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5"/>
  </bookViews>
  <sheets>
    <sheet name="Opći" sheetId="1" r:id="rId1"/>
    <sheet name="Pos." sheetId="2" r:id="rId2"/>
    <sheet name="Funkc." sheetId="3" r:id="rId3"/>
    <sheet name="List3" sheetId="4" r:id="rId4"/>
    <sheet name="inv." sheetId="5" r:id="rId5"/>
    <sheet name="KAP.P." sheetId="6" r:id="rId6"/>
  </sheets>
  <definedNames>
    <definedName name="_xlnm.Print_Area" localSheetId="4">'inv.'!$A$2:$H$52</definedName>
    <definedName name="_xlnm.Print_Area" localSheetId="5">'KAP.P.'!$A$1:$H$59</definedName>
  </definedNames>
  <calcPr fullCalcOnLoad="1"/>
</workbook>
</file>

<file path=xl/sharedStrings.xml><?xml version="1.0" encoding="utf-8"?>
<sst xmlns="http://schemas.openxmlformats.org/spreadsheetml/2006/main" count="1820" uniqueCount="1158">
  <si>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</si>
  <si>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</si>
  <si>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</si>
  <si>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</si>
  <si>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</si>
  <si>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Članarine </t>
  </si>
  <si>
    <t xml:space="preserve">  Ostali nespomenuti rashodi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</si>
  <si>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</si>
  <si>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</si>
  <si>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</si>
  <si>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RASHODI ZA NABAVU NEFINANC.IMOVINE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</si>
  <si>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</si>
  <si>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</si>
  <si>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</si>
  <si>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</si>
  <si>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</si>
  <si>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</si>
  <si>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</si>
  <si>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 xml:space="preserve"> K.projekt: Dodatna ulaganja na zgradi Arsenal</t>
  </si>
  <si>
    <t xml:space="preserve"> </t>
  </si>
  <si>
    <t xml:space="preserve">  </t>
  </si>
  <si>
    <t>RASHODI POSLOVANJA</t>
  </si>
  <si>
    <t xml:space="preserve"> K.projekt: Izgradnja doma za starije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</si>
  <si>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</si>
  <si>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</si>
  <si>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</si>
  <si>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</si>
  <si>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Materijal i djelovi za tekuće i inv.održavanje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</si>
  <si>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</si>
  <si>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</si>
  <si>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</si>
  <si>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</si>
  <si>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</si>
  <si>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</si>
  <si>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</si>
  <si>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</si>
  <si>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>POZ.</t>
  </si>
  <si>
    <t xml:space="preserve"> 001</t>
  </si>
  <si>
    <t xml:space="preserve"> 003</t>
  </si>
  <si>
    <t>0111</t>
  </si>
  <si>
    <t xml:space="preserve"> 004</t>
  </si>
  <si>
    <t xml:space="preserve"> 005</t>
  </si>
  <si>
    <t xml:space="preserve"> 006</t>
  </si>
  <si>
    <t xml:space="preserve"> 007</t>
  </si>
  <si>
    <t xml:space="preserve"> 008</t>
  </si>
  <si>
    <t xml:space="preserve"> 009</t>
  </si>
  <si>
    <t xml:space="preserve"> 010</t>
  </si>
  <si>
    <t xml:space="preserve"> 011</t>
  </si>
  <si>
    <t xml:space="preserve"> 012</t>
  </si>
  <si>
    <t xml:space="preserve"> 013</t>
  </si>
  <si>
    <t xml:space="preserve"> 014</t>
  </si>
  <si>
    <t xml:space="preserve"> 016</t>
  </si>
  <si>
    <t xml:space="preserve"> 017</t>
  </si>
  <si>
    <t xml:space="preserve"> 018</t>
  </si>
  <si>
    <t xml:space="preserve">   0133</t>
  </si>
  <si>
    <t xml:space="preserve"> 026</t>
  </si>
  <si>
    <t xml:space="preserve"> 027</t>
  </si>
  <si>
    <t xml:space="preserve">   0111</t>
  </si>
  <si>
    <t xml:space="preserve">  0170</t>
  </si>
  <si>
    <t xml:space="preserve">   0112</t>
  </si>
  <si>
    <t xml:space="preserve">   0320</t>
  </si>
  <si>
    <t xml:space="preserve">   0421</t>
  </si>
  <si>
    <t xml:space="preserve">   0474</t>
  </si>
  <si>
    <t xml:space="preserve">   0451</t>
  </si>
  <si>
    <t xml:space="preserve">  0520</t>
  </si>
  <si>
    <t xml:space="preserve">  0620</t>
  </si>
  <si>
    <t xml:space="preserve">  0630</t>
  </si>
  <si>
    <t xml:space="preserve">  0640</t>
  </si>
  <si>
    <t xml:space="preserve">  0660</t>
  </si>
  <si>
    <t xml:space="preserve">  0721</t>
  </si>
  <si>
    <t xml:space="preserve">  0810</t>
  </si>
  <si>
    <t xml:space="preserve">  0820</t>
  </si>
  <si>
    <t xml:space="preserve">  0840</t>
  </si>
  <si>
    <t xml:space="preserve">  0180</t>
  </si>
  <si>
    <t xml:space="preserve">  0912</t>
  </si>
  <si>
    <t xml:space="preserve">  1070</t>
  </si>
  <si>
    <t xml:space="preserve">  1040</t>
  </si>
  <si>
    <t xml:space="preserve">  1012</t>
  </si>
  <si>
    <t xml:space="preserve">  1060</t>
  </si>
  <si>
    <t xml:space="preserve">  1090</t>
  </si>
  <si>
    <t xml:space="preserve">  1020</t>
  </si>
  <si>
    <t xml:space="preserve">  0911</t>
  </si>
  <si>
    <t xml:space="preserve"> 028</t>
  </si>
  <si>
    <t xml:space="preserve"> 029</t>
  </si>
  <si>
    <t xml:space="preserve"> 030</t>
  </si>
  <si>
    <t xml:space="preserve"> 032</t>
  </si>
  <si>
    <t xml:space="preserve"> 033</t>
  </si>
  <si>
    <t xml:space="preserve"> 034</t>
  </si>
  <si>
    <t xml:space="preserve"> 035</t>
  </si>
  <si>
    <t xml:space="preserve"> 038</t>
  </si>
  <si>
    <t xml:space="preserve"> 040</t>
  </si>
  <si>
    <t xml:space="preserve">    Prihodi i primici, te rashodi i izdaci po ekonomskoj klasifikaciji utvrđuju se u Računu prihoda i primitaka, te</t>
  </si>
  <si>
    <t xml:space="preserve"> 088</t>
  </si>
  <si>
    <t xml:space="preserve"> 045</t>
  </si>
  <si>
    <t xml:space="preserve"> 046</t>
  </si>
  <si>
    <t xml:space="preserve"> 049</t>
  </si>
  <si>
    <t xml:space="preserve"> 051</t>
  </si>
  <si>
    <t xml:space="preserve"> 052</t>
  </si>
  <si>
    <t xml:space="preserve"> 053</t>
  </si>
  <si>
    <t xml:space="preserve"> 054</t>
  </si>
  <si>
    <t xml:space="preserve"> 056</t>
  </si>
  <si>
    <t xml:space="preserve"> 057</t>
  </si>
  <si>
    <t xml:space="preserve"> 058</t>
  </si>
  <si>
    <t xml:space="preserve"> 060</t>
  </si>
  <si>
    <t xml:space="preserve"> 061</t>
  </si>
  <si>
    <t xml:space="preserve"> 062</t>
  </si>
  <si>
    <t xml:space="preserve"> 063</t>
  </si>
  <si>
    <t xml:space="preserve"> 064</t>
  </si>
  <si>
    <t xml:space="preserve"> 065</t>
  </si>
  <si>
    <t xml:space="preserve"> 067</t>
  </si>
  <si>
    <t xml:space="preserve"> 069</t>
  </si>
  <si>
    <t xml:space="preserve"> 070</t>
  </si>
  <si>
    <t xml:space="preserve"> 071</t>
  </si>
  <si>
    <t xml:space="preserve"> 072</t>
  </si>
  <si>
    <t xml:space="preserve"> 073</t>
  </si>
  <si>
    <t xml:space="preserve"> 076</t>
  </si>
  <si>
    <t xml:space="preserve"> 077</t>
  </si>
  <si>
    <t xml:space="preserve"> 078</t>
  </si>
  <si>
    <t xml:space="preserve"> 079</t>
  </si>
  <si>
    <t xml:space="preserve"> 080</t>
  </si>
  <si>
    <t xml:space="preserve"> 082</t>
  </si>
  <si>
    <t xml:space="preserve"> 083</t>
  </si>
  <si>
    <t xml:space="preserve"> 084</t>
  </si>
  <si>
    <t xml:space="preserve"> 085</t>
  </si>
  <si>
    <t xml:space="preserve"> 087</t>
  </si>
  <si>
    <t xml:space="preserve"> 089</t>
  </si>
  <si>
    <t xml:space="preserve"> 090</t>
  </si>
  <si>
    <t xml:space="preserve"> 092</t>
  </si>
  <si>
    <t xml:space="preserve"> 094</t>
  </si>
  <si>
    <t xml:space="preserve"> 100</t>
  </si>
  <si>
    <t xml:space="preserve"> 101</t>
  </si>
  <si>
    <t xml:space="preserve"> 102</t>
  </si>
  <si>
    <t xml:space="preserve"> 103</t>
  </si>
  <si>
    <t xml:space="preserve"> 104</t>
  </si>
  <si>
    <t xml:space="preserve"> 105</t>
  </si>
  <si>
    <t xml:space="preserve"> 106</t>
  </si>
  <si>
    <t xml:space="preserve"> 108</t>
  </si>
  <si>
    <t xml:space="preserve"> 109</t>
  </si>
  <si>
    <t xml:space="preserve"> 110</t>
  </si>
  <si>
    <t xml:space="preserve"> 111</t>
  </si>
  <si>
    <t xml:space="preserve"> 112</t>
  </si>
  <si>
    <t xml:space="preserve"> 113</t>
  </si>
  <si>
    <t xml:space="preserve"> 114</t>
  </si>
  <si>
    <t xml:space="preserve"> 115</t>
  </si>
  <si>
    <t xml:space="preserve"> 117</t>
  </si>
  <si>
    <t xml:space="preserve"> 118</t>
  </si>
  <si>
    <t xml:space="preserve"> 119</t>
  </si>
  <si>
    <t xml:space="preserve"> 120</t>
  </si>
  <si>
    <t xml:space="preserve"> 121</t>
  </si>
  <si>
    <t xml:space="preserve"> 123</t>
  </si>
  <si>
    <t xml:space="preserve"> 124</t>
  </si>
  <si>
    <t xml:space="preserve"> 126</t>
  </si>
  <si>
    <t xml:space="preserve"> 127</t>
  </si>
  <si>
    <t xml:space="preserve"> 129</t>
  </si>
  <si>
    <t xml:space="preserve"> 131</t>
  </si>
  <si>
    <t xml:space="preserve"> 134</t>
  </si>
  <si>
    <t xml:space="preserve"> 135</t>
  </si>
  <si>
    <t xml:space="preserve"> 136</t>
  </si>
  <si>
    <t>3423</t>
  </si>
  <si>
    <t>4222</t>
  </si>
  <si>
    <t xml:space="preserve"> Komunikacijska oprema</t>
  </si>
  <si>
    <t>4223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</si>
  <si>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</si>
  <si>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</si>
  <si>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</si>
  <si>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</si>
  <si>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</si>
  <si>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</si>
  <si>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>45</t>
  </si>
  <si>
    <t>451</t>
  </si>
  <si>
    <t xml:space="preserve"> DODATNA ULAGANJA NA GRAĐEVINSKIM OBJEKTIMA</t>
  </si>
  <si>
    <t>4511</t>
  </si>
  <si>
    <t xml:space="preserve"> 015</t>
  </si>
  <si>
    <t xml:space="preserve"> 055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</si>
  <si>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</si>
  <si>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</si>
  <si>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</si>
  <si>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</si>
  <si>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</si>
  <si>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</si>
  <si>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</si>
  <si>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</si>
  <si>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</si>
  <si>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</si>
  <si>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</si>
  <si>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</si>
  <si>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</si>
  <si>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</si>
  <si>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</si>
  <si>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</si>
  <si>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</si>
  <si>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</si>
  <si>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 154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</si>
  <si>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</si>
  <si>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</si>
  <si>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</si>
  <si>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</si>
  <si>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RASHODI POSLOVANJA</t>
  </si>
  <si>
    <t xml:space="preserve"> 179</t>
  </si>
  <si>
    <t xml:space="preserve">  FINANCIJSKI RASHODI </t>
  </si>
  <si>
    <t xml:space="preserve">  KAMATE NA PRIMLJENE ZAJMOVE </t>
  </si>
  <si>
    <t xml:space="preserve">  Kamate na primljene zajmove od banaka</t>
  </si>
  <si>
    <t xml:space="preserve">  - Ženski malonogometni klub "Špicaškondal" Hvar</t>
  </si>
  <si>
    <t xml:space="preserve">  OTPLATA PRIM.ZAJMOVA OD BANAKA</t>
  </si>
  <si>
    <t xml:space="preserve">  Otplata gl.zajma HYPO Alpe-Adria-Bank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</si>
  <si>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</si>
  <si>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</si>
  <si>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</si>
  <si>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</si>
  <si>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</si>
  <si>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</si>
  <si>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</si>
  <si>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</si>
  <si>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</si>
  <si>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</si>
  <si>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</si>
  <si>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</si>
  <si>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</si>
  <si>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</si>
  <si>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</si>
  <si>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</si>
  <si>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</si>
  <si>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Dodatna ulaganja na zgradi Arsenal</t>
  </si>
  <si>
    <t xml:space="preserve">  SUBVENCIJE</t>
  </si>
  <si>
    <t xml:space="preserve"> 178</t>
  </si>
  <si>
    <t xml:space="preserve">  SUBVENCIJE IZVAN JAVNOG SEKTORA</t>
  </si>
  <si>
    <t xml:space="preserve">  Subvencije poljoprivrednicima</t>
  </si>
  <si>
    <t xml:space="preserve">  Subv.obrtnicima, malim i sred.poduzetnicima</t>
  </si>
  <si>
    <t xml:space="preserve">  Materijal i djelovi za održavanje cesta</t>
  </si>
  <si>
    <t xml:space="preserve">  RASHODI ZA NABAVU NEFINANC.IMOVINE </t>
  </si>
  <si>
    <t xml:space="preserve">  RASHODI ZA  NEPROIZVED. IMOVINU </t>
  </si>
  <si>
    <t xml:space="preserve">  PRIRODNA BOGATSTVA </t>
  </si>
  <si>
    <t xml:space="preserve">  RASHODI ZA NABAVU NEFIN.IMOVINE </t>
  </si>
  <si>
    <t xml:space="preserve">  RASHODI ZA PROIZ.DUGOTR. IMOVINU</t>
  </si>
  <si>
    <t xml:space="preserve">  GRAĐEVINSKI OBJEKTI</t>
  </si>
  <si>
    <t xml:space="preserve">  DONACIJE I OSTALI RASHODI </t>
  </si>
  <si>
    <t xml:space="preserve">  KAPITALNE POMOĆI</t>
  </si>
  <si>
    <t xml:space="preserve"> 145</t>
  </si>
  <si>
    <t xml:space="preserve">  Geodetsko-katastarske usluge</t>
  </si>
  <si>
    <t xml:space="preserve">  RASHODI ZA PR.DUGOTRAJNU IMOVINU</t>
  </si>
  <si>
    <t xml:space="preserve">  NEMATERIJALNA PROIZVED. IMOVINA</t>
  </si>
  <si>
    <t xml:space="preserve">  Prostorni planovi i studije</t>
  </si>
  <si>
    <t xml:space="preserve">  Prijenosi Hvarskom vodovodu Jelsa</t>
  </si>
  <si>
    <t xml:space="preserve">  - Udruga "Malo Grablje"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</si>
  <si>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</si>
  <si>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</si>
  <si>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</si>
  <si>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</si>
  <si>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</si>
  <si>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</si>
  <si>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</si>
  <si>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 xml:space="preserve">  IZDACI ZA FINANCIJSKU IMOVINU I OTPLATE ZAJMOVA</t>
  </si>
  <si>
    <t xml:space="preserve">  IZDACI ZA OTPLATU GLAVNICE ZAJMOVA</t>
  </si>
  <si>
    <t xml:space="preserve"> A.   RAČUN PRIHODA I PRIMITAKA</t>
  </si>
  <si>
    <t xml:space="preserve">  Tekuće donacije sportskim društvima </t>
  </si>
  <si>
    <t xml:space="preserve">  - Nogometni klub Hvar</t>
  </si>
  <si>
    <t xml:space="preserve">  - Nogometni klub "Levanda" V.Grablje</t>
  </si>
  <si>
    <t xml:space="preserve">  - Nogometni klub "Južnjak" Sv.Nedjelja</t>
  </si>
  <si>
    <t xml:space="preserve">  - Muški rukometni klub Hvar</t>
  </si>
  <si>
    <t xml:space="preserve">  - Ženski rukometni klub Hvar</t>
  </si>
  <si>
    <t xml:space="preserve">  Potpore ministarstva razvitka i obnove</t>
  </si>
  <si>
    <t xml:space="preserve">  - Boćarski klub "Levanda" V.Grablje</t>
  </si>
  <si>
    <t xml:space="preserve">  - Boćarski klub Brusje</t>
  </si>
  <si>
    <t xml:space="preserve"> N A Z I V    R A S H O D A</t>
  </si>
  <si>
    <t xml:space="preserve">              IZDACI ZA FINANC. IMOVINU I OTPLATU ZAJMOVA</t>
  </si>
  <si>
    <t xml:space="preserve">  - Boćarski klub "Zlatan otok" Sv.Nedjelja</t>
  </si>
  <si>
    <t>3236</t>
  </si>
  <si>
    <t xml:space="preserve">  Veterinarske usluge</t>
  </si>
  <si>
    <t xml:space="preserve"> Zdravstvene i veterinarske usluge</t>
  </si>
  <si>
    <t>3299</t>
  </si>
  <si>
    <t xml:space="preserve">  Sufinanciranje nabavke vatrogasnog vozila</t>
  </si>
  <si>
    <t xml:space="preserve">   0360</t>
  </si>
  <si>
    <t>0360</t>
  </si>
  <si>
    <t xml:space="preserve"> Služba zaštite i spašavanja</t>
  </si>
  <si>
    <t xml:space="preserve">  - Ronilački klub "Pelegrin"</t>
  </si>
  <si>
    <t xml:space="preserve">  Materijal za redovno poslovanje</t>
  </si>
  <si>
    <t xml:space="preserve">  Sitni inventar</t>
  </si>
  <si>
    <t xml:space="preserve">  Najam prostora za održavanje priredbi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</si>
  <si>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</si>
  <si>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</si>
  <si>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</si>
  <si>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</si>
  <si>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</si>
  <si>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</si>
  <si>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Pjevačko društvo Hvar</t>
  </si>
  <si>
    <t xml:space="preserve">  - Hvarsko pučko kazalište</t>
  </si>
  <si>
    <t xml:space="preserve">  - Dramski studio mladih Hvar</t>
  </si>
  <si>
    <t xml:space="preserve">  - Klapa "Galešnik" Hvar</t>
  </si>
  <si>
    <t xml:space="preserve">  - Folklorno društvo "Šaltin" Hvar</t>
  </si>
  <si>
    <t xml:space="preserve">  - GSU "Stela Maris" Hvar</t>
  </si>
  <si>
    <t xml:space="preserve"> 125</t>
  </si>
  <si>
    <t xml:space="preserve">  Donacija Hv.Vodovoda iz cijene vode</t>
  </si>
  <si>
    <t xml:space="preserve">  - Klub žena "Vita Pharos" - za medicinskih aparata</t>
  </si>
  <si>
    <t xml:space="preserve"> 132</t>
  </si>
  <si>
    <t xml:space="preserve"> 176</t>
  </si>
  <si>
    <t xml:space="preserve"> 177</t>
  </si>
  <si>
    <t xml:space="preserve">  - Matica Hrvatska ogranak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</si>
  <si>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</si>
  <si>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</si>
  <si>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</si>
  <si>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</si>
  <si>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</si>
  <si>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</si>
  <si>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</si>
  <si>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</si>
  <si>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</si>
  <si>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</si>
  <si>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</si>
  <si>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DONACIJE I OSTALI PRIHODI</t>
  </si>
  <si>
    <t xml:space="preserve">  - Udruga HVIDR otoka Hvara</t>
  </si>
  <si>
    <t xml:space="preserve">  - Županijska udruga gluhih</t>
  </si>
  <si>
    <t xml:space="preserve">  - Županijska udruga slijepih</t>
  </si>
  <si>
    <t xml:space="preserve">  - Ostale udruge invalidnih i hendikep. osoba</t>
  </si>
  <si>
    <t xml:space="preserve">  - naknade za troškove stanovanja</t>
  </si>
  <si>
    <t xml:space="preserve">  - GD Crvenog križa Hvar</t>
  </si>
  <si>
    <t xml:space="preserve">  - Udruga "Mali princ" Hvar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</si>
  <si>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</si>
  <si>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</si>
  <si>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</si>
  <si>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</si>
  <si>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</si>
  <si>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</si>
  <si>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</si>
  <si>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093</t>
  </si>
  <si>
    <t xml:space="preserve"> 095</t>
  </si>
  <si>
    <t xml:space="preserve"> 096</t>
  </si>
  <si>
    <t xml:space="preserve"> 099</t>
  </si>
  <si>
    <t xml:space="preserve"> 128</t>
  </si>
  <si>
    <t xml:space="preserve"> 150</t>
  </si>
  <si>
    <t xml:space="preserve"> 171</t>
  </si>
  <si>
    <t xml:space="preserve"> 172</t>
  </si>
  <si>
    <t xml:space="preserve"> 173</t>
  </si>
  <si>
    <t xml:space="preserve"> 174</t>
  </si>
  <si>
    <t>FUNKC.
KLAS.</t>
  </si>
  <si>
    <t>Vlastiti prihodi</t>
  </si>
  <si>
    <t xml:space="preserve"> 122</t>
  </si>
  <si>
    <t xml:space="preserve"> 180</t>
  </si>
  <si>
    <t xml:space="preserve"> 181</t>
  </si>
  <si>
    <t xml:space="preserve"> 182</t>
  </si>
  <si>
    <t xml:space="preserve"> 183</t>
  </si>
  <si>
    <t xml:space="preserve"> 184</t>
  </si>
  <si>
    <t xml:space="preserve"> 185</t>
  </si>
  <si>
    <t xml:space="preserve"> 186</t>
  </si>
  <si>
    <t xml:space="preserve"> 187</t>
  </si>
  <si>
    <t xml:space="preserve"> 188</t>
  </si>
  <si>
    <t xml:space="preserve"> 189</t>
  </si>
  <si>
    <t>Donacije</t>
  </si>
  <si>
    <t>Zajmovi</t>
  </si>
  <si>
    <t>Vlastiti
prihodi</t>
  </si>
  <si>
    <t>* plan prihoda i primitaka *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</si>
  <si>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</si>
  <si>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</si>
  <si>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</si>
  <si>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</si>
  <si>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</si>
  <si>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Ukupno po
 izvorima</t>
  </si>
  <si>
    <t xml:space="preserve">    UKUPNO PRIHODI</t>
  </si>
  <si>
    <t>PLAN RAZVOJNIH PROGRAMA - INVESTICIJE</t>
  </si>
  <si>
    <t>Račun</t>
  </si>
  <si>
    <t xml:space="preserve"> Naziv računa</t>
  </si>
  <si>
    <t>Ukupno</t>
  </si>
  <si>
    <t xml:space="preserve"> Planirano financiranje investicije</t>
  </si>
  <si>
    <t xml:space="preserve">  B. IZVORI FINANCIRANJA</t>
  </si>
  <si>
    <t xml:space="preserve">  A. RASHODI I IZDACI</t>
  </si>
  <si>
    <t>6422</t>
  </si>
  <si>
    <t xml:space="preserve">  Prihodi od zakupa i iznajmljivanja imovine</t>
  </si>
  <si>
    <t>6332</t>
  </si>
  <si>
    <t xml:space="preserve">  Potpore ministarstva kulture</t>
  </si>
  <si>
    <t xml:space="preserve">  Potpora županije</t>
  </si>
  <si>
    <t>6423</t>
  </si>
  <si>
    <t xml:space="preserve">  Prihodi od spomeničke rente</t>
  </si>
  <si>
    <t xml:space="preserve">  Prih.od prodaje Vile Leonidas -viškovi preth.god.</t>
  </si>
  <si>
    <t xml:space="preserve">  Pomoći iz državnog proračuna</t>
  </si>
  <si>
    <t xml:space="preserve">  Pomoći iz županijskog proračuna</t>
  </si>
  <si>
    <t>32</t>
  </si>
  <si>
    <t xml:space="preserve">  - Boćarski klub Gdinj - Hvar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</si>
  <si>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</si>
  <si>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</si>
  <si>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</si>
  <si>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</si>
  <si>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Jedriličarski klub "Zvir" Hvar</t>
  </si>
  <si>
    <t xml:space="preserve">  - Udruga za mali nogomet Hvar</t>
  </si>
  <si>
    <t xml:space="preserve">  - Udruga "Pjover" V.Grablje</t>
  </si>
  <si>
    <t xml:space="preserve">  Održavanje oborinske i fekalne kanalizacije</t>
  </si>
  <si>
    <t xml:space="preserve"> 086</t>
  </si>
  <si>
    <t xml:space="preserve"> 098</t>
  </si>
  <si>
    <t xml:space="preserve"> 137</t>
  </si>
  <si>
    <t xml:space="preserve"> 139</t>
  </si>
  <si>
    <t>S V E U K U P N O</t>
  </si>
  <si>
    <t>3861</t>
  </si>
  <si>
    <t xml:space="preserve">  Kapitalna donacija Srednjoj školi Hvar </t>
  </si>
  <si>
    <t xml:space="preserve">  Kapitalna donacija Osnovnoj školi Hvar </t>
  </si>
  <si>
    <t>611</t>
  </si>
  <si>
    <t xml:space="preserve">  Prihodi od poreza na dohodak</t>
  </si>
  <si>
    <t xml:space="preserve"> 050</t>
  </si>
  <si>
    <t xml:space="preserve"> 059</t>
  </si>
  <si>
    <t xml:space="preserve"> 066</t>
  </si>
  <si>
    <t xml:space="preserve"> 068</t>
  </si>
  <si>
    <t xml:space="preserve"> 138</t>
  </si>
  <si>
    <t xml:space="preserve"> 175</t>
  </si>
  <si>
    <t xml:space="preserve">  Potpora Splitsko-dalmatinske županije</t>
  </si>
  <si>
    <t xml:space="preserve">  Prihodi od komunalnih priključaka</t>
  </si>
  <si>
    <t>PLAN RAZVOJNIH PROGRAMA - KAPITALNE POMOĆI</t>
  </si>
  <si>
    <t xml:space="preserve">  GRAD  HVAR</t>
  </si>
  <si>
    <t xml:space="preserve">  Energija</t>
  </si>
  <si>
    <t>3523</t>
  </si>
  <si>
    <t xml:space="preserve"> 140</t>
  </si>
  <si>
    <t xml:space="preserve">  OSTALI NESPOMENUTI RASHODI POSLOVANJA</t>
  </si>
  <si>
    <t xml:space="preserve">  Troškovi održavanja Dječje olimpijade</t>
  </si>
  <si>
    <t xml:space="preserve">  Porez i prirez na dohodak</t>
  </si>
  <si>
    <t xml:space="preserve">  - Udruga osoba s invaliditetom otoka Hvara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</si>
  <si>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</si>
  <si>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</si>
  <si>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</si>
  <si>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</si>
  <si>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</si>
  <si>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</si>
  <si>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</si>
  <si>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</si>
  <si>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</si>
  <si>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>Članak 2</t>
  </si>
  <si>
    <t xml:space="preserve">  Održavanje nerazvrstanih cesta</t>
  </si>
  <si>
    <t>N A Z I V   R A Č U N A</t>
  </si>
  <si>
    <t xml:space="preserve"> 074</t>
  </si>
  <si>
    <t xml:space="preserve"> 081</t>
  </si>
  <si>
    <t xml:space="preserve"> 097</t>
  </si>
  <si>
    <t xml:space="preserve">  Tekuće donacije za programske aktivnosti</t>
  </si>
  <si>
    <t xml:space="preserve">  Tekuće donacije vjerskim zajednicama</t>
  </si>
  <si>
    <t xml:space="preserve"> 143</t>
  </si>
  <si>
    <t xml:space="preserve"> 146</t>
  </si>
  <si>
    <t xml:space="preserve"> 148</t>
  </si>
  <si>
    <t xml:space="preserve"> 149</t>
  </si>
  <si>
    <t xml:space="preserve">  Kapitalna pomoć Komunalnom Hvar za sanac.odlagališta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</si>
  <si>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</si>
  <si>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</si>
  <si>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</si>
  <si>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</si>
  <si>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</si>
  <si>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Transakcije vezane za javni dug (otplata kredita)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</si>
  <si>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</si>
  <si>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</si>
  <si>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</si>
  <si>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</si>
  <si>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Opći ekonomski poslovi (održ.građ.objekata)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</si>
  <si>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</si>
  <si>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</si>
  <si>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</si>
  <si>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</si>
  <si>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>4111</t>
  </si>
  <si>
    <t xml:space="preserve">  Otkup zemljišta</t>
  </si>
  <si>
    <t xml:space="preserve">  Izgradnja dom za starije "Novak Leonidas"</t>
  </si>
  <si>
    <t xml:space="preserve">  Kapitalna pomoći DVD-u Hvar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</si>
  <si>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</si>
  <si>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</si>
  <si>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</si>
  <si>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</si>
  <si>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</si>
  <si>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</si>
  <si>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</si>
  <si>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</si>
  <si>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</si>
  <si>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</si>
  <si>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</si>
  <si>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</si>
  <si>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</si>
  <si>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</si>
  <si>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</si>
  <si>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</si>
  <si>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</si>
  <si>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</si>
  <si>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0170</t>
  </si>
  <si>
    <t>0180</t>
  </si>
  <si>
    <t>03</t>
  </si>
  <si>
    <t>0320</t>
  </si>
  <si>
    <t>04</t>
  </si>
  <si>
    <t>0411</t>
  </si>
  <si>
    <t>0421</t>
  </si>
  <si>
    <t>0451</t>
  </si>
  <si>
    <t>0474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</si>
  <si>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</si>
  <si>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</si>
  <si>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</si>
  <si>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</si>
  <si>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</si>
  <si>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</si>
  <si>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</si>
  <si>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</si>
  <si>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</si>
  <si>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</si>
  <si>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</si>
  <si>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</si>
  <si>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</si>
  <si>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</si>
  <si>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</si>
  <si>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</si>
  <si>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</si>
  <si>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</si>
  <si>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</si>
  <si>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</si>
  <si>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</si>
  <si>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 xml:space="preserve"> Višenamjenski razvojni projekti (malo poduzet.)</t>
  </si>
  <si>
    <t xml:space="preserve"> 169</t>
  </si>
  <si>
    <t xml:space="preserve"> 170</t>
  </si>
  <si>
    <t>Članak 3.</t>
  </si>
  <si>
    <t xml:space="preserve">       GRAD  HVAR</t>
  </si>
  <si>
    <t xml:space="preserve"> 151</t>
  </si>
  <si>
    <t xml:space="preserve"> 152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</si>
  <si>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</si>
  <si>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</si>
  <si>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</si>
  <si>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</si>
  <si>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</si>
  <si>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                     UKUPNO PRIHODI</t>
  </si>
  <si>
    <t>GRAD HVAR</t>
  </si>
  <si>
    <t xml:space="preserve"> Predškolski odgoj i obrazovanje (dj.vrtić)</t>
  </si>
  <si>
    <t xml:space="preserve">  - kapitalna pomoći Fonda za zaštitu okoliša </t>
  </si>
  <si>
    <t xml:space="preserve"> Pomoći bolesnim i invalidnim (udruge invalid.osoba)</t>
  </si>
  <si>
    <t xml:space="preserve"> Socijalne pomoći stanovništvu (ostale pomoći i izdaci)</t>
  </si>
  <si>
    <t xml:space="preserve"> Dodatna ulaganja na građevinskim objektima</t>
  </si>
  <si>
    <t xml:space="preserve">  Kapital. donacija DVD-u za dovršetak vatrogas.doma</t>
  </si>
  <si>
    <t xml:space="preserve">  Izgradnja lokalnih cesta i puteva </t>
  </si>
  <si>
    <t xml:space="preserve">  Kapitalna pomoć Komunalnom - Hvar</t>
  </si>
  <si>
    <t xml:space="preserve">  0510</t>
  </si>
  <si>
    <t xml:space="preserve">  Kapit.pomoć Komunalnom-Hvar za kupnju opreme</t>
  </si>
  <si>
    <t>382</t>
  </si>
  <si>
    <t xml:space="preserve">  Dodatna ulaganja na zgradi dj. vrtića</t>
  </si>
  <si>
    <t xml:space="preserve">  - Klapa "Bodulke" Hvar</t>
  </si>
  <si>
    <t xml:space="preserve">  - Plesni studio mladih - Hvar</t>
  </si>
  <si>
    <t xml:space="preserve">  Ostale usluge</t>
  </si>
  <si>
    <t>6632</t>
  </si>
  <si>
    <t xml:space="preserve">  Kapitalne donacije</t>
  </si>
  <si>
    <t xml:space="preserve">   634</t>
  </si>
  <si>
    <t xml:space="preserve"> KAPIT.POMOĆI OD OSTALIH DRŽAVNIH SUBJEKATA</t>
  </si>
  <si>
    <t xml:space="preserve">   6342</t>
  </si>
  <si>
    <t xml:space="preserve"> Kapitalne pomoći od ostalih državnih subjekata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</si>
  <si>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</si>
  <si>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</si>
  <si>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</si>
  <si>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</si>
  <si>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</si>
  <si>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</si>
  <si>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</si>
  <si>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</si>
  <si>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</si>
  <si>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</si>
  <si>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</si>
  <si>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</si>
  <si>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</si>
  <si>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</si>
  <si>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153</t>
  </si>
  <si>
    <t xml:space="preserve"> 155</t>
  </si>
  <si>
    <t xml:space="preserve"> 156</t>
  </si>
  <si>
    <t xml:space="preserve"> 157</t>
  </si>
  <si>
    <t xml:space="preserve"> 158</t>
  </si>
  <si>
    <t xml:space="preserve"> 159</t>
  </si>
  <si>
    <t xml:space="preserve"> 160</t>
  </si>
  <si>
    <t xml:space="preserve"> 161</t>
  </si>
  <si>
    <t xml:space="preserve"> 162</t>
  </si>
  <si>
    <t xml:space="preserve"> 163</t>
  </si>
  <si>
    <t xml:space="preserve"> 164</t>
  </si>
  <si>
    <t xml:space="preserve"> 165</t>
  </si>
  <si>
    <t xml:space="preserve"> 166</t>
  </si>
  <si>
    <t xml:space="preserve"> 167</t>
  </si>
  <si>
    <t xml:space="preserve"> 168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</si>
  <si>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</si>
  <si>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</si>
  <si>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</si>
  <si>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</si>
  <si>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</si>
  <si>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</si>
  <si>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</si>
  <si>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- prihodi od zakupa nekretnina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</si>
  <si>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</si>
  <si>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</si>
  <si>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</si>
  <si>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</si>
  <si>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</si>
  <si>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</si>
  <si>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</si>
  <si>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</si>
  <si>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</si>
  <si>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</si>
  <si>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</si>
  <si>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 - Darovi djeci predškolskog i OŠ uzrasta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</si>
  <si>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</si>
  <si>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</si>
  <si>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</si>
  <si>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</si>
  <si>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 xml:space="preserve">  Razvoj sustava zaštite i spašavanja</t>
  </si>
  <si>
    <t>422</t>
  </si>
  <si>
    <t xml:space="preserve">  POSTROJENJA I OPREMA</t>
  </si>
  <si>
    <t>4227</t>
  </si>
  <si>
    <t xml:space="preserve">  Nabava i izgradnje javne rasvjete </t>
  </si>
  <si>
    <t>421</t>
  </si>
  <si>
    <t xml:space="preserve">  0452</t>
  </si>
  <si>
    <t>4213</t>
  </si>
  <si>
    <t xml:space="preserve">  Izgradnja javnih površina</t>
  </si>
  <si>
    <t>1. Rashodi i izdaci prema funkcijskoj klasifikaciji,</t>
  </si>
  <si>
    <t>3. Plan razvojnih programa - investicije,</t>
  </si>
  <si>
    <t>4. Plan razvojnih programa - kapitalne pomoći,</t>
  </si>
  <si>
    <t>Članak 5.</t>
  </si>
  <si>
    <t>6342</t>
  </si>
  <si>
    <t xml:space="preserve">  Pomoć Fonda za zaštitu okoliša</t>
  </si>
  <si>
    <t xml:space="preserve">  Kapitalne pomoći Hvarskom vodovodu</t>
  </si>
  <si>
    <t xml:space="preserve">  Pomoć iz državnog proračuna</t>
  </si>
  <si>
    <t xml:space="preserve">  Pomoć iz županijskog proračuna</t>
  </si>
  <si>
    <t>0510</t>
  </si>
  <si>
    <t xml:space="preserve"> Gospodarenje otpadom (sanacija odlagališta)</t>
  </si>
  <si>
    <t>0452</t>
  </si>
  <si>
    <t xml:space="preserve"> Promet vodenim putevima (uređ.obale)</t>
  </si>
  <si>
    <t>Račun - konto</t>
  </si>
  <si>
    <t>/u kunama/</t>
  </si>
  <si>
    <t xml:space="preserve">  Naknade članovima vijeća za koncesije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</si>
  <si>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</si>
  <si>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</si>
  <si>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</si>
  <si>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</si>
  <si>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</si>
  <si>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</si>
  <si>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</si>
  <si>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</si>
  <si>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</si>
  <si>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</si>
  <si>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</si>
  <si>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i prirez na doh. utvrđen postupkom nadzora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</si>
  <si>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</si>
  <si>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</si>
  <si>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</si>
  <si>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</si>
  <si>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</si>
  <si>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</si>
  <si>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POMOĆI IZ PRORAČUNA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</si>
  <si>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</si>
  <si>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</si>
  <si>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</si>
  <si>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</si>
  <si>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</si>
  <si>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</si>
  <si>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</si>
  <si>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</si>
  <si>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</si>
  <si>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</si>
  <si>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</si>
  <si>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</si>
  <si>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</si>
  <si>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</si>
  <si>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</si>
  <si>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</si>
  <si>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</si>
  <si>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</si>
  <si>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</si>
  <si>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</si>
  <si>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</si>
  <si>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</si>
  <si>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</si>
  <si>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</si>
  <si>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</si>
  <si>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</si>
  <si>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</si>
  <si>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</si>
  <si>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</si>
  <si>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</si>
  <si>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</si>
  <si>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- Zavičajna udruga "Bruška zora"</t>
  </si>
  <si>
    <t xml:space="preserve">  - Udruga iznajmljivača privatnog smještaja Hvar</t>
  </si>
  <si>
    <t xml:space="preserve">  Potpora Udruženju obrtnika otoka Hvara</t>
  </si>
  <si>
    <t xml:space="preserve">  - Udruga mladih "Pharina" Hvar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</si>
  <si>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</si>
  <si>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</si>
  <si>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</si>
  <si>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</si>
  <si>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</si>
  <si>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</si>
  <si>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</si>
  <si>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</si>
  <si>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</si>
  <si>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</si>
  <si>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</si>
  <si>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Članarine</t>
  </si>
  <si>
    <t xml:space="preserve"> FINANCIJSKI RASHODI</t>
  </si>
  <si>
    <t xml:space="preserve"> Kamate za primljene zajmove od banaka</t>
  </si>
  <si>
    <t xml:space="preserve"> Bankarske usluge i usluge platnog prometa</t>
  </si>
  <si>
    <t xml:space="preserve"> Zatezne kamate</t>
  </si>
  <si>
    <t xml:space="preserve"> SUBVENCIJE</t>
  </si>
  <si>
    <t xml:space="preserve">  - Ženski malonogometni klub "Ganadores" Hvar</t>
  </si>
  <si>
    <t xml:space="preserve">  - Moto klub "Sunčani Jahači" Hvar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</si>
  <si>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</si>
  <si>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</si>
  <si>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</si>
  <si>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</si>
  <si>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</si>
  <si>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</si>
  <si>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</si>
  <si>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</si>
  <si>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</si>
  <si>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</si>
  <si>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</si>
  <si>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</si>
  <si>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</si>
  <si>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</si>
  <si>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</si>
  <si>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IZDACI ZA OTPLATU GLAVNICE PRIMLJ.ZAJMOVA</t>
  </si>
  <si>
    <t xml:space="preserve"> Otplata glavnice primljenih zajmova od tuzem. banaka</t>
  </si>
  <si>
    <t xml:space="preserve"> UKUPNO RASHODI I IZDACI  ( 3 + 4 + 5 )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</si>
  <si>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</si>
  <si>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</si>
  <si>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</si>
  <si>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</si>
  <si>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</si>
  <si>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</si>
  <si>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</si>
  <si>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</si>
  <si>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RASPOLOŽIVA SREDSTVA IZ PRETHODNIH GODINA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</si>
  <si>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</si>
  <si>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</si>
  <si>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</si>
  <si>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</si>
  <si>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</si>
  <si>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</si>
  <si>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</si>
  <si>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</si>
  <si>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</si>
  <si>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</si>
  <si>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6116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</si>
  <si>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</si>
  <si>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</si>
  <si>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</si>
  <si>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</si>
  <si>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</si>
  <si>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</si>
  <si>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</si>
  <si>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</si>
  <si>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</si>
  <si>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</si>
  <si>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</si>
  <si>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- porez na reklame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</si>
  <si>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</si>
  <si>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</si>
  <si>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</si>
  <si>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</si>
  <si>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</si>
  <si>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</si>
  <si>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</si>
  <si>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</si>
  <si>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</si>
  <si>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</si>
  <si>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</si>
  <si>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</si>
  <si>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</si>
  <si>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</si>
  <si>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</si>
  <si>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</si>
  <si>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</si>
  <si>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</si>
  <si>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</si>
  <si>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</si>
  <si>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</si>
  <si>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</si>
  <si>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</si>
  <si>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</si>
  <si>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- naknade za komunalne priključke</t>
  </si>
  <si>
    <t xml:space="preserve"> - prihodi od kulturnih manifestacija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</si>
  <si>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</si>
  <si>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</si>
  <si>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</si>
  <si>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</si>
  <si>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</si>
  <si>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</si>
  <si>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</si>
  <si>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</si>
  <si>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</si>
  <si>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</si>
  <si>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</si>
  <si>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</si>
  <si>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</si>
  <si>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</si>
  <si>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</si>
  <si>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</si>
  <si>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</si>
  <si>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</si>
  <si>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</si>
  <si>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</si>
  <si>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</si>
  <si>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</si>
  <si>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</si>
  <si>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</si>
  <si>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</si>
  <si>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KAMATE ZA PRIMLJENE ZAJMOVE</t>
  </si>
  <si>
    <t xml:space="preserve"> OSTALI FINANCIJSKI RASHODI</t>
  </si>
  <si>
    <t xml:space="preserve"> SUBVENCIJE IZVAN JAVNOG SEKTORA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</si>
  <si>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</si>
  <si>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</si>
  <si>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</si>
  <si>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</si>
  <si>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</si>
  <si>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</si>
  <si>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</si>
  <si>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</si>
  <si>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544</t>
  </si>
  <si>
    <t xml:space="preserve"> OTPLATA ZAJMA TUZEMNIM BANKAMA</t>
  </si>
  <si>
    <t>RAČUN</t>
  </si>
  <si>
    <t xml:space="preserve">  RASHODI POSLOVANJA </t>
  </si>
  <si>
    <t xml:space="preserve">  MATERIJALNI RASHODI </t>
  </si>
  <si>
    <t>Prih. za posebne namjene</t>
  </si>
  <si>
    <t>Opći 
prihodi</t>
  </si>
  <si>
    <t>Pomoći</t>
  </si>
  <si>
    <t>Prih. od 
nefinan.
imovine</t>
  </si>
  <si>
    <t>Namjen.
zajmovi</t>
  </si>
  <si>
    <t>3221</t>
  </si>
  <si>
    <t xml:space="preserve">  Uredski i ostali materijal</t>
  </si>
  <si>
    <t xml:space="preserve">  Intelektualne i osobne usluge</t>
  </si>
  <si>
    <t xml:space="preserve">  Tekuće donacije Osnovnoj školi Hvar</t>
  </si>
  <si>
    <t xml:space="preserve">  0921</t>
  </si>
  <si>
    <t xml:space="preserve">  Tekuće donacije Srednjoj školi Hvar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</si>
  <si>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</si>
  <si>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</si>
  <si>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</si>
  <si>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  66311</t>
  </si>
  <si>
    <t xml:space="preserve"> - tekuće donacije od fizičkih osoba</t>
  </si>
  <si>
    <t xml:space="preserve">  - Udruga umirovljenika Hvar</t>
  </si>
  <si>
    <t xml:space="preserve">  Materijal i djelovi za tekuće i invest. održavanje</t>
  </si>
  <si>
    <t>0921</t>
  </si>
  <si>
    <t xml:space="preserve"> Srednjoškolsko obrazovanje</t>
  </si>
  <si>
    <t xml:space="preserve">  - Udruga "Sportske igra mladih" Split</t>
  </si>
  <si>
    <r>
      <t xml:space="preserve"> Kultura </t>
    </r>
    <r>
      <rPr>
        <sz val="9"/>
        <rFont val="Arial"/>
        <family val="2"/>
      </rPr>
      <t>(troš.priredbi, donac.udrug. i ustan. te održ.spom.kul.</t>
    </r>
    <r>
      <rPr>
        <sz val="10"/>
        <rFont val="Arial"/>
        <family val="2"/>
      </rPr>
      <t>)</t>
    </r>
  </si>
  <si>
    <t>2012.</t>
  </si>
  <si>
    <t>Opći
prihodi</t>
  </si>
  <si>
    <t>Prihodi za posebne namjene</t>
  </si>
  <si>
    <t>Prihodi od
 nefinanc.
imovine</t>
  </si>
  <si>
    <t xml:space="preserve">   65266</t>
  </si>
  <si>
    <t xml:space="preserve"> 037</t>
  </si>
  <si>
    <t xml:space="preserve"> 039</t>
  </si>
  <si>
    <t xml:space="preserve"> 047</t>
  </si>
  <si>
    <t xml:space="preserve"> 048</t>
  </si>
  <si>
    <t xml:space="preserve"> 091</t>
  </si>
  <si>
    <t xml:space="preserve"> 133</t>
  </si>
  <si>
    <t xml:space="preserve"> 141</t>
  </si>
  <si>
    <t xml:space="preserve"> 142</t>
  </si>
  <si>
    <t xml:space="preserve"> 144</t>
  </si>
  <si>
    <t xml:space="preserve"> 190</t>
  </si>
  <si>
    <t xml:space="preserve"> 191</t>
  </si>
  <si>
    <t>Izvori
prihoda</t>
  </si>
  <si>
    <t>Oznaka 
računa</t>
  </si>
  <si>
    <t xml:space="preserve">  - Jedriličarski klub "Reful" Hvar</t>
  </si>
  <si>
    <t xml:space="preserve">  - Udruga Hvarskih turističkih agencija</t>
  </si>
  <si>
    <t xml:space="preserve">  - Udruga turističkih vodiča Hvar</t>
  </si>
  <si>
    <t xml:space="preserve"> 130</t>
  </si>
  <si>
    <t xml:space="preserve"> 192</t>
  </si>
  <si>
    <t xml:space="preserve"> 193</t>
  </si>
  <si>
    <t>Gradonačelnik</t>
  </si>
  <si>
    <t>Gradonačelnik:</t>
  </si>
  <si>
    <t>Pjerino Bebić</t>
  </si>
  <si>
    <t>Članak 1.</t>
  </si>
  <si>
    <t>sastoji se od:</t>
  </si>
  <si>
    <t xml:space="preserve">       Ovaj Plan stupaju na snagu danom objave u "Službenom glasniku Grada Hvara", a primjenjuje sa</t>
  </si>
  <si>
    <t>RASHODI I IZDACI PREMA FUNKCIJSKOJ KLASIFIKACIJI</t>
  </si>
  <si>
    <t>PLAN PRIHODA I PRIMITAKA, TE RASHODA I IZDATAKA</t>
  </si>
  <si>
    <t xml:space="preserve"> IZDACI ZA FINANC. IMOVINU I OTPLATE ZAJMOVA</t>
  </si>
  <si>
    <t xml:space="preserve">    Sastavni dio ovog Plana su:</t>
  </si>
  <si>
    <t>P R O R A Č U N A</t>
  </si>
  <si>
    <t xml:space="preserve"> GLAVA 00101:    GRADSKO VIJEĆE, GRADONAČELNIK
                 I GRADSKA UPRAVA</t>
  </si>
  <si>
    <t xml:space="preserve"> Program 1001:  Izvršna, upravna  i zakonodavna tijela</t>
  </si>
  <si>
    <t xml:space="preserve"> Program 1002: Financijski poslovi i obveze</t>
  </si>
  <si>
    <t xml:space="preserve"> Program 1003: Javni red i sigurnost te 
                           sustav zaštite i spašavanja</t>
  </si>
  <si>
    <t xml:space="preserve"> Program 1004: Održavanje i ulaganja u građ. objekte</t>
  </si>
  <si>
    <t xml:space="preserve"> Program 1005: Poticaj razvoju poduzetništva</t>
  </si>
  <si>
    <t xml:space="preserve"> Program 1006: Izgradnja i održavanje cesta i puteva</t>
  </si>
  <si>
    <t xml:space="preserve"> Program 1007: Zaštita okoliša i zbrinjavanje otpada</t>
  </si>
  <si>
    <t xml:space="preserve"> Program 1008: Unapređenje stanovanja i zajednice</t>
  </si>
  <si>
    <t xml:space="preserve"> Program 1009: Razvoj vodovodne mreže</t>
  </si>
  <si>
    <t xml:space="preserve"> Program 1010: Izgradnja i održavanje javne rasvjete</t>
  </si>
  <si>
    <t xml:space="preserve"> Program 1011: Izgradnja i održavanje javnih površina</t>
  </si>
  <si>
    <t xml:space="preserve"> GLAVA 00103:    GRADSKA KNJIŽNICA  I ČITAONICA
                                    HVAR                     </t>
  </si>
  <si>
    <t xml:space="preserve"> GLAVA 00102:   DJEČJI VRTIĆ HVAR</t>
  </si>
  <si>
    <t xml:space="preserve"> Program 1001:   Predškolski odgoj</t>
  </si>
  <si>
    <t xml:space="preserve"> Program 1001:   Knjižnična djelatnost</t>
  </si>
  <si>
    <t xml:space="preserve">   61459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</si>
  <si>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</si>
  <si>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</si>
  <si>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</si>
  <si>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</si>
  <si>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</si>
  <si>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</si>
  <si>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</si>
  <si>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</si>
  <si>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</si>
  <si>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</si>
  <si>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</si>
  <si>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</si>
  <si>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</si>
  <si>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6533</t>
  </si>
  <si>
    <t xml:space="preserve"> Naknade za priključke</t>
  </si>
  <si>
    <t xml:space="preserve">   65331</t>
  </si>
  <si>
    <t xml:space="preserve"> PRIHODI OD PRODAJE ROBA TE PRUŽANJE USLUGA</t>
  </si>
  <si>
    <t xml:space="preserve">   6615</t>
  </si>
  <si>
    <t xml:space="preserve"> Prihodi od pružanja usluga</t>
  </si>
  <si>
    <t xml:space="preserve">   66151</t>
  </si>
  <si>
    <t xml:space="preserve"> - prihodi od ulazaka u "Arsenal"</t>
  </si>
  <si>
    <t xml:space="preserve"> Ostali nespomenuti prihodi</t>
  </si>
  <si>
    <t xml:space="preserve">   68</t>
  </si>
  <si>
    <t xml:space="preserve"> KAZNE, UPRAVNE MJERE I OSTALI PRIHODI</t>
  </si>
  <si>
    <t xml:space="preserve"> K A Z N E  I  UPRAVNE MJERE</t>
  </si>
  <si>
    <t xml:space="preserve">   681</t>
  </si>
  <si>
    <t xml:space="preserve">   6819</t>
  </si>
  <si>
    <t>329</t>
  </si>
  <si>
    <t>Projekcija
za
2013. god.</t>
  </si>
  <si>
    <t>5443</t>
  </si>
  <si>
    <t xml:space="preserve"> Aktivnost A1001 01:  Rad gradonačel. i gradske uprave</t>
  </si>
  <si>
    <t xml:space="preserve"> Aktivnost A1001 02: Rad gradskog vijeća, zamjenika
                                        gradonač. i radnih tijela</t>
  </si>
  <si>
    <t xml:space="preserve"> Aktivnost A1001 03: Prigodne proslave i manifestacije
                                   - Dan Grada , Nova Godina i sl.</t>
  </si>
  <si>
    <t xml:space="preserve"> Aktivnost A1001 04: Opće usluge i pričuva</t>
  </si>
  <si>
    <t xml:space="preserve"> Aktivnost A1002 01: Otplata primljenih zajmova</t>
  </si>
  <si>
    <t xml:space="preserve"> Aktivnost A1002 02: Ostali financijski poslovi</t>
  </si>
  <si>
    <t xml:space="preserve"> Aktivnost A1003 01: Protupožarna zaštita</t>
  </si>
  <si>
    <t xml:space="preserve"> Aktivnost A1003 02:  Sustav zaštite i spašavanja</t>
  </si>
  <si>
    <t xml:space="preserve"> Aktivnost A1004 01: Održ. uredskih i poslov. objekata</t>
  </si>
  <si>
    <t xml:space="preserve"> Aktivnost A1006 01: Održavanje cesta i prometnica</t>
  </si>
  <si>
    <t xml:space="preserve"> K.projekt K1006 02: Kupnja zemljišta za prometnice</t>
  </si>
  <si>
    <t xml:space="preserve"> K.prijekt K1006 03: Gradnja cesta i puteva</t>
  </si>
  <si>
    <t xml:space="preserve"> Aktivnost A1008 01: Geodetsko-katastarski poslovi</t>
  </si>
  <si>
    <t xml:space="preserve"> K.projekt K1008 02: Izrada planova, projekata i studija</t>
  </si>
  <si>
    <t xml:space="preserve"> K.projekt K1008 03: Kupnja zemljišta </t>
  </si>
  <si>
    <t xml:space="preserve"> Aktivnost A1010 01: Održavanje i trošak javne rasvjete</t>
  </si>
  <si>
    <t xml:space="preserve"> K.prijekt K1010 02: Izgradnja javne rasvjete</t>
  </si>
  <si>
    <t xml:space="preserve"> Aktivnost A1011 01: Čišćenje i održavanje javnih
                                   površina                        </t>
  </si>
  <si>
    <t xml:space="preserve"> K.prijekt K1011 02: Izgradnja javnih površina</t>
  </si>
  <si>
    <t xml:space="preserve"> Aktivnost A1001 01: Stručna, administrat. i izvršna tijela </t>
  </si>
  <si>
    <t xml:space="preserve"> K.projekt K1001 02: Dodatna ulaganja na dječjem vrtiću
                                  - nadogradnja zgrade vrtića</t>
  </si>
  <si>
    <t xml:space="preserve"> Aktivnost A1001 01: Stručna i izvršna tijela </t>
  </si>
  <si>
    <t xml:space="preserve"> T.projekt T1001 02: Kupnja knjižne građe i opreme</t>
  </si>
  <si>
    <t xml:space="preserve"> T.projekt T1009 01: Prijenosi za izgrad. vodovod.mreže</t>
  </si>
  <si>
    <t xml:space="preserve"> T.projekt T1007 02: Oborinska i fekalna kanalizacija</t>
  </si>
  <si>
    <t xml:space="preserve"> T.projekt T1007 01: Sanacija odlagališta komunalnog 
                                     otpada
                          i divljih odlagališta</t>
  </si>
  <si>
    <t xml:space="preserve"> T.projekt T1005 02: Subvencije i potpore malom 
                                    i srednjem gospodarstva</t>
  </si>
  <si>
    <t xml:space="preserve"> T.projekt T1005 01: Subvencije poljoprivredi</t>
  </si>
  <si>
    <t xml:space="preserve">   64231</t>
  </si>
  <si>
    <t xml:space="preserve"> - prihodi od nak. za eksploatac.mineralnih sirovina</t>
  </si>
  <si>
    <t xml:space="preserve">       Na osnovi članka 37. Zakona o proračunu ("Narodne Novine", br.87/08) i članka 35. Statuta Grada Hvara</t>
  </si>
  <si>
    <t xml:space="preserve">  - Košarkaški klub Hvar</t>
  </si>
  <si>
    <t>42</t>
  </si>
  <si>
    <t xml:space="preserve">  RASH. ZA NABAVU PROIZV. DUGOTRAJ.IMOVINE</t>
  </si>
  <si>
    <t xml:space="preserve">  Uređaji, strojevi i oprema za ostale namjene</t>
  </si>
  <si>
    <t xml:space="preserve"> 036</t>
  </si>
  <si>
    <t xml:space="preserve"> Uređaji, strojevi i oprema za ostale namjene</t>
  </si>
  <si>
    <t>OSTALI NESPOMENUTI RASHODI POSLOVANJA</t>
  </si>
  <si>
    <t xml:space="preserve"> Program 1012: Izgradnja gradskog groblja</t>
  </si>
  <si>
    <t xml:space="preserve"> K.projekt K1012 01: Kupnja zemljišta </t>
  </si>
  <si>
    <t xml:space="preserve"> K.prijekt K1012 02: Izgradnja gradskog groblja</t>
  </si>
  <si>
    <t>4214</t>
  </si>
  <si>
    <t xml:space="preserve">  Ostali građevinski objekti - gradsko groblje</t>
  </si>
  <si>
    <t xml:space="preserve"> Program 1013: Izgradnja i održ. obale i obalnog pojasa</t>
  </si>
  <si>
    <t xml:space="preserve"> Aktivnost A1013 01: Održavanje obale i obalnog pojasa                        </t>
  </si>
  <si>
    <t xml:space="preserve"> Aktivnost A1013 02: Gospodarenje i čišćenje obale
                                     i obalnog pojasa                        </t>
  </si>
  <si>
    <t xml:space="preserve"> Program 1014: Poticaj unapređenju zdravstva</t>
  </si>
  <si>
    <t xml:space="preserve"> Program 1015: Poticaj unapređenju i razvoju sporta</t>
  </si>
  <si>
    <t xml:space="preserve"> Aktivnost A1015 01: Održavanje sportskih terena</t>
  </si>
  <si>
    <t xml:space="preserve"> Program 1016: Donacije i programska djel. u kulturi</t>
  </si>
  <si>
    <t xml:space="preserve"> Aktivnost A1016 01: Hvarske ljetne priredbe</t>
  </si>
  <si>
    <t xml:space="preserve"> Aktivnost A1016 02: Ostale kulturne manifestacije</t>
  </si>
  <si>
    <t xml:space="preserve"> Aktivnost A1016 03: Donacije udrugama u kulturi</t>
  </si>
  <si>
    <t xml:space="preserve"> Aktivnost A1016 04: Donacije Muzeju Hvarske baštine</t>
  </si>
  <si>
    <t xml:space="preserve"> Aktivnost A1016 05: Održavanje spomenika kulture</t>
  </si>
  <si>
    <t xml:space="preserve"> K.projekt K1016 06: Dodat. ulaganja na spomen.kulture</t>
  </si>
  <si>
    <t xml:space="preserve"> K.projekt K1016 07: Opremanje spomenika kulture</t>
  </si>
  <si>
    <t xml:space="preserve"> Program 1017: Potpore vjerskim zajednicama</t>
  </si>
  <si>
    <t xml:space="preserve"> Aktivnost A1017 01: Donacije vjerskim zajednicama</t>
  </si>
  <si>
    <t xml:space="preserve"> Program 1018:  Djelatnost stranaka i ostalih udruga</t>
  </si>
  <si>
    <t xml:space="preserve"> Aktivnost A1018 01:  Potporama strankama i udrugama</t>
  </si>
  <si>
    <t xml:space="preserve"> Program 1019: Razvoj i unapređenje školstva</t>
  </si>
  <si>
    <t xml:space="preserve"> Aktivnost A1019 01: Potpore osnovnom školstvu</t>
  </si>
  <si>
    <t xml:space="preserve"> Program 1020: Socijalna skrb i socijalne pomoći </t>
  </si>
  <si>
    <t xml:space="preserve"> Aktivnost A1020 01: Pomoći građanima i kućanstvima</t>
  </si>
  <si>
    <t xml:space="preserve"> Aktivnost A1020 02:  Pomoći obiteljima i djeci</t>
  </si>
  <si>
    <t xml:space="preserve"> Aktivnost A1020 03: Pomoć udr.invalid. i hendikep.osoba</t>
  </si>
  <si>
    <t xml:space="preserve"> Aktivnost A1020 04:  Pomoć za podmirenje troš. stanovanja</t>
  </si>
  <si>
    <t xml:space="preserve"> Aktivnost A1020 05:  Pomoć udrugama socijalne skrbi</t>
  </si>
  <si>
    <t xml:space="preserve"> K.projekt K1020 06: Izgradnja doma za starije</t>
  </si>
  <si>
    <t xml:space="preserve"> Ostali građevinski objekti</t>
  </si>
  <si>
    <t xml:space="preserve">   65268</t>
  </si>
  <si>
    <t xml:space="preserve"> - sufinanciranje građana za izgradnju groblja</t>
  </si>
  <si>
    <t xml:space="preserve">  Kapit.pomoć Komunalnom-Hvar za kupnju broda</t>
  </si>
  <si>
    <t xml:space="preserve"> 002</t>
  </si>
  <si>
    <t xml:space="preserve"> 147</t>
  </si>
  <si>
    <t xml:space="preserve"> Ostale komunalne pogodnosti (održ.j.površ., izgr.grob. i sl.)</t>
  </si>
  <si>
    <t xml:space="preserve"> Aktivnost A1015 02: Donacije sportskim udrugama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</si>
  <si>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</si>
  <si>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</si>
  <si>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</si>
  <si>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</si>
  <si>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</si>
  <si>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>2013.</t>
  </si>
  <si>
    <t>6522</t>
  </si>
  <si>
    <t xml:space="preserve">  Prihodi od vodnog doprinosa</t>
  </si>
  <si>
    <t xml:space="preserve">  Kapitalne pomoći Komunalnom Hvar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</si>
  <si>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</si>
  <si>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</si>
  <si>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</si>
  <si>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</si>
  <si>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</si>
  <si>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</si>
  <si>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</si>
  <si>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</si>
  <si>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</si>
  <si>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</si>
  <si>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</si>
  <si>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</si>
  <si>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</si>
  <si>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</si>
  <si>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</si>
  <si>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</si>
  <si>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</si>
  <si>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</si>
  <si>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</si>
  <si>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</si>
  <si>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</si>
  <si>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</si>
  <si>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</si>
  <si>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</si>
  <si>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</si>
  <si>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</si>
  <si>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</si>
  <si>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</si>
  <si>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</si>
  <si>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</si>
  <si>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</si>
  <si>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195</t>
  </si>
  <si>
    <t xml:space="preserve"> K.projekt: Izgradnja gradskog groblja</t>
  </si>
  <si>
    <t xml:space="preserve">  Otkup zemljišta za izgradnju groblja</t>
  </si>
  <si>
    <t xml:space="preserve">  Izgradnja gradskog groblja</t>
  </si>
  <si>
    <t>65268</t>
  </si>
  <si>
    <t xml:space="preserve">  Sufinanciranje građana </t>
  </si>
  <si>
    <t>6615</t>
  </si>
  <si>
    <t>6533</t>
  </si>
  <si>
    <t xml:space="preserve">   RAZDJEL  001:   PREDSTAVNIČKA I IZVRŠNA TIJELA,
                                 GRADSKA UPRAVA TE
                                  PRORAČUNSKI KORISNICI</t>
  </si>
  <si>
    <t xml:space="preserve">              NETO ZADUŽENJE / FINANCIRANJE</t>
  </si>
  <si>
    <t xml:space="preserve">  Kapit. donacija za arhivivsko spremište </t>
  </si>
  <si>
    <t xml:space="preserve">  Kapit. donacija za sanaciju crkve Sv.Marak</t>
  </si>
  <si>
    <t>4</t>
  </si>
  <si>
    <t xml:space="preserve">  Dodatna ulaganja na Arsenalu sa Fontikom</t>
  </si>
  <si>
    <t>4212</t>
  </si>
  <si>
    <t xml:space="preserve">  Poslovni objekt - šk.igralište i dogradnja škole</t>
  </si>
  <si>
    <t xml:space="preserve"> 196</t>
  </si>
  <si>
    <t xml:space="preserve"> 197</t>
  </si>
  <si>
    <t xml:space="preserve"> 198</t>
  </si>
  <si>
    <t xml:space="preserve"> 199</t>
  </si>
  <si>
    <t xml:space="preserve"> Aktivnost A1019 02: Potpore srednjoškol. ustanovama</t>
  </si>
  <si>
    <t xml:space="preserve"> K.projekt: Izgradnja školskog igrališta i nadograd.škole</t>
  </si>
  <si>
    <t xml:space="preserve">  Izgradnja školskog igrališta i nadogradnja škole</t>
  </si>
  <si>
    <t xml:space="preserve">  Kapitalna pomoći Muzeju Hv.baštine</t>
  </si>
  <si>
    <t xml:space="preserve"> K.Projekt K1019 03: Izgradnja šk. igrališta i nadogr.škole</t>
  </si>
  <si>
    <t xml:space="preserve">  Potpora Hrvatskih voda</t>
  </si>
  <si>
    <t>GRADA HVARA ZA 2012. GODINU</t>
  </si>
  <si>
    <t>I PROJEKCIJE ZA 2013. I 2014. GODINU</t>
  </si>
  <si>
    <t>PLAN
ZA 
2011.G.</t>
  </si>
  <si>
    <t>UKUPNO
2012. god.</t>
  </si>
  <si>
    <t>Projekcija
za
2014. god.</t>
  </si>
  <si>
    <t>I Z V O R I     F I N A N C I R A N J A   za   2012. god.</t>
  </si>
  <si>
    <t xml:space="preserve">   6114</t>
  </si>
  <si>
    <t xml:space="preserve"> Porez i prirez na dod. od kapitala</t>
  </si>
  <si>
    <t xml:space="preserve">   65264</t>
  </si>
  <si>
    <t xml:space="preserve"> - sufinanciranje građana za kućne brojeve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</si>
  <si>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</si>
  <si>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</si>
  <si>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</si>
  <si>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</si>
  <si>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</si>
  <si>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 xml:space="preserve">   RASHODI ZA USLUGE</t>
  </si>
  <si>
    <t xml:space="preserve">   Usluge promidžbe i informiranja</t>
  </si>
  <si>
    <t xml:space="preserve">  Pristojbe i naknade</t>
  </si>
  <si>
    <t xml:space="preserve">  - rashodi za nagradu grada</t>
  </si>
  <si>
    <t xml:space="preserve">  - rashodi za izbore i referendume</t>
  </si>
  <si>
    <t xml:space="preserve">  - rashodi protokola</t>
  </si>
  <si>
    <t xml:space="preserve">  - ostali nespomenuti rashodi</t>
  </si>
  <si>
    <t xml:space="preserve">   0310</t>
  </si>
  <si>
    <t xml:space="preserve"> Aktivnost A1003 03:  Usluge policije</t>
  </si>
  <si>
    <t xml:space="preserve">  Smještaj i prehrana sezonskih policajaca</t>
  </si>
  <si>
    <t xml:space="preserve">  Održavanje poljskih i protupož. puteva</t>
  </si>
  <si>
    <t xml:space="preserve">  Otkup zemljišta za ceste i puteve</t>
  </si>
  <si>
    <t xml:space="preserve">  Otkup zemljišta (opće namjene)</t>
  </si>
  <si>
    <t>3239</t>
  </si>
  <si>
    <t xml:space="preserve">  Ostale usluge na JP (čišćenje, pranje i sl.) </t>
  </si>
  <si>
    <t xml:space="preserve">  Otkup zemljišta (za izgradnju groblja)</t>
  </si>
  <si>
    <t xml:space="preserve">  Ostale usluge (čišćenje obalnog pojasa i sl.) </t>
  </si>
  <si>
    <t xml:space="preserve">  Tekuće donacije zdravstv. ustanovama i ordinacijama</t>
  </si>
  <si>
    <t xml:space="preserve">  Kapitalna donacije zdravstv.ustanovama i ordinac.</t>
  </si>
  <si>
    <t xml:space="preserve">  Doprinosi za obvezno zdravstveno osiguranje </t>
  </si>
  <si>
    <t xml:space="preserve">  Doprinos za obvezno osig u slučaju nezaposlenosti </t>
  </si>
  <si>
    <t xml:space="preserve">   Naknada troškova osobama izvan radnog odnosa</t>
  </si>
  <si>
    <t xml:space="preserve"> Aktivnost A1014 01: Donacija zdravstvenim organizac.</t>
  </si>
  <si>
    <t>0310</t>
  </si>
  <si>
    <t xml:space="preserve"> Usluge policije</t>
  </si>
  <si>
    <t xml:space="preserve">    Plan prihoda i primitaka, te rashoda i izdataka Proračuna Grada Hvara (u daljnjem tekstu Plan) za 2012. godinu </t>
  </si>
  <si>
    <t xml:space="preserve">   65269</t>
  </si>
  <si>
    <t xml:space="preserve"> - ostali prihodi po posebnim propisima</t>
  </si>
  <si>
    <t xml:space="preserve"> 031</t>
  </si>
  <si>
    <t xml:space="preserve"> 041</t>
  </si>
  <si>
    <t xml:space="preserve"> 043</t>
  </si>
  <si>
    <t xml:space="preserve"> 044</t>
  </si>
  <si>
    <t xml:space="preserve"> 075</t>
  </si>
  <si>
    <t xml:space="preserve">  - Udruga Baletni studio - Hvar</t>
  </si>
  <si>
    <t xml:space="preserve">  - Udruga forske užance Hvar</t>
  </si>
  <si>
    <t>Računu rashoda i izdataka za 2012. godinu, kako slijedi:</t>
  </si>
  <si>
    <t xml:space="preserve">("Službeni glasnik Grada Hvara" br. 5/09, 7/09,  8/09, 1/11 i 2/11-pročišćeni tekst) Gradonačelnik Grada Hvara </t>
  </si>
  <si>
    <t>PLAN ZA 2011.god.</t>
  </si>
  <si>
    <t>PLAN ZA 2012.god.</t>
  </si>
  <si>
    <t>Plan za 2011.god.</t>
  </si>
  <si>
    <t>Plan za 2012.god.</t>
  </si>
  <si>
    <t xml:space="preserve">  - vodni doprinos (8% doznaka Hrv.voda)</t>
  </si>
  <si>
    <t xml:space="preserve">projektima u Posebnom dijelu Plana za 2012. godinu kako slijedi: </t>
  </si>
  <si>
    <t>od 01. siječnja 2012. godine.</t>
  </si>
  <si>
    <t>URBROJ: 2128-01-01/1-11-1</t>
  </si>
  <si>
    <t>PLAN  ZA
2012. GOD.</t>
  </si>
  <si>
    <t>DOPUNA MODELA FINANCIJSKOG PLANA ZA 2013.  I  2014. GODINU</t>
  </si>
  <si>
    <t>Izvršeno
do 2012.</t>
  </si>
  <si>
    <t>2014.</t>
  </si>
  <si>
    <t>nakon 2014.</t>
  </si>
  <si>
    <t xml:space="preserve">  Prihodi od vlastite djel. (ulaznica za Tvrđavu i Arsenal )</t>
  </si>
  <si>
    <t xml:space="preserve">  - Gradska limena glazba Hvar</t>
  </si>
  <si>
    <t xml:space="preserve">  - Udruga CIMA Hvar</t>
  </si>
  <si>
    <t>Ostale usluge</t>
  </si>
  <si>
    <t>otplate zajmova u svoti od 845.000 kuna raspoređuju se po nositeljima, korisnicima, programima, aktivnostima i</t>
  </si>
  <si>
    <t xml:space="preserve"> 107</t>
  </si>
  <si>
    <t xml:space="preserve"> 194</t>
  </si>
  <si>
    <t xml:space="preserve"> 200</t>
  </si>
  <si>
    <t xml:space="preserve"> 201</t>
  </si>
  <si>
    <t xml:space="preserve"> 202</t>
  </si>
  <si>
    <t xml:space="preserve"> 203</t>
  </si>
  <si>
    <t xml:space="preserve">3235 </t>
  </si>
  <si>
    <t>Zakupnine i najamnine</t>
  </si>
  <si>
    <t xml:space="preserve"> K.projekt K1001 05: Nabavka opreme za poslovanje</t>
  </si>
  <si>
    <t xml:space="preserve"> 019</t>
  </si>
  <si>
    <t xml:space="preserve"> 021</t>
  </si>
  <si>
    <t xml:space="preserve"> 022</t>
  </si>
  <si>
    <t xml:space="preserve"> 023</t>
  </si>
  <si>
    <t xml:space="preserve"> 024</t>
  </si>
  <si>
    <t xml:space="preserve"> 025</t>
  </si>
  <si>
    <t xml:space="preserve"> 042</t>
  </si>
  <si>
    <t xml:space="preserve"> T.projekt: Oborinska i fekalna kanalizacija</t>
  </si>
  <si>
    <t xml:space="preserve"> T.Projekt: Sanacija odlagališta komunalnog otpada</t>
  </si>
  <si>
    <t xml:space="preserve"> T.Projekt: Izgradnja i rekonstrukcija vodovodne mreže</t>
  </si>
  <si>
    <t xml:space="preserve"> T.Projekt: Dovršetak vatrogasnog doma </t>
  </si>
  <si>
    <t xml:space="preserve"> T.Projekt: Izgradnja arhivskog spremišta </t>
  </si>
  <si>
    <t xml:space="preserve"> T.Projekt: Sanacija crkve Sv.Marka </t>
  </si>
  <si>
    <t xml:space="preserve">  - Udruga Hvar Metropola mora</t>
  </si>
  <si>
    <t xml:space="preserve">  - Boćarski klub Ružmarin - Hvar</t>
  </si>
  <si>
    <t xml:space="preserve"> 116 </t>
  </si>
  <si>
    <t xml:space="preserve"> 204</t>
  </si>
  <si>
    <t xml:space="preserve"> 205</t>
  </si>
  <si>
    <t xml:space="preserve">     Rashodi poslovanja i rashodi za nabavu nefinancijske imovine u ukupnoj svoti od 33.842.000 kuna i izdaci za</t>
  </si>
  <si>
    <t xml:space="preserve"> 206</t>
  </si>
  <si>
    <t>Hvar, 28. prosinca 2011. god.</t>
  </si>
  <si>
    <t>KLASA: 400-01/11-01/13</t>
  </si>
  <si>
    <t>Hvar, 28. prosinca, 2011.godine</t>
  </si>
  <si>
    <t>dana 28. prosinca 2011. godine,   d o n o s i:</t>
  </si>
  <si>
    <t>2. Dopuna modela financijskog plana za 2013. - 2014. godinu - plan prihoda i primitaka,</t>
  </si>
  <si>
    <t>020</t>
  </si>
  <si>
    <t xml:space="preserve">  - praćenje rada Grad. vijeća putem elektron. medija</t>
  </si>
  <si>
    <t xml:space="preserve">   Nak. članovima GV, zamjen.gradonač. i rad. tijelima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</si>
</sst>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lgerian"/>
      <family val="5"/>
    </font>
    <font>
      <b/>
      <sz val="15"/>
      <name val="Algerian"/>
      <family val="5"/>
    </font>
    <font>
      <b/>
      <sz val="12"/>
      <name val="Algerian"/>
      <family val="5"/>
    </font>
    <font>
      <b/>
      <sz val="16"/>
      <name val="Algerian"/>
      <family val="5"/>
    </font>
    <font>
      <b/>
      <sz val="18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49" fontId="2" fillId="0" borderId="15" xfId="0" applyNumberFormat="1" applyFont="1" applyBorder="1" applyAlignment="1">
      <alignment horizontal="left" indent="1"/>
    </xf>
    <xf numFmtId="49" fontId="0" fillId="0" borderId="15" xfId="0" applyNumberFormat="1" applyFont="1" applyBorder="1" applyAlignment="1">
      <alignment horizontal="left" indent="1"/>
    </xf>
    <xf numFmtId="49" fontId="3" fillId="0" borderId="16" xfId="0" applyNumberFormat="1" applyFont="1" applyBorder="1" applyAlignment="1">
      <alignment horizontal="left"/>
    </xf>
    <xf numFmtId="0" fontId="0" fillId="0" borderId="15" xfId="0" applyBorder="1" applyAlignment="1">
      <alignment/>
    </xf>
    <xf numFmtId="3" fontId="2" fillId="33" borderId="13" xfId="0" applyNumberFormat="1" applyFont="1" applyFill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0" fillId="0" borderId="13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horizontal="left" indent="1"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49" fontId="0" fillId="0" borderId="20" xfId="0" applyNumberFormat="1" applyFont="1" applyBorder="1" applyAlignment="1">
      <alignment horizontal="left" indent="1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 horizontal="right" wrapText="1"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3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0" fontId="5" fillId="35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/>
    </xf>
    <xf numFmtId="3" fontId="8" fillId="36" borderId="22" xfId="0" applyNumberFormat="1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3" fontId="8" fillId="34" borderId="11" xfId="0" applyNumberFormat="1" applyFont="1" applyFill="1" applyBorder="1" applyAlignment="1">
      <alignment vertical="center"/>
    </xf>
    <xf numFmtId="49" fontId="8" fillId="0" borderId="24" xfId="0" applyNumberFormat="1" applyFont="1" applyBorder="1" applyAlignment="1">
      <alignment horizontal="left" indent="1"/>
    </xf>
    <xf numFmtId="3" fontId="8" fillId="0" borderId="22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2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49" fontId="5" fillId="0" borderId="22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horizontal="left" indent="1"/>
    </xf>
    <xf numFmtId="49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9" fontId="2" fillId="33" borderId="10" xfId="0" applyNumberFormat="1" applyFont="1" applyFill="1" applyBorder="1" applyAlignment="1">
      <alignment horizontal="left" indent="1"/>
    </xf>
    <xf numFmtId="49" fontId="0" fillId="35" borderId="0" xfId="0" applyNumberFormat="1" applyFont="1" applyFill="1" applyBorder="1" applyAlignment="1">
      <alignment horizontal="left" indent="1"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13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5" fillId="37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0" fontId="5" fillId="37" borderId="10" xfId="0" applyFont="1" applyFill="1" applyBorder="1" applyAlignment="1">
      <alignment horizontal="left"/>
    </xf>
    <xf numFmtId="3" fontId="5" fillId="37" borderId="22" xfId="0" applyNumberFormat="1" applyFont="1" applyFill="1" applyBorder="1" applyAlignment="1">
      <alignment/>
    </xf>
    <xf numFmtId="3" fontId="5" fillId="37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 indent="1"/>
    </xf>
    <xf numFmtId="0" fontId="0" fillId="0" borderId="10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3" fontId="8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0" fontId="0" fillId="0" borderId="13" xfId="0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/>
    </xf>
    <xf numFmtId="49" fontId="0" fillId="0" borderId="15" xfId="0" applyNumberFormat="1" applyBorder="1" applyAlignment="1">
      <alignment horizontal="left" indent="1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20" xfId="0" applyBorder="1" applyAlignment="1">
      <alignment/>
    </xf>
    <xf numFmtId="0" fontId="2" fillId="0" borderId="13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33" borderId="2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left"/>
    </xf>
    <xf numFmtId="49" fontId="2" fillId="34" borderId="14" xfId="0" applyNumberFormat="1" applyFont="1" applyFill="1" applyBorder="1" applyAlignment="1">
      <alignment horizontal="left"/>
    </xf>
    <xf numFmtId="49" fontId="2" fillId="33" borderId="25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49" fontId="2" fillId="34" borderId="25" xfId="0" applyNumberFormat="1" applyFont="1" applyFill="1" applyBorder="1" applyAlignment="1">
      <alignment wrapText="1"/>
    </xf>
    <xf numFmtId="49" fontId="2" fillId="34" borderId="14" xfId="0" applyNumberFormat="1" applyFont="1" applyFill="1" applyBorder="1" applyAlignment="1">
      <alignment/>
    </xf>
    <xf numFmtId="0" fontId="2" fillId="34" borderId="25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6" fillId="36" borderId="30" xfId="0" applyFont="1" applyFill="1" applyBorder="1" applyAlignment="1">
      <alignment horizontal="left" vertical="center" wrapText="1"/>
    </xf>
    <xf numFmtId="0" fontId="6" fillId="36" borderId="26" xfId="0" applyFont="1" applyFill="1" applyBorder="1" applyAlignment="1">
      <alignment horizontal="left" vertical="center" wrapText="1"/>
    </xf>
    <xf numFmtId="0" fontId="6" fillId="36" borderId="24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11" fillId="34" borderId="30" xfId="0" applyFont="1" applyFill="1" applyBorder="1" applyAlignment="1">
      <alignment horizontal="left"/>
    </xf>
    <xf numFmtId="0" fontId="11" fillId="34" borderId="24" xfId="0" applyFont="1" applyFill="1" applyBorder="1" applyAlignment="1">
      <alignment horizontal="left"/>
    </xf>
    <xf numFmtId="49" fontId="2" fillId="34" borderId="25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left" vertical="center"/>
    </xf>
    <xf numFmtId="49" fontId="11" fillId="34" borderId="25" xfId="0" applyNumberFormat="1" applyFont="1" applyFill="1" applyBorder="1" applyAlignment="1">
      <alignment horizontal="left"/>
    </xf>
    <xf numFmtId="49" fontId="11" fillId="34" borderId="14" xfId="0" applyNumberFormat="1" applyFont="1" applyFill="1" applyBorder="1" applyAlignment="1">
      <alignment horizontal="left"/>
    </xf>
    <xf numFmtId="49" fontId="11" fillId="34" borderId="25" xfId="0" applyNumberFormat="1" applyFont="1" applyFill="1" applyBorder="1" applyAlignment="1">
      <alignment horizontal="left" vertical="center" wrapText="1"/>
    </xf>
    <xf numFmtId="49" fontId="11" fillId="34" borderId="14" xfId="0" applyNumberFormat="1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49" fontId="2" fillId="33" borderId="25" xfId="0" applyNumberFormat="1" applyFont="1" applyFill="1" applyBorder="1" applyAlignment="1">
      <alignment horizontal="left" wrapText="1"/>
    </xf>
    <xf numFmtId="49" fontId="2" fillId="33" borderId="14" xfId="0" applyNumberFormat="1" applyFont="1" applyFill="1" applyBorder="1" applyAlignment="1">
      <alignment horizontal="left" wrapText="1"/>
    </xf>
    <xf numFmtId="49" fontId="2" fillId="34" borderId="25" xfId="0" applyNumberFormat="1" applyFont="1" applyFill="1" applyBorder="1" applyAlignment="1">
      <alignment horizontal="left" wrapText="1"/>
    </xf>
    <xf numFmtId="49" fontId="2" fillId="34" borderId="14" xfId="0" applyNumberFormat="1" applyFont="1" applyFill="1" applyBorder="1" applyAlignment="1">
      <alignment horizontal="left" wrapText="1"/>
    </xf>
    <xf numFmtId="49" fontId="2" fillId="33" borderId="25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/>
    </xf>
    <xf numFmtId="49" fontId="2" fillId="34" borderId="25" xfId="0" applyNumberFormat="1" applyFont="1" applyFill="1" applyBorder="1" applyAlignment="1">
      <alignment vertical="center" wrapText="1"/>
    </xf>
    <xf numFmtId="49" fontId="2" fillId="34" borderId="14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6" borderId="19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3" fillId="34" borderId="39" xfId="0" applyNumberFormat="1" applyFont="1" applyFill="1" applyBorder="1" applyAlignment="1">
      <alignment horizontal="left"/>
    </xf>
    <xf numFmtId="49" fontId="3" fillId="34" borderId="24" xfId="0" applyNumberFormat="1" applyFont="1" applyFill="1" applyBorder="1" applyAlignment="1">
      <alignment horizontal="left"/>
    </xf>
    <xf numFmtId="49" fontId="3" fillId="34" borderId="16" xfId="0" applyNumberFormat="1" applyFont="1" applyFill="1" applyBorder="1" applyAlignment="1">
      <alignment horizontal="left"/>
    </xf>
    <xf numFmtId="49" fontId="3" fillId="34" borderId="14" xfId="0" applyNumberFormat="1" applyFont="1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2"/>
  <sheetViews>
    <sheetView zoomScale="140" zoomScaleNormal="140" zoomScalePageLayoutView="0" workbookViewId="0" topLeftCell="A283">
      <selection activeCell="A266" sqref="A266"/>
    </sheetView>
  </sheetViews>
  <sheetFormatPr defaultColWidth="9.140625" defaultRowHeight="12.75"/>
  <cols>
    <col min="1" max="1" width="13.140625" style="58" customWidth="1"/>
    <col min="2" max="2" width="51.28125" style="58" customWidth="1"/>
    <col min="3" max="4" width="11.7109375" style="58" customWidth="1"/>
    <col min="5" max="16384" width="9.140625" style="58" customWidth="1"/>
  </cols>
  <sheetData>
    <row r="1" ht="25.5" customHeight="1">
      <c r="A1" s="58" t="s">
        <v>937</v>
      </c>
    </row>
    <row r="2" ht="15" customHeight="1">
      <c r="A2" s="58" t="s">
        <v>1102</v>
      </c>
    </row>
    <row r="3" ht="15" customHeight="1">
      <c r="A3" s="58" t="s">
        <v>1153</v>
      </c>
    </row>
    <row r="4" ht="25.5" customHeight="1"/>
    <row r="5" spans="1:4" ht="22.5" customHeight="1">
      <c r="A5" s="185" t="s">
        <v>856</v>
      </c>
      <c r="B5" s="185"/>
      <c r="C5" s="185"/>
      <c r="D5" s="185"/>
    </row>
    <row r="6" spans="1:4" ht="24.75" customHeight="1">
      <c r="A6" s="184" t="s">
        <v>859</v>
      </c>
      <c r="B6" s="184"/>
      <c r="C6" s="184"/>
      <c r="D6" s="184"/>
    </row>
    <row r="7" spans="1:4" ht="21" customHeight="1">
      <c r="A7" s="184" t="s">
        <v>1051</v>
      </c>
      <c r="B7" s="184"/>
      <c r="C7" s="184"/>
      <c r="D7" s="184"/>
    </row>
    <row r="8" spans="1:4" ht="18" customHeight="1">
      <c r="A8" s="186" t="s">
        <v>1052</v>
      </c>
      <c r="B8" s="186"/>
      <c r="C8" s="186"/>
      <c r="D8" s="186"/>
    </row>
    <row r="9" spans="1:2" ht="18" customHeight="1">
      <c r="A9" s="74"/>
      <c r="B9" s="74"/>
    </row>
    <row r="10" ht="27" customHeight="1">
      <c r="A10" s="27" t="s">
        <v>613</v>
      </c>
    </row>
    <row r="12" spans="1:4" ht="20.25" customHeight="1">
      <c r="A12" s="182" t="s">
        <v>852</v>
      </c>
      <c r="B12" s="182"/>
      <c r="C12" s="182"/>
      <c r="D12" s="182"/>
    </row>
    <row r="14" ht="16.5" customHeight="1">
      <c r="A14" s="58" t="s">
        <v>1091</v>
      </c>
    </row>
    <row r="15" ht="12">
      <c r="A15" s="58" t="s">
        <v>853</v>
      </c>
    </row>
    <row r="17" spans="1:4" ht="27" customHeight="1">
      <c r="A17" s="187" t="s">
        <v>709</v>
      </c>
      <c r="B17" s="188"/>
      <c r="C17" s="108" t="s">
        <v>1103</v>
      </c>
      <c r="D17" s="108" t="s">
        <v>1104</v>
      </c>
    </row>
    <row r="18" spans="1:4" ht="18" customHeight="1">
      <c r="A18" s="6" t="s">
        <v>705</v>
      </c>
      <c r="B18" s="6"/>
      <c r="C18" s="7">
        <f>C44</f>
        <v>24449000</v>
      </c>
      <c r="D18" s="7">
        <f>D44</f>
        <v>31012000</v>
      </c>
    </row>
    <row r="19" spans="1:4" ht="18" customHeight="1">
      <c r="A19" s="6" t="s">
        <v>614</v>
      </c>
      <c r="B19" s="6"/>
      <c r="C19" s="7">
        <f>C139</f>
        <v>70000</v>
      </c>
      <c r="D19" s="7">
        <f>D139</f>
        <v>620000</v>
      </c>
    </row>
    <row r="20" spans="1:4" ht="18" customHeight="1">
      <c r="A20" s="4" t="s">
        <v>615</v>
      </c>
      <c r="B20" s="4"/>
      <c r="C20" s="5">
        <f>SUM(C18:C19)</f>
        <v>24519000</v>
      </c>
      <c r="D20" s="5">
        <f>SUM(D18:D19)</f>
        <v>31632000</v>
      </c>
    </row>
    <row r="21" spans="1:4" ht="18" customHeight="1">
      <c r="A21" s="6" t="s">
        <v>706</v>
      </c>
      <c r="B21" s="6"/>
      <c r="C21" s="7">
        <f>C153</f>
        <v>23995500</v>
      </c>
      <c r="D21" s="7">
        <f>D153</f>
        <v>26447000</v>
      </c>
    </row>
    <row r="22" spans="1:4" ht="18" customHeight="1">
      <c r="A22" s="6" t="s">
        <v>616</v>
      </c>
      <c r="B22" s="6"/>
      <c r="C22" s="7">
        <f>C219</f>
        <v>4510000</v>
      </c>
      <c r="D22" s="7">
        <f>D219</f>
        <v>7395000</v>
      </c>
    </row>
    <row r="23" spans="1:4" ht="18" customHeight="1">
      <c r="A23" s="4" t="s">
        <v>707</v>
      </c>
      <c r="B23" s="4"/>
      <c r="C23" s="5">
        <f>SUM(C21:C22)</f>
        <v>28505500</v>
      </c>
      <c r="D23" s="5">
        <f>SUM(D21:D22)</f>
        <v>33842000</v>
      </c>
    </row>
    <row r="24" spans="1:4" ht="18" customHeight="1">
      <c r="A24" s="6" t="s">
        <v>617</v>
      </c>
      <c r="B24" s="6"/>
      <c r="C24" s="7">
        <f>C20-C23</f>
        <v>-3986500</v>
      </c>
      <c r="D24" s="7">
        <f>D20-D23</f>
        <v>-2210000</v>
      </c>
    </row>
    <row r="25" ht="19.5" customHeight="1"/>
    <row r="26" spans="1:4" ht="27" customHeight="1">
      <c r="A26" s="109" t="s">
        <v>708</v>
      </c>
      <c r="B26" s="110"/>
      <c r="C26" s="108" t="s">
        <v>1103</v>
      </c>
      <c r="D26" s="108" t="s">
        <v>1104</v>
      </c>
    </row>
    <row r="27" spans="1:4" ht="18" customHeight="1">
      <c r="A27" s="111" t="s">
        <v>264</v>
      </c>
      <c r="B27" s="6"/>
      <c r="C27" s="7">
        <f>C242</f>
        <v>795000</v>
      </c>
      <c r="D27" s="7">
        <f>D242</f>
        <v>845000</v>
      </c>
    </row>
    <row r="28" spans="1:4" ht="18" customHeight="1">
      <c r="A28" s="4" t="s">
        <v>1034</v>
      </c>
      <c r="B28" s="4"/>
      <c r="C28" s="5">
        <f>0-C27</f>
        <v>-795000</v>
      </c>
      <c r="D28" s="5">
        <f>0-D27</f>
        <v>-845000</v>
      </c>
    </row>
    <row r="29" ht="21" customHeight="1"/>
    <row r="30" spans="1:4" ht="18" customHeight="1">
      <c r="A30" s="4" t="s">
        <v>710</v>
      </c>
      <c r="B30" s="4"/>
      <c r="C30" s="112">
        <f>C20</f>
        <v>24519000</v>
      </c>
      <c r="D30" s="112">
        <f>D20</f>
        <v>31632000</v>
      </c>
    </row>
    <row r="31" spans="1:4" ht="18" customHeight="1">
      <c r="A31" s="4" t="s">
        <v>711</v>
      </c>
      <c r="B31" s="4"/>
      <c r="C31" s="112">
        <f>C23+C27</f>
        <v>29300500</v>
      </c>
      <c r="D31" s="112">
        <f>D23+D27</f>
        <v>34687000</v>
      </c>
    </row>
    <row r="32" spans="1:4" ht="18" customHeight="1">
      <c r="A32" s="6" t="s">
        <v>713</v>
      </c>
      <c r="B32" s="6"/>
      <c r="C32" s="7">
        <f>C30-C31</f>
        <v>-4781500</v>
      </c>
      <c r="D32" s="7">
        <f>D30-D31</f>
        <v>-3055000</v>
      </c>
    </row>
    <row r="33" spans="1:4" ht="18" customHeight="1">
      <c r="A33" s="4" t="s">
        <v>712</v>
      </c>
      <c r="B33" s="4"/>
      <c r="C33" s="5">
        <v>4781500</v>
      </c>
      <c r="D33" s="5">
        <v>3055000</v>
      </c>
    </row>
    <row r="34" spans="1:4" ht="18" customHeight="1">
      <c r="A34" s="6" t="s">
        <v>714</v>
      </c>
      <c r="B34" s="6"/>
      <c r="C34" s="7">
        <f>C33+C32</f>
        <v>0</v>
      </c>
      <c r="D34" s="7">
        <f>D33+D32</f>
        <v>0</v>
      </c>
    </row>
    <row r="35" ht="20.25" customHeight="1"/>
    <row r="36" ht="24.75" customHeight="1"/>
    <row r="37" spans="1:2" ht="18" customHeight="1">
      <c r="A37" s="182" t="s">
        <v>420</v>
      </c>
      <c r="B37" s="182"/>
    </row>
    <row r="39" ht="15" customHeight="1">
      <c r="A39" s="58" t="s">
        <v>91</v>
      </c>
    </row>
    <row r="40" ht="15" customHeight="1">
      <c r="A40" s="58" t="s">
        <v>1101</v>
      </c>
    </row>
    <row r="41" spans="1:2" ht="36.75" customHeight="1">
      <c r="A41" s="54" t="s">
        <v>253</v>
      </c>
      <c r="B41" s="54"/>
    </row>
    <row r="42" spans="3:4" ht="39" customHeight="1">
      <c r="C42" s="75"/>
      <c r="D42" s="107" t="s">
        <v>611</v>
      </c>
    </row>
    <row r="43" spans="1:4" ht="27" customHeight="1">
      <c r="A43" s="113" t="s">
        <v>610</v>
      </c>
      <c r="B43" s="114" t="s">
        <v>748</v>
      </c>
      <c r="C43" s="115" t="s">
        <v>1105</v>
      </c>
      <c r="D43" s="115" t="s">
        <v>1106</v>
      </c>
    </row>
    <row r="44" spans="1:4" ht="24" customHeight="1">
      <c r="A44" s="116" t="s">
        <v>715</v>
      </c>
      <c r="B44" s="110" t="s">
        <v>716</v>
      </c>
      <c r="C44" s="112">
        <f>C45+C65+C76+C95+C119+C133</f>
        <v>24449000</v>
      </c>
      <c r="D44" s="112">
        <f>D45+D65+D76+D95+D119+D133</f>
        <v>31012000</v>
      </c>
    </row>
    <row r="45" spans="1:4" ht="21" customHeight="1">
      <c r="A45" s="10" t="s">
        <v>717</v>
      </c>
      <c r="B45" s="4" t="s">
        <v>618</v>
      </c>
      <c r="C45" s="5">
        <f>C46+C53+C59</f>
        <v>12943000</v>
      </c>
      <c r="D45" s="5">
        <f>D46+D53+D59</f>
        <v>14730000</v>
      </c>
    </row>
    <row r="46" spans="1:4" ht="18" customHeight="1">
      <c r="A46" s="10" t="s">
        <v>718</v>
      </c>
      <c r="B46" s="4" t="s">
        <v>619</v>
      </c>
      <c r="C46" s="5">
        <f>SUM(C47:C52)</f>
        <v>7202000</v>
      </c>
      <c r="D46" s="5">
        <f>SUM(D47:D52)</f>
        <v>8958000</v>
      </c>
    </row>
    <row r="47" spans="1:4" ht="15" customHeight="1">
      <c r="A47" s="13" t="s">
        <v>719</v>
      </c>
      <c r="B47" s="6" t="s">
        <v>620</v>
      </c>
      <c r="C47" s="7">
        <v>5500000</v>
      </c>
      <c r="D47" s="7">
        <v>7050000</v>
      </c>
    </row>
    <row r="48" spans="1:4" ht="15" customHeight="1">
      <c r="A48" s="13" t="s">
        <v>720</v>
      </c>
      <c r="B48" s="6" t="s">
        <v>621</v>
      </c>
      <c r="C48" s="7">
        <v>650000</v>
      </c>
      <c r="D48" s="7">
        <v>700000</v>
      </c>
    </row>
    <row r="49" spans="1:4" ht="15" customHeight="1">
      <c r="A49" s="13" t="s">
        <v>721</v>
      </c>
      <c r="B49" s="6" t="s">
        <v>622</v>
      </c>
      <c r="C49" s="7">
        <v>1000000</v>
      </c>
      <c r="D49" s="7">
        <v>1100000</v>
      </c>
    </row>
    <row r="50" spans="1:4" ht="15" customHeight="1">
      <c r="A50" s="13" t="s">
        <v>1057</v>
      </c>
      <c r="B50" s="6" t="s">
        <v>1058</v>
      </c>
      <c r="C50" s="7">
        <v>1000</v>
      </c>
      <c r="D50" s="7">
        <v>1000</v>
      </c>
    </row>
    <row r="51" spans="1:4" ht="15" customHeight="1">
      <c r="A51" s="13" t="s">
        <v>722</v>
      </c>
      <c r="B51" s="6" t="s">
        <v>623</v>
      </c>
      <c r="C51" s="7">
        <v>50000</v>
      </c>
      <c r="D51" s="7">
        <v>100000</v>
      </c>
    </row>
    <row r="52" spans="1:4" ht="15" customHeight="1">
      <c r="A52" s="13" t="s">
        <v>723</v>
      </c>
      <c r="B52" s="6" t="s">
        <v>624</v>
      </c>
      <c r="C52" s="7">
        <v>1000</v>
      </c>
      <c r="D52" s="7">
        <v>7000</v>
      </c>
    </row>
    <row r="53" spans="1:4" ht="18" customHeight="1">
      <c r="A53" s="10" t="s">
        <v>724</v>
      </c>
      <c r="B53" s="4" t="s">
        <v>625</v>
      </c>
      <c r="C53" s="5">
        <f>C54+C57</f>
        <v>4500000</v>
      </c>
      <c r="D53" s="5">
        <f>D54+D57</f>
        <v>4500000</v>
      </c>
    </row>
    <row r="54" spans="1:4" ht="15" customHeight="1">
      <c r="A54" s="13" t="s">
        <v>725</v>
      </c>
      <c r="B54" s="6" t="s">
        <v>626</v>
      </c>
      <c r="C54" s="7">
        <f>SUM(C55:C56)</f>
        <v>2500000</v>
      </c>
      <c r="D54" s="7">
        <f>SUM(D55:D56)</f>
        <v>2500000</v>
      </c>
    </row>
    <row r="55" spans="1:4" ht="13.5" customHeight="1">
      <c r="A55" s="117" t="s">
        <v>536</v>
      </c>
      <c r="B55" s="118" t="s">
        <v>727</v>
      </c>
      <c r="C55" s="7">
        <v>300000</v>
      </c>
      <c r="D55" s="7">
        <v>300000</v>
      </c>
    </row>
    <row r="56" spans="1:4" ht="13.5" customHeight="1">
      <c r="A56" s="117" t="s">
        <v>537</v>
      </c>
      <c r="B56" s="118" t="s">
        <v>728</v>
      </c>
      <c r="C56" s="7">
        <v>2200000</v>
      </c>
      <c r="D56" s="7">
        <v>2200000</v>
      </c>
    </row>
    <row r="57" spans="1:4" ht="15" customHeight="1">
      <c r="A57" s="13" t="s">
        <v>726</v>
      </c>
      <c r="B57" s="6" t="s">
        <v>627</v>
      </c>
      <c r="C57" s="7">
        <f>SUM(C58)</f>
        <v>2000000</v>
      </c>
      <c r="D57" s="7">
        <f>SUM(D58)</f>
        <v>2000000</v>
      </c>
    </row>
    <row r="58" spans="1:4" ht="12.75">
      <c r="A58" s="117" t="s">
        <v>538</v>
      </c>
      <c r="B58" s="118" t="s">
        <v>729</v>
      </c>
      <c r="C58" s="7">
        <v>2000000</v>
      </c>
      <c r="D58" s="7">
        <v>2000000</v>
      </c>
    </row>
    <row r="59" spans="1:4" ht="18" customHeight="1">
      <c r="A59" s="10" t="s">
        <v>730</v>
      </c>
      <c r="B59" s="4" t="s">
        <v>628</v>
      </c>
      <c r="C59" s="5">
        <f>C60+C62</f>
        <v>1241000</v>
      </c>
      <c r="D59" s="5">
        <f>D60+D62</f>
        <v>1272000</v>
      </c>
    </row>
    <row r="60" spans="1:4" ht="15" customHeight="1">
      <c r="A60" s="13" t="s">
        <v>731</v>
      </c>
      <c r="B60" s="6" t="s">
        <v>629</v>
      </c>
      <c r="C60" s="7">
        <f>SUM(C61)</f>
        <v>980000</v>
      </c>
      <c r="D60" s="7">
        <f>SUM(D61)</f>
        <v>1000000</v>
      </c>
    </row>
    <row r="61" spans="1:4" ht="13.5" customHeight="1">
      <c r="A61" s="117" t="s">
        <v>539</v>
      </c>
      <c r="B61" s="118" t="s">
        <v>733</v>
      </c>
      <c r="C61" s="7">
        <v>980000</v>
      </c>
      <c r="D61" s="7">
        <v>1000000</v>
      </c>
    </row>
    <row r="62" spans="1:4" ht="15" customHeight="1">
      <c r="A62" s="13" t="s">
        <v>732</v>
      </c>
      <c r="B62" s="6" t="s">
        <v>994</v>
      </c>
      <c r="C62" s="7">
        <f>SUM(C63:C64)</f>
        <v>261000</v>
      </c>
      <c r="D62" s="7">
        <f>SUM(D63:D64)</f>
        <v>272000</v>
      </c>
    </row>
    <row r="63" spans="1:4" ht="13.5" customHeight="1">
      <c r="A63" s="117" t="s">
        <v>540</v>
      </c>
      <c r="B63" s="118" t="s">
        <v>734</v>
      </c>
      <c r="C63" s="7">
        <v>260000</v>
      </c>
      <c r="D63" s="7">
        <v>270000</v>
      </c>
    </row>
    <row r="64" spans="1:4" ht="13.5" customHeight="1">
      <c r="A64" s="117" t="s">
        <v>876</v>
      </c>
      <c r="B64" s="118" t="s">
        <v>735</v>
      </c>
      <c r="C64" s="7">
        <v>1000</v>
      </c>
      <c r="D64" s="7">
        <v>2000</v>
      </c>
    </row>
    <row r="65" spans="1:4" ht="21" customHeight="1">
      <c r="A65" s="10" t="s">
        <v>736</v>
      </c>
      <c r="B65" s="4" t="s">
        <v>630</v>
      </c>
      <c r="C65" s="5">
        <f>C66+C73</f>
        <v>1210000</v>
      </c>
      <c r="D65" s="5">
        <f>D66+D73</f>
        <v>3950000</v>
      </c>
    </row>
    <row r="66" spans="1:4" ht="18" customHeight="1">
      <c r="A66" s="10" t="s">
        <v>737</v>
      </c>
      <c r="B66" s="4" t="s">
        <v>631</v>
      </c>
      <c r="C66" s="5">
        <f>C67+C70</f>
        <v>1195000</v>
      </c>
      <c r="D66" s="5">
        <f>D67+D70</f>
        <v>3350000</v>
      </c>
    </row>
    <row r="67" spans="1:4" ht="15" customHeight="1">
      <c r="A67" s="13" t="s">
        <v>738</v>
      </c>
      <c r="B67" s="6" t="s">
        <v>632</v>
      </c>
      <c r="C67" s="7">
        <f>SUM(C68:C69)</f>
        <v>360000</v>
      </c>
      <c r="D67" s="7">
        <f>SUM(D68:D69)</f>
        <v>1050000</v>
      </c>
    </row>
    <row r="68" spans="1:4" ht="13.5" customHeight="1">
      <c r="A68" s="117" t="s">
        <v>541</v>
      </c>
      <c r="B68" s="118" t="s">
        <v>542</v>
      </c>
      <c r="C68" s="7">
        <v>110000</v>
      </c>
      <c r="D68" s="7">
        <v>680000</v>
      </c>
    </row>
    <row r="69" spans="1:4" ht="13.5" customHeight="1">
      <c r="A69" s="117" t="s">
        <v>543</v>
      </c>
      <c r="B69" s="118" t="s">
        <v>544</v>
      </c>
      <c r="C69" s="7">
        <v>250000</v>
      </c>
      <c r="D69" s="7">
        <v>370000</v>
      </c>
    </row>
    <row r="70" spans="1:4" ht="15" customHeight="1">
      <c r="A70" s="13" t="s">
        <v>739</v>
      </c>
      <c r="B70" s="6" t="s">
        <v>633</v>
      </c>
      <c r="C70" s="7">
        <f>SUM(C71:C72)</f>
        <v>835000</v>
      </c>
      <c r="D70" s="7">
        <f>SUM(D71:D72)</f>
        <v>2300000</v>
      </c>
    </row>
    <row r="71" spans="1:4" ht="13.5" customHeight="1">
      <c r="A71" s="117" t="s">
        <v>545</v>
      </c>
      <c r="B71" s="118" t="s">
        <v>547</v>
      </c>
      <c r="C71" s="7">
        <v>300000</v>
      </c>
      <c r="D71" s="7">
        <v>600000</v>
      </c>
    </row>
    <row r="72" spans="1:4" ht="13.5" customHeight="1">
      <c r="A72" s="117" t="s">
        <v>546</v>
      </c>
      <c r="B72" s="118" t="s">
        <v>535</v>
      </c>
      <c r="C72" s="7">
        <v>535000</v>
      </c>
      <c r="D72" s="7">
        <v>1700000</v>
      </c>
    </row>
    <row r="73" spans="1:4" ht="18" customHeight="1">
      <c r="A73" s="10" t="s">
        <v>531</v>
      </c>
      <c r="B73" s="4" t="s">
        <v>532</v>
      </c>
      <c r="C73" s="5">
        <f>C74</f>
        <v>15000</v>
      </c>
      <c r="D73" s="5">
        <f>D74</f>
        <v>600000</v>
      </c>
    </row>
    <row r="74" spans="1:4" ht="15" customHeight="1">
      <c r="A74" s="13" t="s">
        <v>533</v>
      </c>
      <c r="B74" s="6" t="s">
        <v>534</v>
      </c>
      <c r="C74" s="7">
        <f>SUM(C75:C75)</f>
        <v>15000</v>
      </c>
      <c r="D74" s="7">
        <f>SUM(D75:D75)</f>
        <v>600000</v>
      </c>
    </row>
    <row r="75" spans="1:4" ht="13.5" customHeight="1">
      <c r="A75" s="117" t="s">
        <v>877</v>
      </c>
      <c r="B75" s="118" t="s">
        <v>515</v>
      </c>
      <c r="C75" s="7">
        <v>15000</v>
      </c>
      <c r="D75" s="7">
        <v>600000</v>
      </c>
    </row>
    <row r="76" spans="1:4" ht="20.25" customHeight="1">
      <c r="A76" s="10" t="s">
        <v>740</v>
      </c>
      <c r="B76" s="4" t="s">
        <v>634</v>
      </c>
      <c r="C76" s="5">
        <f>C77+C86</f>
        <v>3134000</v>
      </c>
      <c r="D76" s="5">
        <f>D77+D86</f>
        <v>3247000</v>
      </c>
    </row>
    <row r="77" spans="1:4" ht="18" customHeight="1">
      <c r="A77" s="10" t="s">
        <v>741</v>
      </c>
      <c r="B77" s="4" t="s">
        <v>635</v>
      </c>
      <c r="C77" s="5">
        <f>C78+C81</f>
        <v>147000</v>
      </c>
      <c r="D77" s="5">
        <f>D78+D81</f>
        <v>160000</v>
      </c>
    </row>
    <row r="78" spans="1:4" ht="15" customHeight="1">
      <c r="A78" s="13" t="s">
        <v>742</v>
      </c>
      <c r="B78" s="6" t="s">
        <v>636</v>
      </c>
      <c r="C78" s="7">
        <f>SUM(C79:C80)</f>
        <v>139000</v>
      </c>
      <c r="D78" s="7">
        <f>SUM(D79:D80)</f>
        <v>150000</v>
      </c>
    </row>
    <row r="79" spans="1:4" ht="13.5" customHeight="1">
      <c r="A79" s="117" t="s">
        <v>548</v>
      </c>
      <c r="B79" s="118" t="s">
        <v>564</v>
      </c>
      <c r="C79" s="7">
        <v>66000</v>
      </c>
      <c r="D79" s="7">
        <v>75000</v>
      </c>
    </row>
    <row r="80" spans="1:4" ht="13.5" customHeight="1">
      <c r="A80" s="117" t="s">
        <v>565</v>
      </c>
      <c r="B80" s="118" t="s">
        <v>566</v>
      </c>
      <c r="C80" s="7">
        <v>73000</v>
      </c>
      <c r="D80" s="7">
        <v>75000</v>
      </c>
    </row>
    <row r="81" spans="1:4" ht="15" customHeight="1">
      <c r="A81" s="13" t="s">
        <v>743</v>
      </c>
      <c r="B81" s="6" t="s">
        <v>637</v>
      </c>
      <c r="C81" s="7">
        <f>SUM(C82)</f>
        <v>8000</v>
      </c>
      <c r="D81" s="7">
        <f>SUM(D82)</f>
        <v>10000</v>
      </c>
    </row>
    <row r="82" spans="1:4" ht="13.5" customHeight="1">
      <c r="A82" s="117" t="s">
        <v>567</v>
      </c>
      <c r="B82" s="118" t="s">
        <v>568</v>
      </c>
      <c r="C82" s="7">
        <v>8000</v>
      </c>
      <c r="D82" s="7">
        <v>10000</v>
      </c>
    </row>
    <row r="83" spans="1:4" ht="24" customHeight="1">
      <c r="A83" s="134"/>
      <c r="B83" s="135"/>
      <c r="C83" s="136"/>
      <c r="D83" s="136"/>
    </row>
    <row r="84" spans="1:4" ht="19.5" customHeight="1">
      <c r="A84" s="134"/>
      <c r="B84" s="135"/>
      <c r="C84" s="136"/>
      <c r="D84" s="136"/>
    </row>
    <row r="85" spans="1:4" ht="26.25" customHeight="1">
      <c r="A85" s="113" t="s">
        <v>610</v>
      </c>
      <c r="B85" s="114" t="s">
        <v>748</v>
      </c>
      <c r="C85" s="115" t="s">
        <v>1105</v>
      </c>
      <c r="D85" s="115" t="s">
        <v>1106</v>
      </c>
    </row>
    <row r="86" spans="1:4" ht="18" customHeight="1">
      <c r="A86" s="10" t="s">
        <v>744</v>
      </c>
      <c r="B86" s="4" t="s">
        <v>638</v>
      </c>
      <c r="C86" s="5">
        <f>C87+C89+C91</f>
        <v>2987000</v>
      </c>
      <c r="D86" s="5">
        <f>D87+D89+D91</f>
        <v>3087000</v>
      </c>
    </row>
    <row r="87" spans="1:4" ht="15" customHeight="1">
      <c r="A87" s="13" t="s">
        <v>745</v>
      </c>
      <c r="B87" s="6" t="s">
        <v>639</v>
      </c>
      <c r="C87" s="7">
        <f>SUM(C88:C88)</f>
        <v>770000</v>
      </c>
      <c r="D87" s="7">
        <f>SUM(D88:D88)</f>
        <v>770000</v>
      </c>
    </row>
    <row r="88" spans="1:4" ht="13.5" customHeight="1">
      <c r="A88" s="117" t="s">
        <v>569</v>
      </c>
      <c r="B88" s="118" t="s">
        <v>570</v>
      </c>
      <c r="C88" s="7">
        <v>770000</v>
      </c>
      <c r="D88" s="7">
        <v>770000</v>
      </c>
    </row>
    <row r="89" spans="1:4" ht="15" customHeight="1">
      <c r="A89" s="13" t="s">
        <v>746</v>
      </c>
      <c r="B89" s="6" t="s">
        <v>640</v>
      </c>
      <c r="C89" s="7">
        <f>C90</f>
        <v>1000000</v>
      </c>
      <c r="D89" s="7">
        <f>D90</f>
        <v>1050000</v>
      </c>
    </row>
    <row r="90" spans="1:4" ht="13.5" customHeight="1">
      <c r="A90" s="117" t="s">
        <v>878</v>
      </c>
      <c r="B90" s="118" t="s">
        <v>571</v>
      </c>
      <c r="C90" s="7">
        <v>1000000</v>
      </c>
      <c r="D90" s="7">
        <v>1050000</v>
      </c>
    </row>
    <row r="91" spans="1:4" ht="15" customHeight="1">
      <c r="A91" s="13" t="s">
        <v>747</v>
      </c>
      <c r="B91" s="6" t="s">
        <v>351</v>
      </c>
      <c r="C91" s="7">
        <f>C92+C93+C94</f>
        <v>1217000</v>
      </c>
      <c r="D91" s="7">
        <f>D92+D93+D94</f>
        <v>1267000</v>
      </c>
    </row>
    <row r="92" spans="1:4" ht="13.5" customHeight="1">
      <c r="A92" s="117" t="s">
        <v>935</v>
      </c>
      <c r="B92" s="118" t="s">
        <v>936</v>
      </c>
      <c r="C92" s="7">
        <v>17000</v>
      </c>
      <c r="D92" s="7">
        <v>17000</v>
      </c>
    </row>
    <row r="93" spans="1:4" ht="13.5" customHeight="1">
      <c r="A93" s="117" t="s">
        <v>572</v>
      </c>
      <c r="B93" s="118" t="s">
        <v>352</v>
      </c>
      <c r="C93" s="7">
        <v>400000</v>
      </c>
      <c r="D93" s="7">
        <v>400000</v>
      </c>
    </row>
    <row r="94" spans="1:4" ht="13.5" customHeight="1">
      <c r="A94" s="117" t="s">
        <v>573</v>
      </c>
      <c r="B94" s="118" t="s">
        <v>353</v>
      </c>
      <c r="C94" s="7">
        <v>800000</v>
      </c>
      <c r="D94" s="7">
        <v>850000</v>
      </c>
    </row>
    <row r="95" spans="1:4" ht="21" customHeight="1">
      <c r="A95" s="119" t="s">
        <v>749</v>
      </c>
      <c r="B95" s="4" t="s">
        <v>641</v>
      </c>
      <c r="C95" s="5">
        <f>C96+C103+C112</f>
        <v>4813000</v>
      </c>
      <c r="D95" s="5">
        <f>D96+D103+D112</f>
        <v>5900000</v>
      </c>
    </row>
    <row r="96" spans="1:4" ht="18" customHeight="1">
      <c r="A96" s="119" t="s">
        <v>750</v>
      </c>
      <c r="B96" s="4" t="s">
        <v>995</v>
      </c>
      <c r="C96" s="5">
        <f>C97+C99+C101</f>
        <v>812000</v>
      </c>
      <c r="D96" s="5">
        <f>D97+D99+D101</f>
        <v>800000</v>
      </c>
    </row>
    <row r="97" spans="1:4" ht="15" customHeight="1">
      <c r="A97" s="14" t="s">
        <v>751</v>
      </c>
      <c r="B97" s="6" t="s">
        <v>642</v>
      </c>
      <c r="C97" s="7">
        <f>SUM(C98)</f>
        <v>212000</v>
      </c>
      <c r="D97" s="7">
        <f>SUM(D98)</f>
        <v>150000</v>
      </c>
    </row>
    <row r="98" spans="1:4" ht="13.5" customHeight="1">
      <c r="A98" s="120" t="s">
        <v>574</v>
      </c>
      <c r="B98" s="118" t="s">
        <v>783</v>
      </c>
      <c r="C98" s="7">
        <v>212000</v>
      </c>
      <c r="D98" s="7">
        <v>150000</v>
      </c>
    </row>
    <row r="99" spans="1:4" ht="15" customHeight="1">
      <c r="A99" s="14" t="s">
        <v>752</v>
      </c>
      <c r="B99" s="6" t="s">
        <v>996</v>
      </c>
      <c r="C99" s="7">
        <f>SUM(C100)</f>
        <v>100000</v>
      </c>
      <c r="D99" s="7">
        <f>SUM(D100)</f>
        <v>100000</v>
      </c>
    </row>
    <row r="100" spans="1:4" ht="13.5" customHeight="1">
      <c r="A100" s="120" t="s">
        <v>575</v>
      </c>
      <c r="B100" s="118" t="s">
        <v>754</v>
      </c>
      <c r="C100" s="7">
        <v>100000</v>
      </c>
      <c r="D100" s="7">
        <v>100000</v>
      </c>
    </row>
    <row r="101" spans="1:4" ht="15" customHeight="1">
      <c r="A101" s="14" t="s">
        <v>753</v>
      </c>
      <c r="B101" s="6" t="s">
        <v>997</v>
      </c>
      <c r="C101" s="7">
        <f>SUM(C102)</f>
        <v>500000</v>
      </c>
      <c r="D101" s="7">
        <f>SUM(D102)</f>
        <v>550000</v>
      </c>
    </row>
    <row r="102" spans="1:4" ht="13.5" customHeight="1">
      <c r="A102" s="120" t="s">
        <v>576</v>
      </c>
      <c r="B102" s="118" t="s">
        <v>755</v>
      </c>
      <c r="C102" s="7">
        <v>500000</v>
      </c>
      <c r="D102" s="7">
        <v>550000</v>
      </c>
    </row>
    <row r="103" spans="1:4" ht="18" customHeight="1">
      <c r="A103" s="119" t="s">
        <v>758</v>
      </c>
      <c r="B103" s="4" t="s">
        <v>643</v>
      </c>
      <c r="C103" s="5">
        <f>C104+C106</f>
        <v>251000</v>
      </c>
      <c r="D103" s="5">
        <f>D104+D106</f>
        <v>950000</v>
      </c>
    </row>
    <row r="104" spans="1:4" ht="15" customHeight="1">
      <c r="A104" s="131" t="s">
        <v>880</v>
      </c>
      <c r="B104" s="77" t="s">
        <v>881</v>
      </c>
      <c r="C104" s="132">
        <f>C105</f>
        <v>15000</v>
      </c>
      <c r="D104" s="132">
        <f>D105</f>
        <v>30000</v>
      </c>
    </row>
    <row r="105" spans="1:4" ht="13.5" customHeight="1">
      <c r="A105" s="131" t="s">
        <v>882</v>
      </c>
      <c r="B105" s="138" t="s">
        <v>1107</v>
      </c>
      <c r="C105" s="132">
        <v>15000</v>
      </c>
      <c r="D105" s="132">
        <v>30000</v>
      </c>
    </row>
    <row r="106" spans="1:4" ht="15" customHeight="1">
      <c r="A106" s="14" t="s">
        <v>759</v>
      </c>
      <c r="B106" s="6" t="s">
        <v>898</v>
      </c>
      <c r="C106" s="7">
        <f>SUM(C107:C111)</f>
        <v>236000</v>
      </c>
      <c r="D106" s="7">
        <f>SUM(D107:D111)</f>
        <v>920000</v>
      </c>
    </row>
    <row r="107" spans="1:4" ht="13.5" customHeight="1">
      <c r="A107" s="120" t="s">
        <v>1059</v>
      </c>
      <c r="B107" s="118" t="s">
        <v>1060</v>
      </c>
      <c r="C107" s="7">
        <v>60000</v>
      </c>
      <c r="D107" s="7">
        <v>60000</v>
      </c>
    </row>
    <row r="108" spans="1:4" ht="13.5" customHeight="1">
      <c r="A108" s="120" t="s">
        <v>829</v>
      </c>
      <c r="B108" s="118" t="s">
        <v>815</v>
      </c>
      <c r="C108" s="7">
        <v>170000</v>
      </c>
      <c r="D108" s="7">
        <v>50000</v>
      </c>
    </row>
    <row r="109" spans="1:4" ht="13.5" customHeight="1">
      <c r="A109" s="120" t="s">
        <v>1061</v>
      </c>
      <c r="B109" s="118" t="s">
        <v>1062</v>
      </c>
      <c r="C109" s="7">
        <v>5000</v>
      </c>
      <c r="D109" s="7">
        <v>5000</v>
      </c>
    </row>
    <row r="110" spans="1:4" ht="13.5" customHeight="1">
      <c r="A110" s="120" t="s">
        <v>978</v>
      </c>
      <c r="B110" s="118" t="s">
        <v>979</v>
      </c>
      <c r="C110" s="7">
        <v>0</v>
      </c>
      <c r="D110" s="7">
        <v>800000</v>
      </c>
    </row>
    <row r="111" spans="1:4" ht="13.5" customHeight="1">
      <c r="A111" s="120" t="s">
        <v>1092</v>
      </c>
      <c r="B111" s="118" t="s">
        <v>1093</v>
      </c>
      <c r="C111" s="7">
        <v>1000</v>
      </c>
      <c r="D111" s="7">
        <v>5000</v>
      </c>
    </row>
    <row r="112" spans="1:4" ht="18" customHeight="1">
      <c r="A112" s="119" t="s">
        <v>879</v>
      </c>
      <c r="B112" s="4" t="s">
        <v>883</v>
      </c>
      <c r="C112" s="5">
        <f>C113+C115+C117</f>
        <v>3750000</v>
      </c>
      <c r="D112" s="5">
        <f>D113+D115+D117</f>
        <v>4150000</v>
      </c>
    </row>
    <row r="113" spans="1:4" ht="15" customHeight="1">
      <c r="A113" s="14" t="s">
        <v>884</v>
      </c>
      <c r="B113" s="6" t="s">
        <v>885</v>
      </c>
      <c r="C113" s="7">
        <f>C114</f>
        <v>1250000</v>
      </c>
      <c r="D113" s="7">
        <f>D114</f>
        <v>1500000</v>
      </c>
    </row>
    <row r="114" spans="1:4" ht="13.5" customHeight="1">
      <c r="A114" s="120" t="s">
        <v>886</v>
      </c>
      <c r="B114" s="118" t="s">
        <v>756</v>
      </c>
      <c r="C114" s="7">
        <v>1250000</v>
      </c>
      <c r="D114" s="7">
        <v>1500000</v>
      </c>
    </row>
    <row r="115" spans="1:4" ht="15" customHeight="1">
      <c r="A115" s="14" t="s">
        <v>887</v>
      </c>
      <c r="B115" s="6" t="s">
        <v>888</v>
      </c>
      <c r="C115" s="7">
        <f>C116</f>
        <v>2300000</v>
      </c>
      <c r="D115" s="7">
        <f>D116</f>
        <v>2500000</v>
      </c>
    </row>
    <row r="116" spans="1:4" ht="13.5" customHeight="1">
      <c r="A116" s="120" t="s">
        <v>889</v>
      </c>
      <c r="B116" s="118" t="s">
        <v>757</v>
      </c>
      <c r="C116" s="7">
        <v>2300000</v>
      </c>
      <c r="D116" s="7">
        <v>2500000</v>
      </c>
    </row>
    <row r="117" spans="1:4" ht="15" customHeight="1">
      <c r="A117" s="14" t="s">
        <v>890</v>
      </c>
      <c r="B117" s="6" t="s">
        <v>891</v>
      </c>
      <c r="C117" s="7">
        <f>C118</f>
        <v>200000</v>
      </c>
      <c r="D117" s="7">
        <f>D118</f>
        <v>150000</v>
      </c>
    </row>
    <row r="118" spans="1:4" ht="13.5" customHeight="1">
      <c r="A118" s="120" t="s">
        <v>892</v>
      </c>
      <c r="B118" s="118" t="s">
        <v>760</v>
      </c>
      <c r="C118" s="7">
        <v>200000</v>
      </c>
      <c r="D118" s="7">
        <v>150000</v>
      </c>
    </row>
    <row r="119" spans="1:4" ht="21" customHeight="1">
      <c r="A119" s="119" t="s">
        <v>762</v>
      </c>
      <c r="B119" s="4" t="s">
        <v>998</v>
      </c>
      <c r="C119" s="5">
        <f>C120+C126</f>
        <v>2285000</v>
      </c>
      <c r="D119" s="5">
        <f>D120+D126</f>
        <v>3115000</v>
      </c>
    </row>
    <row r="120" spans="1:4" ht="18" customHeight="1">
      <c r="A120" s="119" t="s">
        <v>763</v>
      </c>
      <c r="B120" s="4" t="s">
        <v>893</v>
      </c>
      <c r="C120" s="5">
        <f>C121</f>
        <v>2120000</v>
      </c>
      <c r="D120" s="5">
        <f>D121</f>
        <v>2350000</v>
      </c>
    </row>
    <row r="121" spans="1:4" ht="15" customHeight="1">
      <c r="A121" s="14" t="s">
        <v>894</v>
      </c>
      <c r="B121" s="6" t="s">
        <v>895</v>
      </c>
      <c r="C121" s="7">
        <f>C122+C123+C124+C125</f>
        <v>2120000</v>
      </c>
      <c r="D121" s="7">
        <f>D122+D123+D124+D125</f>
        <v>2350000</v>
      </c>
    </row>
    <row r="122" spans="1:4" ht="13.5" customHeight="1">
      <c r="A122" s="120" t="s">
        <v>896</v>
      </c>
      <c r="B122" s="118" t="s">
        <v>761</v>
      </c>
      <c r="C122" s="7">
        <v>230000</v>
      </c>
      <c r="D122" s="7">
        <v>240000</v>
      </c>
    </row>
    <row r="123" spans="1:4" ht="13.5" customHeight="1">
      <c r="A123" s="120" t="s">
        <v>896</v>
      </c>
      <c r="B123" s="118" t="s">
        <v>816</v>
      </c>
      <c r="C123" s="7">
        <v>1800000</v>
      </c>
      <c r="D123" s="7">
        <v>2000000</v>
      </c>
    </row>
    <row r="124" spans="1:4" ht="13.5" customHeight="1">
      <c r="A124" s="120" t="s">
        <v>896</v>
      </c>
      <c r="B124" s="118" t="s">
        <v>897</v>
      </c>
      <c r="C124" s="7">
        <v>50000</v>
      </c>
      <c r="D124" s="7">
        <v>60000</v>
      </c>
    </row>
    <row r="125" spans="1:4" ht="13.5" customHeight="1">
      <c r="A125" s="120" t="s">
        <v>896</v>
      </c>
      <c r="B125" s="118" t="s">
        <v>1063</v>
      </c>
      <c r="C125" s="7">
        <v>40000</v>
      </c>
      <c r="D125" s="7">
        <v>50000</v>
      </c>
    </row>
    <row r="126" spans="1:4" ht="18" customHeight="1">
      <c r="A126" s="119" t="s">
        <v>764</v>
      </c>
      <c r="B126" s="4" t="s">
        <v>645</v>
      </c>
      <c r="C126" s="5">
        <f>C127</f>
        <v>165000</v>
      </c>
      <c r="D126" s="5">
        <f>D127</f>
        <v>765000</v>
      </c>
    </row>
    <row r="127" spans="1:4" ht="15" customHeight="1">
      <c r="A127" s="14" t="s">
        <v>765</v>
      </c>
      <c r="B127" s="6" t="s">
        <v>646</v>
      </c>
      <c r="C127" s="7">
        <f>C128+C129+C130</f>
        <v>165000</v>
      </c>
      <c r="D127" s="7">
        <f>D128+D129+D130</f>
        <v>765000</v>
      </c>
    </row>
    <row r="128" spans="1:4" ht="13.5" customHeight="1">
      <c r="A128" s="120" t="s">
        <v>817</v>
      </c>
      <c r="B128" s="118" t="s">
        <v>818</v>
      </c>
      <c r="C128" s="7">
        <v>19000</v>
      </c>
      <c r="D128" s="7">
        <v>100000</v>
      </c>
    </row>
    <row r="129" spans="1:4" ht="13.5" customHeight="1">
      <c r="A129" s="120" t="s">
        <v>578</v>
      </c>
      <c r="B129" s="118" t="s">
        <v>579</v>
      </c>
      <c r="C129" s="7">
        <v>96000</v>
      </c>
      <c r="D129" s="7">
        <v>200000</v>
      </c>
    </row>
    <row r="130" spans="1:4" ht="13.5" customHeight="1">
      <c r="A130" s="120" t="s">
        <v>580</v>
      </c>
      <c r="B130" s="118" t="s">
        <v>581</v>
      </c>
      <c r="C130" s="7">
        <v>50000</v>
      </c>
      <c r="D130" s="7">
        <v>465000</v>
      </c>
    </row>
    <row r="131" spans="1:4" ht="19.5" customHeight="1">
      <c r="A131" s="67"/>
      <c r="B131" s="68"/>
      <c r="C131" s="76"/>
      <c r="D131" s="76"/>
    </row>
    <row r="132" spans="1:4" ht="27" customHeight="1">
      <c r="A132" s="113" t="s">
        <v>610</v>
      </c>
      <c r="B132" s="114" t="s">
        <v>748</v>
      </c>
      <c r="C132" s="115" t="s">
        <v>1105</v>
      </c>
      <c r="D132" s="115" t="s">
        <v>1106</v>
      </c>
    </row>
    <row r="133" spans="1:4" ht="21" customHeight="1">
      <c r="A133" s="119" t="s">
        <v>899</v>
      </c>
      <c r="B133" s="4" t="s">
        <v>900</v>
      </c>
      <c r="C133" s="5">
        <f>C134+C137</f>
        <v>64000</v>
      </c>
      <c r="D133" s="5">
        <f>D134+D137</f>
        <v>70000</v>
      </c>
    </row>
    <row r="134" spans="1:4" ht="18" customHeight="1">
      <c r="A134" s="119" t="s">
        <v>902</v>
      </c>
      <c r="B134" s="4" t="s">
        <v>901</v>
      </c>
      <c r="C134" s="5">
        <f>SUM(C135)</f>
        <v>14000</v>
      </c>
      <c r="D134" s="5">
        <f>SUM(D135)</f>
        <v>10000</v>
      </c>
    </row>
    <row r="135" spans="1:4" ht="15" customHeight="1">
      <c r="A135" s="14" t="s">
        <v>903</v>
      </c>
      <c r="B135" s="6" t="s">
        <v>644</v>
      </c>
      <c r="C135" s="7">
        <f>C136</f>
        <v>14000</v>
      </c>
      <c r="D135" s="7">
        <f>D136</f>
        <v>10000</v>
      </c>
    </row>
    <row r="136" spans="1:4" ht="13.5" customHeight="1">
      <c r="A136" s="120" t="s">
        <v>999</v>
      </c>
      <c r="B136" s="118" t="s">
        <v>577</v>
      </c>
      <c r="C136" s="7">
        <v>14000</v>
      </c>
      <c r="D136" s="7">
        <v>10000</v>
      </c>
    </row>
    <row r="137" spans="1:4" ht="18" customHeight="1">
      <c r="A137" s="119" t="s">
        <v>1019</v>
      </c>
      <c r="B137" s="4" t="s">
        <v>1021</v>
      </c>
      <c r="C137" s="5">
        <f>SUM(C138)</f>
        <v>50000</v>
      </c>
      <c r="D137" s="5">
        <f>SUM(D138)</f>
        <v>60000</v>
      </c>
    </row>
    <row r="138" spans="1:4" ht="15" customHeight="1">
      <c r="A138" s="120" t="s">
        <v>1020</v>
      </c>
      <c r="B138" s="118" t="s">
        <v>1022</v>
      </c>
      <c r="C138" s="7">
        <v>50000</v>
      </c>
      <c r="D138" s="7">
        <v>60000</v>
      </c>
    </row>
    <row r="139" spans="1:4" ht="26.25" customHeight="1">
      <c r="A139" s="121" t="s">
        <v>766</v>
      </c>
      <c r="B139" s="110" t="s">
        <v>647</v>
      </c>
      <c r="C139" s="112">
        <f>C140+C144</f>
        <v>70000</v>
      </c>
      <c r="D139" s="112">
        <f>D140+D144</f>
        <v>620000</v>
      </c>
    </row>
    <row r="140" spans="1:4" ht="21" customHeight="1">
      <c r="A140" s="119" t="s">
        <v>767</v>
      </c>
      <c r="B140" s="4" t="s">
        <v>1000</v>
      </c>
      <c r="C140" s="5">
        <f>SUM(C141)</f>
        <v>50000</v>
      </c>
      <c r="D140" s="5">
        <f>SUM(D141)</f>
        <v>600000</v>
      </c>
    </row>
    <row r="141" spans="1:4" ht="18" customHeight="1">
      <c r="A141" s="119" t="s">
        <v>768</v>
      </c>
      <c r="B141" s="4" t="s">
        <v>648</v>
      </c>
      <c r="C141" s="5">
        <f>SUM(C142)</f>
        <v>50000</v>
      </c>
      <c r="D141" s="5">
        <f>SUM(D142)</f>
        <v>600000</v>
      </c>
    </row>
    <row r="142" spans="1:4" ht="15" customHeight="1">
      <c r="A142" s="14" t="s">
        <v>769</v>
      </c>
      <c r="B142" s="6" t="s">
        <v>649</v>
      </c>
      <c r="C142" s="7">
        <f>C143</f>
        <v>50000</v>
      </c>
      <c r="D142" s="7">
        <f>D143</f>
        <v>600000</v>
      </c>
    </row>
    <row r="143" spans="1:4" ht="13.5" customHeight="1">
      <c r="A143" s="120" t="s">
        <v>582</v>
      </c>
      <c r="B143" s="118" t="s">
        <v>584</v>
      </c>
      <c r="C143" s="7">
        <v>50000</v>
      </c>
      <c r="D143" s="7">
        <v>600000</v>
      </c>
    </row>
    <row r="144" spans="1:4" ht="21" customHeight="1">
      <c r="A144" s="119" t="s">
        <v>770</v>
      </c>
      <c r="B144" s="4" t="s">
        <v>1001</v>
      </c>
      <c r="C144" s="5">
        <f>SUM(C145)</f>
        <v>20000</v>
      </c>
      <c r="D144" s="5">
        <f>SUM(D145)</f>
        <v>20000</v>
      </c>
    </row>
    <row r="145" spans="1:4" ht="18" customHeight="1">
      <c r="A145" s="119" t="s">
        <v>771</v>
      </c>
      <c r="B145" s="4" t="s">
        <v>650</v>
      </c>
      <c r="C145" s="5">
        <f>SUM(C146)</f>
        <v>20000</v>
      </c>
      <c r="D145" s="5">
        <f>SUM(D146)</f>
        <v>20000</v>
      </c>
    </row>
    <row r="146" spans="1:4" ht="15" customHeight="1">
      <c r="A146" s="14" t="s">
        <v>772</v>
      </c>
      <c r="B146" s="6" t="s">
        <v>586</v>
      </c>
      <c r="C146" s="7">
        <f>C147</f>
        <v>20000</v>
      </c>
      <c r="D146" s="7">
        <f>D147</f>
        <v>20000</v>
      </c>
    </row>
    <row r="147" spans="1:4" ht="13.5" customHeight="1">
      <c r="A147" s="120" t="s">
        <v>585</v>
      </c>
      <c r="B147" s="118" t="s">
        <v>587</v>
      </c>
      <c r="C147" s="7">
        <v>20000</v>
      </c>
      <c r="D147" s="7">
        <v>20000</v>
      </c>
    </row>
    <row r="148" spans="1:4" ht="25.5" customHeight="1">
      <c r="A148" s="6"/>
      <c r="B148" s="122" t="s">
        <v>651</v>
      </c>
      <c r="C148" s="112">
        <f>C44+C139</f>
        <v>24519000</v>
      </c>
      <c r="D148" s="112">
        <f>D44+D139</f>
        <v>31632000</v>
      </c>
    </row>
    <row r="149" ht="17.25" customHeight="1"/>
    <row r="150" ht="33.75" customHeight="1">
      <c r="A150" s="27" t="s">
        <v>773</v>
      </c>
    </row>
    <row r="151" ht="18.75" customHeight="1"/>
    <row r="152" spans="1:4" ht="27" customHeight="1">
      <c r="A152" s="113" t="s">
        <v>610</v>
      </c>
      <c r="B152" s="114" t="s">
        <v>263</v>
      </c>
      <c r="C152" s="115" t="s">
        <v>1105</v>
      </c>
      <c r="D152" s="115" t="s">
        <v>1106</v>
      </c>
    </row>
    <row r="153" spans="1:4" ht="24" customHeight="1">
      <c r="A153" s="121" t="s">
        <v>774</v>
      </c>
      <c r="B153" s="110" t="s">
        <v>797</v>
      </c>
      <c r="C153" s="112">
        <f>C154+C162+C194+C200+C203+C207</f>
        <v>23995500</v>
      </c>
      <c r="D153" s="112">
        <f>D154+D162+D194+D200+D203+D207</f>
        <v>26447000</v>
      </c>
    </row>
    <row r="154" spans="1:4" ht="21" customHeight="1">
      <c r="A154" s="119" t="s">
        <v>775</v>
      </c>
      <c r="B154" s="123" t="s">
        <v>652</v>
      </c>
      <c r="C154" s="5">
        <f>SUM(C155+C157+C159)</f>
        <v>5538500</v>
      </c>
      <c r="D154" s="5">
        <f>SUM(D155+D157+D159)</f>
        <v>5912500</v>
      </c>
    </row>
    <row r="155" spans="1:4" ht="18" customHeight="1">
      <c r="A155" s="119" t="s">
        <v>776</v>
      </c>
      <c r="B155" s="4" t="s">
        <v>1002</v>
      </c>
      <c r="C155" s="5">
        <f>SUM(C156:C156)</f>
        <v>4570000</v>
      </c>
      <c r="D155" s="5">
        <f>SUM(D156:D156)</f>
        <v>4904400</v>
      </c>
    </row>
    <row r="156" spans="1:4" ht="15" customHeight="1">
      <c r="A156" s="14" t="s">
        <v>777</v>
      </c>
      <c r="B156" s="6" t="s">
        <v>653</v>
      </c>
      <c r="C156" s="7">
        <f>SUM('Pos.'!E12+'Pos.'!E543+'Pos.'!E575)</f>
        <v>4570000</v>
      </c>
      <c r="D156" s="7">
        <f>SUM('Pos.'!F12+'Pos.'!F543+'Pos.'!F575)</f>
        <v>4904400</v>
      </c>
    </row>
    <row r="157" spans="1:4" ht="18" customHeight="1">
      <c r="A157" s="119" t="s">
        <v>778</v>
      </c>
      <c r="B157" s="4" t="s">
        <v>781</v>
      </c>
      <c r="C157" s="5">
        <f>C158</f>
        <v>177500</v>
      </c>
      <c r="D157" s="5">
        <f>D158</f>
        <v>190000</v>
      </c>
    </row>
    <row r="158" spans="1:4" ht="15" customHeight="1">
      <c r="A158" s="14" t="s">
        <v>779</v>
      </c>
      <c r="B158" s="6" t="s">
        <v>654</v>
      </c>
      <c r="C158" s="7">
        <f>'Pos.'!E14+'Pos.'!E545+'Pos.'!E577</f>
        <v>177500</v>
      </c>
      <c r="D158" s="7">
        <f>'Pos.'!F14+'Pos.'!F545+'Pos.'!F577</f>
        <v>190000</v>
      </c>
    </row>
    <row r="159" spans="1:4" ht="18" customHeight="1">
      <c r="A159" s="119" t="s">
        <v>780</v>
      </c>
      <c r="B159" s="4" t="s">
        <v>1003</v>
      </c>
      <c r="C159" s="5">
        <f>SUM(C160:C161)</f>
        <v>791000</v>
      </c>
      <c r="D159" s="5">
        <f>SUM(D160:D161)</f>
        <v>818100</v>
      </c>
    </row>
    <row r="160" spans="1:4" ht="15" customHeight="1">
      <c r="A160" s="12">
        <v>3132</v>
      </c>
      <c r="B160" s="6" t="s">
        <v>1004</v>
      </c>
      <c r="C160" s="7">
        <f>SUM('Pos.'!E16+'Pos.'!E547+'Pos.'!E579)</f>
        <v>712000</v>
      </c>
      <c r="D160" s="7">
        <f>SUM('Pos.'!F16+'Pos.'!F547+'Pos.'!F579)</f>
        <v>736000</v>
      </c>
    </row>
    <row r="161" spans="1:4" ht="15" customHeight="1">
      <c r="A161" s="12">
        <v>3133</v>
      </c>
      <c r="B161" s="6" t="s">
        <v>1005</v>
      </c>
      <c r="C161" s="7">
        <f>SUM('Pos.'!E17+'Pos.'!E548+'Pos.'!E580)</f>
        <v>79000</v>
      </c>
      <c r="D161" s="7">
        <f>SUM('Pos.'!F17+'Pos.'!F548+'Pos.'!F580)</f>
        <v>82100</v>
      </c>
    </row>
    <row r="162" spans="1:4" ht="21" customHeight="1">
      <c r="A162" s="11">
        <v>32</v>
      </c>
      <c r="B162" s="4" t="s">
        <v>655</v>
      </c>
      <c r="C162" s="5">
        <f>SUM(C163+C168+C175+C185+C187)</f>
        <v>11114400</v>
      </c>
      <c r="D162" s="5">
        <f>SUM(D163+D168+D175+D185+D187)</f>
        <v>12324000</v>
      </c>
    </row>
    <row r="163" spans="1:4" ht="18" customHeight="1">
      <c r="A163" s="11">
        <v>321</v>
      </c>
      <c r="B163" s="4" t="s">
        <v>782</v>
      </c>
      <c r="C163" s="5">
        <f>SUM(C164:C167)</f>
        <v>299400</v>
      </c>
      <c r="D163" s="5">
        <f>SUM(D164:D167)</f>
        <v>305400</v>
      </c>
    </row>
    <row r="164" spans="1:4" ht="15" customHeight="1">
      <c r="A164" s="12">
        <v>3211</v>
      </c>
      <c r="B164" s="6" t="s">
        <v>656</v>
      </c>
      <c r="C164" s="7">
        <f>SUM('Pos.'!E20)</f>
        <v>120000</v>
      </c>
      <c r="D164" s="7">
        <f>SUM('Pos.'!F20)</f>
        <v>120000</v>
      </c>
    </row>
    <row r="165" spans="1:4" ht="15" customHeight="1">
      <c r="A165" s="12" t="s">
        <v>413</v>
      </c>
      <c r="B165" s="6" t="s">
        <v>416</v>
      </c>
      <c r="C165" s="7">
        <f>SUM('Pos.'!E21+'Pos.'!E551+'Pos.'!E583)</f>
        <v>156400</v>
      </c>
      <c r="D165" s="7">
        <f>SUM('Pos.'!F21+'Pos.'!F551+'Pos.'!F583)</f>
        <v>160400</v>
      </c>
    </row>
    <row r="166" spans="1:4" ht="15" customHeight="1">
      <c r="A166" s="12">
        <v>3213</v>
      </c>
      <c r="B166" s="6" t="s">
        <v>657</v>
      </c>
      <c r="C166" s="7">
        <f>SUM('Pos.'!E22)</f>
        <v>15000</v>
      </c>
      <c r="D166" s="7">
        <f>SUM('Pos.'!F22)</f>
        <v>15000</v>
      </c>
    </row>
    <row r="167" spans="1:4" ht="15" customHeight="1">
      <c r="A167" s="12" t="s">
        <v>1006</v>
      </c>
      <c r="B167" s="6" t="s">
        <v>1007</v>
      </c>
      <c r="C167" s="7">
        <f>'Pos.'!E23</f>
        <v>8000</v>
      </c>
      <c r="D167" s="7">
        <f>'Pos.'!F23</f>
        <v>10000</v>
      </c>
    </row>
    <row r="168" spans="1:4" ht="18" customHeight="1">
      <c r="A168" s="11">
        <v>322</v>
      </c>
      <c r="B168" s="4" t="s">
        <v>784</v>
      </c>
      <c r="C168" s="5">
        <f>SUM(C169:C172)</f>
        <v>1445000</v>
      </c>
      <c r="D168" s="5">
        <f>SUM(D169:D172)</f>
        <v>1502000</v>
      </c>
    </row>
    <row r="169" spans="1:4" ht="15" customHeight="1">
      <c r="A169" s="12">
        <v>3221</v>
      </c>
      <c r="B169" s="6" t="s">
        <v>658</v>
      </c>
      <c r="C169" s="7">
        <f>'Pos.'!E25+'Pos.'!E57+'Pos.'!E408+'Pos.'!E359+'Pos.'!E553+'Pos.'!E585</f>
        <v>240000</v>
      </c>
      <c r="D169" s="7">
        <f>'Pos.'!F25+'Pos.'!F57+'Pos.'!F408+'Pos.'!F359+'Pos.'!F553+'Pos.'!F585</f>
        <v>302000</v>
      </c>
    </row>
    <row r="170" spans="1:4" ht="15" customHeight="1">
      <c r="A170" s="12">
        <v>3223</v>
      </c>
      <c r="B170" s="6" t="s">
        <v>659</v>
      </c>
      <c r="C170" s="7">
        <f>'Pos.'!E26+'Pos.'!E238+'Pos.'!E554</f>
        <v>585000</v>
      </c>
      <c r="D170" s="7">
        <f>'Pos.'!F26+'Pos.'!F238+'Pos.'!F554</f>
        <v>605000</v>
      </c>
    </row>
    <row r="171" spans="1:4" ht="15" customHeight="1">
      <c r="A171" s="12">
        <v>3224</v>
      </c>
      <c r="B171" s="6" t="s">
        <v>660</v>
      </c>
      <c r="C171" s="7">
        <f>'Pos.'!E27+'Pos.'!E151+'Pos.'!E409+'Pos.'!E171+'Pos.'!E239+'Pos.'!E256+'Pos.'!E292+'Pos.'!E322+'Pos.'!E555+'Pos.'!E586</f>
        <v>583000</v>
      </c>
      <c r="D171" s="7">
        <f>'Pos.'!F27+'Pos.'!F151+'Pos.'!F409+'Pos.'!F171+'Pos.'!F239+'Pos.'!F256+'Pos.'!F292+'Pos.'!F322+'Pos.'!F555+'Pos.'!F586</f>
        <v>498000</v>
      </c>
    </row>
    <row r="172" spans="1:4" ht="15" customHeight="1">
      <c r="A172" s="12">
        <v>3225</v>
      </c>
      <c r="B172" s="6" t="s">
        <v>661</v>
      </c>
      <c r="C172" s="7">
        <f>'Pos.'!E28+'Pos.'!E360+'Pos.'!E426+'Pos.'!E587</f>
        <v>37000</v>
      </c>
      <c r="D172" s="7">
        <f>'Pos.'!F28+'Pos.'!F360+'Pos.'!F426+'Pos.'!F587</f>
        <v>97000</v>
      </c>
    </row>
    <row r="173" spans="1:4" ht="15.75" customHeight="1">
      <c r="A173" s="39"/>
      <c r="B173" s="40"/>
      <c r="C173" s="136"/>
      <c r="D173" s="136"/>
    </row>
    <row r="174" spans="1:4" ht="25.5" customHeight="1">
      <c r="A174" s="113" t="s">
        <v>610</v>
      </c>
      <c r="B174" s="114" t="s">
        <v>263</v>
      </c>
      <c r="C174" s="115" t="s">
        <v>1105</v>
      </c>
      <c r="D174" s="115" t="s">
        <v>1106</v>
      </c>
    </row>
    <row r="175" spans="1:4" ht="18" customHeight="1">
      <c r="A175" s="11">
        <v>323</v>
      </c>
      <c r="B175" s="4" t="s">
        <v>785</v>
      </c>
      <c r="C175" s="5">
        <f>SUM(C176:C184)</f>
        <v>7358000</v>
      </c>
      <c r="D175" s="5">
        <f>SUM(D176:D184)</f>
        <v>8263600</v>
      </c>
    </row>
    <row r="176" spans="1:4" ht="15" customHeight="1">
      <c r="A176" s="12">
        <v>3231</v>
      </c>
      <c r="B176" s="6" t="s">
        <v>662</v>
      </c>
      <c r="C176" s="7">
        <f>SUM('Pos.'!E30+'Pos.'!E589)</f>
        <v>336000</v>
      </c>
      <c r="D176" s="7">
        <f>SUM('Pos.'!F30+'Pos.'!F589)</f>
        <v>337000</v>
      </c>
    </row>
    <row r="177" spans="1:4" ht="15" customHeight="1">
      <c r="A177" s="12">
        <v>3232</v>
      </c>
      <c r="B177" s="6" t="s">
        <v>668</v>
      </c>
      <c r="C177" s="7">
        <f>'Pos.'!E31+'Pos.'!E153+'Pos.'!E411+'Pos.'!E173+'Pos.'!E174+'Pos.'!E194+'Pos.'!E202+'Pos.'!E245+'Pos.'!E258+'Pos.'!E294+'Pos.'!E324+'Pos.'!E590</f>
        <v>2674000</v>
      </c>
      <c r="D177" s="7">
        <f>'Pos.'!F31+'Pos.'!F153+'Pos.'!F411+'Pos.'!F173+'Pos.'!F174+'Pos.'!F194+'Pos.'!F202+'Pos.'!F245+'Pos.'!F258+'Pos.'!F294+'Pos.'!F324+'Pos.'!F590</f>
        <v>2907000</v>
      </c>
    </row>
    <row r="178" spans="1:4" ht="15" customHeight="1">
      <c r="A178" s="12">
        <v>3233</v>
      </c>
      <c r="B178" s="6" t="s">
        <v>669</v>
      </c>
      <c r="C178" s="7">
        <f>SUM('Pos.'!E68+'Pos.'!E59+'Pos.'!E591+'Pos.'!E46)</f>
        <v>413000</v>
      </c>
      <c r="D178" s="7">
        <f>SUM('Pos.'!F68+'Pos.'!F59+'Pos.'!F591+'Pos.'!F46)</f>
        <v>503000</v>
      </c>
    </row>
    <row r="179" spans="1:4" ht="15" customHeight="1">
      <c r="A179" s="12">
        <v>3234</v>
      </c>
      <c r="B179" s="6" t="s">
        <v>670</v>
      </c>
      <c r="C179" s="7">
        <f>'Pos.'!E32+'Pos.'!E259</f>
        <v>45000</v>
      </c>
      <c r="D179" s="7">
        <f>'Pos.'!F32+'Pos.'!F259</f>
        <v>50000</v>
      </c>
    </row>
    <row r="180" spans="1:4" ht="15" customHeight="1">
      <c r="A180" s="12">
        <v>3235</v>
      </c>
      <c r="B180" s="6" t="s">
        <v>671</v>
      </c>
      <c r="C180" s="7">
        <f>'Pos.'!E33+'Pos.'!E362</f>
        <v>40000</v>
      </c>
      <c r="D180" s="7">
        <f>'Pos.'!F33+'Pos.'!F362</f>
        <v>90000</v>
      </c>
    </row>
    <row r="181" spans="1:4" ht="15" customHeight="1">
      <c r="A181" s="12" t="s">
        <v>266</v>
      </c>
      <c r="B181" s="6" t="s">
        <v>268</v>
      </c>
      <c r="C181" s="7">
        <f>'Pos.'!E260</f>
        <v>55000</v>
      </c>
      <c r="D181" s="7">
        <f>'Pos.'!F260</f>
        <v>60000</v>
      </c>
    </row>
    <row r="182" spans="1:4" ht="15" customHeight="1">
      <c r="A182" s="12">
        <v>3237</v>
      </c>
      <c r="B182" s="6" t="s">
        <v>672</v>
      </c>
      <c r="C182" s="7">
        <f>SUM('Pos.'!E69+'Pos.'!E60+'Pos.'!E261+'Pos.'!E412+'Pos.'!E216+'Pos.'!E363+'Pos.'!E371+'Pos.'!E592)</f>
        <v>2004000</v>
      </c>
      <c r="D182" s="7">
        <f>SUM('Pos.'!F69+'Pos.'!F60+'Pos.'!F261+'Pos.'!F412+'Pos.'!F216+'Pos.'!F363+'Pos.'!F371+'Pos.'!F592)</f>
        <v>2465600</v>
      </c>
    </row>
    <row r="183" spans="1:4" ht="15" customHeight="1">
      <c r="A183" s="12">
        <v>3238</v>
      </c>
      <c r="B183" s="6" t="s">
        <v>673</v>
      </c>
      <c r="C183" s="7">
        <f>SUM('Pos.'!E34)</f>
        <v>45000</v>
      </c>
      <c r="D183" s="7">
        <f>SUM('Pos.'!F34)</f>
        <v>50000</v>
      </c>
    </row>
    <row r="184" spans="1:4" ht="15" customHeight="1">
      <c r="A184" s="12">
        <v>3239</v>
      </c>
      <c r="B184" s="6" t="s">
        <v>674</v>
      </c>
      <c r="C184" s="7">
        <f>'Pos.'!E35+'Pos.'!E70+'Pos.'!E262+'Pos.'!E299+'Pos.'!E593</f>
        <v>1746000</v>
      </c>
      <c r="D184" s="7">
        <f>'Pos.'!F35+'Pos.'!F70+'Pos.'!F262+'Pos.'!F299+'Pos.'!F593</f>
        <v>1801000</v>
      </c>
    </row>
    <row r="185" spans="1:4" ht="18" customHeight="1">
      <c r="A185" s="11" t="s">
        <v>985</v>
      </c>
      <c r="B185" s="4" t="s">
        <v>989</v>
      </c>
      <c r="C185" s="5">
        <f>C186</f>
        <v>50000</v>
      </c>
      <c r="D185" s="5">
        <f>D186</f>
        <v>50000</v>
      </c>
    </row>
    <row r="186" spans="1:4" ht="15.75" customHeight="1">
      <c r="A186" s="12" t="s">
        <v>987</v>
      </c>
      <c r="B186" s="6" t="s">
        <v>988</v>
      </c>
      <c r="C186" s="7">
        <f>'Pos.'!E49</f>
        <v>50000</v>
      </c>
      <c r="D186" s="7">
        <f>'Pos.'!F49</f>
        <v>50000</v>
      </c>
    </row>
    <row r="187" spans="1:4" ht="18" customHeight="1">
      <c r="A187" s="11">
        <v>329</v>
      </c>
      <c r="B187" s="4" t="s">
        <v>786</v>
      </c>
      <c r="C187" s="5">
        <f>SUM(C188:C193)</f>
        <v>1962000</v>
      </c>
      <c r="D187" s="5">
        <f>SUM(D188:D193)</f>
        <v>2203000</v>
      </c>
    </row>
    <row r="188" spans="1:4" ht="15" customHeight="1">
      <c r="A188" s="12">
        <v>3291</v>
      </c>
      <c r="B188" s="6" t="s">
        <v>1008</v>
      </c>
      <c r="C188" s="7">
        <f>'Pos.'!E51+'Pos.'!E301+'Pos.'!E557</f>
        <v>317000</v>
      </c>
      <c r="D188" s="7">
        <f>'Pos.'!F51+'Pos.'!F301+'Pos.'!F557</f>
        <v>365000</v>
      </c>
    </row>
    <row r="189" spans="1:4" ht="15" customHeight="1">
      <c r="A189" s="12">
        <v>3292</v>
      </c>
      <c r="B189" s="6" t="s">
        <v>676</v>
      </c>
      <c r="C189" s="7">
        <f>SUM('Pos.'!E72+'Pos.'!E599)</f>
        <v>35000</v>
      </c>
      <c r="D189" s="7">
        <f>SUM('Pos.'!F72+'Pos.'!F599)</f>
        <v>40000</v>
      </c>
    </row>
    <row r="190" spans="1:4" ht="15" customHeight="1">
      <c r="A190" s="12">
        <v>3293</v>
      </c>
      <c r="B190" s="6" t="s">
        <v>677</v>
      </c>
      <c r="C190" s="7">
        <f>'Pos.'!E41+'Pos.'!E52+'Pos.'!E62+'Pos.'!E365+'Pos.'!E373</f>
        <v>520000</v>
      </c>
      <c r="D190" s="7">
        <f>'Pos.'!F41+'Pos.'!F52+'Pos.'!F62+'Pos.'!F365+'Pos.'!F373</f>
        <v>475000</v>
      </c>
    </row>
    <row r="191" spans="1:4" ht="15" customHeight="1">
      <c r="A191" s="12">
        <v>3294</v>
      </c>
      <c r="B191" s="6" t="s">
        <v>678</v>
      </c>
      <c r="C191" s="7">
        <f>SUM('Pos.'!E73)</f>
        <v>15000</v>
      </c>
      <c r="D191" s="7">
        <f>SUM('Pos.'!F73)</f>
        <v>15000</v>
      </c>
    </row>
    <row r="192" spans="1:4" ht="15" customHeight="1">
      <c r="A192" s="12" t="s">
        <v>1064</v>
      </c>
      <c r="B192" s="6" t="s">
        <v>1065</v>
      </c>
      <c r="C192" s="7">
        <f>'Pos.'!E78</f>
        <v>350000</v>
      </c>
      <c r="D192" s="7">
        <f>'Pos.'!F78</f>
        <v>330000</v>
      </c>
    </row>
    <row r="193" spans="1:4" ht="15" customHeight="1">
      <c r="A193" s="12">
        <v>3299</v>
      </c>
      <c r="B193" s="6" t="s">
        <v>675</v>
      </c>
      <c r="C193" s="7">
        <f>'Pos.'!E63+'Pos.'!E79+'Pos.'!E122+'Pos.'!E123+'Pos.'!E133+'Pos.'!E141+'Pos.'!E366+'Pos.'!E374+'Pos.'!E558</f>
        <v>725000</v>
      </c>
      <c r="D193" s="7">
        <f>'Pos.'!F63+'Pos.'!F79+'Pos.'!F122+'Pos.'!F123+'Pos.'!F133+'Pos.'!F141+'Pos.'!F366+'Pos.'!F374+'Pos.'!F558</f>
        <v>978000</v>
      </c>
    </row>
    <row r="194" spans="1:4" ht="21" customHeight="1">
      <c r="A194" s="11">
        <v>34</v>
      </c>
      <c r="B194" s="4" t="s">
        <v>679</v>
      </c>
      <c r="C194" s="5">
        <f>C195+C197</f>
        <v>210000</v>
      </c>
      <c r="D194" s="5">
        <f>D195+D197</f>
        <v>170000</v>
      </c>
    </row>
    <row r="195" spans="1:4" ht="18" customHeight="1">
      <c r="A195" s="11">
        <v>342</v>
      </c>
      <c r="B195" s="4" t="s">
        <v>787</v>
      </c>
      <c r="C195" s="5">
        <f>SUM(C196:C196)</f>
        <v>135000</v>
      </c>
      <c r="D195" s="5">
        <f>SUM(D196:D196)</f>
        <v>85000</v>
      </c>
    </row>
    <row r="196" spans="1:4" ht="15" customHeight="1">
      <c r="A196" s="12" t="s">
        <v>158</v>
      </c>
      <c r="B196" s="6" t="s">
        <v>680</v>
      </c>
      <c r="C196" s="7">
        <f>SUM('Pos.'!E101)</f>
        <v>135000</v>
      </c>
      <c r="D196" s="7">
        <f>SUM('Pos.'!F101)</f>
        <v>85000</v>
      </c>
    </row>
    <row r="197" spans="1:4" ht="18" customHeight="1">
      <c r="A197" s="11">
        <v>343</v>
      </c>
      <c r="B197" s="4" t="s">
        <v>788</v>
      </c>
      <c r="C197" s="5">
        <f>SUM(C198:C199)</f>
        <v>75000</v>
      </c>
      <c r="D197" s="5">
        <f>SUM(D198:D199)</f>
        <v>85000</v>
      </c>
    </row>
    <row r="198" spans="1:4" ht="15" customHeight="1">
      <c r="A198" s="12">
        <v>3431</v>
      </c>
      <c r="B198" s="6" t="s">
        <v>681</v>
      </c>
      <c r="C198" s="7">
        <f>SUM('Pos.'!E115)</f>
        <v>70000</v>
      </c>
      <c r="D198" s="7">
        <f>SUM('Pos.'!F115)</f>
        <v>80000</v>
      </c>
    </row>
    <row r="199" spans="1:4" ht="15" customHeight="1">
      <c r="A199" s="12">
        <v>3433</v>
      </c>
      <c r="B199" s="6" t="s">
        <v>682</v>
      </c>
      <c r="C199" s="7">
        <f>SUM('Pos.'!E116)</f>
        <v>5000</v>
      </c>
      <c r="D199" s="7">
        <f>SUM('Pos.'!F116)</f>
        <v>5000</v>
      </c>
    </row>
    <row r="200" spans="1:4" ht="21" customHeight="1">
      <c r="A200" s="11">
        <v>35</v>
      </c>
      <c r="B200" s="4" t="s">
        <v>683</v>
      </c>
      <c r="C200" s="5">
        <f>C201</f>
        <v>140000</v>
      </c>
      <c r="D200" s="5">
        <f>D201</f>
        <v>145000</v>
      </c>
    </row>
    <row r="201" spans="1:4" ht="18" customHeight="1">
      <c r="A201" s="11">
        <v>352</v>
      </c>
      <c r="B201" s="4" t="s">
        <v>789</v>
      </c>
      <c r="C201" s="5">
        <f>C202</f>
        <v>140000</v>
      </c>
      <c r="D201" s="5">
        <f>D202</f>
        <v>145000</v>
      </c>
    </row>
    <row r="202" spans="1:4" ht="15" customHeight="1">
      <c r="A202" s="12">
        <v>3523</v>
      </c>
      <c r="B202" s="6" t="s">
        <v>686</v>
      </c>
      <c r="C202" s="7">
        <f>'Pos.'!E159+'Pos.'!E165+'Pos.'!E164</f>
        <v>140000</v>
      </c>
      <c r="D202" s="7">
        <f>'Pos.'!F159+'Pos.'!F165+'Pos.'!F164</f>
        <v>145000</v>
      </c>
    </row>
    <row r="203" spans="1:4" ht="21" customHeight="1">
      <c r="A203" s="11">
        <v>37</v>
      </c>
      <c r="B203" s="4" t="s">
        <v>687</v>
      </c>
      <c r="C203" s="5">
        <f>C204</f>
        <v>977000</v>
      </c>
      <c r="D203" s="5">
        <f>D204</f>
        <v>1012000</v>
      </c>
    </row>
    <row r="204" spans="1:4" ht="18" customHeight="1">
      <c r="A204" s="11">
        <v>372</v>
      </c>
      <c r="B204" s="4" t="s">
        <v>790</v>
      </c>
      <c r="C204" s="5">
        <f>SUM(C205:C206)</f>
        <v>977000</v>
      </c>
      <c r="D204" s="5">
        <f>SUM(D205:D206)</f>
        <v>1012000</v>
      </c>
    </row>
    <row r="205" spans="1:4" ht="15" customHeight="1">
      <c r="A205" s="12">
        <v>3721</v>
      </c>
      <c r="B205" s="6" t="s">
        <v>688</v>
      </c>
      <c r="C205" s="7">
        <f>'Pos.'!E486+'Pos.'!E504</f>
        <v>610000</v>
      </c>
      <c r="D205" s="7">
        <f>SUM('Pos.'!F486+'Pos.'!F504)</f>
        <v>590000</v>
      </c>
    </row>
    <row r="206" spans="1:4" ht="15" customHeight="1">
      <c r="A206" s="12">
        <v>3722</v>
      </c>
      <c r="B206" s="6" t="s">
        <v>689</v>
      </c>
      <c r="C206" s="7">
        <f>'Pos.'!E493+'Pos.'!E519</f>
        <v>367000</v>
      </c>
      <c r="D206" s="7">
        <f>SUM('Pos.'!F493+'Pos.'!F519)</f>
        <v>422000</v>
      </c>
    </row>
    <row r="207" spans="1:4" ht="21" customHeight="1">
      <c r="A207" s="11">
        <v>38</v>
      </c>
      <c r="B207" s="4" t="s">
        <v>1009</v>
      </c>
      <c r="C207" s="5">
        <f>C208+C210+C212+C214</f>
        <v>6015600</v>
      </c>
      <c r="D207" s="5">
        <f>D208+D210+D212+D214</f>
        <v>6883500</v>
      </c>
    </row>
    <row r="208" spans="1:4" ht="18" customHeight="1">
      <c r="A208" s="11">
        <v>381</v>
      </c>
      <c r="B208" s="4" t="s">
        <v>791</v>
      </c>
      <c r="C208" s="5">
        <f>SUM(C209)</f>
        <v>3461000</v>
      </c>
      <c r="D208" s="5">
        <f>SUM(D209)</f>
        <v>3328000</v>
      </c>
    </row>
    <row r="209" spans="1:4" ht="15" customHeight="1">
      <c r="A209" s="12">
        <v>3811</v>
      </c>
      <c r="B209" s="6" t="s">
        <v>690</v>
      </c>
      <c r="C209" s="7">
        <f>'Pos.'!E126+'Pos.'!E136+'Pos.'!E314+'Pos.'!E329+'Pos.'!E379+'Pos.'!E400+'Pos.'!E436+'Pos.'!E442+'Pos.'!E466+'Pos.'!E473+'Pos.'!E509+'Pos.'!E529</f>
        <v>3461000</v>
      </c>
      <c r="D209" s="7">
        <f>'Pos.'!F126+'Pos.'!F136+'Pos.'!F314+'Pos.'!F329+'Pos.'!F379+'Pos.'!F400+'Pos.'!F436+'Pos.'!F442+'Pos.'!F466+'Pos.'!F473+'Pos.'!F509+'Pos.'!F529</f>
        <v>3328000</v>
      </c>
    </row>
    <row r="210" spans="1:4" ht="18" customHeight="1">
      <c r="A210" s="11">
        <v>382</v>
      </c>
      <c r="B210" s="4" t="s">
        <v>792</v>
      </c>
      <c r="C210" s="5">
        <f>C211</f>
        <v>805000</v>
      </c>
      <c r="D210" s="5">
        <f>D211</f>
        <v>1335000</v>
      </c>
    </row>
    <row r="211" spans="1:4" ht="15" customHeight="1">
      <c r="A211" s="12">
        <v>3821</v>
      </c>
      <c r="B211" s="6" t="s">
        <v>691</v>
      </c>
      <c r="C211" s="7">
        <f>'Pos.'!E128+'Pos.'!E316+'Pos.'!E402+'Pos.'!E403+'Pos.'!E460+'Pos.'!E475+'Pos.'!E468</f>
        <v>805000</v>
      </c>
      <c r="D211" s="7">
        <f>'Pos.'!F128+'Pos.'!F316+'Pos.'!F402+'Pos.'!F403+'Pos.'!F460+'Pos.'!F475+'Pos.'!F468</f>
        <v>1335000</v>
      </c>
    </row>
    <row r="212" spans="1:4" ht="18" customHeight="1">
      <c r="A212" s="11">
        <v>385</v>
      </c>
      <c r="B212" s="4" t="s">
        <v>793</v>
      </c>
      <c r="C212" s="5">
        <f>SUM(C213)</f>
        <v>79600</v>
      </c>
      <c r="D212" s="5">
        <f>SUM(D213)</f>
        <v>80500</v>
      </c>
    </row>
    <row r="213" spans="1:4" ht="15" customHeight="1">
      <c r="A213" s="12">
        <v>3851</v>
      </c>
      <c r="B213" s="6" t="s">
        <v>692</v>
      </c>
      <c r="C213" s="7">
        <f>SUM('Pos.'!E86)</f>
        <v>79600</v>
      </c>
      <c r="D213" s="7">
        <f>SUM('Pos.'!F86)</f>
        <v>80500</v>
      </c>
    </row>
    <row r="214" spans="1:4" ht="18" customHeight="1">
      <c r="A214" s="11">
        <v>386</v>
      </c>
      <c r="B214" s="4" t="s">
        <v>794</v>
      </c>
      <c r="C214" s="5">
        <f>SUM(C215)</f>
        <v>1670000</v>
      </c>
      <c r="D214" s="5">
        <f>SUM(D215)</f>
        <v>2140000</v>
      </c>
    </row>
    <row r="215" spans="1:4" ht="15" customHeight="1">
      <c r="A215" s="12">
        <v>3861</v>
      </c>
      <c r="B215" s="6" t="s">
        <v>693</v>
      </c>
      <c r="C215" s="7">
        <f>'Pos.'!E197+'Pos.'!E205+'Pos.'!E232+'Pos.'!E265+'Pos.'!E304</f>
        <v>1670000</v>
      </c>
      <c r="D215" s="7">
        <f>'Pos.'!F197+'Pos.'!F205+'Pos.'!F232+'Pos.'!F265+'Pos.'!F304</f>
        <v>2140000</v>
      </c>
    </row>
    <row r="216" spans="1:4" ht="15" customHeight="1">
      <c r="A216" s="39"/>
      <c r="B216" s="40"/>
      <c r="C216" s="136"/>
      <c r="D216" s="136"/>
    </row>
    <row r="217" spans="1:4" s="73" customFormat="1" ht="15.75" customHeight="1">
      <c r="A217" s="125"/>
      <c r="B217" s="126"/>
      <c r="C217" s="127"/>
      <c r="D217" s="127"/>
    </row>
    <row r="218" spans="1:4" ht="27.75" customHeight="1">
      <c r="A218" s="113" t="s">
        <v>610</v>
      </c>
      <c r="B218" s="114" t="s">
        <v>263</v>
      </c>
      <c r="C218" s="115" t="s">
        <v>1105</v>
      </c>
      <c r="D218" s="115" t="s">
        <v>1106</v>
      </c>
    </row>
    <row r="219" spans="1:4" ht="27" customHeight="1">
      <c r="A219" s="124">
        <v>4</v>
      </c>
      <c r="B219" s="110" t="s">
        <v>694</v>
      </c>
      <c r="C219" s="112">
        <f>C220+C223+C238</f>
        <v>4510000</v>
      </c>
      <c r="D219" s="112">
        <f>D220+D223+D238</f>
        <v>7395000</v>
      </c>
    </row>
    <row r="220" spans="1:4" ht="21" customHeight="1">
      <c r="A220" s="11">
        <v>41</v>
      </c>
      <c r="B220" s="4" t="s">
        <v>1010</v>
      </c>
      <c r="C220" s="5">
        <f>C221</f>
        <v>600000</v>
      </c>
      <c r="D220" s="5">
        <f>D221</f>
        <v>1100000</v>
      </c>
    </row>
    <row r="221" spans="1:4" ht="18" customHeight="1">
      <c r="A221" s="11">
        <v>411</v>
      </c>
      <c r="B221" s="4" t="s">
        <v>795</v>
      </c>
      <c r="C221" s="5">
        <f>SUM(C222)</f>
        <v>600000</v>
      </c>
      <c r="D221" s="5">
        <f>SUM(D222)</f>
        <v>1100000</v>
      </c>
    </row>
    <row r="222" spans="1:4" ht="15" customHeight="1">
      <c r="A222" s="12">
        <v>4111</v>
      </c>
      <c r="B222" s="6" t="s">
        <v>695</v>
      </c>
      <c r="C222" s="7">
        <f>'Pos.'!E183+'Pos.'!E226+'Pos.'!E281</f>
        <v>600000</v>
      </c>
      <c r="D222" s="7">
        <f>'Pos.'!F183+'Pos.'!F226+'Pos.'!F281</f>
        <v>1100000</v>
      </c>
    </row>
    <row r="223" spans="1:4" ht="21" customHeight="1">
      <c r="A223" s="11">
        <v>42</v>
      </c>
      <c r="B223" s="4" t="s">
        <v>1023</v>
      </c>
      <c r="C223" s="5">
        <f>C224+C228+C233+C235</f>
        <v>2380000</v>
      </c>
      <c r="D223" s="5">
        <f>D224+D228+D233+D235</f>
        <v>3295000</v>
      </c>
    </row>
    <row r="224" spans="1:4" ht="18" customHeight="1">
      <c r="A224" s="11">
        <v>421</v>
      </c>
      <c r="B224" s="4" t="s">
        <v>796</v>
      </c>
      <c r="C224" s="5">
        <f>SUM(C225:C227)</f>
        <v>1795000</v>
      </c>
      <c r="D224" s="5">
        <f>SUM(D225:D227)</f>
        <v>2870000</v>
      </c>
    </row>
    <row r="225" spans="1:4" ht="15" customHeight="1">
      <c r="A225" s="12">
        <v>4212</v>
      </c>
      <c r="B225" s="6" t="s">
        <v>696</v>
      </c>
      <c r="C225" s="7">
        <f>'Pos.'!E536+'Pos.'!E480</f>
        <v>150000</v>
      </c>
      <c r="D225" s="7">
        <f>'Pos.'!F536+'Pos.'!F480</f>
        <v>300000</v>
      </c>
    </row>
    <row r="226" spans="1:4" ht="15" customHeight="1">
      <c r="A226" s="12" t="s">
        <v>595</v>
      </c>
      <c r="B226" s="6" t="s">
        <v>1011</v>
      </c>
      <c r="C226" s="7">
        <f>'Pos.'!E188+'Pos.'!E270</f>
        <v>1085000</v>
      </c>
      <c r="D226" s="7">
        <f>'Pos.'!F188+'Pos.'!F270</f>
        <v>1850000</v>
      </c>
    </row>
    <row r="227" spans="1:4" ht="15" customHeight="1">
      <c r="A227" s="12" t="s">
        <v>948</v>
      </c>
      <c r="B227" s="6" t="s">
        <v>977</v>
      </c>
      <c r="C227" s="7">
        <f>'Pos.'!E250+'Pos.'!E286</f>
        <v>560000</v>
      </c>
      <c r="D227" s="7">
        <f>'Pos.'!F250+'Pos.'!F286</f>
        <v>720000</v>
      </c>
    </row>
    <row r="228" spans="1:4" ht="18" customHeight="1">
      <c r="A228" s="11">
        <v>422</v>
      </c>
      <c r="B228" s="4" t="s">
        <v>163</v>
      </c>
      <c r="C228" s="5">
        <f>SUM(C229:C232)</f>
        <v>65000</v>
      </c>
      <c r="D228" s="5">
        <f>SUM(D229:D232)</f>
        <v>50000</v>
      </c>
    </row>
    <row r="229" spans="1:4" ht="15" customHeight="1">
      <c r="A229" s="12">
        <v>4221</v>
      </c>
      <c r="B229" s="6" t="s">
        <v>697</v>
      </c>
      <c r="C229" s="7">
        <f>SUM('Pos.'!E91+'Pos.'!E604)</f>
        <v>35000</v>
      </c>
      <c r="D229" s="7">
        <f>SUM('Pos.'!F91+'Pos.'!F604)</f>
        <v>30000</v>
      </c>
    </row>
    <row r="230" spans="1:4" ht="15" customHeight="1">
      <c r="A230" s="12" t="s">
        <v>159</v>
      </c>
      <c r="B230" s="6" t="s">
        <v>160</v>
      </c>
      <c r="C230" s="7">
        <f>SUM('Pos.'!E92)</f>
        <v>15000</v>
      </c>
      <c r="D230" s="7">
        <f>SUM('Pos.'!F92)</f>
        <v>5000</v>
      </c>
    </row>
    <row r="231" spans="1:4" ht="15" customHeight="1">
      <c r="A231" s="12" t="s">
        <v>161</v>
      </c>
      <c r="B231" s="6" t="s">
        <v>162</v>
      </c>
      <c r="C231" s="7">
        <f>SUM('Pos.'!E93)</f>
        <v>5000</v>
      </c>
      <c r="D231" s="7">
        <f>SUM('Pos.'!F93)</f>
        <v>5000</v>
      </c>
    </row>
    <row r="232" spans="1:4" ht="15" customHeight="1">
      <c r="A232" s="12" t="s">
        <v>591</v>
      </c>
      <c r="B232" s="6" t="s">
        <v>943</v>
      </c>
      <c r="C232" s="7">
        <f>'Pos.'!E430</f>
        <v>10000</v>
      </c>
      <c r="D232" s="7">
        <f>'Pos.'!F430</f>
        <v>10000</v>
      </c>
    </row>
    <row r="233" spans="1:4" ht="18" customHeight="1">
      <c r="A233" s="11">
        <v>424</v>
      </c>
      <c r="B233" s="4" t="s">
        <v>164</v>
      </c>
      <c r="C233" s="5">
        <f>SUM(C234)</f>
        <v>60000</v>
      </c>
      <c r="D233" s="5">
        <f>SUM(D234)</f>
        <v>60000</v>
      </c>
    </row>
    <row r="234" spans="1:4" ht="15" customHeight="1">
      <c r="A234" s="12">
        <v>4241</v>
      </c>
      <c r="B234" s="6" t="s">
        <v>698</v>
      </c>
      <c r="C234" s="7">
        <f>SUM('Pos.'!E606)</f>
        <v>60000</v>
      </c>
      <c r="D234" s="7">
        <f>SUM('Pos.'!F606)</f>
        <v>60000</v>
      </c>
    </row>
    <row r="235" spans="1:4" ht="18" customHeight="1">
      <c r="A235" s="11">
        <v>426</v>
      </c>
      <c r="B235" s="4" t="s">
        <v>165</v>
      </c>
      <c r="C235" s="5">
        <f>SUM(C236:C237)</f>
        <v>460000</v>
      </c>
      <c r="D235" s="5">
        <f>SUM(D236:D237)</f>
        <v>315000</v>
      </c>
    </row>
    <row r="236" spans="1:4" ht="15" customHeight="1">
      <c r="A236" s="12">
        <v>4262</v>
      </c>
      <c r="B236" s="6" t="s">
        <v>699</v>
      </c>
      <c r="C236" s="7">
        <f>SUM('Pos.'!E95)</f>
        <v>10000</v>
      </c>
      <c r="D236" s="7">
        <f>SUM('Pos.'!F95)</f>
        <v>15000</v>
      </c>
    </row>
    <row r="237" spans="1:4" ht="15" customHeight="1">
      <c r="A237" s="12" t="s">
        <v>1012</v>
      </c>
      <c r="B237" s="6" t="s">
        <v>1013</v>
      </c>
      <c r="C237" s="7">
        <f>SUM('Pos.'!E221)</f>
        <v>450000</v>
      </c>
      <c r="D237" s="7">
        <f>SUM('Pos.'!F221)</f>
        <v>300000</v>
      </c>
    </row>
    <row r="238" spans="1:4" ht="21" customHeight="1">
      <c r="A238" s="11" t="s">
        <v>168</v>
      </c>
      <c r="B238" s="4" t="s">
        <v>1024</v>
      </c>
      <c r="C238" s="5">
        <f>C239</f>
        <v>1530000</v>
      </c>
      <c r="D238" s="5">
        <f>D239</f>
        <v>3000000</v>
      </c>
    </row>
    <row r="239" spans="1:4" ht="18" customHeight="1">
      <c r="A239" s="11" t="s">
        <v>169</v>
      </c>
      <c r="B239" s="4" t="s">
        <v>170</v>
      </c>
      <c r="C239" s="5">
        <f>C240</f>
        <v>1530000</v>
      </c>
      <c r="D239" s="5">
        <f>D240</f>
        <v>3000000</v>
      </c>
    </row>
    <row r="240" spans="1:4" ht="15" customHeight="1">
      <c r="A240" s="12" t="s">
        <v>171</v>
      </c>
      <c r="B240" s="6" t="s">
        <v>518</v>
      </c>
      <c r="C240" s="7">
        <f>'Pos.'!E417+'Pos.'!E568</f>
        <v>1530000</v>
      </c>
      <c r="D240" s="7">
        <f>'Pos.'!F417+'Pos.'!F568</f>
        <v>3000000</v>
      </c>
    </row>
    <row r="241" spans="1:4" ht="25.5" customHeight="1">
      <c r="A241" s="12"/>
      <c r="B241" s="110" t="s">
        <v>700</v>
      </c>
      <c r="C241" s="112">
        <f>C153+C219</f>
        <v>28505500</v>
      </c>
      <c r="D241" s="112">
        <f>D153+D219</f>
        <v>33842000</v>
      </c>
    </row>
    <row r="242" spans="1:4" ht="27" customHeight="1">
      <c r="A242" s="124">
        <v>5</v>
      </c>
      <c r="B242" s="110" t="s">
        <v>857</v>
      </c>
      <c r="C242" s="112">
        <f>C243</f>
        <v>795000</v>
      </c>
      <c r="D242" s="112">
        <f>D243</f>
        <v>845000</v>
      </c>
    </row>
    <row r="243" spans="1:4" ht="21" customHeight="1">
      <c r="A243" s="11">
        <v>54</v>
      </c>
      <c r="B243" s="4" t="s">
        <v>701</v>
      </c>
      <c r="C243" s="5">
        <f>C244</f>
        <v>795000</v>
      </c>
      <c r="D243" s="5">
        <f>D244</f>
        <v>845000</v>
      </c>
    </row>
    <row r="244" spans="1:4" ht="18" customHeight="1">
      <c r="A244" s="11" t="s">
        <v>798</v>
      </c>
      <c r="B244" s="4" t="s">
        <v>799</v>
      </c>
      <c r="C244" s="5">
        <f>SUM(C245)</f>
        <v>795000</v>
      </c>
      <c r="D244" s="5">
        <f>SUM(D245)</f>
        <v>845000</v>
      </c>
    </row>
    <row r="245" spans="1:4" ht="15" customHeight="1">
      <c r="A245" s="12" t="s">
        <v>906</v>
      </c>
      <c r="B245" s="6" t="s">
        <v>702</v>
      </c>
      <c r="C245" s="7">
        <f>SUM('Pos.'!E105)</f>
        <v>795000</v>
      </c>
      <c r="D245" s="7">
        <f>SUM('Pos.'!F105)</f>
        <v>845000</v>
      </c>
    </row>
    <row r="246" spans="1:4" ht="27" customHeight="1">
      <c r="A246" s="6"/>
      <c r="B246" s="110" t="s">
        <v>703</v>
      </c>
      <c r="C246" s="112">
        <f>C241+C242</f>
        <v>29300500</v>
      </c>
      <c r="D246" s="112">
        <f>D241+D242</f>
        <v>34687000</v>
      </c>
    </row>
    <row r="247" spans="1:4" ht="12.75">
      <c r="A247" s="128"/>
      <c r="B247" s="128"/>
      <c r="C247" s="128"/>
      <c r="D247" s="128"/>
    </row>
    <row r="248" spans="1:4" ht="29.25" customHeight="1">
      <c r="A248" s="128"/>
      <c r="B248" s="128"/>
      <c r="C248" s="128"/>
      <c r="D248" s="128"/>
    </row>
    <row r="249" spans="1:4" ht="24" customHeight="1">
      <c r="A249" s="27" t="s">
        <v>704</v>
      </c>
      <c r="B249" s="129"/>
      <c r="C249" s="128"/>
      <c r="D249" s="128"/>
    </row>
    <row r="250" spans="1:4" ht="24.75" customHeight="1">
      <c r="A250" s="128"/>
      <c r="B250" s="128"/>
      <c r="C250" s="128"/>
      <c r="D250" s="128"/>
    </row>
    <row r="251" spans="1:4" ht="20.25" customHeight="1">
      <c r="A251" s="182" t="s">
        <v>503</v>
      </c>
      <c r="B251" s="182"/>
      <c r="C251" s="182"/>
      <c r="D251" s="182"/>
    </row>
    <row r="252" ht="18.75" customHeight="1"/>
    <row r="253" ht="12">
      <c r="A253" s="58" t="s">
        <v>1148</v>
      </c>
    </row>
    <row r="254" ht="12">
      <c r="A254" s="58" t="s">
        <v>1120</v>
      </c>
    </row>
    <row r="255" ht="12">
      <c r="A255" s="58" t="s">
        <v>1108</v>
      </c>
    </row>
    <row r="256" spans="1:4" ht="12" customHeight="1">
      <c r="A256" s="128"/>
      <c r="B256" s="128"/>
      <c r="C256" s="128"/>
      <c r="D256" s="128"/>
    </row>
    <row r="257" ht="30" customHeight="1"/>
    <row r="258" ht="32.25" customHeight="1">
      <c r="A258" s="27" t="s">
        <v>507</v>
      </c>
    </row>
    <row r="260" spans="1:4" ht="21" customHeight="1">
      <c r="A260" s="182" t="s">
        <v>508</v>
      </c>
      <c r="B260" s="182"/>
      <c r="C260" s="182"/>
      <c r="D260" s="182"/>
    </row>
    <row r="262" ht="12">
      <c r="A262" s="58" t="s">
        <v>858</v>
      </c>
    </row>
    <row r="264" ht="12">
      <c r="A264" s="58" t="s">
        <v>597</v>
      </c>
    </row>
    <row r="265" ht="12">
      <c r="A265" s="58" t="s">
        <v>1154</v>
      </c>
    </row>
    <row r="266" ht="12">
      <c r="A266" s="58" t="s">
        <v>598</v>
      </c>
    </row>
    <row r="267" ht="12">
      <c r="A267" s="58" t="s">
        <v>599</v>
      </c>
    </row>
    <row r="270" spans="1:4" ht="20.25" customHeight="1">
      <c r="A270" s="182" t="s">
        <v>600</v>
      </c>
      <c r="B270" s="182"/>
      <c r="C270" s="182"/>
      <c r="D270" s="182"/>
    </row>
    <row r="271" ht="18" customHeight="1"/>
    <row r="272" ht="12">
      <c r="A272" s="58" t="s">
        <v>854</v>
      </c>
    </row>
    <row r="273" ht="12.75" customHeight="1">
      <c r="A273" s="58" t="s">
        <v>1109</v>
      </c>
    </row>
    <row r="275" ht="18.75" customHeight="1"/>
    <row r="277" spans="1:4" ht="12">
      <c r="A277" s="182" t="s">
        <v>509</v>
      </c>
      <c r="B277" s="182"/>
      <c r="C277" s="182"/>
      <c r="D277" s="182"/>
    </row>
    <row r="278" spans="1:4" ht="12">
      <c r="A278" s="182" t="s">
        <v>510</v>
      </c>
      <c r="B278" s="182"/>
      <c r="C278" s="182"/>
      <c r="D278" s="182"/>
    </row>
    <row r="279" spans="1:4" ht="12">
      <c r="A279" s="183" t="s">
        <v>511</v>
      </c>
      <c r="B279" s="183"/>
      <c r="C279" s="183"/>
      <c r="D279" s="183"/>
    </row>
    <row r="280" spans="1:4" ht="12">
      <c r="A280" s="183" t="s">
        <v>849</v>
      </c>
      <c r="B280" s="183"/>
      <c r="C280" s="183"/>
      <c r="D280" s="183"/>
    </row>
    <row r="283" ht="12">
      <c r="A283" s="58" t="s">
        <v>1151</v>
      </c>
    </row>
    <row r="284" ht="12">
      <c r="A284" s="58" t="s">
        <v>1110</v>
      </c>
    </row>
    <row r="286" ht="16.5" customHeight="1">
      <c r="A286" s="58" t="s">
        <v>1152</v>
      </c>
    </row>
    <row r="287" ht="23.25" customHeight="1"/>
    <row r="288" ht="23.25" customHeight="1"/>
    <row r="289" spans="3:4" ht="17.25" customHeight="1">
      <c r="C289" s="75"/>
      <c r="D289" s="75"/>
    </row>
    <row r="290" spans="3:4" ht="21.75" customHeight="1">
      <c r="C290" s="182" t="s">
        <v>850</v>
      </c>
      <c r="D290" s="182"/>
    </row>
    <row r="291" spans="3:4" ht="15.75" customHeight="1">
      <c r="C291" s="182" t="s">
        <v>851</v>
      </c>
      <c r="D291" s="182"/>
    </row>
    <row r="292" spans="2:4" ht="33.75" customHeight="1">
      <c r="B292" s="66"/>
      <c r="C292" s="106"/>
      <c r="D292" s="106"/>
    </row>
  </sheetData>
  <sheetProtection/>
  <mergeCells count="16">
    <mergeCell ref="A6:D6"/>
    <mergeCell ref="A7:D7"/>
    <mergeCell ref="A277:D277"/>
    <mergeCell ref="A278:D278"/>
    <mergeCell ref="A5:D5"/>
    <mergeCell ref="A279:D279"/>
    <mergeCell ref="A251:D251"/>
    <mergeCell ref="A8:D8"/>
    <mergeCell ref="A17:B17"/>
    <mergeCell ref="C290:D290"/>
    <mergeCell ref="C291:D291"/>
    <mergeCell ref="A280:D280"/>
    <mergeCell ref="A12:D12"/>
    <mergeCell ref="A37:B37"/>
    <mergeCell ref="A270:D270"/>
    <mergeCell ref="A260:D260"/>
  </mergeCells>
  <printOptions/>
  <pageMargins left="0.7480314960629921" right="0.7480314960629921" top="0.9055118110236221" bottom="0.708661417322834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07"/>
  <sheetViews>
    <sheetView zoomScale="84" zoomScaleNormal="84" zoomScaleSheetLayoutView="50" zoomScalePageLayoutView="0" workbookViewId="0" topLeftCell="A334">
      <selection activeCell="D52" sqref="D52"/>
    </sheetView>
  </sheetViews>
  <sheetFormatPr defaultColWidth="9.140625" defaultRowHeight="12.75"/>
  <cols>
    <col min="1" max="1" width="4.8515625" style="58" customWidth="1"/>
    <col min="2" max="2" width="7.140625" style="58" customWidth="1"/>
    <col min="3" max="3" width="7.421875" style="58" customWidth="1"/>
    <col min="4" max="4" width="44.28125" style="58" customWidth="1"/>
    <col min="5" max="6" width="10.00390625" style="58" customWidth="1"/>
    <col min="7" max="7" width="10.140625" style="58" customWidth="1"/>
    <col min="8" max="8" width="9.28125" style="58" customWidth="1"/>
    <col min="9" max="10" width="9.140625" style="58" customWidth="1"/>
    <col min="11" max="13" width="8.28125" style="58" customWidth="1"/>
    <col min="14" max="15" width="10.00390625" style="58" customWidth="1"/>
    <col min="16" max="16384" width="9.140625" style="58" customWidth="1"/>
  </cols>
  <sheetData>
    <row r="1" ht="6.75" customHeight="1"/>
    <row r="2" spans="1:15" ht="17.25" customHeight="1">
      <c r="A2" s="191" t="s">
        <v>36</v>
      </c>
      <c r="B2" s="190" t="s">
        <v>333</v>
      </c>
      <c r="C2" s="191" t="s">
        <v>800</v>
      </c>
      <c r="D2" s="196" t="s">
        <v>422</v>
      </c>
      <c r="E2" s="192" t="s">
        <v>1053</v>
      </c>
      <c r="F2" s="194" t="s">
        <v>1054</v>
      </c>
      <c r="G2" s="189" t="s">
        <v>1056</v>
      </c>
      <c r="H2" s="189"/>
      <c r="I2" s="189"/>
      <c r="J2" s="189"/>
      <c r="K2" s="189"/>
      <c r="L2" s="189"/>
      <c r="M2" s="189"/>
      <c r="N2" s="190" t="s">
        <v>905</v>
      </c>
      <c r="O2" s="190" t="s">
        <v>1055</v>
      </c>
    </row>
    <row r="3" spans="1:15" ht="37.5" customHeight="1">
      <c r="A3" s="191"/>
      <c r="B3" s="191"/>
      <c r="C3" s="191"/>
      <c r="D3" s="196"/>
      <c r="E3" s="193"/>
      <c r="F3" s="195"/>
      <c r="G3" s="57" t="s">
        <v>804</v>
      </c>
      <c r="H3" s="57" t="s">
        <v>334</v>
      </c>
      <c r="I3" s="57" t="s">
        <v>803</v>
      </c>
      <c r="J3" s="57" t="s">
        <v>805</v>
      </c>
      <c r="K3" s="57" t="s">
        <v>346</v>
      </c>
      <c r="L3" s="57" t="s">
        <v>806</v>
      </c>
      <c r="M3" s="57" t="s">
        <v>807</v>
      </c>
      <c r="N3" s="190"/>
      <c r="O3" s="190"/>
    </row>
    <row r="4" spans="1:15" ht="12">
      <c r="A4" s="78">
        <v>1</v>
      </c>
      <c r="B4" s="78">
        <v>2</v>
      </c>
      <c r="C4" s="78">
        <v>3</v>
      </c>
      <c r="D4" s="78">
        <v>4</v>
      </c>
      <c r="E4" s="78">
        <v>5</v>
      </c>
      <c r="F4" s="78">
        <v>6</v>
      </c>
      <c r="G4" s="78">
        <v>7</v>
      </c>
      <c r="H4" s="78">
        <v>8</v>
      </c>
      <c r="I4" s="78">
        <v>9</v>
      </c>
      <c r="J4" s="78">
        <v>10</v>
      </c>
      <c r="K4" s="78">
        <v>11</v>
      </c>
      <c r="L4" s="78">
        <v>12</v>
      </c>
      <c r="M4" s="78">
        <v>13</v>
      </c>
      <c r="N4" s="78">
        <v>14</v>
      </c>
      <c r="O4" s="78">
        <v>15</v>
      </c>
    </row>
    <row r="5" spans="1:15" ht="48.75" customHeight="1">
      <c r="A5" s="79"/>
      <c r="B5" s="205" t="s">
        <v>1033</v>
      </c>
      <c r="C5" s="206"/>
      <c r="D5" s="207"/>
      <c r="E5" s="80">
        <f>E6+E537+E569</f>
        <v>29300500</v>
      </c>
      <c r="F5" s="80">
        <f aca="true" t="shared" si="0" ref="F5:F41">SUM(G5:M5)</f>
        <v>34687000</v>
      </c>
      <c r="G5" s="80">
        <f aca="true" t="shared" si="1" ref="G5:O5">G6+G537+G569</f>
        <v>20225000</v>
      </c>
      <c r="H5" s="80">
        <f t="shared" si="1"/>
        <v>2350000</v>
      </c>
      <c r="I5" s="80">
        <f t="shared" si="1"/>
        <v>6777000</v>
      </c>
      <c r="J5" s="80">
        <f t="shared" si="1"/>
        <v>3950000</v>
      </c>
      <c r="K5" s="80">
        <f t="shared" si="1"/>
        <v>765000</v>
      </c>
      <c r="L5" s="80">
        <f t="shared" si="1"/>
        <v>620000</v>
      </c>
      <c r="M5" s="80">
        <f t="shared" si="1"/>
        <v>0</v>
      </c>
      <c r="N5" s="80">
        <f t="shared" si="1"/>
        <v>36770000</v>
      </c>
      <c r="O5" s="80">
        <f t="shared" si="1"/>
        <v>37555000</v>
      </c>
    </row>
    <row r="6" spans="1:15" ht="36" customHeight="1">
      <c r="A6" s="81"/>
      <c r="B6" s="82"/>
      <c r="C6" s="208" t="s">
        <v>860</v>
      </c>
      <c r="D6" s="209"/>
      <c r="E6" s="83">
        <f>E7+E96+E117+E146+E154+E166+E189+E211+E227+E233+E251+E276+E287+E309+E317+E354+E431+E437+E461+E481</f>
        <v>26429600</v>
      </c>
      <c r="F6" s="83">
        <f t="shared" si="0"/>
        <v>31862100</v>
      </c>
      <c r="G6" s="83">
        <f aca="true" t="shared" si="2" ref="G6:O6">G7+G96+G117+G146+G154+G166+G189+G211+G227+G233+G251+G276+G287+G309+G317+G354+G431+G437+G461+G481</f>
        <v>17410100</v>
      </c>
      <c r="H6" s="83">
        <f t="shared" si="2"/>
        <v>2350000</v>
      </c>
      <c r="I6" s="83">
        <f t="shared" si="2"/>
        <v>6777000</v>
      </c>
      <c r="J6" s="83">
        <f t="shared" si="2"/>
        <v>3940000</v>
      </c>
      <c r="K6" s="83">
        <f t="shared" si="2"/>
        <v>765000</v>
      </c>
      <c r="L6" s="83">
        <f t="shared" si="2"/>
        <v>620000</v>
      </c>
      <c r="M6" s="83">
        <f t="shared" si="2"/>
        <v>0</v>
      </c>
      <c r="N6" s="83">
        <f t="shared" si="2"/>
        <v>34035000</v>
      </c>
      <c r="O6" s="83">
        <f t="shared" si="2"/>
        <v>34720000</v>
      </c>
    </row>
    <row r="7" spans="1:15" ht="30" customHeight="1">
      <c r="A7" s="59"/>
      <c r="B7" s="59"/>
      <c r="C7" s="210" t="s">
        <v>861</v>
      </c>
      <c r="D7" s="210"/>
      <c r="E7" s="63">
        <f>E8+E42+E53+E64+E87</f>
        <v>7242600</v>
      </c>
      <c r="F7" s="63">
        <f t="shared" si="0"/>
        <v>8385100</v>
      </c>
      <c r="G7" s="63">
        <f aca="true" t="shared" si="3" ref="G7:O7">G8+G42+G53+G64+G87</f>
        <v>6235100</v>
      </c>
      <c r="H7" s="63">
        <f t="shared" si="3"/>
        <v>930000</v>
      </c>
      <c r="I7" s="63">
        <f t="shared" si="3"/>
        <v>250000</v>
      </c>
      <c r="J7" s="63">
        <f t="shared" si="3"/>
        <v>300000</v>
      </c>
      <c r="K7" s="63">
        <f t="shared" si="3"/>
        <v>670000</v>
      </c>
      <c r="L7" s="63">
        <f t="shared" si="3"/>
        <v>0</v>
      </c>
      <c r="M7" s="63">
        <f t="shared" si="3"/>
        <v>0</v>
      </c>
      <c r="N7" s="63">
        <f t="shared" si="3"/>
        <v>7800000</v>
      </c>
      <c r="O7" s="63">
        <f t="shared" si="3"/>
        <v>7990000</v>
      </c>
    </row>
    <row r="8" spans="1:15" ht="27" customHeight="1">
      <c r="A8" s="79"/>
      <c r="B8" s="84" t="s">
        <v>39</v>
      </c>
      <c r="C8" s="211" t="s">
        <v>907</v>
      </c>
      <c r="D8" s="212"/>
      <c r="E8" s="85">
        <f aca="true" t="shared" si="4" ref="E8:O8">E9</f>
        <v>4438000</v>
      </c>
      <c r="F8" s="85">
        <f t="shared" si="0"/>
        <v>4614000</v>
      </c>
      <c r="G8" s="85">
        <f t="shared" si="4"/>
        <v>3969000</v>
      </c>
      <c r="H8" s="85">
        <f t="shared" si="4"/>
        <v>645000</v>
      </c>
      <c r="I8" s="85">
        <f t="shared" si="4"/>
        <v>0</v>
      </c>
      <c r="J8" s="85">
        <f t="shared" si="4"/>
        <v>0</v>
      </c>
      <c r="K8" s="85">
        <f t="shared" si="4"/>
        <v>0</v>
      </c>
      <c r="L8" s="85">
        <f t="shared" si="4"/>
        <v>0</v>
      </c>
      <c r="M8" s="85">
        <f t="shared" si="4"/>
        <v>0</v>
      </c>
      <c r="N8" s="85">
        <f t="shared" si="4"/>
        <v>4750000</v>
      </c>
      <c r="O8" s="85">
        <f t="shared" si="4"/>
        <v>4850000</v>
      </c>
    </row>
    <row r="9" spans="1:15" ht="21" customHeight="1">
      <c r="A9" s="71"/>
      <c r="B9" s="86"/>
      <c r="C9" s="71">
        <v>3</v>
      </c>
      <c r="D9" s="87" t="s">
        <v>21</v>
      </c>
      <c r="E9" s="60">
        <f>E10+E18</f>
        <v>4438000</v>
      </c>
      <c r="F9" s="88">
        <f t="shared" si="0"/>
        <v>4614000</v>
      </c>
      <c r="G9" s="60">
        <f aca="true" t="shared" si="5" ref="G9:O9">G10+G18</f>
        <v>3969000</v>
      </c>
      <c r="H9" s="60">
        <f t="shared" si="5"/>
        <v>645000</v>
      </c>
      <c r="I9" s="60">
        <f t="shared" si="5"/>
        <v>0</v>
      </c>
      <c r="J9" s="60">
        <f t="shared" si="5"/>
        <v>0</v>
      </c>
      <c r="K9" s="60">
        <f t="shared" si="5"/>
        <v>0</v>
      </c>
      <c r="L9" s="60">
        <f t="shared" si="5"/>
        <v>0</v>
      </c>
      <c r="M9" s="60">
        <f t="shared" si="5"/>
        <v>0</v>
      </c>
      <c r="N9" s="60">
        <f t="shared" si="5"/>
        <v>4750000</v>
      </c>
      <c r="O9" s="60">
        <f t="shared" si="5"/>
        <v>4850000</v>
      </c>
    </row>
    <row r="10" spans="1:15" ht="18" customHeight="1">
      <c r="A10" s="71"/>
      <c r="B10" s="86"/>
      <c r="C10" s="71">
        <v>31</v>
      </c>
      <c r="D10" s="87" t="s">
        <v>175</v>
      </c>
      <c r="E10" s="60">
        <f>E11+E13+E15</f>
        <v>3201000</v>
      </c>
      <c r="F10" s="88">
        <f t="shared" si="0"/>
        <v>3379000</v>
      </c>
      <c r="G10" s="60">
        <f aca="true" t="shared" si="6" ref="G10:M10">G11+G13+G15</f>
        <v>2734000</v>
      </c>
      <c r="H10" s="60">
        <f t="shared" si="6"/>
        <v>645000</v>
      </c>
      <c r="I10" s="60">
        <f t="shared" si="6"/>
        <v>0</v>
      </c>
      <c r="J10" s="60">
        <f t="shared" si="6"/>
        <v>0</v>
      </c>
      <c r="K10" s="60">
        <f t="shared" si="6"/>
        <v>0</v>
      </c>
      <c r="L10" s="60">
        <f t="shared" si="6"/>
        <v>0</v>
      </c>
      <c r="M10" s="60">
        <f t="shared" si="6"/>
        <v>0</v>
      </c>
      <c r="N10" s="60">
        <v>3400000</v>
      </c>
      <c r="O10" s="60">
        <v>3450000</v>
      </c>
    </row>
    <row r="11" spans="1:15" ht="18" customHeight="1">
      <c r="A11" s="71"/>
      <c r="B11" s="86"/>
      <c r="C11" s="71">
        <v>311</v>
      </c>
      <c r="D11" s="87" t="s">
        <v>1014</v>
      </c>
      <c r="E11" s="60">
        <f>SUM(E12:E12)</f>
        <v>2650000</v>
      </c>
      <c r="F11" s="88">
        <f t="shared" si="0"/>
        <v>2800000</v>
      </c>
      <c r="G11" s="60">
        <f aca="true" t="shared" si="7" ref="G11:M11">SUM(G12:G12)</f>
        <v>2250000</v>
      </c>
      <c r="H11" s="60">
        <f t="shared" si="7"/>
        <v>550000</v>
      </c>
      <c r="I11" s="60">
        <f t="shared" si="7"/>
        <v>0</v>
      </c>
      <c r="J11" s="60">
        <f t="shared" si="7"/>
        <v>0</v>
      </c>
      <c r="K11" s="60">
        <f t="shared" si="7"/>
        <v>0</v>
      </c>
      <c r="L11" s="60">
        <f t="shared" si="7"/>
        <v>0</v>
      </c>
      <c r="M11" s="60">
        <f t="shared" si="7"/>
        <v>0</v>
      </c>
      <c r="N11" s="60"/>
      <c r="O11" s="60"/>
    </row>
    <row r="12" spans="1:15" ht="15" customHeight="1">
      <c r="A12" s="65" t="s">
        <v>37</v>
      </c>
      <c r="B12" s="86"/>
      <c r="C12" s="71">
        <v>3111</v>
      </c>
      <c r="D12" s="87" t="s">
        <v>176</v>
      </c>
      <c r="E12" s="60">
        <v>2650000</v>
      </c>
      <c r="F12" s="88">
        <f t="shared" si="0"/>
        <v>2800000</v>
      </c>
      <c r="G12" s="60">
        <v>2250000</v>
      </c>
      <c r="H12" s="60">
        <v>550000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60"/>
      <c r="O12" s="60"/>
    </row>
    <row r="13" spans="1:15" ht="18" customHeight="1">
      <c r="A13" s="65"/>
      <c r="B13" s="86"/>
      <c r="C13" s="71">
        <v>312</v>
      </c>
      <c r="D13" s="87" t="s">
        <v>177</v>
      </c>
      <c r="E13" s="60">
        <f aca="true" t="shared" si="8" ref="E13:M13">E14</f>
        <v>90000</v>
      </c>
      <c r="F13" s="88">
        <f t="shared" si="0"/>
        <v>95000</v>
      </c>
      <c r="G13" s="60">
        <f t="shared" si="8"/>
        <v>95000</v>
      </c>
      <c r="H13" s="60">
        <f t="shared" si="8"/>
        <v>0</v>
      </c>
      <c r="I13" s="60">
        <f t="shared" si="8"/>
        <v>0</v>
      </c>
      <c r="J13" s="60">
        <f t="shared" si="8"/>
        <v>0</v>
      </c>
      <c r="K13" s="60">
        <f t="shared" si="8"/>
        <v>0</v>
      </c>
      <c r="L13" s="60">
        <f t="shared" si="8"/>
        <v>0</v>
      </c>
      <c r="M13" s="60">
        <f t="shared" si="8"/>
        <v>0</v>
      </c>
      <c r="N13" s="60"/>
      <c r="O13" s="60"/>
    </row>
    <row r="14" spans="1:15" ht="15" customHeight="1">
      <c r="A14" s="65" t="s">
        <v>981</v>
      </c>
      <c r="B14" s="86"/>
      <c r="C14" s="71">
        <v>3121</v>
      </c>
      <c r="D14" s="87" t="s">
        <v>178</v>
      </c>
      <c r="E14" s="60">
        <v>90000</v>
      </c>
      <c r="F14" s="88">
        <f t="shared" si="0"/>
        <v>95000</v>
      </c>
      <c r="G14" s="60">
        <v>95000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60"/>
      <c r="O14" s="60"/>
    </row>
    <row r="15" spans="1:15" ht="18" customHeight="1">
      <c r="A15" s="65"/>
      <c r="B15" s="86"/>
      <c r="C15" s="71">
        <v>313</v>
      </c>
      <c r="D15" s="87" t="s">
        <v>179</v>
      </c>
      <c r="E15" s="60">
        <f>SUM(E16:E17)</f>
        <v>461000</v>
      </c>
      <c r="F15" s="88">
        <f t="shared" si="0"/>
        <v>484000</v>
      </c>
      <c r="G15" s="60">
        <f>SUM(G16:G17)</f>
        <v>389000</v>
      </c>
      <c r="H15" s="60">
        <f>SUM(H16:H17)</f>
        <v>95000</v>
      </c>
      <c r="I15" s="60">
        <f>SUM(I16:I17)</f>
        <v>0</v>
      </c>
      <c r="J15" s="60">
        <f>SUM(J16:J17)</f>
        <v>0</v>
      </c>
      <c r="K15" s="59">
        <v>0</v>
      </c>
      <c r="L15" s="59">
        <v>0</v>
      </c>
      <c r="M15" s="59">
        <v>0</v>
      </c>
      <c r="N15" s="60"/>
      <c r="O15" s="60"/>
    </row>
    <row r="16" spans="1:15" ht="15" customHeight="1">
      <c r="A16" s="65" t="s">
        <v>38</v>
      </c>
      <c r="B16" s="71"/>
      <c r="C16" s="71">
        <v>3132</v>
      </c>
      <c r="D16" s="87" t="s">
        <v>1015</v>
      </c>
      <c r="E16" s="60">
        <v>415000</v>
      </c>
      <c r="F16" s="88">
        <f t="shared" si="0"/>
        <v>435000</v>
      </c>
      <c r="G16" s="60">
        <v>350000</v>
      </c>
      <c r="H16" s="60">
        <v>85000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60"/>
      <c r="O16" s="60"/>
    </row>
    <row r="17" spans="1:15" ht="15" customHeight="1">
      <c r="A17" s="65" t="s">
        <v>40</v>
      </c>
      <c r="B17" s="71"/>
      <c r="C17" s="71">
        <v>3133</v>
      </c>
      <c r="D17" s="87" t="s">
        <v>1016</v>
      </c>
      <c r="E17" s="60">
        <v>46000</v>
      </c>
      <c r="F17" s="88">
        <f t="shared" si="0"/>
        <v>49000</v>
      </c>
      <c r="G17" s="60">
        <v>39000</v>
      </c>
      <c r="H17" s="60">
        <v>10000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60"/>
      <c r="O17" s="60"/>
    </row>
    <row r="18" spans="1:15" ht="18" customHeight="1">
      <c r="A18" s="65"/>
      <c r="B18" s="71"/>
      <c r="C18" s="71">
        <v>32</v>
      </c>
      <c r="D18" s="87" t="s">
        <v>180</v>
      </c>
      <c r="E18" s="60">
        <f>E19+E24+E29+E40</f>
        <v>1237000</v>
      </c>
      <c r="F18" s="88">
        <f t="shared" si="0"/>
        <v>1235000</v>
      </c>
      <c r="G18" s="60">
        <f>G19+G24+G29+G40</f>
        <v>1235000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60">
        <v>1350000</v>
      </c>
      <c r="O18" s="60">
        <v>1400000</v>
      </c>
    </row>
    <row r="19" spans="1:15" ht="18" customHeight="1">
      <c r="A19" s="65"/>
      <c r="B19" s="71"/>
      <c r="C19" s="71">
        <v>321</v>
      </c>
      <c r="D19" s="87" t="s">
        <v>181</v>
      </c>
      <c r="E19" s="60">
        <f>SUM(E20:E23)</f>
        <v>224000</v>
      </c>
      <c r="F19" s="88">
        <f t="shared" si="0"/>
        <v>230000</v>
      </c>
      <c r="G19" s="60">
        <f>SUM(G20:G23)</f>
        <v>230000</v>
      </c>
      <c r="H19" s="60">
        <f>SUM(H20:H22)</f>
        <v>0</v>
      </c>
      <c r="I19" s="60">
        <f>SUM(I20:I22)</f>
        <v>0</v>
      </c>
      <c r="J19" s="59">
        <v>0</v>
      </c>
      <c r="K19" s="59">
        <v>0</v>
      </c>
      <c r="L19" s="59">
        <v>0</v>
      </c>
      <c r="M19" s="59">
        <v>0</v>
      </c>
      <c r="N19" s="60"/>
      <c r="O19" s="60"/>
    </row>
    <row r="20" spans="1:15" ht="15" customHeight="1">
      <c r="A20" s="65" t="s">
        <v>41</v>
      </c>
      <c r="B20" s="71"/>
      <c r="C20" s="71">
        <v>3211</v>
      </c>
      <c r="D20" s="87" t="s">
        <v>182</v>
      </c>
      <c r="E20" s="60">
        <v>120000</v>
      </c>
      <c r="F20" s="88">
        <f t="shared" si="0"/>
        <v>120000</v>
      </c>
      <c r="G20" s="60">
        <v>120000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60"/>
      <c r="O20" s="60"/>
    </row>
    <row r="21" spans="1:15" ht="15" customHeight="1">
      <c r="A21" s="65" t="s">
        <v>42</v>
      </c>
      <c r="B21" s="71"/>
      <c r="C21" s="71" t="s">
        <v>413</v>
      </c>
      <c r="D21" s="87" t="s">
        <v>415</v>
      </c>
      <c r="E21" s="60">
        <v>81000</v>
      </c>
      <c r="F21" s="88">
        <f t="shared" si="0"/>
        <v>85000</v>
      </c>
      <c r="G21" s="60">
        <v>85000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60"/>
      <c r="O21" s="60"/>
    </row>
    <row r="22" spans="1:15" ht="15" customHeight="1">
      <c r="A22" s="65" t="s">
        <v>43</v>
      </c>
      <c r="B22" s="71"/>
      <c r="C22" s="71">
        <v>3213</v>
      </c>
      <c r="D22" s="87" t="s">
        <v>183</v>
      </c>
      <c r="E22" s="60">
        <v>15000</v>
      </c>
      <c r="F22" s="88">
        <f t="shared" si="0"/>
        <v>15000</v>
      </c>
      <c r="G22" s="60">
        <v>15000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60"/>
      <c r="O22" s="60"/>
    </row>
    <row r="23" spans="1:15" ht="15" customHeight="1">
      <c r="A23" s="65" t="s">
        <v>44</v>
      </c>
      <c r="B23" s="71"/>
      <c r="C23" s="71" t="s">
        <v>1006</v>
      </c>
      <c r="D23" s="87" t="s">
        <v>1017</v>
      </c>
      <c r="E23" s="60">
        <v>8000</v>
      </c>
      <c r="F23" s="88">
        <f t="shared" si="0"/>
        <v>10000</v>
      </c>
      <c r="G23" s="60">
        <v>10000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60"/>
      <c r="O23" s="60"/>
    </row>
    <row r="24" spans="1:15" ht="18" customHeight="1">
      <c r="A24" s="65"/>
      <c r="B24" s="71"/>
      <c r="C24" s="71">
        <v>322</v>
      </c>
      <c r="D24" s="87" t="s">
        <v>184</v>
      </c>
      <c r="E24" s="60">
        <f>SUM(E25:E28)</f>
        <v>283000</v>
      </c>
      <c r="F24" s="88">
        <f t="shared" si="0"/>
        <v>305000</v>
      </c>
      <c r="G24" s="60">
        <f>SUM(G25:G28)</f>
        <v>305000</v>
      </c>
      <c r="H24" s="60">
        <f>SUM(H25:H28)</f>
        <v>0</v>
      </c>
      <c r="I24" s="60">
        <f>SUM(I25:I28)</f>
        <v>0</v>
      </c>
      <c r="J24" s="59">
        <v>0</v>
      </c>
      <c r="K24" s="59">
        <v>0</v>
      </c>
      <c r="L24" s="59">
        <v>0</v>
      </c>
      <c r="M24" s="59">
        <v>0</v>
      </c>
      <c r="N24" s="60"/>
      <c r="O24" s="60"/>
    </row>
    <row r="25" spans="1:15" ht="15" customHeight="1">
      <c r="A25" s="65" t="s">
        <v>45</v>
      </c>
      <c r="B25" s="71"/>
      <c r="C25" s="71">
        <v>3221</v>
      </c>
      <c r="D25" s="87" t="s">
        <v>185</v>
      </c>
      <c r="E25" s="60">
        <v>130000</v>
      </c>
      <c r="F25" s="88">
        <f t="shared" si="0"/>
        <v>130000</v>
      </c>
      <c r="G25" s="60">
        <v>130000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60"/>
      <c r="O25" s="60"/>
    </row>
    <row r="26" spans="1:15" ht="15" customHeight="1">
      <c r="A26" s="65" t="s">
        <v>46</v>
      </c>
      <c r="B26" s="71"/>
      <c r="C26" s="71">
        <v>3223</v>
      </c>
      <c r="D26" s="87" t="s">
        <v>186</v>
      </c>
      <c r="E26" s="60">
        <v>130000</v>
      </c>
      <c r="F26" s="88">
        <f t="shared" si="0"/>
        <v>150000</v>
      </c>
      <c r="G26" s="60">
        <v>150000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60"/>
      <c r="O26" s="60"/>
    </row>
    <row r="27" spans="1:15" ht="15" customHeight="1">
      <c r="A27" s="65" t="s">
        <v>47</v>
      </c>
      <c r="B27" s="71"/>
      <c r="C27" s="71">
        <v>3224</v>
      </c>
      <c r="D27" s="87" t="s">
        <v>187</v>
      </c>
      <c r="E27" s="60">
        <v>3000</v>
      </c>
      <c r="F27" s="88">
        <f t="shared" si="0"/>
        <v>5000</v>
      </c>
      <c r="G27" s="60">
        <v>5000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60"/>
      <c r="O27" s="60"/>
    </row>
    <row r="28" spans="1:15" ht="15" customHeight="1">
      <c r="A28" s="65" t="s">
        <v>48</v>
      </c>
      <c r="B28" s="71"/>
      <c r="C28" s="71">
        <v>3225</v>
      </c>
      <c r="D28" s="87" t="s">
        <v>188</v>
      </c>
      <c r="E28" s="60">
        <v>20000</v>
      </c>
      <c r="F28" s="88">
        <f t="shared" si="0"/>
        <v>20000</v>
      </c>
      <c r="G28" s="60">
        <v>20000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60"/>
      <c r="O28" s="60"/>
    </row>
    <row r="29" spans="1:15" ht="18" customHeight="1">
      <c r="A29" s="65"/>
      <c r="B29" s="71"/>
      <c r="C29" s="71">
        <v>323</v>
      </c>
      <c r="D29" s="87" t="s">
        <v>189</v>
      </c>
      <c r="E29" s="60">
        <f>SUM(E30:E35)</f>
        <v>430000</v>
      </c>
      <c r="F29" s="88">
        <f t="shared" si="0"/>
        <v>500000</v>
      </c>
      <c r="G29" s="60">
        <f aca="true" t="shared" si="9" ref="G29:L29">SUM(G30:G35)</f>
        <v>500000</v>
      </c>
      <c r="H29" s="60">
        <f t="shared" si="9"/>
        <v>0</v>
      </c>
      <c r="I29" s="60">
        <f t="shared" si="9"/>
        <v>0</v>
      </c>
      <c r="J29" s="60">
        <f t="shared" si="9"/>
        <v>0</v>
      </c>
      <c r="K29" s="60">
        <f t="shared" si="9"/>
        <v>0</v>
      </c>
      <c r="L29" s="60">
        <f t="shared" si="9"/>
        <v>0</v>
      </c>
      <c r="M29" s="59">
        <v>0</v>
      </c>
      <c r="N29" s="60"/>
      <c r="O29" s="60"/>
    </row>
    <row r="30" spans="1:15" ht="14.25" customHeight="1">
      <c r="A30" s="65" t="s">
        <v>49</v>
      </c>
      <c r="B30" s="71"/>
      <c r="C30" s="71">
        <v>3231</v>
      </c>
      <c r="D30" s="87" t="s">
        <v>190</v>
      </c>
      <c r="E30" s="60">
        <v>330000</v>
      </c>
      <c r="F30" s="88">
        <f t="shared" si="0"/>
        <v>330000</v>
      </c>
      <c r="G30" s="60">
        <v>330000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60"/>
      <c r="O30" s="60"/>
    </row>
    <row r="31" spans="1:15" ht="14.25" customHeight="1">
      <c r="A31" s="65" t="s">
        <v>50</v>
      </c>
      <c r="B31" s="71"/>
      <c r="C31" s="71">
        <v>3232</v>
      </c>
      <c r="D31" s="87" t="s">
        <v>191</v>
      </c>
      <c r="E31" s="60">
        <v>30000</v>
      </c>
      <c r="F31" s="88">
        <f t="shared" si="0"/>
        <v>30000</v>
      </c>
      <c r="G31" s="60">
        <v>30000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60"/>
      <c r="O31" s="60"/>
    </row>
    <row r="32" spans="1:15" ht="14.25" customHeight="1">
      <c r="A32" s="65" t="s">
        <v>172</v>
      </c>
      <c r="B32" s="71"/>
      <c r="C32" s="71">
        <v>3234</v>
      </c>
      <c r="D32" s="87" t="s">
        <v>193</v>
      </c>
      <c r="E32" s="60">
        <v>25000</v>
      </c>
      <c r="F32" s="88">
        <f t="shared" si="0"/>
        <v>30000</v>
      </c>
      <c r="G32" s="60">
        <v>30000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60"/>
      <c r="O32" s="60"/>
    </row>
    <row r="33" spans="1:15" ht="14.25" customHeight="1">
      <c r="A33" s="65" t="s">
        <v>51</v>
      </c>
      <c r="B33" s="71"/>
      <c r="C33" s="71" t="s">
        <v>1127</v>
      </c>
      <c r="D33" s="87" t="s">
        <v>1128</v>
      </c>
      <c r="E33" s="60">
        <v>0</v>
      </c>
      <c r="F33" s="88">
        <f t="shared" si="0"/>
        <v>50000</v>
      </c>
      <c r="G33" s="60">
        <v>50000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60"/>
      <c r="O33" s="60"/>
    </row>
    <row r="34" spans="1:15" ht="14.25" customHeight="1">
      <c r="A34" s="65" t="s">
        <v>52</v>
      </c>
      <c r="B34" s="71"/>
      <c r="C34" s="71">
        <v>3238</v>
      </c>
      <c r="D34" s="87" t="s">
        <v>194</v>
      </c>
      <c r="E34" s="60">
        <v>45000</v>
      </c>
      <c r="F34" s="88">
        <f t="shared" si="0"/>
        <v>50000</v>
      </c>
      <c r="G34" s="60">
        <v>50000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60"/>
      <c r="O34" s="60"/>
    </row>
    <row r="35" spans="1:15" ht="14.25" customHeight="1">
      <c r="A35" s="65" t="s">
        <v>53</v>
      </c>
      <c r="B35" s="71"/>
      <c r="C35" s="71" t="s">
        <v>1079</v>
      </c>
      <c r="D35" s="87" t="s">
        <v>1119</v>
      </c>
      <c r="E35" s="60">
        <v>0</v>
      </c>
      <c r="F35" s="88">
        <f t="shared" si="0"/>
        <v>10000</v>
      </c>
      <c r="G35" s="60">
        <v>10000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60"/>
      <c r="O35" s="60"/>
    </row>
    <row r="36" spans="1:15" s="66" customFormat="1" ht="5.25" customHeight="1">
      <c r="A36" s="89"/>
      <c r="B36" s="72"/>
      <c r="C36" s="72"/>
      <c r="D36" s="90"/>
      <c r="E36" s="76"/>
      <c r="F36" s="76"/>
      <c r="G36" s="76"/>
      <c r="N36" s="76"/>
      <c r="O36" s="76"/>
    </row>
    <row r="37" spans="1:15" ht="18" customHeight="1">
      <c r="A37" s="191" t="s">
        <v>36</v>
      </c>
      <c r="B37" s="190" t="s">
        <v>333</v>
      </c>
      <c r="C37" s="191" t="s">
        <v>800</v>
      </c>
      <c r="D37" s="196" t="s">
        <v>422</v>
      </c>
      <c r="E37" s="192" t="s">
        <v>1053</v>
      </c>
      <c r="F37" s="194" t="s">
        <v>1054</v>
      </c>
      <c r="G37" s="189" t="s">
        <v>1056</v>
      </c>
      <c r="H37" s="189"/>
      <c r="I37" s="189"/>
      <c r="J37" s="189"/>
      <c r="K37" s="189"/>
      <c r="L37" s="189"/>
      <c r="M37" s="189"/>
      <c r="N37" s="190" t="s">
        <v>905</v>
      </c>
      <c r="O37" s="190" t="s">
        <v>1055</v>
      </c>
    </row>
    <row r="38" spans="1:15" ht="38.25" customHeight="1">
      <c r="A38" s="191"/>
      <c r="B38" s="191"/>
      <c r="C38" s="191"/>
      <c r="D38" s="196"/>
      <c r="E38" s="193"/>
      <c r="F38" s="195"/>
      <c r="G38" s="57" t="s">
        <v>804</v>
      </c>
      <c r="H38" s="57" t="s">
        <v>334</v>
      </c>
      <c r="I38" s="57" t="s">
        <v>803</v>
      </c>
      <c r="J38" s="57" t="s">
        <v>805</v>
      </c>
      <c r="K38" s="57" t="s">
        <v>346</v>
      </c>
      <c r="L38" s="57" t="s">
        <v>806</v>
      </c>
      <c r="M38" s="57" t="s">
        <v>807</v>
      </c>
      <c r="N38" s="190"/>
      <c r="O38" s="190"/>
    </row>
    <row r="39" spans="1:15" ht="12" customHeight="1">
      <c r="A39" s="78">
        <v>1</v>
      </c>
      <c r="B39" s="78">
        <v>2</v>
      </c>
      <c r="C39" s="78">
        <v>3</v>
      </c>
      <c r="D39" s="78">
        <v>4</v>
      </c>
      <c r="E39" s="78">
        <v>5</v>
      </c>
      <c r="F39" s="78">
        <v>6</v>
      </c>
      <c r="G39" s="78">
        <v>7</v>
      </c>
      <c r="H39" s="78">
        <v>8</v>
      </c>
      <c r="I39" s="78">
        <v>9</v>
      </c>
      <c r="J39" s="78">
        <v>10</v>
      </c>
      <c r="K39" s="78">
        <v>11</v>
      </c>
      <c r="L39" s="78">
        <v>12</v>
      </c>
      <c r="M39" s="78">
        <v>13</v>
      </c>
      <c r="N39" s="78">
        <v>14</v>
      </c>
      <c r="O39" s="78">
        <v>15</v>
      </c>
    </row>
    <row r="40" spans="1:15" ht="15" customHeight="1">
      <c r="A40" s="65"/>
      <c r="B40" s="71"/>
      <c r="C40" s="71" t="s">
        <v>904</v>
      </c>
      <c r="D40" s="87" t="s">
        <v>944</v>
      </c>
      <c r="E40" s="60">
        <f aca="true" t="shared" si="10" ref="E40:M40">E41</f>
        <v>300000</v>
      </c>
      <c r="F40" s="60">
        <f t="shared" si="10"/>
        <v>200000</v>
      </c>
      <c r="G40" s="60">
        <f t="shared" si="10"/>
        <v>200000</v>
      </c>
      <c r="H40" s="60">
        <f t="shared" si="10"/>
        <v>0</v>
      </c>
      <c r="I40" s="60">
        <f t="shared" si="10"/>
        <v>0</v>
      </c>
      <c r="J40" s="60">
        <f t="shared" si="10"/>
        <v>0</v>
      </c>
      <c r="K40" s="60">
        <f t="shared" si="10"/>
        <v>0</v>
      </c>
      <c r="L40" s="60">
        <f t="shared" si="10"/>
        <v>0</v>
      </c>
      <c r="M40" s="60">
        <f t="shared" si="10"/>
        <v>0</v>
      </c>
      <c r="N40" s="60"/>
      <c r="O40" s="60"/>
    </row>
    <row r="41" spans="1:15" ht="15" customHeight="1">
      <c r="A41" s="65" t="s">
        <v>1130</v>
      </c>
      <c r="B41" s="70"/>
      <c r="C41" s="71">
        <v>3293</v>
      </c>
      <c r="D41" s="59" t="s">
        <v>174</v>
      </c>
      <c r="E41" s="60">
        <v>300000</v>
      </c>
      <c r="F41" s="88">
        <f t="shared" si="0"/>
        <v>200000</v>
      </c>
      <c r="G41" s="60">
        <v>200000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60"/>
      <c r="O41" s="60"/>
    </row>
    <row r="42" spans="1:15" ht="27.75" customHeight="1">
      <c r="A42" s="91"/>
      <c r="B42" s="92" t="s">
        <v>39</v>
      </c>
      <c r="C42" s="217" t="s">
        <v>908</v>
      </c>
      <c r="D42" s="218"/>
      <c r="E42" s="85">
        <f aca="true" t="shared" si="11" ref="E42:O43">E43</f>
        <v>335000</v>
      </c>
      <c r="F42" s="85">
        <f aca="true" t="shared" si="12" ref="F42:F86">SUM(G42:M42)</f>
        <v>490000</v>
      </c>
      <c r="G42" s="85">
        <f t="shared" si="11"/>
        <v>430000</v>
      </c>
      <c r="H42" s="85">
        <f t="shared" si="11"/>
        <v>60000</v>
      </c>
      <c r="I42" s="85">
        <f t="shared" si="11"/>
        <v>0</v>
      </c>
      <c r="J42" s="85">
        <f t="shared" si="11"/>
        <v>0</v>
      </c>
      <c r="K42" s="85">
        <f t="shared" si="11"/>
        <v>0</v>
      </c>
      <c r="L42" s="85">
        <f t="shared" si="11"/>
        <v>0</v>
      </c>
      <c r="M42" s="85">
        <f t="shared" si="11"/>
        <v>0</v>
      </c>
      <c r="N42" s="85">
        <f t="shared" si="11"/>
        <v>510000</v>
      </c>
      <c r="O42" s="85">
        <f t="shared" si="11"/>
        <v>520000</v>
      </c>
    </row>
    <row r="43" spans="1:15" ht="21" customHeight="1">
      <c r="A43" s="65"/>
      <c r="B43" s="70"/>
      <c r="C43" s="71">
        <v>3</v>
      </c>
      <c r="D43" s="87" t="s">
        <v>21</v>
      </c>
      <c r="E43" s="60">
        <f t="shared" si="11"/>
        <v>335000</v>
      </c>
      <c r="F43" s="88">
        <f t="shared" si="12"/>
        <v>490000</v>
      </c>
      <c r="G43" s="60">
        <f t="shared" si="11"/>
        <v>430000</v>
      </c>
      <c r="H43" s="60">
        <f t="shared" si="11"/>
        <v>60000</v>
      </c>
      <c r="I43" s="60">
        <f t="shared" si="11"/>
        <v>0</v>
      </c>
      <c r="J43" s="60">
        <f t="shared" si="11"/>
        <v>0</v>
      </c>
      <c r="K43" s="60">
        <f t="shared" si="11"/>
        <v>0</v>
      </c>
      <c r="L43" s="60">
        <f t="shared" si="11"/>
        <v>0</v>
      </c>
      <c r="M43" s="60">
        <f t="shared" si="11"/>
        <v>0</v>
      </c>
      <c r="N43" s="60">
        <f t="shared" si="11"/>
        <v>510000</v>
      </c>
      <c r="O43" s="60">
        <f t="shared" si="11"/>
        <v>520000</v>
      </c>
    </row>
    <row r="44" spans="1:15" ht="18" customHeight="1">
      <c r="A44" s="65"/>
      <c r="B44" s="70"/>
      <c r="C44" s="71">
        <v>32</v>
      </c>
      <c r="D44" s="87" t="s">
        <v>196</v>
      </c>
      <c r="E44" s="60">
        <f>E45+E48+E50</f>
        <v>335000</v>
      </c>
      <c r="F44" s="88">
        <f t="shared" si="12"/>
        <v>490000</v>
      </c>
      <c r="G44" s="60">
        <f>G45+G48+G50</f>
        <v>430000</v>
      </c>
      <c r="H44" s="60">
        <f aca="true" t="shared" si="13" ref="H44:M44">H45+H48+H50</f>
        <v>60000</v>
      </c>
      <c r="I44" s="60">
        <f t="shared" si="13"/>
        <v>0</v>
      </c>
      <c r="J44" s="60">
        <f t="shared" si="13"/>
        <v>0</v>
      </c>
      <c r="K44" s="60">
        <f t="shared" si="13"/>
        <v>0</v>
      </c>
      <c r="L44" s="60">
        <f t="shared" si="13"/>
        <v>0</v>
      </c>
      <c r="M44" s="60">
        <f t="shared" si="13"/>
        <v>0</v>
      </c>
      <c r="N44" s="60">
        <v>510000</v>
      </c>
      <c r="O44" s="60">
        <v>520000</v>
      </c>
    </row>
    <row r="45" spans="1:15" ht="15" customHeight="1">
      <c r="A45" s="70"/>
      <c r="B45" s="70"/>
      <c r="C45" s="71">
        <v>323</v>
      </c>
      <c r="D45" s="59" t="s">
        <v>1066</v>
      </c>
      <c r="E45" s="60">
        <f>E46</f>
        <v>0</v>
      </c>
      <c r="F45" s="60">
        <f t="shared" si="12"/>
        <v>100000</v>
      </c>
      <c r="G45" s="60">
        <f>G46</f>
        <v>100000</v>
      </c>
      <c r="H45" s="60">
        <f aca="true" t="shared" si="14" ref="H45:M46">H46</f>
        <v>0</v>
      </c>
      <c r="I45" s="60">
        <f t="shared" si="14"/>
        <v>0</v>
      </c>
      <c r="J45" s="60">
        <f t="shared" si="14"/>
        <v>0</v>
      </c>
      <c r="K45" s="60">
        <f t="shared" si="14"/>
        <v>0</v>
      </c>
      <c r="L45" s="60">
        <f t="shared" si="14"/>
        <v>0</v>
      </c>
      <c r="M45" s="60">
        <f t="shared" si="14"/>
        <v>0</v>
      </c>
      <c r="N45" s="60"/>
      <c r="O45" s="60"/>
    </row>
    <row r="46" spans="1:15" ht="15" customHeight="1">
      <c r="A46" s="70"/>
      <c r="B46" s="70"/>
      <c r="C46" s="71">
        <v>3233</v>
      </c>
      <c r="D46" s="59" t="s">
        <v>1067</v>
      </c>
      <c r="E46" s="60">
        <f>E47</f>
        <v>0</v>
      </c>
      <c r="F46" s="60">
        <f t="shared" si="12"/>
        <v>100000</v>
      </c>
      <c r="G46" s="60">
        <f>G47</f>
        <v>100000</v>
      </c>
      <c r="H46" s="60">
        <f t="shared" si="14"/>
        <v>0</v>
      </c>
      <c r="I46" s="60">
        <f t="shared" si="14"/>
        <v>0</v>
      </c>
      <c r="J46" s="60">
        <f t="shared" si="14"/>
        <v>0</v>
      </c>
      <c r="K46" s="60">
        <f t="shared" si="14"/>
        <v>0</v>
      </c>
      <c r="L46" s="60">
        <f t="shared" si="14"/>
        <v>0</v>
      </c>
      <c r="M46" s="60">
        <f t="shared" si="14"/>
        <v>0</v>
      </c>
      <c r="N46" s="60"/>
      <c r="O46" s="60"/>
    </row>
    <row r="47" spans="1:15" ht="13.5" customHeight="1">
      <c r="A47" s="70" t="s">
        <v>1155</v>
      </c>
      <c r="B47" s="70"/>
      <c r="C47" s="71"/>
      <c r="D47" s="59" t="s">
        <v>1156</v>
      </c>
      <c r="E47" s="60">
        <v>0</v>
      </c>
      <c r="F47" s="60">
        <f>SUM(G47:M47)</f>
        <v>100000</v>
      </c>
      <c r="G47" s="60">
        <v>100000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60">
        <v>0</v>
      </c>
      <c r="N47" s="60"/>
      <c r="O47" s="60"/>
    </row>
    <row r="48" spans="1:15" ht="18" customHeight="1">
      <c r="A48" s="65"/>
      <c r="B48" s="70"/>
      <c r="C48" s="71" t="s">
        <v>985</v>
      </c>
      <c r="D48" s="87" t="s">
        <v>986</v>
      </c>
      <c r="E48" s="60">
        <f aca="true" t="shared" si="15" ref="E48:M48">E49</f>
        <v>50000</v>
      </c>
      <c r="F48" s="88">
        <f t="shared" si="12"/>
        <v>50000</v>
      </c>
      <c r="G48" s="60">
        <f t="shared" si="15"/>
        <v>50000</v>
      </c>
      <c r="H48" s="60">
        <f t="shared" si="15"/>
        <v>0</v>
      </c>
      <c r="I48" s="60">
        <f t="shared" si="15"/>
        <v>0</v>
      </c>
      <c r="J48" s="60">
        <f t="shared" si="15"/>
        <v>0</v>
      </c>
      <c r="K48" s="60">
        <f t="shared" si="15"/>
        <v>0</v>
      </c>
      <c r="L48" s="60">
        <f t="shared" si="15"/>
        <v>0</v>
      </c>
      <c r="M48" s="60">
        <f t="shared" si="15"/>
        <v>0</v>
      </c>
      <c r="N48" s="60"/>
      <c r="O48" s="60"/>
    </row>
    <row r="49" spans="1:15" ht="15" customHeight="1">
      <c r="A49" s="65" t="s">
        <v>1131</v>
      </c>
      <c r="B49" s="70"/>
      <c r="C49" s="71" t="s">
        <v>987</v>
      </c>
      <c r="D49" s="94" t="s">
        <v>1087</v>
      </c>
      <c r="E49" s="60">
        <v>50000</v>
      </c>
      <c r="F49" s="88">
        <f t="shared" si="12"/>
        <v>50000</v>
      </c>
      <c r="G49" s="60">
        <v>50000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60"/>
      <c r="O49" s="60"/>
    </row>
    <row r="50" spans="1:15" ht="18" customHeight="1">
      <c r="A50" s="70"/>
      <c r="B50" s="70"/>
      <c r="C50" s="71">
        <v>329</v>
      </c>
      <c r="D50" s="87" t="s">
        <v>195</v>
      </c>
      <c r="E50" s="60">
        <f>SUM(E51:E52)</f>
        <v>285000</v>
      </c>
      <c r="F50" s="88">
        <f t="shared" si="12"/>
        <v>340000</v>
      </c>
      <c r="G50" s="60">
        <f>SUM(G51:G52)</f>
        <v>280000</v>
      </c>
      <c r="H50" s="60">
        <f>SUM(H51:H52)</f>
        <v>60000</v>
      </c>
      <c r="I50" s="60">
        <f>SUM(I51:I52)</f>
        <v>0</v>
      </c>
      <c r="J50" s="59">
        <v>0</v>
      </c>
      <c r="K50" s="59">
        <v>0</v>
      </c>
      <c r="L50" s="59">
        <v>0</v>
      </c>
      <c r="M50" s="59">
        <v>0</v>
      </c>
      <c r="N50" s="60"/>
      <c r="O50" s="60"/>
    </row>
    <row r="51" spans="1:15" ht="15" customHeight="1">
      <c r="A51" s="65" t="s">
        <v>1132</v>
      </c>
      <c r="B51" s="70"/>
      <c r="C51" s="71">
        <v>3291</v>
      </c>
      <c r="D51" s="59" t="s">
        <v>1157</v>
      </c>
      <c r="E51" s="60">
        <v>250000</v>
      </c>
      <c r="F51" s="88">
        <f t="shared" si="12"/>
        <v>300000</v>
      </c>
      <c r="G51" s="60">
        <v>240000</v>
      </c>
      <c r="H51" s="60">
        <v>60000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60"/>
      <c r="O51" s="60"/>
    </row>
    <row r="52" spans="1:15" ht="15" customHeight="1">
      <c r="A52" s="65" t="s">
        <v>1133</v>
      </c>
      <c r="B52" s="70"/>
      <c r="C52" s="71">
        <v>3293</v>
      </c>
      <c r="D52" s="59" t="s">
        <v>174</v>
      </c>
      <c r="E52" s="60">
        <v>35000</v>
      </c>
      <c r="F52" s="88">
        <f t="shared" si="12"/>
        <v>40000</v>
      </c>
      <c r="G52" s="60">
        <v>40000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60"/>
      <c r="O52" s="60"/>
    </row>
    <row r="53" spans="1:15" ht="27.75" customHeight="1">
      <c r="A53" s="70"/>
      <c r="B53" s="69" t="s">
        <v>54</v>
      </c>
      <c r="C53" s="213" t="s">
        <v>909</v>
      </c>
      <c r="D53" s="214"/>
      <c r="E53" s="62">
        <f aca="true" t="shared" si="16" ref="E53:O54">E54</f>
        <v>820000</v>
      </c>
      <c r="F53" s="62">
        <f t="shared" si="12"/>
        <v>1720000</v>
      </c>
      <c r="G53" s="62">
        <f t="shared" si="16"/>
        <v>500000</v>
      </c>
      <c r="H53" s="62">
        <f t="shared" si="16"/>
        <v>0</v>
      </c>
      <c r="I53" s="62">
        <f t="shared" si="16"/>
        <v>250000</v>
      </c>
      <c r="J53" s="62">
        <f t="shared" si="16"/>
        <v>300000</v>
      </c>
      <c r="K53" s="62">
        <f t="shared" si="16"/>
        <v>670000</v>
      </c>
      <c r="L53" s="62">
        <f t="shared" si="16"/>
        <v>0</v>
      </c>
      <c r="M53" s="62">
        <f t="shared" si="16"/>
        <v>0</v>
      </c>
      <c r="N53" s="62">
        <f t="shared" si="16"/>
        <v>840000</v>
      </c>
      <c r="O53" s="62">
        <f t="shared" si="16"/>
        <v>860000</v>
      </c>
    </row>
    <row r="54" spans="1:15" ht="17.25" customHeight="1">
      <c r="A54" s="70"/>
      <c r="B54" s="70"/>
      <c r="C54" s="71">
        <v>3</v>
      </c>
      <c r="D54" s="59" t="s">
        <v>197</v>
      </c>
      <c r="E54" s="60">
        <f t="shared" si="16"/>
        <v>820000</v>
      </c>
      <c r="F54" s="60">
        <f t="shared" si="12"/>
        <v>1720000</v>
      </c>
      <c r="G54" s="60">
        <f t="shared" si="16"/>
        <v>500000</v>
      </c>
      <c r="H54" s="60">
        <f t="shared" si="16"/>
        <v>0</v>
      </c>
      <c r="I54" s="60">
        <f t="shared" si="16"/>
        <v>250000</v>
      </c>
      <c r="J54" s="60">
        <f t="shared" si="16"/>
        <v>300000</v>
      </c>
      <c r="K54" s="60">
        <f t="shared" si="16"/>
        <v>670000</v>
      </c>
      <c r="L54" s="60">
        <f t="shared" si="16"/>
        <v>0</v>
      </c>
      <c r="M54" s="60">
        <f t="shared" si="16"/>
        <v>0</v>
      </c>
      <c r="N54" s="60">
        <f t="shared" si="16"/>
        <v>840000</v>
      </c>
      <c r="O54" s="60">
        <f t="shared" si="16"/>
        <v>860000</v>
      </c>
    </row>
    <row r="55" spans="1:15" ht="15" customHeight="1">
      <c r="A55" s="70"/>
      <c r="B55" s="70"/>
      <c r="C55" s="71">
        <v>32</v>
      </c>
      <c r="D55" s="59" t="s">
        <v>208</v>
      </c>
      <c r="E55" s="60">
        <f>E56+E58+E61</f>
        <v>820000</v>
      </c>
      <c r="F55" s="60">
        <f t="shared" si="12"/>
        <v>1720000</v>
      </c>
      <c r="G55" s="60">
        <f aca="true" t="shared" si="17" ref="G55:M55">G56+G58+G61</f>
        <v>500000</v>
      </c>
      <c r="H55" s="60">
        <f t="shared" si="17"/>
        <v>0</v>
      </c>
      <c r="I55" s="60">
        <f t="shared" si="17"/>
        <v>250000</v>
      </c>
      <c r="J55" s="60">
        <f t="shared" si="17"/>
        <v>300000</v>
      </c>
      <c r="K55" s="60">
        <f t="shared" si="17"/>
        <v>670000</v>
      </c>
      <c r="L55" s="60">
        <f t="shared" si="17"/>
        <v>0</v>
      </c>
      <c r="M55" s="60">
        <f t="shared" si="17"/>
        <v>0</v>
      </c>
      <c r="N55" s="60">
        <v>840000</v>
      </c>
      <c r="O55" s="60">
        <v>860000</v>
      </c>
    </row>
    <row r="56" spans="1:15" ht="15" customHeight="1">
      <c r="A56" s="70"/>
      <c r="B56" s="70"/>
      <c r="C56" s="71">
        <v>322</v>
      </c>
      <c r="D56" s="59" t="s">
        <v>215</v>
      </c>
      <c r="E56" s="60">
        <f aca="true" t="shared" si="18" ref="E56:M56">SUM(E57:E57)</f>
        <v>20000</v>
      </c>
      <c r="F56" s="60">
        <f t="shared" si="12"/>
        <v>70000</v>
      </c>
      <c r="G56" s="60">
        <f t="shared" si="18"/>
        <v>20000</v>
      </c>
      <c r="H56" s="60">
        <f t="shared" si="18"/>
        <v>0</v>
      </c>
      <c r="I56" s="60">
        <f t="shared" si="18"/>
        <v>0</v>
      </c>
      <c r="J56" s="60">
        <f t="shared" si="18"/>
        <v>0</v>
      </c>
      <c r="K56" s="60">
        <f t="shared" si="18"/>
        <v>50000</v>
      </c>
      <c r="L56" s="60">
        <f t="shared" si="18"/>
        <v>0</v>
      </c>
      <c r="M56" s="60">
        <f t="shared" si="18"/>
        <v>0</v>
      </c>
      <c r="N56" s="60"/>
      <c r="O56" s="60"/>
    </row>
    <row r="57" spans="1:15" ht="15" customHeight="1">
      <c r="A57" s="70" t="s">
        <v>1134</v>
      </c>
      <c r="B57" s="70"/>
      <c r="C57" s="71">
        <v>3221</v>
      </c>
      <c r="D57" s="59" t="s">
        <v>275</v>
      </c>
      <c r="E57" s="60">
        <v>20000</v>
      </c>
      <c r="F57" s="60">
        <f t="shared" si="12"/>
        <v>70000</v>
      </c>
      <c r="G57" s="60">
        <v>20000</v>
      </c>
      <c r="H57" s="60">
        <v>0</v>
      </c>
      <c r="I57" s="60">
        <v>0</v>
      </c>
      <c r="J57" s="60">
        <v>0</v>
      </c>
      <c r="K57" s="60">
        <v>50000</v>
      </c>
      <c r="L57" s="60">
        <v>0</v>
      </c>
      <c r="M57" s="59">
        <v>0</v>
      </c>
      <c r="N57" s="60"/>
      <c r="O57" s="60"/>
    </row>
    <row r="58" spans="1:15" ht="15" customHeight="1">
      <c r="A58" s="70"/>
      <c r="B58" s="70"/>
      <c r="C58" s="71">
        <v>323</v>
      </c>
      <c r="D58" s="59" t="s">
        <v>217</v>
      </c>
      <c r="E58" s="60">
        <f>SUM(E59:E60)</f>
        <v>330000</v>
      </c>
      <c r="F58" s="60">
        <f t="shared" si="12"/>
        <v>1050000</v>
      </c>
      <c r="G58" s="60">
        <f aca="true" t="shared" si="19" ref="G58:M58">SUM(G59:G60)</f>
        <v>180000</v>
      </c>
      <c r="H58" s="60">
        <f t="shared" si="19"/>
        <v>0</v>
      </c>
      <c r="I58" s="60">
        <f t="shared" si="19"/>
        <v>100000</v>
      </c>
      <c r="J58" s="60">
        <f t="shared" si="19"/>
        <v>300000</v>
      </c>
      <c r="K58" s="60">
        <f t="shared" si="19"/>
        <v>470000</v>
      </c>
      <c r="L58" s="60">
        <f t="shared" si="19"/>
        <v>0</v>
      </c>
      <c r="M58" s="60">
        <f t="shared" si="19"/>
        <v>0</v>
      </c>
      <c r="N58" s="60"/>
      <c r="O58" s="60"/>
    </row>
    <row r="59" spans="1:15" ht="15" customHeight="1">
      <c r="A59" s="70" t="s">
        <v>1135</v>
      </c>
      <c r="B59" s="70"/>
      <c r="C59" s="71">
        <v>3233</v>
      </c>
      <c r="D59" s="59" t="s">
        <v>278</v>
      </c>
      <c r="E59" s="60">
        <v>170000</v>
      </c>
      <c r="F59" s="60">
        <f t="shared" si="12"/>
        <v>200000</v>
      </c>
      <c r="G59" s="60">
        <v>100000</v>
      </c>
      <c r="H59" s="60">
        <v>0</v>
      </c>
      <c r="I59" s="60">
        <v>50000</v>
      </c>
      <c r="J59" s="60">
        <v>0</v>
      </c>
      <c r="K59" s="60">
        <v>50000</v>
      </c>
      <c r="L59" s="60">
        <v>0</v>
      </c>
      <c r="M59" s="59">
        <v>0</v>
      </c>
      <c r="N59" s="60"/>
      <c r="O59" s="60"/>
    </row>
    <row r="60" spans="1:15" ht="15" customHeight="1">
      <c r="A60" s="70" t="s">
        <v>55</v>
      </c>
      <c r="B60" s="70"/>
      <c r="C60" s="71">
        <v>3237</v>
      </c>
      <c r="D60" s="59" t="s">
        <v>279</v>
      </c>
      <c r="E60" s="60">
        <v>160000</v>
      </c>
      <c r="F60" s="60">
        <f t="shared" si="12"/>
        <v>850000</v>
      </c>
      <c r="G60" s="60">
        <v>80000</v>
      </c>
      <c r="H60" s="60">
        <v>0</v>
      </c>
      <c r="I60" s="60">
        <v>50000</v>
      </c>
      <c r="J60" s="60">
        <v>300000</v>
      </c>
      <c r="K60" s="60">
        <v>420000</v>
      </c>
      <c r="L60" s="60">
        <v>0</v>
      </c>
      <c r="M60" s="59">
        <v>0</v>
      </c>
      <c r="N60" s="60"/>
      <c r="O60" s="60"/>
    </row>
    <row r="61" spans="1:15" ht="15" customHeight="1">
      <c r="A61" s="70"/>
      <c r="B61" s="70"/>
      <c r="C61" s="71">
        <v>329</v>
      </c>
      <c r="D61" s="59" t="s">
        <v>407</v>
      </c>
      <c r="E61" s="60">
        <f>SUM(E62:E63)</f>
        <v>470000</v>
      </c>
      <c r="F61" s="60">
        <f t="shared" si="12"/>
        <v>600000</v>
      </c>
      <c r="G61" s="60">
        <f aca="true" t="shared" si="20" ref="G61:M61">SUM(G62:G63)</f>
        <v>300000</v>
      </c>
      <c r="H61" s="60">
        <f t="shared" si="20"/>
        <v>0</v>
      </c>
      <c r="I61" s="60">
        <f t="shared" si="20"/>
        <v>150000</v>
      </c>
      <c r="J61" s="60">
        <f t="shared" si="20"/>
        <v>0</v>
      </c>
      <c r="K61" s="60">
        <f t="shared" si="20"/>
        <v>150000</v>
      </c>
      <c r="L61" s="60">
        <f t="shared" si="20"/>
        <v>0</v>
      </c>
      <c r="M61" s="60">
        <f t="shared" si="20"/>
        <v>0</v>
      </c>
      <c r="N61" s="60"/>
      <c r="O61" s="60"/>
    </row>
    <row r="62" spans="1:15" ht="15" customHeight="1">
      <c r="A62" s="70" t="s">
        <v>56</v>
      </c>
      <c r="B62" s="70"/>
      <c r="C62" s="71">
        <v>3293</v>
      </c>
      <c r="D62" s="59" t="s">
        <v>281</v>
      </c>
      <c r="E62" s="60">
        <v>150000</v>
      </c>
      <c r="F62" s="60">
        <f t="shared" si="12"/>
        <v>200000</v>
      </c>
      <c r="G62" s="60">
        <v>150000</v>
      </c>
      <c r="H62" s="60">
        <v>0</v>
      </c>
      <c r="I62" s="60">
        <v>0</v>
      </c>
      <c r="J62" s="60">
        <v>0</v>
      </c>
      <c r="K62" s="60">
        <v>50000</v>
      </c>
      <c r="L62" s="60">
        <v>0</v>
      </c>
      <c r="M62" s="59">
        <v>0</v>
      </c>
      <c r="N62" s="60"/>
      <c r="O62" s="60"/>
    </row>
    <row r="63" spans="1:15" ht="15" customHeight="1">
      <c r="A63" s="70" t="s">
        <v>82</v>
      </c>
      <c r="B63" s="70"/>
      <c r="C63" s="71">
        <v>3299</v>
      </c>
      <c r="D63" s="59" t="s">
        <v>282</v>
      </c>
      <c r="E63" s="60">
        <v>320000</v>
      </c>
      <c r="F63" s="60">
        <f t="shared" si="12"/>
        <v>400000</v>
      </c>
      <c r="G63" s="60">
        <v>150000</v>
      </c>
      <c r="H63" s="60">
        <v>0</v>
      </c>
      <c r="I63" s="60">
        <v>150000</v>
      </c>
      <c r="J63" s="60">
        <v>0</v>
      </c>
      <c r="K63" s="60">
        <v>100000</v>
      </c>
      <c r="L63" s="60">
        <v>0</v>
      </c>
      <c r="M63" s="59">
        <v>0</v>
      </c>
      <c r="N63" s="60"/>
      <c r="O63" s="60"/>
    </row>
    <row r="64" spans="1:15" ht="25.5" customHeight="1">
      <c r="A64" s="70"/>
      <c r="B64" s="69" t="s">
        <v>54</v>
      </c>
      <c r="C64" s="215" t="s">
        <v>910</v>
      </c>
      <c r="D64" s="216"/>
      <c r="E64" s="62">
        <f aca="true" t="shared" si="21" ref="E64:O64">E65</f>
        <v>1589600</v>
      </c>
      <c r="F64" s="62">
        <f t="shared" si="12"/>
        <v>1516100</v>
      </c>
      <c r="G64" s="62">
        <f t="shared" si="21"/>
        <v>1291100</v>
      </c>
      <c r="H64" s="62">
        <f t="shared" si="21"/>
        <v>225000</v>
      </c>
      <c r="I64" s="62">
        <f t="shared" si="21"/>
        <v>0</v>
      </c>
      <c r="J64" s="62">
        <f t="shared" si="21"/>
        <v>0</v>
      </c>
      <c r="K64" s="62">
        <f t="shared" si="21"/>
        <v>0</v>
      </c>
      <c r="L64" s="62">
        <f t="shared" si="21"/>
        <v>0</v>
      </c>
      <c r="M64" s="62">
        <f t="shared" si="21"/>
        <v>0</v>
      </c>
      <c r="N64" s="62">
        <f t="shared" si="21"/>
        <v>1650000</v>
      </c>
      <c r="O64" s="62">
        <f t="shared" si="21"/>
        <v>1700000</v>
      </c>
    </row>
    <row r="65" spans="1:15" ht="21" customHeight="1">
      <c r="A65" s="70"/>
      <c r="B65" s="70"/>
      <c r="C65" s="71">
        <v>3</v>
      </c>
      <c r="D65" s="59" t="s">
        <v>801</v>
      </c>
      <c r="E65" s="60">
        <f>E66+E84</f>
        <v>1589600</v>
      </c>
      <c r="F65" s="60">
        <f t="shared" si="12"/>
        <v>1516100</v>
      </c>
      <c r="G65" s="60">
        <f aca="true" t="shared" si="22" ref="G65:O65">G66+G84</f>
        <v>1291100</v>
      </c>
      <c r="H65" s="60">
        <f t="shared" si="22"/>
        <v>225000</v>
      </c>
      <c r="I65" s="60">
        <f t="shared" si="22"/>
        <v>0</v>
      </c>
      <c r="J65" s="60">
        <f t="shared" si="22"/>
        <v>0</v>
      </c>
      <c r="K65" s="60">
        <f t="shared" si="22"/>
        <v>0</v>
      </c>
      <c r="L65" s="60">
        <f t="shared" si="22"/>
        <v>0</v>
      </c>
      <c r="M65" s="60">
        <f t="shared" si="22"/>
        <v>0</v>
      </c>
      <c r="N65" s="60">
        <f t="shared" si="22"/>
        <v>1650000</v>
      </c>
      <c r="O65" s="60">
        <f t="shared" si="22"/>
        <v>1700000</v>
      </c>
    </row>
    <row r="66" spans="1:15" ht="18" customHeight="1">
      <c r="A66" s="70"/>
      <c r="B66" s="70"/>
      <c r="C66" s="71">
        <v>32</v>
      </c>
      <c r="D66" s="59" t="s">
        <v>802</v>
      </c>
      <c r="E66" s="60">
        <f>E67+E71</f>
        <v>1510000</v>
      </c>
      <c r="F66" s="60">
        <f t="shared" si="12"/>
        <v>1435600</v>
      </c>
      <c r="G66" s="60">
        <f aca="true" t="shared" si="23" ref="G66:M66">G67+G71</f>
        <v>1210600</v>
      </c>
      <c r="H66" s="60">
        <f t="shared" si="23"/>
        <v>225000</v>
      </c>
      <c r="I66" s="60">
        <f t="shared" si="23"/>
        <v>0</v>
      </c>
      <c r="J66" s="60">
        <f t="shared" si="23"/>
        <v>0</v>
      </c>
      <c r="K66" s="60">
        <f t="shared" si="23"/>
        <v>0</v>
      </c>
      <c r="L66" s="60">
        <f t="shared" si="23"/>
        <v>0</v>
      </c>
      <c r="M66" s="60">
        <f t="shared" si="23"/>
        <v>0</v>
      </c>
      <c r="N66" s="60">
        <v>1550000</v>
      </c>
      <c r="O66" s="60">
        <v>1600000</v>
      </c>
    </row>
    <row r="67" spans="1:15" ht="18" customHeight="1">
      <c r="A67" s="70"/>
      <c r="B67" s="70"/>
      <c r="C67" s="71">
        <v>323</v>
      </c>
      <c r="D67" s="59" t="s">
        <v>0</v>
      </c>
      <c r="E67" s="60">
        <f>SUM(E68:E70)</f>
        <v>1050000</v>
      </c>
      <c r="F67" s="60">
        <f t="shared" si="12"/>
        <v>905600</v>
      </c>
      <c r="G67" s="60">
        <f aca="true" t="shared" si="24" ref="G67:M67">SUM(G68:G70)</f>
        <v>680600</v>
      </c>
      <c r="H67" s="60">
        <f t="shared" si="24"/>
        <v>225000</v>
      </c>
      <c r="I67" s="60">
        <f t="shared" si="24"/>
        <v>0</v>
      </c>
      <c r="J67" s="60">
        <f t="shared" si="24"/>
        <v>0</v>
      </c>
      <c r="K67" s="60">
        <f t="shared" si="24"/>
        <v>0</v>
      </c>
      <c r="L67" s="60">
        <f t="shared" si="24"/>
        <v>0</v>
      </c>
      <c r="M67" s="60">
        <f t="shared" si="24"/>
        <v>0</v>
      </c>
      <c r="N67" s="60"/>
      <c r="O67" s="60"/>
    </row>
    <row r="68" spans="1:15" ht="15" customHeight="1">
      <c r="A68" s="70" t="s">
        <v>83</v>
      </c>
      <c r="B68" s="70"/>
      <c r="C68" s="71">
        <v>3233</v>
      </c>
      <c r="D68" s="59" t="s">
        <v>1</v>
      </c>
      <c r="E68" s="60">
        <v>240000</v>
      </c>
      <c r="F68" s="60">
        <f t="shared" si="12"/>
        <v>200000</v>
      </c>
      <c r="G68" s="60">
        <v>150000</v>
      </c>
      <c r="H68" s="60">
        <v>50000</v>
      </c>
      <c r="I68" s="60">
        <v>0</v>
      </c>
      <c r="J68" s="59">
        <v>0</v>
      </c>
      <c r="K68" s="59">
        <v>0</v>
      </c>
      <c r="L68" s="59">
        <v>0</v>
      </c>
      <c r="M68" s="59">
        <v>0</v>
      </c>
      <c r="N68" s="60"/>
      <c r="O68" s="60"/>
    </row>
    <row r="69" spans="1:15" ht="15" customHeight="1">
      <c r="A69" s="70" t="s">
        <v>84</v>
      </c>
      <c r="B69" s="70"/>
      <c r="C69" s="71" t="s">
        <v>166</v>
      </c>
      <c r="D69" s="59" t="s">
        <v>167</v>
      </c>
      <c r="E69" s="60">
        <v>640000</v>
      </c>
      <c r="F69" s="60">
        <f t="shared" si="12"/>
        <v>535600</v>
      </c>
      <c r="G69" s="60">
        <v>360600</v>
      </c>
      <c r="H69" s="60">
        <v>175000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60"/>
      <c r="O69" s="60"/>
    </row>
    <row r="70" spans="1:15" ht="15" customHeight="1">
      <c r="A70" s="70" t="s">
        <v>1094</v>
      </c>
      <c r="B70" s="70"/>
      <c r="C70" s="71">
        <v>3239</v>
      </c>
      <c r="D70" s="59" t="s">
        <v>2</v>
      </c>
      <c r="E70" s="60">
        <v>170000</v>
      </c>
      <c r="F70" s="60">
        <f t="shared" si="12"/>
        <v>170000</v>
      </c>
      <c r="G70" s="60">
        <v>170000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60"/>
      <c r="O70" s="60"/>
    </row>
    <row r="71" spans="1:15" ht="18" customHeight="1">
      <c r="A71" s="70"/>
      <c r="B71" s="70"/>
      <c r="C71" s="71">
        <v>329</v>
      </c>
      <c r="D71" s="59" t="s">
        <v>3</v>
      </c>
      <c r="E71" s="60">
        <f>E72+E73+E78+E79</f>
        <v>460000</v>
      </c>
      <c r="F71" s="60">
        <f t="shared" si="12"/>
        <v>530000</v>
      </c>
      <c r="G71" s="60">
        <f aca="true" t="shared" si="25" ref="G71:M71">G72+G73+G78+G79</f>
        <v>530000</v>
      </c>
      <c r="H71" s="60">
        <f t="shared" si="25"/>
        <v>0</v>
      </c>
      <c r="I71" s="60">
        <f t="shared" si="25"/>
        <v>0</v>
      </c>
      <c r="J71" s="60">
        <f t="shared" si="25"/>
        <v>0</v>
      </c>
      <c r="K71" s="60">
        <f t="shared" si="25"/>
        <v>0</v>
      </c>
      <c r="L71" s="60">
        <f t="shared" si="25"/>
        <v>0</v>
      </c>
      <c r="M71" s="60">
        <f t="shared" si="25"/>
        <v>0</v>
      </c>
      <c r="N71" s="60"/>
      <c r="O71" s="60"/>
    </row>
    <row r="72" spans="1:15" ht="15" customHeight="1">
      <c r="A72" s="70" t="s">
        <v>85</v>
      </c>
      <c r="B72" s="70"/>
      <c r="C72" s="71">
        <v>3292</v>
      </c>
      <c r="D72" s="59" t="s">
        <v>4</v>
      </c>
      <c r="E72" s="60">
        <v>30000</v>
      </c>
      <c r="F72" s="60">
        <f t="shared" si="12"/>
        <v>35000</v>
      </c>
      <c r="G72" s="60">
        <v>35000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60">
        <v>0</v>
      </c>
      <c r="N72" s="60"/>
      <c r="O72" s="60"/>
    </row>
    <row r="73" spans="1:15" ht="15" customHeight="1">
      <c r="A73" s="70" t="s">
        <v>86</v>
      </c>
      <c r="B73" s="70"/>
      <c r="C73" s="71">
        <v>3294</v>
      </c>
      <c r="D73" s="59" t="s">
        <v>5</v>
      </c>
      <c r="E73" s="60">
        <v>15000</v>
      </c>
      <c r="F73" s="60">
        <f t="shared" si="12"/>
        <v>15000</v>
      </c>
      <c r="G73" s="60">
        <v>15000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60">
        <v>0</v>
      </c>
      <c r="N73" s="60"/>
      <c r="O73" s="60"/>
    </row>
    <row r="74" spans="1:15" ht="16.5" customHeight="1">
      <c r="A74" s="93"/>
      <c r="B74" s="93"/>
      <c r="C74" s="72"/>
      <c r="D74" s="66"/>
      <c r="E74" s="76"/>
      <c r="F74" s="76"/>
      <c r="G74" s="76"/>
      <c r="H74" s="66"/>
      <c r="I74" s="66"/>
      <c r="J74" s="66"/>
      <c r="K74" s="66"/>
      <c r="L74" s="66"/>
      <c r="M74" s="76"/>
      <c r="N74" s="76"/>
      <c r="O74" s="76"/>
    </row>
    <row r="75" spans="1:15" ht="18" customHeight="1">
      <c r="A75" s="191" t="s">
        <v>36</v>
      </c>
      <c r="B75" s="190" t="s">
        <v>333</v>
      </c>
      <c r="C75" s="191" t="s">
        <v>800</v>
      </c>
      <c r="D75" s="196" t="s">
        <v>422</v>
      </c>
      <c r="E75" s="192" t="s">
        <v>1053</v>
      </c>
      <c r="F75" s="194" t="s">
        <v>1054</v>
      </c>
      <c r="G75" s="189" t="s">
        <v>1056</v>
      </c>
      <c r="H75" s="189"/>
      <c r="I75" s="189"/>
      <c r="J75" s="189"/>
      <c r="K75" s="189"/>
      <c r="L75" s="189"/>
      <c r="M75" s="189"/>
      <c r="N75" s="190" t="s">
        <v>905</v>
      </c>
      <c r="O75" s="190" t="s">
        <v>1055</v>
      </c>
    </row>
    <row r="76" spans="1:15" ht="38.25" customHeight="1">
      <c r="A76" s="191"/>
      <c r="B76" s="191"/>
      <c r="C76" s="191"/>
      <c r="D76" s="196"/>
      <c r="E76" s="193"/>
      <c r="F76" s="195"/>
      <c r="G76" s="57" t="s">
        <v>804</v>
      </c>
      <c r="H76" s="57" t="s">
        <v>334</v>
      </c>
      <c r="I76" s="57" t="s">
        <v>803</v>
      </c>
      <c r="J76" s="57" t="s">
        <v>805</v>
      </c>
      <c r="K76" s="57" t="s">
        <v>346</v>
      </c>
      <c r="L76" s="57" t="s">
        <v>806</v>
      </c>
      <c r="M76" s="57" t="s">
        <v>807</v>
      </c>
      <c r="N76" s="190"/>
      <c r="O76" s="190"/>
    </row>
    <row r="77" spans="1:15" ht="12" customHeight="1">
      <c r="A77" s="78">
        <v>1</v>
      </c>
      <c r="B77" s="78">
        <v>2</v>
      </c>
      <c r="C77" s="78">
        <v>3</v>
      </c>
      <c r="D77" s="78">
        <v>4</v>
      </c>
      <c r="E77" s="78">
        <v>5</v>
      </c>
      <c r="F77" s="78">
        <v>6</v>
      </c>
      <c r="G77" s="78">
        <v>7</v>
      </c>
      <c r="H77" s="78">
        <v>8</v>
      </c>
      <c r="I77" s="78">
        <v>9</v>
      </c>
      <c r="J77" s="78">
        <v>10</v>
      </c>
      <c r="K77" s="78">
        <v>11</v>
      </c>
      <c r="L77" s="78">
        <v>12</v>
      </c>
      <c r="M77" s="78">
        <v>13</v>
      </c>
      <c r="N77" s="78">
        <v>14</v>
      </c>
      <c r="O77" s="78">
        <v>15</v>
      </c>
    </row>
    <row r="78" spans="1:15" ht="15" customHeight="1">
      <c r="A78" s="70" t="s">
        <v>87</v>
      </c>
      <c r="B78" s="70"/>
      <c r="C78" s="71" t="s">
        <v>1064</v>
      </c>
      <c r="D78" s="59" t="s">
        <v>1068</v>
      </c>
      <c r="E78" s="60">
        <v>350000</v>
      </c>
      <c r="F78" s="60">
        <f>SUM(G78:M78)</f>
        <v>330000</v>
      </c>
      <c r="G78" s="60">
        <v>330000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60">
        <v>0</v>
      </c>
      <c r="N78" s="60"/>
      <c r="O78" s="60"/>
    </row>
    <row r="79" spans="1:15" ht="15" customHeight="1">
      <c r="A79" s="70"/>
      <c r="B79" s="70"/>
      <c r="C79" s="71">
        <v>3299</v>
      </c>
      <c r="D79" s="59" t="s">
        <v>6</v>
      </c>
      <c r="E79" s="60">
        <f>E80+E81+E82+E83</f>
        <v>65000</v>
      </c>
      <c r="F79" s="60">
        <f t="shared" si="12"/>
        <v>150000</v>
      </c>
      <c r="G79" s="60">
        <f>G80+G81+G82+G83</f>
        <v>150000</v>
      </c>
      <c r="H79" s="60">
        <f aca="true" t="shared" si="26" ref="H79:M79">H80+H81+H82+H83</f>
        <v>0</v>
      </c>
      <c r="I79" s="60">
        <f t="shared" si="26"/>
        <v>0</v>
      </c>
      <c r="J79" s="60">
        <f t="shared" si="26"/>
        <v>0</v>
      </c>
      <c r="K79" s="60">
        <f t="shared" si="26"/>
        <v>0</v>
      </c>
      <c r="L79" s="60">
        <f t="shared" si="26"/>
        <v>0</v>
      </c>
      <c r="M79" s="60">
        <f t="shared" si="26"/>
        <v>0</v>
      </c>
      <c r="N79" s="60"/>
      <c r="O79" s="60"/>
    </row>
    <row r="80" spans="1:15" ht="13.5" customHeight="1">
      <c r="A80" s="70" t="s">
        <v>88</v>
      </c>
      <c r="B80" s="70"/>
      <c r="C80" s="71"/>
      <c r="D80" s="59" t="s">
        <v>1069</v>
      </c>
      <c r="E80" s="60">
        <v>35000</v>
      </c>
      <c r="F80" s="60">
        <f t="shared" si="12"/>
        <v>40000</v>
      </c>
      <c r="G80" s="60">
        <v>40000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60">
        <v>0</v>
      </c>
      <c r="N80" s="60"/>
      <c r="O80" s="60"/>
    </row>
    <row r="81" spans="1:15" ht="13.5" customHeight="1">
      <c r="A81" s="70" t="s">
        <v>942</v>
      </c>
      <c r="B81" s="70"/>
      <c r="C81" s="71"/>
      <c r="D81" s="59" t="s">
        <v>1070</v>
      </c>
      <c r="E81" s="60">
        <v>0</v>
      </c>
      <c r="F81" s="101">
        <f t="shared" si="12"/>
        <v>80000</v>
      </c>
      <c r="G81" s="60">
        <v>80000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60">
        <v>0</v>
      </c>
      <c r="N81" s="60"/>
      <c r="O81" s="60"/>
    </row>
    <row r="82" spans="1:15" ht="13.5" customHeight="1">
      <c r="A82" s="70" t="s">
        <v>830</v>
      </c>
      <c r="B82" s="70"/>
      <c r="C82" s="71"/>
      <c r="D82" s="59" t="s">
        <v>1071</v>
      </c>
      <c r="E82" s="60">
        <v>20000</v>
      </c>
      <c r="F82" s="60">
        <f t="shared" si="12"/>
        <v>20000</v>
      </c>
      <c r="G82" s="60">
        <v>20000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60">
        <v>0</v>
      </c>
      <c r="N82" s="60"/>
      <c r="O82" s="60"/>
    </row>
    <row r="83" spans="1:15" ht="13.5" customHeight="1">
      <c r="A83" s="70" t="s">
        <v>89</v>
      </c>
      <c r="B83" s="70"/>
      <c r="C83" s="71"/>
      <c r="D83" s="59" t="s">
        <v>1072</v>
      </c>
      <c r="E83" s="60">
        <v>10000</v>
      </c>
      <c r="F83" s="60">
        <f t="shared" si="12"/>
        <v>10000</v>
      </c>
      <c r="G83" s="60">
        <v>10000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60">
        <v>0</v>
      </c>
      <c r="N83" s="60"/>
      <c r="O83" s="60"/>
    </row>
    <row r="84" spans="1:15" ht="18" customHeight="1">
      <c r="A84" s="70"/>
      <c r="B84" s="70"/>
      <c r="C84" s="71">
        <v>38</v>
      </c>
      <c r="D84" s="59" t="s">
        <v>7</v>
      </c>
      <c r="E84" s="60">
        <f>E85</f>
        <v>79600</v>
      </c>
      <c r="F84" s="60">
        <f t="shared" si="12"/>
        <v>80500</v>
      </c>
      <c r="G84" s="60">
        <f>G85</f>
        <v>80500</v>
      </c>
      <c r="H84" s="60">
        <f aca="true" t="shared" si="27" ref="H84:M85">H85</f>
        <v>0</v>
      </c>
      <c r="I84" s="60">
        <f t="shared" si="27"/>
        <v>0</v>
      </c>
      <c r="J84" s="60">
        <f t="shared" si="27"/>
        <v>0</v>
      </c>
      <c r="K84" s="60">
        <f t="shared" si="27"/>
        <v>0</v>
      </c>
      <c r="L84" s="60">
        <f t="shared" si="27"/>
        <v>0</v>
      </c>
      <c r="M84" s="60">
        <f t="shared" si="27"/>
        <v>0</v>
      </c>
      <c r="N84" s="60">
        <v>100000</v>
      </c>
      <c r="O84" s="60">
        <v>100000</v>
      </c>
    </row>
    <row r="85" spans="1:15" ht="18" customHeight="1">
      <c r="A85" s="70"/>
      <c r="B85" s="70"/>
      <c r="C85" s="71">
        <v>385</v>
      </c>
      <c r="D85" s="59" t="s">
        <v>8</v>
      </c>
      <c r="E85" s="60">
        <f>E86</f>
        <v>79600</v>
      </c>
      <c r="F85" s="60">
        <f t="shared" si="12"/>
        <v>80500</v>
      </c>
      <c r="G85" s="60">
        <f>G86</f>
        <v>80500</v>
      </c>
      <c r="H85" s="60">
        <f t="shared" si="27"/>
        <v>0</v>
      </c>
      <c r="I85" s="60">
        <f t="shared" si="27"/>
        <v>0</v>
      </c>
      <c r="J85" s="60">
        <f t="shared" si="27"/>
        <v>0</v>
      </c>
      <c r="K85" s="60">
        <f t="shared" si="27"/>
        <v>0</v>
      </c>
      <c r="L85" s="60">
        <f t="shared" si="27"/>
        <v>0</v>
      </c>
      <c r="M85" s="60">
        <f t="shared" si="27"/>
        <v>0</v>
      </c>
      <c r="N85" s="60"/>
      <c r="O85" s="60"/>
    </row>
    <row r="86" spans="1:15" ht="15" customHeight="1">
      <c r="A86" s="70" t="s">
        <v>831</v>
      </c>
      <c r="B86" s="70"/>
      <c r="C86" s="71">
        <v>3851</v>
      </c>
      <c r="D86" s="59" t="s">
        <v>9</v>
      </c>
      <c r="E86" s="60">
        <v>79600</v>
      </c>
      <c r="F86" s="60">
        <f t="shared" si="12"/>
        <v>80500</v>
      </c>
      <c r="G86" s="60">
        <v>80500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60"/>
      <c r="O86" s="60"/>
    </row>
    <row r="87" spans="1:15" ht="25.5" customHeight="1">
      <c r="A87" s="70"/>
      <c r="B87" s="69" t="s">
        <v>57</v>
      </c>
      <c r="C87" s="215" t="s">
        <v>1129</v>
      </c>
      <c r="D87" s="216"/>
      <c r="E87" s="62">
        <f aca="true" t="shared" si="28" ref="E87:O88">E88</f>
        <v>60000</v>
      </c>
      <c r="F87" s="62">
        <f aca="true" t="shared" si="29" ref="F87:F116">SUM(G87:M87)</f>
        <v>45000</v>
      </c>
      <c r="G87" s="62">
        <f t="shared" si="28"/>
        <v>45000</v>
      </c>
      <c r="H87" s="62">
        <f t="shared" si="28"/>
        <v>0</v>
      </c>
      <c r="I87" s="62">
        <f t="shared" si="28"/>
        <v>0</v>
      </c>
      <c r="J87" s="62">
        <f t="shared" si="28"/>
        <v>0</v>
      </c>
      <c r="K87" s="62">
        <f t="shared" si="28"/>
        <v>0</v>
      </c>
      <c r="L87" s="62">
        <f t="shared" si="28"/>
        <v>0</v>
      </c>
      <c r="M87" s="62">
        <f t="shared" si="28"/>
        <v>0</v>
      </c>
      <c r="N87" s="62">
        <f t="shared" si="28"/>
        <v>50000</v>
      </c>
      <c r="O87" s="62">
        <f t="shared" si="28"/>
        <v>60000</v>
      </c>
    </row>
    <row r="88" spans="1:15" ht="21" customHeight="1">
      <c r="A88" s="70"/>
      <c r="B88" s="70"/>
      <c r="C88" s="71">
        <v>4</v>
      </c>
      <c r="D88" s="59" t="s">
        <v>10</v>
      </c>
      <c r="E88" s="60">
        <f t="shared" si="28"/>
        <v>60000</v>
      </c>
      <c r="F88" s="60">
        <f t="shared" si="29"/>
        <v>45000</v>
      </c>
      <c r="G88" s="60">
        <f t="shared" si="28"/>
        <v>45000</v>
      </c>
      <c r="H88" s="60">
        <f t="shared" si="28"/>
        <v>0</v>
      </c>
      <c r="I88" s="60">
        <f t="shared" si="28"/>
        <v>0</v>
      </c>
      <c r="J88" s="60">
        <f t="shared" si="28"/>
        <v>0</v>
      </c>
      <c r="K88" s="60">
        <f t="shared" si="28"/>
        <v>0</v>
      </c>
      <c r="L88" s="60">
        <f t="shared" si="28"/>
        <v>0</v>
      </c>
      <c r="M88" s="60">
        <f t="shared" si="28"/>
        <v>0</v>
      </c>
      <c r="N88" s="60">
        <f t="shared" si="28"/>
        <v>50000</v>
      </c>
      <c r="O88" s="60">
        <f t="shared" si="28"/>
        <v>60000</v>
      </c>
    </row>
    <row r="89" spans="1:15" ht="18" customHeight="1">
      <c r="A89" s="70"/>
      <c r="B89" s="70"/>
      <c r="C89" s="71">
        <v>42</v>
      </c>
      <c r="D89" s="59" t="s">
        <v>11</v>
      </c>
      <c r="E89" s="60">
        <f>E90+E94</f>
        <v>60000</v>
      </c>
      <c r="F89" s="60">
        <f t="shared" si="29"/>
        <v>45000</v>
      </c>
      <c r="G89" s="60">
        <f>G90+G94</f>
        <v>45000</v>
      </c>
      <c r="H89" s="60">
        <f aca="true" t="shared" si="30" ref="H89:M89">H90+H94</f>
        <v>0</v>
      </c>
      <c r="I89" s="60">
        <f t="shared" si="30"/>
        <v>0</v>
      </c>
      <c r="J89" s="60">
        <f t="shared" si="30"/>
        <v>0</v>
      </c>
      <c r="K89" s="60">
        <f t="shared" si="30"/>
        <v>0</v>
      </c>
      <c r="L89" s="60">
        <f t="shared" si="30"/>
        <v>0</v>
      </c>
      <c r="M89" s="60">
        <f t="shared" si="30"/>
        <v>0</v>
      </c>
      <c r="N89" s="60">
        <v>50000</v>
      </c>
      <c r="O89" s="60">
        <v>60000</v>
      </c>
    </row>
    <row r="90" spans="1:15" ht="18" customHeight="1">
      <c r="A90" s="70"/>
      <c r="B90" s="70"/>
      <c r="C90" s="71">
        <v>422</v>
      </c>
      <c r="D90" s="59" t="s">
        <v>12</v>
      </c>
      <c r="E90" s="60">
        <f>SUM(E91:E93)</f>
        <v>50000</v>
      </c>
      <c r="F90" s="60">
        <f t="shared" si="29"/>
        <v>30000</v>
      </c>
      <c r="G90" s="60">
        <f>SUM(G91:G93)</f>
        <v>30000</v>
      </c>
      <c r="H90" s="60">
        <f aca="true" t="shared" si="31" ref="H90:M90">SUM(H91:H93)</f>
        <v>0</v>
      </c>
      <c r="I90" s="60">
        <f t="shared" si="31"/>
        <v>0</v>
      </c>
      <c r="J90" s="60">
        <f t="shared" si="31"/>
        <v>0</v>
      </c>
      <c r="K90" s="60">
        <f t="shared" si="31"/>
        <v>0</v>
      </c>
      <c r="L90" s="60">
        <f t="shared" si="31"/>
        <v>0</v>
      </c>
      <c r="M90" s="60">
        <f t="shared" si="31"/>
        <v>0</v>
      </c>
      <c r="N90" s="60"/>
      <c r="O90" s="60"/>
    </row>
    <row r="91" spans="1:15" ht="15" customHeight="1">
      <c r="A91" s="70" t="s">
        <v>90</v>
      </c>
      <c r="B91" s="70"/>
      <c r="C91" s="71">
        <v>4221</v>
      </c>
      <c r="D91" s="59" t="s">
        <v>13</v>
      </c>
      <c r="E91" s="60">
        <v>30000</v>
      </c>
      <c r="F91" s="60">
        <f t="shared" si="29"/>
        <v>20000</v>
      </c>
      <c r="G91" s="60">
        <v>20000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60"/>
      <c r="O91" s="60"/>
    </row>
    <row r="92" spans="1:15" ht="15" customHeight="1">
      <c r="A92" s="70" t="s">
        <v>1095</v>
      </c>
      <c r="B92" s="70"/>
      <c r="C92" s="71">
        <v>4222</v>
      </c>
      <c r="D92" s="59" t="s">
        <v>14</v>
      </c>
      <c r="E92" s="60">
        <v>15000</v>
      </c>
      <c r="F92" s="60">
        <f t="shared" si="29"/>
        <v>5000</v>
      </c>
      <c r="G92" s="60">
        <v>5000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60"/>
      <c r="O92" s="60"/>
    </row>
    <row r="93" spans="1:15" ht="15" customHeight="1">
      <c r="A93" s="70" t="s">
        <v>1136</v>
      </c>
      <c r="B93" s="70"/>
      <c r="C93" s="71">
        <v>4223</v>
      </c>
      <c r="D93" s="59" t="s">
        <v>15</v>
      </c>
      <c r="E93" s="60">
        <v>5000</v>
      </c>
      <c r="F93" s="60">
        <f>SUM(G93:M93)</f>
        <v>5000</v>
      </c>
      <c r="G93" s="60">
        <v>5000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60"/>
      <c r="O93" s="60"/>
    </row>
    <row r="94" spans="1:15" ht="18" customHeight="1">
      <c r="A94" s="70"/>
      <c r="B94" s="70"/>
      <c r="C94" s="71">
        <v>426</v>
      </c>
      <c r="D94" s="59" t="s">
        <v>16</v>
      </c>
      <c r="E94" s="60">
        <f>E95</f>
        <v>10000</v>
      </c>
      <c r="F94" s="60">
        <f t="shared" si="29"/>
        <v>15000</v>
      </c>
      <c r="G94" s="60">
        <f>G95</f>
        <v>15000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60"/>
      <c r="O94" s="60"/>
    </row>
    <row r="95" spans="1:15" ht="15" customHeight="1">
      <c r="A95" s="70" t="s">
        <v>1096</v>
      </c>
      <c r="B95" s="70"/>
      <c r="C95" s="71">
        <v>4262</v>
      </c>
      <c r="D95" s="59" t="s">
        <v>17</v>
      </c>
      <c r="E95" s="60">
        <v>10000</v>
      </c>
      <c r="F95" s="60">
        <f t="shared" si="29"/>
        <v>15000</v>
      </c>
      <c r="G95" s="60">
        <v>15000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60"/>
      <c r="O95" s="60"/>
    </row>
    <row r="96" spans="1:15" ht="27" customHeight="1">
      <c r="A96" s="70"/>
      <c r="B96" s="70"/>
      <c r="C96" s="199" t="s">
        <v>862</v>
      </c>
      <c r="D96" s="200"/>
      <c r="E96" s="63">
        <f>E97+E111</f>
        <v>1005000</v>
      </c>
      <c r="F96" s="63">
        <f t="shared" si="29"/>
        <v>1015000</v>
      </c>
      <c r="G96" s="63">
        <f aca="true" t="shared" si="32" ref="G96:O96">G97+G111</f>
        <v>1015000</v>
      </c>
      <c r="H96" s="63">
        <f t="shared" si="32"/>
        <v>0</v>
      </c>
      <c r="I96" s="63">
        <f t="shared" si="32"/>
        <v>0</v>
      </c>
      <c r="J96" s="63">
        <f t="shared" si="32"/>
        <v>0</v>
      </c>
      <c r="K96" s="63">
        <f t="shared" si="32"/>
        <v>0</v>
      </c>
      <c r="L96" s="63">
        <f t="shared" si="32"/>
        <v>0</v>
      </c>
      <c r="M96" s="63">
        <f t="shared" si="32"/>
        <v>0</v>
      </c>
      <c r="N96" s="63">
        <f t="shared" si="32"/>
        <v>1020000</v>
      </c>
      <c r="O96" s="63">
        <f t="shared" si="32"/>
        <v>95000</v>
      </c>
    </row>
    <row r="97" spans="1:15" ht="25.5" customHeight="1">
      <c r="A97" s="70"/>
      <c r="B97" s="69" t="s">
        <v>58</v>
      </c>
      <c r="C97" s="197" t="s">
        <v>911</v>
      </c>
      <c r="D97" s="198"/>
      <c r="E97" s="62">
        <f>E98+E102</f>
        <v>930000</v>
      </c>
      <c r="F97" s="62">
        <f t="shared" si="29"/>
        <v>930000</v>
      </c>
      <c r="G97" s="62">
        <f aca="true" t="shared" si="33" ref="G97:O97">G98+G102</f>
        <v>930000</v>
      </c>
      <c r="H97" s="62">
        <f t="shared" si="33"/>
        <v>0</v>
      </c>
      <c r="I97" s="62">
        <f t="shared" si="33"/>
        <v>0</v>
      </c>
      <c r="J97" s="62">
        <f t="shared" si="33"/>
        <v>0</v>
      </c>
      <c r="K97" s="62">
        <f t="shared" si="33"/>
        <v>0</v>
      </c>
      <c r="L97" s="62">
        <f t="shared" si="33"/>
        <v>0</v>
      </c>
      <c r="M97" s="62">
        <f t="shared" si="33"/>
        <v>0</v>
      </c>
      <c r="N97" s="62">
        <f t="shared" si="33"/>
        <v>930000</v>
      </c>
      <c r="O97" s="62">
        <f t="shared" si="33"/>
        <v>0</v>
      </c>
    </row>
    <row r="98" spans="1:15" ht="21" customHeight="1">
      <c r="A98" s="70"/>
      <c r="B98" s="70"/>
      <c r="C98" s="71">
        <v>3</v>
      </c>
      <c r="D98" s="59" t="s">
        <v>197</v>
      </c>
      <c r="E98" s="60">
        <f>E99</f>
        <v>135000</v>
      </c>
      <c r="F98" s="60">
        <f t="shared" si="29"/>
        <v>85000</v>
      </c>
      <c r="G98" s="60">
        <f>G99</f>
        <v>85000</v>
      </c>
      <c r="H98" s="60">
        <f aca="true" t="shared" si="34" ref="H98:J99">H99</f>
        <v>0</v>
      </c>
      <c r="I98" s="60">
        <f t="shared" si="34"/>
        <v>0</v>
      </c>
      <c r="J98" s="60">
        <f t="shared" si="34"/>
        <v>0</v>
      </c>
      <c r="K98" s="60">
        <f aca="true" t="shared" si="35" ref="K98:M99">K99</f>
        <v>0</v>
      </c>
      <c r="L98" s="60">
        <f t="shared" si="35"/>
        <v>0</v>
      </c>
      <c r="M98" s="60">
        <f t="shared" si="35"/>
        <v>0</v>
      </c>
      <c r="N98" s="60">
        <f>N99</f>
        <v>35000</v>
      </c>
      <c r="O98" s="60">
        <f>O99</f>
        <v>0</v>
      </c>
    </row>
    <row r="99" spans="1:15" ht="18" customHeight="1">
      <c r="A99" s="70"/>
      <c r="B99" s="70"/>
      <c r="C99" s="71">
        <v>34</v>
      </c>
      <c r="D99" s="59" t="s">
        <v>199</v>
      </c>
      <c r="E99" s="60">
        <f>E100</f>
        <v>135000</v>
      </c>
      <c r="F99" s="60">
        <f t="shared" si="29"/>
        <v>85000</v>
      </c>
      <c r="G99" s="60">
        <f>G100</f>
        <v>85000</v>
      </c>
      <c r="H99" s="60">
        <f t="shared" si="34"/>
        <v>0</v>
      </c>
      <c r="I99" s="60">
        <f t="shared" si="34"/>
        <v>0</v>
      </c>
      <c r="J99" s="60">
        <f t="shared" si="34"/>
        <v>0</v>
      </c>
      <c r="K99" s="60">
        <f t="shared" si="35"/>
        <v>0</v>
      </c>
      <c r="L99" s="60">
        <f t="shared" si="35"/>
        <v>0</v>
      </c>
      <c r="M99" s="60">
        <f t="shared" si="35"/>
        <v>0</v>
      </c>
      <c r="N99" s="60">
        <v>35000</v>
      </c>
      <c r="O99" s="60">
        <v>0</v>
      </c>
    </row>
    <row r="100" spans="1:15" ht="18" customHeight="1">
      <c r="A100" s="70"/>
      <c r="B100" s="70"/>
      <c r="C100" s="71">
        <v>342</v>
      </c>
      <c r="D100" s="59" t="s">
        <v>200</v>
      </c>
      <c r="E100" s="60">
        <f aca="true" t="shared" si="36" ref="E100:M100">SUM(E101:E101)</f>
        <v>135000</v>
      </c>
      <c r="F100" s="60">
        <f t="shared" si="29"/>
        <v>85000</v>
      </c>
      <c r="G100" s="60">
        <f t="shared" si="36"/>
        <v>85000</v>
      </c>
      <c r="H100" s="60">
        <f t="shared" si="36"/>
        <v>0</v>
      </c>
      <c r="I100" s="60">
        <f t="shared" si="36"/>
        <v>0</v>
      </c>
      <c r="J100" s="60">
        <f t="shared" si="36"/>
        <v>0</v>
      </c>
      <c r="K100" s="60">
        <f t="shared" si="36"/>
        <v>0</v>
      </c>
      <c r="L100" s="60">
        <f t="shared" si="36"/>
        <v>0</v>
      </c>
      <c r="M100" s="60">
        <f t="shared" si="36"/>
        <v>0</v>
      </c>
      <c r="N100" s="60"/>
      <c r="O100" s="60"/>
    </row>
    <row r="101" spans="1:15" ht="15" customHeight="1">
      <c r="A101" s="70" t="s">
        <v>1097</v>
      </c>
      <c r="B101" s="70"/>
      <c r="C101" s="71">
        <v>3423</v>
      </c>
      <c r="D101" s="59" t="s">
        <v>201</v>
      </c>
      <c r="E101" s="60">
        <v>135000</v>
      </c>
      <c r="F101" s="60">
        <f t="shared" si="29"/>
        <v>85000</v>
      </c>
      <c r="G101" s="60">
        <v>85000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60"/>
      <c r="O101" s="60"/>
    </row>
    <row r="102" spans="1:15" ht="21" customHeight="1">
      <c r="A102" s="70"/>
      <c r="B102" s="70"/>
      <c r="C102" s="71">
        <v>5</v>
      </c>
      <c r="D102" s="59" t="s">
        <v>251</v>
      </c>
      <c r="E102" s="60">
        <f aca="true" t="shared" si="37" ref="E102:O103">E103</f>
        <v>795000</v>
      </c>
      <c r="F102" s="60">
        <f t="shared" si="29"/>
        <v>845000</v>
      </c>
      <c r="G102" s="60">
        <f t="shared" si="37"/>
        <v>845000</v>
      </c>
      <c r="H102" s="60">
        <f t="shared" si="37"/>
        <v>0</v>
      </c>
      <c r="I102" s="60">
        <f t="shared" si="37"/>
        <v>0</v>
      </c>
      <c r="J102" s="60">
        <f t="shared" si="37"/>
        <v>0</v>
      </c>
      <c r="K102" s="60">
        <f t="shared" si="37"/>
        <v>0</v>
      </c>
      <c r="L102" s="60">
        <f t="shared" si="37"/>
        <v>0</v>
      </c>
      <c r="M102" s="60">
        <f t="shared" si="37"/>
        <v>0</v>
      </c>
      <c r="N102" s="60">
        <f t="shared" si="37"/>
        <v>895000</v>
      </c>
      <c r="O102" s="60">
        <f t="shared" si="37"/>
        <v>0</v>
      </c>
    </row>
    <row r="103" spans="1:15" ht="18" customHeight="1">
      <c r="A103" s="70"/>
      <c r="B103" s="70"/>
      <c r="C103" s="71">
        <v>54</v>
      </c>
      <c r="D103" s="59" t="s">
        <v>252</v>
      </c>
      <c r="E103" s="60">
        <f>E104</f>
        <v>795000</v>
      </c>
      <c r="F103" s="60">
        <f t="shared" si="29"/>
        <v>845000</v>
      </c>
      <c r="G103" s="60">
        <f>G104</f>
        <v>845000</v>
      </c>
      <c r="H103" s="60">
        <f t="shared" si="37"/>
        <v>0</v>
      </c>
      <c r="I103" s="60">
        <f t="shared" si="37"/>
        <v>0</v>
      </c>
      <c r="J103" s="60">
        <f t="shared" si="37"/>
        <v>0</v>
      </c>
      <c r="K103" s="60">
        <f t="shared" si="37"/>
        <v>0</v>
      </c>
      <c r="L103" s="60">
        <f t="shared" si="37"/>
        <v>0</v>
      </c>
      <c r="M103" s="60">
        <f t="shared" si="37"/>
        <v>0</v>
      </c>
      <c r="N103" s="60">
        <v>895000</v>
      </c>
      <c r="O103" s="60">
        <v>0</v>
      </c>
    </row>
    <row r="104" spans="1:15" ht="18" customHeight="1">
      <c r="A104" s="70" t="s">
        <v>19</v>
      </c>
      <c r="B104" s="70"/>
      <c r="C104" s="71">
        <v>544</v>
      </c>
      <c r="D104" s="59" t="s">
        <v>203</v>
      </c>
      <c r="E104" s="60">
        <f aca="true" t="shared" si="38" ref="E104:M104">E105</f>
        <v>795000</v>
      </c>
      <c r="F104" s="60">
        <f t="shared" si="29"/>
        <v>845000</v>
      </c>
      <c r="G104" s="60">
        <f t="shared" si="38"/>
        <v>845000</v>
      </c>
      <c r="H104" s="60">
        <f t="shared" si="38"/>
        <v>0</v>
      </c>
      <c r="I104" s="60">
        <f t="shared" si="38"/>
        <v>0</v>
      </c>
      <c r="J104" s="60">
        <f t="shared" si="38"/>
        <v>0</v>
      </c>
      <c r="K104" s="60">
        <f t="shared" si="38"/>
        <v>0</v>
      </c>
      <c r="L104" s="60">
        <f t="shared" si="38"/>
        <v>0</v>
      </c>
      <c r="M104" s="60">
        <f t="shared" si="38"/>
        <v>0</v>
      </c>
      <c r="N104" s="60"/>
      <c r="O104" s="60"/>
    </row>
    <row r="105" spans="1:15" ht="15" customHeight="1">
      <c r="A105" s="70" t="s">
        <v>93</v>
      </c>
      <c r="B105" s="70"/>
      <c r="C105" s="71" t="s">
        <v>906</v>
      </c>
      <c r="D105" s="59" t="s">
        <v>204</v>
      </c>
      <c r="E105" s="60">
        <v>795000</v>
      </c>
      <c r="F105" s="60">
        <f t="shared" si="29"/>
        <v>845000</v>
      </c>
      <c r="G105" s="60">
        <v>845000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0"/>
      <c r="O105" s="60"/>
    </row>
    <row r="106" spans="1:15" ht="36" customHeight="1">
      <c r="A106" s="93"/>
      <c r="B106" s="93"/>
      <c r="C106" s="72"/>
      <c r="D106" s="66"/>
      <c r="E106" s="76"/>
      <c r="F106" s="76"/>
      <c r="G106" s="76"/>
      <c r="H106" s="66"/>
      <c r="I106" s="66"/>
      <c r="J106" s="66"/>
      <c r="K106" s="66"/>
      <c r="L106" s="66"/>
      <c r="M106" s="66"/>
      <c r="N106" s="76"/>
      <c r="O106" s="76"/>
    </row>
    <row r="107" spans="1:15" ht="24.75" customHeight="1">
      <c r="A107" s="93"/>
      <c r="B107" s="93"/>
      <c r="C107" s="72"/>
      <c r="D107" s="66"/>
      <c r="E107" s="76"/>
      <c r="F107" s="76"/>
      <c r="G107" s="76"/>
      <c r="H107" s="66"/>
      <c r="I107" s="66"/>
      <c r="J107" s="66"/>
      <c r="K107" s="66"/>
      <c r="L107" s="66"/>
      <c r="M107" s="76"/>
      <c r="N107" s="76"/>
      <c r="O107" s="76"/>
    </row>
    <row r="108" spans="1:15" ht="18" customHeight="1">
      <c r="A108" s="191" t="s">
        <v>36</v>
      </c>
      <c r="B108" s="190" t="s">
        <v>333</v>
      </c>
      <c r="C108" s="191" t="s">
        <v>800</v>
      </c>
      <c r="D108" s="196" t="s">
        <v>422</v>
      </c>
      <c r="E108" s="192" t="s">
        <v>1053</v>
      </c>
      <c r="F108" s="194" t="s">
        <v>1054</v>
      </c>
      <c r="G108" s="189" t="s">
        <v>1056</v>
      </c>
      <c r="H108" s="189"/>
      <c r="I108" s="189"/>
      <c r="J108" s="189"/>
      <c r="K108" s="189"/>
      <c r="L108" s="189"/>
      <c r="M108" s="189"/>
      <c r="N108" s="190" t="s">
        <v>905</v>
      </c>
      <c r="O108" s="190" t="s">
        <v>1055</v>
      </c>
    </row>
    <row r="109" spans="1:15" ht="38.25" customHeight="1">
      <c r="A109" s="191"/>
      <c r="B109" s="191"/>
      <c r="C109" s="191"/>
      <c r="D109" s="196"/>
      <c r="E109" s="193"/>
      <c r="F109" s="195"/>
      <c r="G109" s="57" t="s">
        <v>804</v>
      </c>
      <c r="H109" s="57" t="s">
        <v>334</v>
      </c>
      <c r="I109" s="57" t="s">
        <v>803</v>
      </c>
      <c r="J109" s="57" t="s">
        <v>805</v>
      </c>
      <c r="K109" s="57" t="s">
        <v>346</v>
      </c>
      <c r="L109" s="57" t="s">
        <v>806</v>
      </c>
      <c r="M109" s="57" t="s">
        <v>807</v>
      </c>
      <c r="N109" s="190"/>
      <c r="O109" s="190"/>
    </row>
    <row r="110" spans="1:15" ht="12" customHeight="1">
      <c r="A110" s="78">
        <v>1</v>
      </c>
      <c r="B110" s="78">
        <v>2</v>
      </c>
      <c r="C110" s="78">
        <v>3</v>
      </c>
      <c r="D110" s="78">
        <v>4</v>
      </c>
      <c r="E110" s="78">
        <v>5</v>
      </c>
      <c r="F110" s="78">
        <v>6</v>
      </c>
      <c r="G110" s="78">
        <v>7</v>
      </c>
      <c r="H110" s="78">
        <v>8</v>
      </c>
      <c r="I110" s="78">
        <v>9</v>
      </c>
      <c r="J110" s="78">
        <v>10</v>
      </c>
      <c r="K110" s="78">
        <v>11</v>
      </c>
      <c r="L110" s="78">
        <v>12</v>
      </c>
      <c r="M110" s="78">
        <v>13</v>
      </c>
      <c r="N110" s="78">
        <v>14</v>
      </c>
      <c r="O110" s="78">
        <v>15</v>
      </c>
    </row>
    <row r="111" spans="1:15" ht="25.5" customHeight="1">
      <c r="A111" s="70"/>
      <c r="B111" s="69" t="s">
        <v>59</v>
      </c>
      <c r="C111" s="197" t="s">
        <v>912</v>
      </c>
      <c r="D111" s="198"/>
      <c r="E111" s="62">
        <f>E112</f>
        <v>75000</v>
      </c>
      <c r="F111" s="62">
        <f t="shared" si="29"/>
        <v>85000</v>
      </c>
      <c r="G111" s="62">
        <f>G112</f>
        <v>85000</v>
      </c>
      <c r="H111" s="62">
        <f aca="true" t="shared" si="39" ref="H111:M112">H112</f>
        <v>0</v>
      </c>
      <c r="I111" s="62">
        <f t="shared" si="39"/>
        <v>0</v>
      </c>
      <c r="J111" s="62">
        <f t="shared" si="39"/>
        <v>0</v>
      </c>
      <c r="K111" s="62">
        <f t="shared" si="39"/>
        <v>0</v>
      </c>
      <c r="L111" s="62">
        <f t="shared" si="39"/>
        <v>0</v>
      </c>
      <c r="M111" s="62">
        <f t="shared" si="39"/>
        <v>0</v>
      </c>
      <c r="N111" s="62">
        <f>N112</f>
        <v>90000</v>
      </c>
      <c r="O111" s="62">
        <f>O112</f>
        <v>95000</v>
      </c>
    </row>
    <row r="112" spans="1:15" ht="21" customHeight="1">
      <c r="A112" s="70"/>
      <c r="B112" s="70"/>
      <c r="C112" s="71">
        <v>3</v>
      </c>
      <c r="D112" s="59" t="s">
        <v>197</v>
      </c>
      <c r="E112" s="60">
        <f>E113</f>
        <v>75000</v>
      </c>
      <c r="F112" s="60">
        <f t="shared" si="29"/>
        <v>85000</v>
      </c>
      <c r="G112" s="60">
        <f>G113</f>
        <v>85000</v>
      </c>
      <c r="H112" s="60">
        <f t="shared" si="39"/>
        <v>0</v>
      </c>
      <c r="I112" s="60">
        <f t="shared" si="39"/>
        <v>0</v>
      </c>
      <c r="J112" s="60">
        <f t="shared" si="39"/>
        <v>0</v>
      </c>
      <c r="K112" s="60">
        <f t="shared" si="39"/>
        <v>0</v>
      </c>
      <c r="L112" s="60">
        <f t="shared" si="39"/>
        <v>0</v>
      </c>
      <c r="M112" s="60">
        <f t="shared" si="39"/>
        <v>0</v>
      </c>
      <c r="N112" s="60">
        <f>N113</f>
        <v>90000</v>
      </c>
      <c r="O112" s="60">
        <f>O113</f>
        <v>95000</v>
      </c>
    </row>
    <row r="113" spans="1:15" ht="18" customHeight="1">
      <c r="A113" s="70"/>
      <c r="B113" s="70"/>
      <c r="C113" s="71">
        <v>34</v>
      </c>
      <c r="D113" s="59" t="s">
        <v>199</v>
      </c>
      <c r="E113" s="60">
        <f>E114</f>
        <v>75000</v>
      </c>
      <c r="F113" s="60">
        <f t="shared" si="29"/>
        <v>85000</v>
      </c>
      <c r="G113" s="60">
        <f>G114</f>
        <v>85000</v>
      </c>
      <c r="H113" s="60">
        <f aca="true" t="shared" si="40" ref="H113:M113">H114</f>
        <v>0</v>
      </c>
      <c r="I113" s="60">
        <f t="shared" si="40"/>
        <v>0</v>
      </c>
      <c r="J113" s="60">
        <f t="shared" si="40"/>
        <v>0</v>
      </c>
      <c r="K113" s="60">
        <f t="shared" si="40"/>
        <v>0</v>
      </c>
      <c r="L113" s="60">
        <f t="shared" si="40"/>
        <v>0</v>
      </c>
      <c r="M113" s="60">
        <f t="shared" si="40"/>
        <v>0</v>
      </c>
      <c r="N113" s="60">
        <v>90000</v>
      </c>
      <c r="O113" s="60">
        <v>95000</v>
      </c>
    </row>
    <row r="114" spans="1:15" ht="18" customHeight="1">
      <c r="A114" s="70"/>
      <c r="B114" s="70"/>
      <c r="C114" s="71">
        <v>343</v>
      </c>
      <c r="D114" s="59" t="s">
        <v>205</v>
      </c>
      <c r="E114" s="60">
        <f>SUM(E115:E116)</f>
        <v>75000</v>
      </c>
      <c r="F114" s="60">
        <f t="shared" si="29"/>
        <v>85000</v>
      </c>
      <c r="G114" s="60">
        <f aca="true" t="shared" si="41" ref="G114:M114">SUM(G115:G116)</f>
        <v>85000</v>
      </c>
      <c r="H114" s="60">
        <f t="shared" si="41"/>
        <v>0</v>
      </c>
      <c r="I114" s="60">
        <f t="shared" si="41"/>
        <v>0</v>
      </c>
      <c r="J114" s="60">
        <f t="shared" si="41"/>
        <v>0</v>
      </c>
      <c r="K114" s="60">
        <f t="shared" si="41"/>
        <v>0</v>
      </c>
      <c r="L114" s="60">
        <f t="shared" si="41"/>
        <v>0</v>
      </c>
      <c r="M114" s="60">
        <f t="shared" si="41"/>
        <v>0</v>
      </c>
      <c r="N114" s="60"/>
      <c r="O114" s="60"/>
    </row>
    <row r="115" spans="1:15" ht="15" customHeight="1">
      <c r="A115" s="70" t="s">
        <v>94</v>
      </c>
      <c r="B115" s="70"/>
      <c r="C115" s="71">
        <v>3431</v>
      </c>
      <c r="D115" s="59" t="s">
        <v>206</v>
      </c>
      <c r="E115" s="60">
        <v>70000</v>
      </c>
      <c r="F115" s="60">
        <f t="shared" si="29"/>
        <v>80000</v>
      </c>
      <c r="G115" s="60">
        <v>80000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60"/>
      <c r="O115" s="60"/>
    </row>
    <row r="116" spans="1:15" ht="15" customHeight="1">
      <c r="A116" s="70" t="s">
        <v>832</v>
      </c>
      <c r="B116" s="70"/>
      <c r="C116" s="71">
        <v>3433</v>
      </c>
      <c r="D116" s="59" t="s">
        <v>207</v>
      </c>
      <c r="E116" s="60">
        <v>5000</v>
      </c>
      <c r="F116" s="60">
        <f t="shared" si="29"/>
        <v>5000</v>
      </c>
      <c r="G116" s="60">
        <v>5000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60"/>
      <c r="O116" s="60"/>
    </row>
    <row r="117" spans="1:15" ht="30" customHeight="1">
      <c r="A117" s="70"/>
      <c r="B117" s="70"/>
      <c r="C117" s="225" t="s">
        <v>863</v>
      </c>
      <c r="D117" s="226"/>
      <c r="E117" s="63">
        <f>E118+E129+E137</f>
        <v>1640000</v>
      </c>
      <c r="F117" s="63">
        <f aca="true" t="shared" si="42" ref="F117:F136">SUM(G117:M117)</f>
        <v>2120000</v>
      </c>
      <c r="G117" s="63">
        <f>G118+G129+G137</f>
        <v>1320000</v>
      </c>
      <c r="H117" s="63">
        <f aca="true" t="shared" si="43" ref="H117:O117">H118+H129+H137</f>
        <v>0</v>
      </c>
      <c r="I117" s="63">
        <f t="shared" si="43"/>
        <v>0</v>
      </c>
      <c r="J117" s="63">
        <f t="shared" si="43"/>
        <v>800000</v>
      </c>
      <c r="K117" s="63">
        <f t="shared" si="43"/>
        <v>0</v>
      </c>
      <c r="L117" s="63">
        <f t="shared" si="43"/>
        <v>0</v>
      </c>
      <c r="M117" s="63">
        <f t="shared" si="43"/>
        <v>0</v>
      </c>
      <c r="N117" s="63">
        <f t="shared" si="43"/>
        <v>1510000</v>
      </c>
      <c r="O117" s="63">
        <f t="shared" si="43"/>
        <v>1650000</v>
      </c>
    </row>
    <row r="118" spans="1:15" ht="24" customHeight="1">
      <c r="A118" s="70"/>
      <c r="B118" s="69" t="s">
        <v>60</v>
      </c>
      <c r="C118" s="197" t="s">
        <v>913</v>
      </c>
      <c r="D118" s="198"/>
      <c r="E118" s="62">
        <f aca="true" t="shared" si="44" ref="E118:O118">E119</f>
        <v>1550000</v>
      </c>
      <c r="F118" s="62">
        <f t="shared" si="42"/>
        <v>2030000</v>
      </c>
      <c r="G118" s="62">
        <f t="shared" si="44"/>
        <v>1230000</v>
      </c>
      <c r="H118" s="62">
        <f t="shared" si="44"/>
        <v>0</v>
      </c>
      <c r="I118" s="62">
        <f t="shared" si="44"/>
        <v>0</v>
      </c>
      <c r="J118" s="62">
        <f t="shared" si="44"/>
        <v>800000</v>
      </c>
      <c r="K118" s="62">
        <f t="shared" si="44"/>
        <v>0</v>
      </c>
      <c r="L118" s="62">
        <f t="shared" si="44"/>
        <v>0</v>
      </c>
      <c r="M118" s="62">
        <f t="shared" si="44"/>
        <v>0</v>
      </c>
      <c r="N118" s="62">
        <f t="shared" si="44"/>
        <v>1420000</v>
      </c>
      <c r="O118" s="62">
        <f t="shared" si="44"/>
        <v>1550000</v>
      </c>
    </row>
    <row r="119" spans="1:15" ht="21" customHeight="1">
      <c r="A119" s="70"/>
      <c r="B119" s="70"/>
      <c r="C119" s="71">
        <v>3</v>
      </c>
      <c r="D119" s="94" t="s">
        <v>197</v>
      </c>
      <c r="E119" s="60">
        <f>E120+E124</f>
        <v>1550000</v>
      </c>
      <c r="F119" s="60">
        <f t="shared" si="42"/>
        <v>2030000</v>
      </c>
      <c r="G119" s="60">
        <f aca="true" t="shared" si="45" ref="G119:M119">G120+G124</f>
        <v>1230000</v>
      </c>
      <c r="H119" s="60">
        <f t="shared" si="45"/>
        <v>0</v>
      </c>
      <c r="I119" s="60">
        <f>I120+I124</f>
        <v>0</v>
      </c>
      <c r="J119" s="60">
        <f t="shared" si="45"/>
        <v>800000</v>
      </c>
      <c r="K119" s="60">
        <f t="shared" si="45"/>
        <v>0</v>
      </c>
      <c r="L119" s="60">
        <f t="shared" si="45"/>
        <v>0</v>
      </c>
      <c r="M119" s="60">
        <f t="shared" si="45"/>
        <v>0</v>
      </c>
      <c r="N119" s="60">
        <f>N120+N124</f>
        <v>1420000</v>
      </c>
      <c r="O119" s="60">
        <f>O120+O124</f>
        <v>1550000</v>
      </c>
    </row>
    <row r="120" spans="1:15" ht="18" customHeight="1">
      <c r="A120" s="70"/>
      <c r="B120" s="70"/>
      <c r="C120" s="71">
        <v>32</v>
      </c>
      <c r="D120" s="94" t="s">
        <v>208</v>
      </c>
      <c r="E120" s="60">
        <f aca="true" t="shared" si="46" ref="E120:M120">E121</f>
        <v>50000</v>
      </c>
      <c r="F120" s="60">
        <f t="shared" si="42"/>
        <v>130000</v>
      </c>
      <c r="G120" s="60">
        <f t="shared" si="46"/>
        <v>130000</v>
      </c>
      <c r="H120" s="60">
        <f t="shared" si="46"/>
        <v>0</v>
      </c>
      <c r="I120" s="60">
        <f t="shared" si="46"/>
        <v>0</v>
      </c>
      <c r="J120" s="60">
        <f t="shared" si="46"/>
        <v>0</v>
      </c>
      <c r="K120" s="60">
        <f t="shared" si="46"/>
        <v>0</v>
      </c>
      <c r="L120" s="60">
        <f t="shared" si="46"/>
        <v>0</v>
      </c>
      <c r="M120" s="60">
        <f t="shared" si="46"/>
        <v>0</v>
      </c>
      <c r="N120" s="60">
        <v>300000</v>
      </c>
      <c r="O120" s="60">
        <v>400000</v>
      </c>
    </row>
    <row r="121" spans="1:15" ht="17.25" customHeight="1">
      <c r="A121" s="70"/>
      <c r="B121" s="70"/>
      <c r="C121" s="71">
        <v>329</v>
      </c>
      <c r="D121" s="94" t="s">
        <v>209</v>
      </c>
      <c r="E121" s="60">
        <f>SUM(E122:E123)</f>
        <v>50000</v>
      </c>
      <c r="F121" s="60">
        <f t="shared" si="42"/>
        <v>130000</v>
      </c>
      <c r="G121" s="60">
        <f aca="true" t="shared" si="47" ref="G121:M121">SUM(G122:G123)</f>
        <v>130000</v>
      </c>
      <c r="H121" s="60">
        <f t="shared" si="47"/>
        <v>0</v>
      </c>
      <c r="I121" s="60">
        <f t="shared" si="47"/>
        <v>0</v>
      </c>
      <c r="J121" s="60">
        <f t="shared" si="47"/>
        <v>0</v>
      </c>
      <c r="K121" s="60">
        <f t="shared" si="47"/>
        <v>0</v>
      </c>
      <c r="L121" s="60">
        <f t="shared" si="47"/>
        <v>0</v>
      </c>
      <c r="M121" s="60">
        <f t="shared" si="47"/>
        <v>0</v>
      </c>
      <c r="N121" s="60"/>
      <c r="O121" s="60"/>
    </row>
    <row r="122" spans="1:15" ht="15" customHeight="1">
      <c r="A122" s="70" t="s">
        <v>833</v>
      </c>
      <c r="B122" s="70"/>
      <c r="C122" s="71">
        <v>3299</v>
      </c>
      <c r="D122" s="94" t="s">
        <v>210</v>
      </c>
      <c r="E122" s="60">
        <v>50000</v>
      </c>
      <c r="F122" s="60">
        <f t="shared" si="42"/>
        <v>80000</v>
      </c>
      <c r="G122" s="60">
        <v>80000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60"/>
      <c r="O122" s="60"/>
    </row>
    <row r="123" spans="1:15" ht="14.25" customHeight="1">
      <c r="A123" s="70" t="s">
        <v>95</v>
      </c>
      <c r="B123" s="70"/>
      <c r="C123" s="71" t="s">
        <v>269</v>
      </c>
      <c r="D123" s="94" t="s">
        <v>270</v>
      </c>
      <c r="E123" s="60">
        <v>0</v>
      </c>
      <c r="F123" s="101">
        <f t="shared" si="42"/>
        <v>50000</v>
      </c>
      <c r="G123" s="60">
        <v>50000</v>
      </c>
      <c r="H123" s="59">
        <v>0</v>
      </c>
      <c r="I123" s="59">
        <v>0</v>
      </c>
      <c r="J123" s="60">
        <v>0</v>
      </c>
      <c r="K123" s="59">
        <v>0</v>
      </c>
      <c r="L123" s="59">
        <v>0</v>
      </c>
      <c r="M123" s="59">
        <v>0</v>
      </c>
      <c r="N123" s="60"/>
      <c r="O123" s="60"/>
    </row>
    <row r="124" spans="1:15" ht="18" customHeight="1">
      <c r="A124" s="70"/>
      <c r="B124" s="70"/>
      <c r="C124" s="71">
        <v>38</v>
      </c>
      <c r="D124" s="94" t="s">
        <v>211</v>
      </c>
      <c r="E124" s="60">
        <f>SUM(E125+E127)</f>
        <v>1500000</v>
      </c>
      <c r="F124" s="60">
        <f t="shared" si="42"/>
        <v>1900000</v>
      </c>
      <c r="G124" s="60">
        <f aca="true" t="shared" si="48" ref="G124:M124">SUM(G125+G127)</f>
        <v>1100000</v>
      </c>
      <c r="H124" s="60">
        <f t="shared" si="48"/>
        <v>0</v>
      </c>
      <c r="I124" s="60">
        <f t="shared" si="48"/>
        <v>0</v>
      </c>
      <c r="J124" s="60">
        <f t="shared" si="48"/>
        <v>800000</v>
      </c>
      <c r="K124" s="60">
        <f t="shared" si="48"/>
        <v>0</v>
      </c>
      <c r="L124" s="60">
        <f t="shared" si="48"/>
        <v>0</v>
      </c>
      <c r="M124" s="60">
        <f t="shared" si="48"/>
        <v>0</v>
      </c>
      <c r="N124" s="60">
        <v>1120000</v>
      </c>
      <c r="O124" s="60">
        <v>1150000</v>
      </c>
    </row>
    <row r="125" spans="1:15" ht="17.25" customHeight="1">
      <c r="A125" s="70"/>
      <c r="B125" s="70"/>
      <c r="C125" s="71">
        <v>381</v>
      </c>
      <c r="D125" s="94" t="s">
        <v>212</v>
      </c>
      <c r="E125" s="60">
        <f aca="true" t="shared" si="49" ref="E125:M125">E126</f>
        <v>1100000</v>
      </c>
      <c r="F125" s="60">
        <f t="shared" si="42"/>
        <v>1000000</v>
      </c>
      <c r="G125" s="60">
        <f t="shared" si="49"/>
        <v>1000000</v>
      </c>
      <c r="H125" s="60">
        <f t="shared" si="49"/>
        <v>0</v>
      </c>
      <c r="I125" s="60">
        <f t="shared" si="49"/>
        <v>0</v>
      </c>
      <c r="J125" s="60">
        <f t="shared" si="49"/>
        <v>0</v>
      </c>
      <c r="K125" s="60">
        <f t="shared" si="49"/>
        <v>0</v>
      </c>
      <c r="L125" s="60">
        <f t="shared" si="49"/>
        <v>0</v>
      </c>
      <c r="M125" s="60">
        <f t="shared" si="49"/>
        <v>0</v>
      </c>
      <c r="N125" s="60"/>
      <c r="O125" s="60"/>
    </row>
    <row r="126" spans="1:15" ht="15" customHeight="1">
      <c r="A126" s="99" t="s">
        <v>394</v>
      </c>
      <c r="B126" s="70"/>
      <c r="C126" s="71">
        <v>3811</v>
      </c>
      <c r="D126" s="94" t="s">
        <v>379</v>
      </c>
      <c r="E126" s="60">
        <v>1100000</v>
      </c>
      <c r="F126" s="60">
        <f t="shared" si="42"/>
        <v>1000000</v>
      </c>
      <c r="G126" s="60">
        <v>1000000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/>
      <c r="O126" s="60"/>
    </row>
    <row r="127" spans="1:15" ht="17.25" customHeight="1">
      <c r="A127" s="99"/>
      <c r="B127" s="70"/>
      <c r="C127" s="71" t="s">
        <v>417</v>
      </c>
      <c r="D127" s="94" t="s">
        <v>248</v>
      </c>
      <c r="E127" s="60">
        <f aca="true" t="shared" si="50" ref="E127:M127">SUM(E128:E128)</f>
        <v>400000</v>
      </c>
      <c r="F127" s="60">
        <f t="shared" si="42"/>
        <v>900000</v>
      </c>
      <c r="G127" s="60">
        <f t="shared" si="50"/>
        <v>100000</v>
      </c>
      <c r="H127" s="60">
        <f t="shared" si="50"/>
        <v>0</v>
      </c>
      <c r="I127" s="60">
        <f t="shared" si="50"/>
        <v>0</v>
      </c>
      <c r="J127" s="60">
        <f t="shared" si="50"/>
        <v>800000</v>
      </c>
      <c r="K127" s="60">
        <f t="shared" si="50"/>
        <v>0</v>
      </c>
      <c r="L127" s="60">
        <f t="shared" si="50"/>
        <v>0</v>
      </c>
      <c r="M127" s="60">
        <f t="shared" si="50"/>
        <v>0</v>
      </c>
      <c r="N127" s="60"/>
      <c r="O127" s="60"/>
    </row>
    <row r="128" spans="1:15" ht="14.25" customHeight="1">
      <c r="A128" s="99" t="s">
        <v>96</v>
      </c>
      <c r="B128" s="70"/>
      <c r="C128" s="71" t="s">
        <v>418</v>
      </c>
      <c r="D128" s="94" t="s">
        <v>519</v>
      </c>
      <c r="E128" s="60">
        <v>400000</v>
      </c>
      <c r="F128" s="60">
        <f t="shared" si="42"/>
        <v>900000</v>
      </c>
      <c r="G128" s="60">
        <v>100000</v>
      </c>
      <c r="H128" s="59">
        <v>0</v>
      </c>
      <c r="I128" s="59">
        <v>0</v>
      </c>
      <c r="J128" s="60">
        <v>800000</v>
      </c>
      <c r="K128" s="59">
        <v>0</v>
      </c>
      <c r="L128" s="59">
        <v>0</v>
      </c>
      <c r="M128" s="59">
        <v>0</v>
      </c>
      <c r="N128" s="60"/>
      <c r="O128" s="60"/>
    </row>
    <row r="129" spans="1:15" ht="26.25" customHeight="1">
      <c r="A129" s="70"/>
      <c r="B129" s="69" t="s">
        <v>271</v>
      </c>
      <c r="C129" s="197" t="s">
        <v>914</v>
      </c>
      <c r="D129" s="198"/>
      <c r="E129" s="62">
        <f aca="true" t="shared" si="51" ref="E129:O129">E130</f>
        <v>60000</v>
      </c>
      <c r="F129" s="62">
        <f t="shared" si="42"/>
        <v>60000</v>
      </c>
      <c r="G129" s="62">
        <f t="shared" si="51"/>
        <v>60000</v>
      </c>
      <c r="H129" s="62">
        <f t="shared" si="51"/>
        <v>0</v>
      </c>
      <c r="I129" s="62">
        <f t="shared" si="51"/>
        <v>0</v>
      </c>
      <c r="J129" s="62">
        <f t="shared" si="51"/>
        <v>0</v>
      </c>
      <c r="K129" s="62">
        <f t="shared" si="51"/>
        <v>0</v>
      </c>
      <c r="L129" s="62">
        <f t="shared" si="51"/>
        <v>0</v>
      </c>
      <c r="M129" s="62">
        <f t="shared" si="51"/>
        <v>0</v>
      </c>
      <c r="N129" s="62">
        <f t="shared" si="51"/>
        <v>60000</v>
      </c>
      <c r="O129" s="62">
        <f t="shared" si="51"/>
        <v>70000</v>
      </c>
    </row>
    <row r="130" spans="1:15" ht="21" customHeight="1">
      <c r="A130" s="70"/>
      <c r="B130" s="70"/>
      <c r="C130" s="71">
        <v>3</v>
      </c>
      <c r="D130" s="59" t="s">
        <v>197</v>
      </c>
      <c r="E130" s="60">
        <f>E131+E134</f>
        <v>60000</v>
      </c>
      <c r="F130" s="60">
        <f t="shared" si="42"/>
        <v>60000</v>
      </c>
      <c r="G130" s="60">
        <f>G131+G134</f>
        <v>60000</v>
      </c>
      <c r="H130" s="60">
        <f>H131+H134</f>
        <v>0</v>
      </c>
      <c r="I130" s="60">
        <f>I131+I134</f>
        <v>0</v>
      </c>
      <c r="J130" s="60">
        <f>J134</f>
        <v>0</v>
      </c>
      <c r="K130" s="60">
        <f>K134</f>
        <v>0</v>
      </c>
      <c r="L130" s="60">
        <f>L134</f>
        <v>0</v>
      </c>
      <c r="M130" s="60">
        <f>M134</f>
        <v>0</v>
      </c>
      <c r="N130" s="60">
        <f>N131+N134</f>
        <v>60000</v>
      </c>
      <c r="O130" s="60">
        <f>O131+O134</f>
        <v>70000</v>
      </c>
    </row>
    <row r="131" spans="1:15" ht="18" customHeight="1">
      <c r="A131" s="70"/>
      <c r="B131" s="70"/>
      <c r="C131" s="71">
        <v>32</v>
      </c>
      <c r="D131" s="94" t="s">
        <v>208</v>
      </c>
      <c r="E131" s="60">
        <f aca="true" t="shared" si="52" ref="E131:M131">E132</f>
        <v>30000</v>
      </c>
      <c r="F131" s="60">
        <f t="shared" si="42"/>
        <v>30000</v>
      </c>
      <c r="G131" s="60">
        <f t="shared" si="52"/>
        <v>30000</v>
      </c>
      <c r="H131" s="60">
        <f t="shared" si="52"/>
        <v>0</v>
      </c>
      <c r="I131" s="60">
        <f t="shared" si="52"/>
        <v>0</v>
      </c>
      <c r="J131" s="60">
        <f t="shared" si="52"/>
        <v>0</v>
      </c>
      <c r="K131" s="60">
        <f t="shared" si="52"/>
        <v>0</v>
      </c>
      <c r="L131" s="60">
        <f t="shared" si="52"/>
        <v>0</v>
      </c>
      <c r="M131" s="60">
        <f t="shared" si="52"/>
        <v>0</v>
      </c>
      <c r="N131" s="60">
        <v>30000</v>
      </c>
      <c r="O131" s="60">
        <v>35000</v>
      </c>
    </row>
    <row r="132" spans="1:15" ht="17.25" customHeight="1">
      <c r="A132" s="70"/>
      <c r="B132" s="70"/>
      <c r="C132" s="71">
        <v>329</v>
      </c>
      <c r="D132" s="94" t="s">
        <v>209</v>
      </c>
      <c r="E132" s="60">
        <f>E133</f>
        <v>30000</v>
      </c>
      <c r="F132" s="60">
        <f t="shared" si="42"/>
        <v>30000</v>
      </c>
      <c r="G132" s="60">
        <f>G133</f>
        <v>30000</v>
      </c>
      <c r="H132" s="60">
        <f aca="true" t="shared" si="53" ref="H132:M132">SUM(H133:H134)</f>
        <v>0</v>
      </c>
      <c r="I132" s="60">
        <f t="shared" si="53"/>
        <v>0</v>
      </c>
      <c r="J132" s="60">
        <f t="shared" si="53"/>
        <v>0</v>
      </c>
      <c r="K132" s="60">
        <f t="shared" si="53"/>
        <v>0</v>
      </c>
      <c r="L132" s="60">
        <f t="shared" si="53"/>
        <v>0</v>
      </c>
      <c r="M132" s="60">
        <f t="shared" si="53"/>
        <v>0</v>
      </c>
      <c r="N132" s="60"/>
      <c r="O132" s="60"/>
    </row>
    <row r="133" spans="1:15" ht="15" customHeight="1">
      <c r="A133" s="70" t="s">
        <v>97</v>
      </c>
      <c r="B133" s="70"/>
      <c r="C133" s="71">
        <v>3299</v>
      </c>
      <c r="D133" s="94" t="s">
        <v>588</v>
      </c>
      <c r="E133" s="60">
        <v>30000</v>
      </c>
      <c r="F133" s="60">
        <f t="shared" si="42"/>
        <v>30000</v>
      </c>
      <c r="G133" s="60">
        <v>30000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60"/>
      <c r="O133" s="60"/>
    </row>
    <row r="134" spans="1:15" ht="17.25" customHeight="1">
      <c r="A134" s="70"/>
      <c r="B134" s="70"/>
      <c r="C134" s="71">
        <v>38</v>
      </c>
      <c r="D134" s="94" t="s">
        <v>211</v>
      </c>
      <c r="E134" s="60">
        <f aca="true" t="shared" si="54" ref="E134:M135">E135</f>
        <v>30000</v>
      </c>
      <c r="F134" s="60">
        <f t="shared" si="42"/>
        <v>30000</v>
      </c>
      <c r="G134" s="60">
        <f t="shared" si="54"/>
        <v>30000</v>
      </c>
      <c r="H134" s="60">
        <f t="shared" si="54"/>
        <v>0</v>
      </c>
      <c r="I134" s="60">
        <f t="shared" si="54"/>
        <v>0</v>
      </c>
      <c r="J134" s="60">
        <f t="shared" si="54"/>
        <v>0</v>
      </c>
      <c r="K134" s="60">
        <f t="shared" si="54"/>
        <v>0</v>
      </c>
      <c r="L134" s="60">
        <f t="shared" si="54"/>
        <v>0</v>
      </c>
      <c r="M134" s="60">
        <f t="shared" si="54"/>
        <v>0</v>
      </c>
      <c r="N134" s="60">
        <v>30000</v>
      </c>
      <c r="O134" s="60">
        <v>35000</v>
      </c>
    </row>
    <row r="135" spans="1:15" ht="16.5" customHeight="1">
      <c r="A135" s="70"/>
      <c r="B135" s="70"/>
      <c r="C135" s="71">
        <v>381</v>
      </c>
      <c r="D135" s="94" t="s">
        <v>212</v>
      </c>
      <c r="E135" s="60">
        <f t="shared" si="54"/>
        <v>30000</v>
      </c>
      <c r="F135" s="60">
        <f t="shared" si="42"/>
        <v>30000</v>
      </c>
      <c r="G135" s="60">
        <f t="shared" si="54"/>
        <v>30000</v>
      </c>
      <c r="H135" s="60">
        <f t="shared" si="54"/>
        <v>0</v>
      </c>
      <c r="I135" s="60">
        <f t="shared" si="54"/>
        <v>0</v>
      </c>
      <c r="J135" s="60">
        <f t="shared" si="54"/>
        <v>0</v>
      </c>
      <c r="K135" s="60">
        <f t="shared" si="54"/>
        <v>0</v>
      </c>
      <c r="L135" s="60">
        <f t="shared" si="54"/>
        <v>0</v>
      </c>
      <c r="M135" s="60">
        <f t="shared" si="54"/>
        <v>0</v>
      </c>
      <c r="N135" s="60"/>
      <c r="O135" s="60"/>
    </row>
    <row r="136" spans="1:15" ht="15" customHeight="1">
      <c r="A136" s="99" t="s">
        <v>98</v>
      </c>
      <c r="B136" s="70"/>
      <c r="C136" s="71">
        <v>3811</v>
      </c>
      <c r="D136" s="148" t="s">
        <v>378</v>
      </c>
      <c r="E136" s="60">
        <v>30000</v>
      </c>
      <c r="F136" s="60">
        <f t="shared" si="42"/>
        <v>30000</v>
      </c>
      <c r="G136" s="60">
        <v>30000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/>
      <c r="O136" s="60"/>
    </row>
    <row r="137" spans="1:15" ht="26.25" customHeight="1">
      <c r="A137" s="70"/>
      <c r="B137" s="69" t="s">
        <v>1073</v>
      </c>
      <c r="C137" s="197" t="s">
        <v>1074</v>
      </c>
      <c r="D137" s="198"/>
      <c r="E137" s="62">
        <f aca="true" t="shared" si="55" ref="E137:O137">E138</f>
        <v>30000</v>
      </c>
      <c r="F137" s="62">
        <f>SUM(G137:M137)</f>
        <v>30000</v>
      </c>
      <c r="G137" s="62">
        <f t="shared" si="55"/>
        <v>30000</v>
      </c>
      <c r="H137" s="62">
        <f t="shared" si="55"/>
        <v>0</v>
      </c>
      <c r="I137" s="62">
        <f t="shared" si="55"/>
        <v>0</v>
      </c>
      <c r="J137" s="62">
        <f t="shared" si="55"/>
        <v>0</v>
      </c>
      <c r="K137" s="62">
        <f t="shared" si="55"/>
        <v>0</v>
      </c>
      <c r="L137" s="62">
        <f t="shared" si="55"/>
        <v>0</v>
      </c>
      <c r="M137" s="62">
        <f t="shared" si="55"/>
        <v>0</v>
      </c>
      <c r="N137" s="62">
        <f t="shared" si="55"/>
        <v>30000</v>
      </c>
      <c r="O137" s="62">
        <f t="shared" si="55"/>
        <v>30000</v>
      </c>
    </row>
    <row r="138" spans="1:15" ht="21" customHeight="1">
      <c r="A138" s="70"/>
      <c r="B138" s="70"/>
      <c r="C138" s="71">
        <v>3</v>
      </c>
      <c r="D138" s="59" t="s">
        <v>197</v>
      </c>
      <c r="E138" s="60">
        <f>E139</f>
        <v>30000</v>
      </c>
      <c r="F138" s="60">
        <f>SUM(G138:M138)</f>
        <v>30000</v>
      </c>
      <c r="G138" s="60">
        <f>G139</f>
        <v>30000</v>
      </c>
      <c r="H138" s="60">
        <f>H139+H146</f>
        <v>0</v>
      </c>
      <c r="I138" s="60">
        <f>I139+I146</f>
        <v>0</v>
      </c>
      <c r="J138" s="60">
        <f>J146</f>
        <v>0</v>
      </c>
      <c r="K138" s="60">
        <f>K146</f>
        <v>0</v>
      </c>
      <c r="L138" s="60">
        <f>L146</f>
        <v>0</v>
      </c>
      <c r="M138" s="60">
        <f>M146</f>
        <v>0</v>
      </c>
      <c r="N138" s="60">
        <f>N139</f>
        <v>30000</v>
      </c>
      <c r="O138" s="60">
        <f>O139</f>
        <v>30000</v>
      </c>
    </row>
    <row r="139" spans="1:15" ht="18" customHeight="1">
      <c r="A139" s="70"/>
      <c r="B139" s="70"/>
      <c r="C139" s="71">
        <v>32</v>
      </c>
      <c r="D139" s="94" t="s">
        <v>208</v>
      </c>
      <c r="E139" s="60">
        <f aca="true" t="shared" si="56" ref="E139:M140">E140</f>
        <v>30000</v>
      </c>
      <c r="F139" s="60">
        <f>SUM(G139:M139)</f>
        <v>30000</v>
      </c>
      <c r="G139" s="60">
        <f t="shared" si="56"/>
        <v>30000</v>
      </c>
      <c r="H139" s="60">
        <f t="shared" si="56"/>
        <v>0</v>
      </c>
      <c r="I139" s="60">
        <f t="shared" si="56"/>
        <v>0</v>
      </c>
      <c r="J139" s="60">
        <f t="shared" si="56"/>
        <v>0</v>
      </c>
      <c r="K139" s="60">
        <f t="shared" si="56"/>
        <v>0</v>
      </c>
      <c r="L139" s="60">
        <f t="shared" si="56"/>
        <v>0</v>
      </c>
      <c r="M139" s="60">
        <f t="shared" si="56"/>
        <v>0</v>
      </c>
      <c r="N139" s="60">
        <v>30000</v>
      </c>
      <c r="O139" s="60">
        <v>30000</v>
      </c>
    </row>
    <row r="140" spans="1:15" ht="17.25" customHeight="1">
      <c r="A140" s="70"/>
      <c r="B140" s="70"/>
      <c r="C140" s="71">
        <v>329</v>
      </c>
      <c r="D140" s="94" t="s">
        <v>209</v>
      </c>
      <c r="E140" s="60">
        <f>E141</f>
        <v>30000</v>
      </c>
      <c r="F140" s="60">
        <f>SUM(G140:M140)</f>
        <v>30000</v>
      </c>
      <c r="G140" s="60">
        <f>G141</f>
        <v>30000</v>
      </c>
      <c r="H140" s="60">
        <f t="shared" si="56"/>
        <v>0</v>
      </c>
      <c r="I140" s="60">
        <f t="shared" si="56"/>
        <v>0</v>
      </c>
      <c r="J140" s="60">
        <f t="shared" si="56"/>
        <v>0</v>
      </c>
      <c r="K140" s="60">
        <f t="shared" si="56"/>
        <v>0</v>
      </c>
      <c r="L140" s="60">
        <f t="shared" si="56"/>
        <v>0</v>
      </c>
      <c r="M140" s="60">
        <f t="shared" si="56"/>
        <v>0</v>
      </c>
      <c r="N140" s="60"/>
      <c r="O140" s="60"/>
    </row>
    <row r="141" spans="1:15" ht="15" customHeight="1">
      <c r="A141" s="70" t="s">
        <v>99</v>
      </c>
      <c r="B141" s="70"/>
      <c r="C141" s="71">
        <v>3299</v>
      </c>
      <c r="D141" s="94" t="s">
        <v>1075</v>
      </c>
      <c r="E141" s="60">
        <v>30000</v>
      </c>
      <c r="F141" s="101">
        <f>SUM(G141:M141)</f>
        <v>30000</v>
      </c>
      <c r="G141" s="60">
        <v>30000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60"/>
      <c r="O141" s="60"/>
    </row>
    <row r="142" spans="1:15" ht="12.75" customHeight="1">
      <c r="A142" s="93"/>
      <c r="B142" s="93"/>
      <c r="C142" s="72"/>
      <c r="D142" s="66"/>
      <c r="E142" s="76"/>
      <c r="F142" s="76"/>
      <c r="G142" s="76"/>
      <c r="H142" s="66"/>
      <c r="I142" s="66"/>
      <c r="J142" s="76"/>
      <c r="K142" s="66"/>
      <c r="L142" s="66"/>
      <c r="M142" s="66"/>
      <c r="N142" s="76"/>
      <c r="O142" s="76"/>
    </row>
    <row r="143" spans="1:15" ht="18" customHeight="1">
      <c r="A143" s="191" t="s">
        <v>36</v>
      </c>
      <c r="B143" s="190" t="s">
        <v>333</v>
      </c>
      <c r="C143" s="191" t="s">
        <v>800</v>
      </c>
      <c r="D143" s="191" t="s">
        <v>422</v>
      </c>
      <c r="E143" s="192" t="s">
        <v>1053</v>
      </c>
      <c r="F143" s="194" t="s">
        <v>1054</v>
      </c>
      <c r="G143" s="189" t="s">
        <v>1056</v>
      </c>
      <c r="H143" s="189"/>
      <c r="I143" s="189"/>
      <c r="J143" s="189"/>
      <c r="K143" s="189"/>
      <c r="L143" s="189"/>
      <c r="M143" s="189"/>
      <c r="N143" s="190" t="s">
        <v>905</v>
      </c>
      <c r="O143" s="190" t="s">
        <v>1055</v>
      </c>
    </row>
    <row r="144" spans="1:15" ht="39" customHeight="1">
      <c r="A144" s="191"/>
      <c r="B144" s="191"/>
      <c r="C144" s="191"/>
      <c r="D144" s="191"/>
      <c r="E144" s="193"/>
      <c r="F144" s="195"/>
      <c r="G144" s="57" t="s">
        <v>804</v>
      </c>
      <c r="H144" s="57" t="s">
        <v>334</v>
      </c>
      <c r="I144" s="57" t="s">
        <v>803</v>
      </c>
      <c r="J144" s="57" t="s">
        <v>805</v>
      </c>
      <c r="K144" s="57" t="s">
        <v>346</v>
      </c>
      <c r="L144" s="57" t="s">
        <v>806</v>
      </c>
      <c r="M144" s="57" t="s">
        <v>807</v>
      </c>
      <c r="N144" s="190"/>
      <c r="O144" s="190"/>
    </row>
    <row r="145" spans="1:15" ht="12" customHeight="1">
      <c r="A145" s="78">
        <v>1</v>
      </c>
      <c r="B145" s="78">
        <v>2</v>
      </c>
      <c r="C145" s="78">
        <v>3</v>
      </c>
      <c r="D145" s="78">
        <v>4</v>
      </c>
      <c r="E145" s="78">
        <v>5</v>
      </c>
      <c r="F145" s="78">
        <v>6</v>
      </c>
      <c r="G145" s="78">
        <v>7</v>
      </c>
      <c r="H145" s="78">
        <v>8</v>
      </c>
      <c r="I145" s="78">
        <v>9</v>
      </c>
      <c r="J145" s="78">
        <v>10</v>
      </c>
      <c r="K145" s="78">
        <v>11</v>
      </c>
      <c r="L145" s="78">
        <v>12</v>
      </c>
      <c r="M145" s="78">
        <v>13</v>
      </c>
      <c r="N145" s="78">
        <v>14</v>
      </c>
      <c r="O145" s="78">
        <v>15</v>
      </c>
    </row>
    <row r="146" spans="1:15" ht="25.5" customHeight="1">
      <c r="A146" s="70"/>
      <c r="B146" s="70"/>
      <c r="C146" s="199" t="s">
        <v>864</v>
      </c>
      <c r="D146" s="200"/>
      <c r="E146" s="63">
        <f>E147</f>
        <v>37000</v>
      </c>
      <c r="F146" s="63">
        <f aca="true" t="shared" si="57" ref="F146:F153">SUM(G146:M146)</f>
        <v>40000</v>
      </c>
      <c r="G146" s="63">
        <f>G147</f>
        <v>40000</v>
      </c>
      <c r="H146" s="63">
        <f aca="true" t="shared" si="58" ref="H146:O146">H147</f>
        <v>0</v>
      </c>
      <c r="I146" s="63">
        <f t="shared" si="58"/>
        <v>0</v>
      </c>
      <c r="J146" s="63">
        <f t="shared" si="58"/>
        <v>0</v>
      </c>
      <c r="K146" s="63">
        <f t="shared" si="58"/>
        <v>0</v>
      </c>
      <c r="L146" s="63">
        <f t="shared" si="58"/>
        <v>0</v>
      </c>
      <c r="M146" s="63">
        <f t="shared" si="58"/>
        <v>0</v>
      </c>
      <c r="N146" s="63">
        <f t="shared" si="58"/>
        <v>45000</v>
      </c>
      <c r="O146" s="63">
        <f t="shared" si="58"/>
        <v>50000</v>
      </c>
    </row>
    <row r="147" spans="1:15" ht="24" customHeight="1">
      <c r="A147" s="70"/>
      <c r="B147" s="69" t="s">
        <v>57</v>
      </c>
      <c r="C147" s="197" t="s">
        <v>915</v>
      </c>
      <c r="D147" s="198"/>
      <c r="E147" s="62">
        <f aca="true" t="shared" si="59" ref="E147:O148">E148</f>
        <v>37000</v>
      </c>
      <c r="F147" s="62">
        <f t="shared" si="57"/>
        <v>40000</v>
      </c>
      <c r="G147" s="62">
        <f t="shared" si="59"/>
        <v>40000</v>
      </c>
      <c r="H147" s="62">
        <f t="shared" si="59"/>
        <v>0</v>
      </c>
      <c r="I147" s="62">
        <f t="shared" si="59"/>
        <v>0</v>
      </c>
      <c r="J147" s="62">
        <f t="shared" si="59"/>
        <v>0</v>
      </c>
      <c r="K147" s="62">
        <f t="shared" si="59"/>
        <v>0</v>
      </c>
      <c r="L147" s="62">
        <f t="shared" si="59"/>
        <v>0</v>
      </c>
      <c r="M147" s="62">
        <f t="shared" si="59"/>
        <v>0</v>
      </c>
      <c r="N147" s="62">
        <f t="shared" si="59"/>
        <v>45000</v>
      </c>
      <c r="O147" s="62">
        <f t="shared" si="59"/>
        <v>50000</v>
      </c>
    </row>
    <row r="148" spans="1:15" ht="21" customHeight="1">
      <c r="A148" s="70"/>
      <c r="B148" s="70"/>
      <c r="C148" s="71">
        <v>3</v>
      </c>
      <c r="D148" s="94" t="s">
        <v>197</v>
      </c>
      <c r="E148" s="60">
        <f t="shared" si="59"/>
        <v>37000</v>
      </c>
      <c r="F148" s="60">
        <f t="shared" si="57"/>
        <v>40000</v>
      </c>
      <c r="G148" s="60">
        <f t="shared" si="59"/>
        <v>40000</v>
      </c>
      <c r="H148" s="60">
        <f t="shared" si="59"/>
        <v>0</v>
      </c>
      <c r="I148" s="60">
        <f t="shared" si="59"/>
        <v>0</v>
      </c>
      <c r="J148" s="60">
        <f t="shared" si="59"/>
        <v>0</v>
      </c>
      <c r="K148" s="60">
        <f t="shared" si="59"/>
        <v>0</v>
      </c>
      <c r="L148" s="60">
        <f t="shared" si="59"/>
        <v>0</v>
      </c>
      <c r="M148" s="60">
        <f t="shared" si="59"/>
        <v>0</v>
      </c>
      <c r="N148" s="60">
        <f t="shared" si="59"/>
        <v>45000</v>
      </c>
      <c r="O148" s="60">
        <f t="shared" si="59"/>
        <v>50000</v>
      </c>
    </row>
    <row r="149" spans="1:15" ht="18" customHeight="1">
      <c r="A149" s="70"/>
      <c r="B149" s="70"/>
      <c r="C149" s="71">
        <v>32</v>
      </c>
      <c r="D149" s="94" t="s">
        <v>208</v>
      </c>
      <c r="E149" s="60">
        <f>E150+E152</f>
        <v>37000</v>
      </c>
      <c r="F149" s="60">
        <f t="shared" si="57"/>
        <v>40000</v>
      </c>
      <c r="G149" s="60">
        <f aca="true" t="shared" si="60" ref="G149:M149">G150+G152</f>
        <v>40000</v>
      </c>
      <c r="H149" s="60">
        <f t="shared" si="60"/>
        <v>0</v>
      </c>
      <c r="I149" s="60">
        <f t="shared" si="60"/>
        <v>0</v>
      </c>
      <c r="J149" s="60">
        <f t="shared" si="60"/>
        <v>0</v>
      </c>
      <c r="K149" s="60">
        <f t="shared" si="60"/>
        <v>0</v>
      </c>
      <c r="L149" s="60">
        <f t="shared" si="60"/>
        <v>0</v>
      </c>
      <c r="M149" s="60">
        <f t="shared" si="60"/>
        <v>0</v>
      </c>
      <c r="N149" s="60">
        <v>45000</v>
      </c>
      <c r="O149" s="60">
        <v>50000</v>
      </c>
    </row>
    <row r="150" spans="1:15" ht="16.5" customHeight="1">
      <c r="A150" s="70"/>
      <c r="B150" s="70"/>
      <c r="C150" s="71">
        <v>322</v>
      </c>
      <c r="D150" s="94" t="s">
        <v>215</v>
      </c>
      <c r="E150" s="60">
        <f>E151</f>
        <v>7000</v>
      </c>
      <c r="F150" s="60">
        <f t="shared" si="57"/>
        <v>10000</v>
      </c>
      <c r="G150" s="60">
        <f>G151</f>
        <v>10000</v>
      </c>
      <c r="H150" s="60">
        <f>H151</f>
        <v>0</v>
      </c>
      <c r="I150" s="60">
        <f>I151</f>
        <v>0</v>
      </c>
      <c r="J150" s="59">
        <v>0</v>
      </c>
      <c r="K150" s="59">
        <v>0</v>
      </c>
      <c r="L150" s="59">
        <v>0</v>
      </c>
      <c r="M150" s="59">
        <v>0</v>
      </c>
      <c r="N150" s="60"/>
      <c r="O150" s="60"/>
    </row>
    <row r="151" spans="1:15" ht="14.25" customHeight="1">
      <c r="A151" s="70" t="s">
        <v>173</v>
      </c>
      <c r="B151" s="70"/>
      <c r="C151" s="71">
        <v>3224</v>
      </c>
      <c r="D151" s="94" t="s">
        <v>216</v>
      </c>
      <c r="E151" s="60">
        <v>7000</v>
      </c>
      <c r="F151" s="60">
        <f t="shared" si="57"/>
        <v>10000</v>
      </c>
      <c r="G151" s="60">
        <v>10000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60"/>
      <c r="O151" s="60"/>
    </row>
    <row r="152" spans="1:15" ht="17.25" customHeight="1">
      <c r="A152" s="70"/>
      <c r="B152" s="70"/>
      <c r="C152" s="71">
        <v>323</v>
      </c>
      <c r="D152" s="94" t="s">
        <v>217</v>
      </c>
      <c r="E152" s="60">
        <f aca="true" t="shared" si="61" ref="E152:M152">E153</f>
        <v>30000</v>
      </c>
      <c r="F152" s="60">
        <f t="shared" si="57"/>
        <v>30000</v>
      </c>
      <c r="G152" s="60">
        <f t="shared" si="61"/>
        <v>30000</v>
      </c>
      <c r="H152" s="60">
        <f t="shared" si="61"/>
        <v>0</v>
      </c>
      <c r="I152" s="60">
        <f t="shared" si="61"/>
        <v>0</v>
      </c>
      <c r="J152" s="60">
        <f t="shared" si="61"/>
        <v>0</v>
      </c>
      <c r="K152" s="60">
        <f t="shared" si="61"/>
        <v>0</v>
      </c>
      <c r="L152" s="60">
        <f t="shared" si="61"/>
        <v>0</v>
      </c>
      <c r="M152" s="60">
        <f t="shared" si="61"/>
        <v>0</v>
      </c>
      <c r="N152" s="60"/>
      <c r="O152" s="60"/>
    </row>
    <row r="153" spans="1:15" ht="14.25" customHeight="1">
      <c r="A153" s="70" t="s">
        <v>100</v>
      </c>
      <c r="B153" s="70"/>
      <c r="C153" s="71">
        <v>3232</v>
      </c>
      <c r="D153" s="94" t="s">
        <v>218</v>
      </c>
      <c r="E153" s="60">
        <v>30000</v>
      </c>
      <c r="F153" s="60">
        <f t="shared" si="57"/>
        <v>30000</v>
      </c>
      <c r="G153" s="60">
        <v>30000</v>
      </c>
      <c r="H153" s="59">
        <v>0</v>
      </c>
      <c r="I153" s="59">
        <v>0</v>
      </c>
      <c r="J153" s="60">
        <v>0</v>
      </c>
      <c r="K153" s="59">
        <v>0</v>
      </c>
      <c r="L153" s="59">
        <v>0</v>
      </c>
      <c r="M153" s="59">
        <v>0</v>
      </c>
      <c r="N153" s="60"/>
      <c r="O153" s="60"/>
    </row>
    <row r="154" spans="1:15" ht="26.25" customHeight="1">
      <c r="A154" s="70"/>
      <c r="B154" s="70"/>
      <c r="C154" s="199" t="s">
        <v>865</v>
      </c>
      <c r="D154" s="200"/>
      <c r="E154" s="63">
        <f>E155+E160</f>
        <v>140000</v>
      </c>
      <c r="F154" s="63">
        <f aca="true" t="shared" si="62" ref="F154:F164">SUM(G154:M154)</f>
        <v>145000</v>
      </c>
      <c r="G154" s="63">
        <f aca="true" t="shared" si="63" ref="G154:O154">G155+G160</f>
        <v>95000</v>
      </c>
      <c r="H154" s="63">
        <f t="shared" si="63"/>
        <v>0</v>
      </c>
      <c r="I154" s="63">
        <f t="shared" si="63"/>
        <v>0</v>
      </c>
      <c r="J154" s="63">
        <f t="shared" si="63"/>
        <v>50000</v>
      </c>
      <c r="K154" s="63">
        <f t="shared" si="63"/>
        <v>0</v>
      </c>
      <c r="L154" s="63">
        <f t="shared" si="63"/>
        <v>0</v>
      </c>
      <c r="M154" s="63">
        <f t="shared" si="63"/>
        <v>0</v>
      </c>
      <c r="N154" s="63">
        <f t="shared" si="63"/>
        <v>145000</v>
      </c>
      <c r="O154" s="63">
        <f t="shared" si="63"/>
        <v>150000</v>
      </c>
    </row>
    <row r="155" spans="1:15" ht="24" customHeight="1">
      <c r="A155" s="70"/>
      <c r="B155" s="69" t="s">
        <v>61</v>
      </c>
      <c r="C155" s="197" t="s">
        <v>934</v>
      </c>
      <c r="D155" s="198"/>
      <c r="E155" s="62">
        <f aca="true" t="shared" si="64" ref="E155:I157">E156</f>
        <v>70000</v>
      </c>
      <c r="F155" s="105">
        <f t="shared" si="62"/>
        <v>100000</v>
      </c>
      <c r="G155" s="62">
        <f t="shared" si="64"/>
        <v>50000</v>
      </c>
      <c r="H155" s="62">
        <f t="shared" si="64"/>
        <v>0</v>
      </c>
      <c r="I155" s="62">
        <f t="shared" si="64"/>
        <v>0</v>
      </c>
      <c r="J155" s="62">
        <f aca="true" t="shared" si="65" ref="J155:M156">J156</f>
        <v>50000</v>
      </c>
      <c r="K155" s="62">
        <f t="shared" si="65"/>
        <v>0</v>
      </c>
      <c r="L155" s="62">
        <f t="shared" si="65"/>
        <v>0</v>
      </c>
      <c r="M155" s="62">
        <f t="shared" si="65"/>
        <v>0</v>
      </c>
      <c r="N155" s="62">
        <f>N156</f>
        <v>100000</v>
      </c>
      <c r="O155" s="62">
        <f>O156</f>
        <v>100000</v>
      </c>
    </row>
    <row r="156" spans="1:15" ht="21" customHeight="1">
      <c r="A156" s="70"/>
      <c r="B156" s="70"/>
      <c r="C156" s="71">
        <v>3</v>
      </c>
      <c r="D156" s="59" t="s">
        <v>197</v>
      </c>
      <c r="E156" s="60">
        <f t="shared" si="64"/>
        <v>70000</v>
      </c>
      <c r="F156" s="60">
        <f t="shared" si="62"/>
        <v>100000</v>
      </c>
      <c r="G156" s="60">
        <f t="shared" si="64"/>
        <v>50000</v>
      </c>
      <c r="H156" s="60">
        <f t="shared" si="64"/>
        <v>0</v>
      </c>
      <c r="I156" s="60">
        <f t="shared" si="64"/>
        <v>0</v>
      </c>
      <c r="J156" s="60">
        <f t="shared" si="65"/>
        <v>50000</v>
      </c>
      <c r="K156" s="60">
        <f t="shared" si="65"/>
        <v>0</v>
      </c>
      <c r="L156" s="60">
        <f t="shared" si="65"/>
        <v>0</v>
      </c>
      <c r="M156" s="60">
        <f t="shared" si="65"/>
        <v>0</v>
      </c>
      <c r="N156" s="60">
        <f>N157</f>
        <v>100000</v>
      </c>
      <c r="O156" s="60">
        <f>O157</f>
        <v>100000</v>
      </c>
    </row>
    <row r="157" spans="1:15" ht="18" customHeight="1">
      <c r="A157" s="70"/>
      <c r="B157" s="70"/>
      <c r="C157" s="71">
        <v>35</v>
      </c>
      <c r="D157" s="59" t="s">
        <v>223</v>
      </c>
      <c r="E157" s="60">
        <f t="shared" si="64"/>
        <v>70000</v>
      </c>
      <c r="F157" s="60">
        <f t="shared" si="62"/>
        <v>100000</v>
      </c>
      <c r="G157" s="60">
        <f t="shared" si="64"/>
        <v>50000</v>
      </c>
      <c r="H157" s="60">
        <f t="shared" si="64"/>
        <v>0</v>
      </c>
      <c r="I157" s="60">
        <f t="shared" si="64"/>
        <v>0</v>
      </c>
      <c r="J157" s="60">
        <f>J158</f>
        <v>50000</v>
      </c>
      <c r="K157" s="60">
        <f>K158</f>
        <v>0</v>
      </c>
      <c r="L157" s="60">
        <f>L158</f>
        <v>0</v>
      </c>
      <c r="M157" s="60">
        <f>M158</f>
        <v>0</v>
      </c>
      <c r="N157" s="60">
        <v>100000</v>
      </c>
      <c r="O157" s="60">
        <v>100000</v>
      </c>
    </row>
    <row r="158" spans="1:15" ht="18.75" customHeight="1">
      <c r="A158" s="70"/>
      <c r="B158" s="70"/>
      <c r="C158" s="71">
        <v>352</v>
      </c>
      <c r="D158" s="59" t="s">
        <v>225</v>
      </c>
      <c r="E158" s="60">
        <f aca="true" t="shared" si="66" ref="E158:M158">SUM(E159:E159)</f>
        <v>70000</v>
      </c>
      <c r="F158" s="60">
        <f t="shared" si="62"/>
        <v>100000</v>
      </c>
      <c r="G158" s="60">
        <f t="shared" si="66"/>
        <v>50000</v>
      </c>
      <c r="H158" s="60">
        <f t="shared" si="66"/>
        <v>0</v>
      </c>
      <c r="I158" s="60">
        <f t="shared" si="66"/>
        <v>0</v>
      </c>
      <c r="J158" s="60">
        <f t="shared" si="66"/>
        <v>50000</v>
      </c>
      <c r="K158" s="60">
        <f t="shared" si="66"/>
        <v>0</v>
      </c>
      <c r="L158" s="60">
        <f t="shared" si="66"/>
        <v>0</v>
      </c>
      <c r="M158" s="60">
        <f t="shared" si="66"/>
        <v>0</v>
      </c>
      <c r="N158" s="60"/>
      <c r="O158" s="60"/>
    </row>
    <row r="159" spans="1:15" ht="15" customHeight="1">
      <c r="A159" s="70" t="s">
        <v>101</v>
      </c>
      <c r="B159" s="70"/>
      <c r="C159" s="71">
        <v>3523</v>
      </c>
      <c r="D159" s="59" t="s">
        <v>226</v>
      </c>
      <c r="E159" s="60">
        <v>70000</v>
      </c>
      <c r="F159" s="60">
        <f t="shared" si="62"/>
        <v>100000</v>
      </c>
      <c r="G159" s="60">
        <v>50000</v>
      </c>
      <c r="H159" s="59">
        <v>0</v>
      </c>
      <c r="I159" s="59">
        <v>0</v>
      </c>
      <c r="J159" s="60">
        <v>50000</v>
      </c>
      <c r="K159" s="59">
        <v>0</v>
      </c>
      <c r="L159" s="59">
        <v>0</v>
      </c>
      <c r="M159" s="59">
        <v>0</v>
      </c>
      <c r="N159" s="60"/>
      <c r="O159" s="60"/>
    </row>
    <row r="160" spans="1:15" ht="28.5" customHeight="1">
      <c r="A160" s="70"/>
      <c r="B160" s="69" t="s">
        <v>62</v>
      </c>
      <c r="C160" s="213" t="s">
        <v>933</v>
      </c>
      <c r="D160" s="214"/>
      <c r="E160" s="62">
        <f>E161</f>
        <v>70000</v>
      </c>
      <c r="F160" s="62">
        <f t="shared" si="62"/>
        <v>45000</v>
      </c>
      <c r="G160" s="62">
        <f>G161</f>
        <v>45000</v>
      </c>
      <c r="H160" s="62">
        <f aca="true" t="shared" si="67" ref="H160:M163">H161</f>
        <v>0</v>
      </c>
      <c r="I160" s="62">
        <f t="shared" si="67"/>
        <v>0</v>
      </c>
      <c r="J160" s="62">
        <f t="shared" si="67"/>
        <v>0</v>
      </c>
      <c r="K160" s="62">
        <f t="shared" si="67"/>
        <v>0</v>
      </c>
      <c r="L160" s="62">
        <f t="shared" si="67"/>
        <v>0</v>
      </c>
      <c r="M160" s="62">
        <f t="shared" si="67"/>
        <v>0</v>
      </c>
      <c r="N160" s="62">
        <f>N161</f>
        <v>45000</v>
      </c>
      <c r="O160" s="62">
        <f>O161</f>
        <v>50000</v>
      </c>
    </row>
    <row r="161" spans="1:15" ht="21" customHeight="1">
      <c r="A161" s="70"/>
      <c r="B161" s="70"/>
      <c r="C161" s="71">
        <v>3</v>
      </c>
      <c r="D161" s="59" t="s">
        <v>197</v>
      </c>
      <c r="E161" s="60">
        <f>E162</f>
        <v>70000</v>
      </c>
      <c r="F161" s="60">
        <f t="shared" si="62"/>
        <v>45000</v>
      </c>
      <c r="G161" s="60">
        <f>G162</f>
        <v>45000</v>
      </c>
      <c r="H161" s="60">
        <f t="shared" si="67"/>
        <v>0</v>
      </c>
      <c r="I161" s="60">
        <f t="shared" si="67"/>
        <v>0</v>
      </c>
      <c r="J161" s="60">
        <f t="shared" si="67"/>
        <v>0</v>
      </c>
      <c r="K161" s="60">
        <f t="shared" si="67"/>
        <v>0</v>
      </c>
      <c r="L161" s="60">
        <f t="shared" si="67"/>
        <v>0</v>
      </c>
      <c r="M161" s="60">
        <f t="shared" si="67"/>
        <v>0</v>
      </c>
      <c r="N161" s="60">
        <f>N162</f>
        <v>45000</v>
      </c>
      <c r="O161" s="60">
        <f>O162</f>
        <v>50000</v>
      </c>
    </row>
    <row r="162" spans="1:15" ht="18" customHeight="1">
      <c r="A162" s="70"/>
      <c r="B162" s="70"/>
      <c r="C162" s="71">
        <v>35</v>
      </c>
      <c r="D162" s="59" t="s">
        <v>223</v>
      </c>
      <c r="E162" s="60">
        <f>E163</f>
        <v>70000</v>
      </c>
      <c r="F162" s="60">
        <f t="shared" si="62"/>
        <v>45000</v>
      </c>
      <c r="G162" s="60">
        <f>G163</f>
        <v>45000</v>
      </c>
      <c r="H162" s="60">
        <f t="shared" si="67"/>
        <v>0</v>
      </c>
      <c r="I162" s="60">
        <f t="shared" si="67"/>
        <v>0</v>
      </c>
      <c r="J162" s="60">
        <f t="shared" si="67"/>
        <v>0</v>
      </c>
      <c r="K162" s="60">
        <f t="shared" si="67"/>
        <v>0</v>
      </c>
      <c r="L162" s="60">
        <f t="shared" si="67"/>
        <v>0</v>
      </c>
      <c r="M162" s="60">
        <f t="shared" si="67"/>
        <v>0</v>
      </c>
      <c r="N162" s="60">
        <v>45000</v>
      </c>
      <c r="O162" s="60">
        <v>50000</v>
      </c>
    </row>
    <row r="163" spans="1:15" ht="18" customHeight="1">
      <c r="A163" s="70"/>
      <c r="B163" s="70"/>
      <c r="C163" s="71">
        <v>352</v>
      </c>
      <c r="D163" s="59" t="s">
        <v>225</v>
      </c>
      <c r="E163" s="60">
        <f>SUM(E164:E165)</f>
        <v>70000</v>
      </c>
      <c r="F163" s="60">
        <f t="shared" si="62"/>
        <v>45000</v>
      </c>
      <c r="G163" s="60">
        <f>SUM(G164:G165)</f>
        <v>45000</v>
      </c>
      <c r="H163" s="60">
        <f t="shared" si="67"/>
        <v>0</v>
      </c>
      <c r="I163" s="60">
        <f t="shared" si="67"/>
        <v>0</v>
      </c>
      <c r="J163" s="60">
        <f t="shared" si="67"/>
        <v>0</v>
      </c>
      <c r="K163" s="60">
        <f t="shared" si="67"/>
        <v>0</v>
      </c>
      <c r="L163" s="60">
        <f t="shared" si="67"/>
        <v>0</v>
      </c>
      <c r="M163" s="60">
        <f t="shared" si="67"/>
        <v>0</v>
      </c>
      <c r="N163" s="60"/>
      <c r="O163" s="60"/>
    </row>
    <row r="164" spans="1:15" ht="15" customHeight="1">
      <c r="A164" s="70" t="s">
        <v>102</v>
      </c>
      <c r="B164" s="70"/>
      <c r="C164" s="71">
        <v>3523</v>
      </c>
      <c r="D164" s="59" t="s">
        <v>227</v>
      </c>
      <c r="E164" s="60">
        <v>30000</v>
      </c>
      <c r="F164" s="60">
        <f t="shared" si="62"/>
        <v>25000</v>
      </c>
      <c r="G164" s="60">
        <v>25000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60"/>
      <c r="O164" s="60"/>
    </row>
    <row r="165" spans="1:15" ht="15" customHeight="1">
      <c r="A165" s="70" t="s">
        <v>395</v>
      </c>
      <c r="B165" s="70"/>
      <c r="C165" s="71" t="s">
        <v>405</v>
      </c>
      <c r="D165" s="100" t="s">
        <v>665</v>
      </c>
      <c r="E165" s="60">
        <v>40000</v>
      </c>
      <c r="F165" s="60">
        <f>SUM(G165:M165)</f>
        <v>20000</v>
      </c>
      <c r="G165" s="60">
        <v>20000</v>
      </c>
      <c r="H165" s="59">
        <v>0</v>
      </c>
      <c r="I165" s="59">
        <v>0</v>
      </c>
      <c r="J165" s="59">
        <v>0</v>
      </c>
      <c r="K165" s="59">
        <v>0</v>
      </c>
      <c r="L165" s="59">
        <v>0</v>
      </c>
      <c r="M165" s="59">
        <v>0</v>
      </c>
      <c r="N165" s="60"/>
      <c r="O165" s="60"/>
    </row>
    <row r="166" spans="1:15" ht="25.5" customHeight="1">
      <c r="A166" s="70"/>
      <c r="B166" s="70"/>
      <c r="C166" s="199" t="s">
        <v>866</v>
      </c>
      <c r="D166" s="200"/>
      <c r="E166" s="63">
        <f>E167+E179+E184</f>
        <v>1695000</v>
      </c>
      <c r="F166" s="63">
        <f aca="true" t="shared" si="68" ref="F166:F197">SUM(G166:M166)</f>
        <v>2460000</v>
      </c>
      <c r="G166" s="63">
        <f aca="true" t="shared" si="69" ref="G166:O166">G167+G179+G184</f>
        <v>100000</v>
      </c>
      <c r="H166" s="63">
        <f t="shared" si="69"/>
        <v>0</v>
      </c>
      <c r="I166" s="63">
        <f t="shared" si="69"/>
        <v>1260000</v>
      </c>
      <c r="J166" s="63">
        <f t="shared" si="69"/>
        <v>600000</v>
      </c>
      <c r="K166" s="63">
        <f t="shared" si="69"/>
        <v>0</v>
      </c>
      <c r="L166" s="63">
        <f t="shared" si="69"/>
        <v>500000</v>
      </c>
      <c r="M166" s="63">
        <f t="shared" si="69"/>
        <v>0</v>
      </c>
      <c r="N166" s="63">
        <f t="shared" si="69"/>
        <v>2400000</v>
      </c>
      <c r="O166" s="63">
        <f t="shared" si="69"/>
        <v>2570000</v>
      </c>
    </row>
    <row r="167" spans="1:15" ht="24" customHeight="1">
      <c r="A167" s="70"/>
      <c r="B167" s="69" t="s">
        <v>63</v>
      </c>
      <c r="C167" s="197" t="s">
        <v>916</v>
      </c>
      <c r="D167" s="198"/>
      <c r="E167" s="62">
        <f aca="true" t="shared" si="70" ref="E167:O168">E168</f>
        <v>560000</v>
      </c>
      <c r="F167" s="62">
        <f t="shared" si="68"/>
        <v>560000</v>
      </c>
      <c r="G167" s="62">
        <f t="shared" si="70"/>
        <v>100000</v>
      </c>
      <c r="H167" s="62">
        <f t="shared" si="70"/>
        <v>0</v>
      </c>
      <c r="I167" s="62">
        <f t="shared" si="70"/>
        <v>360000</v>
      </c>
      <c r="J167" s="62">
        <f t="shared" si="70"/>
        <v>100000</v>
      </c>
      <c r="K167" s="62">
        <f t="shared" si="70"/>
        <v>0</v>
      </c>
      <c r="L167" s="62">
        <f t="shared" si="70"/>
        <v>0</v>
      </c>
      <c r="M167" s="62">
        <f t="shared" si="70"/>
        <v>0</v>
      </c>
      <c r="N167" s="62">
        <f t="shared" si="70"/>
        <v>500000</v>
      </c>
      <c r="O167" s="62">
        <f t="shared" si="70"/>
        <v>520000</v>
      </c>
    </row>
    <row r="168" spans="1:15" ht="21" customHeight="1">
      <c r="A168" s="70"/>
      <c r="B168" s="70"/>
      <c r="C168" s="71">
        <v>3</v>
      </c>
      <c r="D168" s="59" t="s">
        <v>801</v>
      </c>
      <c r="E168" s="60">
        <f t="shared" si="70"/>
        <v>560000</v>
      </c>
      <c r="F168" s="60">
        <f t="shared" si="68"/>
        <v>560000</v>
      </c>
      <c r="G168" s="60">
        <f t="shared" si="70"/>
        <v>100000</v>
      </c>
      <c r="H168" s="60">
        <f t="shared" si="70"/>
        <v>0</v>
      </c>
      <c r="I168" s="60">
        <f t="shared" si="70"/>
        <v>360000</v>
      </c>
      <c r="J168" s="60">
        <f t="shared" si="70"/>
        <v>100000</v>
      </c>
      <c r="K168" s="60">
        <f t="shared" si="70"/>
        <v>0</v>
      </c>
      <c r="L168" s="60">
        <f t="shared" si="70"/>
        <v>0</v>
      </c>
      <c r="M168" s="60">
        <f t="shared" si="70"/>
        <v>0</v>
      </c>
      <c r="N168" s="60">
        <f t="shared" si="70"/>
        <v>500000</v>
      </c>
      <c r="O168" s="60">
        <f t="shared" si="70"/>
        <v>520000</v>
      </c>
    </row>
    <row r="169" spans="1:15" ht="18" customHeight="1">
      <c r="A169" s="70"/>
      <c r="B169" s="70"/>
      <c r="C169" s="71">
        <v>32</v>
      </c>
      <c r="D169" s="59" t="s">
        <v>802</v>
      </c>
      <c r="E169" s="60">
        <f>E170+E172</f>
        <v>560000</v>
      </c>
      <c r="F169" s="60">
        <f t="shared" si="68"/>
        <v>560000</v>
      </c>
      <c r="G169" s="60">
        <f aca="true" t="shared" si="71" ref="G169:M169">G170+G172</f>
        <v>100000</v>
      </c>
      <c r="H169" s="60">
        <f t="shared" si="71"/>
        <v>0</v>
      </c>
      <c r="I169" s="60">
        <f>I170+I172</f>
        <v>360000</v>
      </c>
      <c r="J169" s="60">
        <f t="shared" si="71"/>
        <v>100000</v>
      </c>
      <c r="K169" s="60">
        <f t="shared" si="71"/>
        <v>0</v>
      </c>
      <c r="L169" s="60">
        <f t="shared" si="71"/>
        <v>0</v>
      </c>
      <c r="M169" s="60">
        <f t="shared" si="71"/>
        <v>0</v>
      </c>
      <c r="N169" s="60">
        <v>500000</v>
      </c>
      <c r="O169" s="60">
        <v>520000</v>
      </c>
    </row>
    <row r="170" spans="1:15" ht="17.25" customHeight="1">
      <c r="A170" s="70"/>
      <c r="B170" s="70" t="s">
        <v>19</v>
      </c>
      <c r="C170" s="71">
        <v>322</v>
      </c>
      <c r="D170" s="59" t="s">
        <v>215</v>
      </c>
      <c r="E170" s="60">
        <f aca="true" t="shared" si="72" ref="E170:M170">E171</f>
        <v>90000</v>
      </c>
      <c r="F170" s="60">
        <f t="shared" si="68"/>
        <v>80000</v>
      </c>
      <c r="G170" s="60">
        <f t="shared" si="72"/>
        <v>20000</v>
      </c>
      <c r="H170" s="60">
        <f t="shared" si="72"/>
        <v>0</v>
      </c>
      <c r="I170" s="60">
        <f t="shared" si="72"/>
        <v>60000</v>
      </c>
      <c r="J170" s="60">
        <f t="shared" si="72"/>
        <v>0</v>
      </c>
      <c r="K170" s="60">
        <f t="shared" si="72"/>
        <v>0</v>
      </c>
      <c r="L170" s="60">
        <f t="shared" si="72"/>
        <v>0</v>
      </c>
      <c r="M170" s="60">
        <f t="shared" si="72"/>
        <v>0</v>
      </c>
      <c r="N170" s="60"/>
      <c r="O170" s="60"/>
    </row>
    <row r="171" spans="1:15" ht="15" customHeight="1">
      <c r="A171" s="70" t="s">
        <v>103</v>
      </c>
      <c r="B171" s="70"/>
      <c r="C171" s="71">
        <v>3224</v>
      </c>
      <c r="D171" s="59" t="s">
        <v>228</v>
      </c>
      <c r="E171" s="60">
        <v>90000</v>
      </c>
      <c r="F171" s="60">
        <f t="shared" si="68"/>
        <v>80000</v>
      </c>
      <c r="G171" s="60">
        <v>20000</v>
      </c>
      <c r="H171" s="59">
        <v>0</v>
      </c>
      <c r="I171" s="60">
        <v>60000</v>
      </c>
      <c r="J171" s="59">
        <v>0</v>
      </c>
      <c r="K171" s="59">
        <v>0</v>
      </c>
      <c r="L171" s="59">
        <v>0</v>
      </c>
      <c r="M171" s="59">
        <v>0</v>
      </c>
      <c r="N171" s="60"/>
      <c r="O171" s="60"/>
    </row>
    <row r="172" spans="1:15" ht="17.25" customHeight="1">
      <c r="A172" s="70"/>
      <c r="B172" s="70"/>
      <c r="C172" s="71">
        <v>323</v>
      </c>
      <c r="D172" s="59" t="s">
        <v>217</v>
      </c>
      <c r="E172" s="60">
        <f>SUM(E173:E174)</f>
        <v>470000</v>
      </c>
      <c r="F172" s="60">
        <f t="shared" si="68"/>
        <v>480000</v>
      </c>
      <c r="G172" s="60">
        <f>SUM(G173:G174)</f>
        <v>80000</v>
      </c>
      <c r="H172" s="60">
        <f>SUM(H173:H174)</f>
        <v>0</v>
      </c>
      <c r="I172" s="60">
        <f>SUM(I173:I174)</f>
        <v>300000</v>
      </c>
      <c r="J172" s="60">
        <f>SUM(J173:J174)</f>
        <v>100000</v>
      </c>
      <c r="K172" s="60">
        <f>K173</f>
        <v>0</v>
      </c>
      <c r="L172" s="60">
        <f>L173</f>
        <v>0</v>
      </c>
      <c r="M172" s="60">
        <f>M173</f>
        <v>0</v>
      </c>
      <c r="N172" s="60"/>
      <c r="O172" s="60"/>
    </row>
    <row r="173" spans="1:15" ht="15" customHeight="1">
      <c r="A173" s="70" t="s">
        <v>104</v>
      </c>
      <c r="B173" s="70"/>
      <c r="C173" s="71">
        <v>3232</v>
      </c>
      <c r="D173" s="59" t="s">
        <v>421</v>
      </c>
      <c r="E173" s="60">
        <v>250000</v>
      </c>
      <c r="F173" s="60">
        <f t="shared" si="68"/>
        <v>200000</v>
      </c>
      <c r="G173" s="60">
        <v>0</v>
      </c>
      <c r="H173" s="59">
        <v>0</v>
      </c>
      <c r="I173" s="60">
        <v>200000</v>
      </c>
      <c r="J173" s="60">
        <v>0</v>
      </c>
      <c r="K173" s="59">
        <v>0</v>
      </c>
      <c r="L173" s="59"/>
      <c r="M173" s="59">
        <v>0</v>
      </c>
      <c r="N173" s="60"/>
      <c r="O173" s="60"/>
    </row>
    <row r="174" spans="1:15" ht="14.25" customHeight="1">
      <c r="A174" s="70" t="s">
        <v>105</v>
      </c>
      <c r="B174" s="70"/>
      <c r="C174" s="71" t="s">
        <v>377</v>
      </c>
      <c r="D174" s="59" t="s">
        <v>1076</v>
      </c>
      <c r="E174" s="60">
        <v>220000</v>
      </c>
      <c r="F174" s="60">
        <f t="shared" si="68"/>
        <v>280000</v>
      </c>
      <c r="G174" s="60">
        <v>80000</v>
      </c>
      <c r="H174" s="59">
        <v>0</v>
      </c>
      <c r="I174" s="60">
        <v>100000</v>
      </c>
      <c r="J174" s="60">
        <v>100000</v>
      </c>
      <c r="K174" s="59">
        <v>0</v>
      </c>
      <c r="L174" s="59">
        <v>0</v>
      </c>
      <c r="M174" s="59">
        <v>0</v>
      </c>
      <c r="N174" s="60"/>
      <c r="O174" s="60"/>
    </row>
    <row r="175" spans="1:15" ht="30.75" customHeight="1">
      <c r="A175" s="93"/>
      <c r="B175" s="93"/>
      <c r="C175" s="72"/>
      <c r="D175" s="66"/>
      <c r="E175" s="76"/>
      <c r="F175" s="76"/>
      <c r="G175" s="76"/>
      <c r="H175" s="66"/>
      <c r="I175" s="66"/>
      <c r="J175" s="76"/>
      <c r="K175" s="66"/>
      <c r="L175" s="66"/>
      <c r="M175" s="66"/>
      <c r="N175" s="76"/>
      <c r="O175" s="76"/>
    </row>
    <row r="176" spans="1:15" ht="18" customHeight="1">
      <c r="A176" s="191" t="s">
        <v>36</v>
      </c>
      <c r="B176" s="190" t="s">
        <v>333</v>
      </c>
      <c r="C176" s="191" t="s">
        <v>800</v>
      </c>
      <c r="D176" s="191" t="s">
        <v>422</v>
      </c>
      <c r="E176" s="192" t="s">
        <v>1053</v>
      </c>
      <c r="F176" s="194" t="s">
        <v>1054</v>
      </c>
      <c r="G176" s="189" t="s">
        <v>1056</v>
      </c>
      <c r="H176" s="189"/>
      <c r="I176" s="189"/>
      <c r="J176" s="189"/>
      <c r="K176" s="189"/>
      <c r="L176" s="189"/>
      <c r="M176" s="189"/>
      <c r="N176" s="190" t="s">
        <v>905</v>
      </c>
      <c r="O176" s="190" t="s">
        <v>1055</v>
      </c>
    </row>
    <row r="177" spans="1:15" ht="39" customHeight="1">
      <c r="A177" s="191"/>
      <c r="B177" s="191"/>
      <c r="C177" s="191"/>
      <c r="D177" s="191"/>
      <c r="E177" s="193"/>
      <c r="F177" s="195"/>
      <c r="G177" s="57" t="s">
        <v>804</v>
      </c>
      <c r="H177" s="57" t="s">
        <v>334</v>
      </c>
      <c r="I177" s="57" t="s">
        <v>803</v>
      </c>
      <c r="J177" s="57" t="s">
        <v>805</v>
      </c>
      <c r="K177" s="57" t="s">
        <v>346</v>
      </c>
      <c r="L177" s="57" t="s">
        <v>806</v>
      </c>
      <c r="M177" s="57" t="s">
        <v>807</v>
      </c>
      <c r="N177" s="190"/>
      <c r="O177" s="190"/>
    </row>
    <row r="178" spans="1:15" ht="12" customHeight="1">
      <c r="A178" s="78">
        <v>1</v>
      </c>
      <c r="B178" s="78">
        <v>2</v>
      </c>
      <c r="C178" s="78">
        <v>3</v>
      </c>
      <c r="D178" s="78">
        <v>4</v>
      </c>
      <c r="E178" s="78">
        <v>5</v>
      </c>
      <c r="F178" s="78">
        <v>6</v>
      </c>
      <c r="G178" s="78">
        <v>7</v>
      </c>
      <c r="H178" s="78">
        <v>8</v>
      </c>
      <c r="I178" s="78">
        <v>9</v>
      </c>
      <c r="J178" s="78">
        <v>10</v>
      </c>
      <c r="K178" s="78">
        <v>11</v>
      </c>
      <c r="L178" s="78">
        <v>12</v>
      </c>
      <c r="M178" s="78">
        <v>13</v>
      </c>
      <c r="N178" s="78">
        <v>14</v>
      </c>
      <c r="O178" s="78">
        <v>15</v>
      </c>
    </row>
    <row r="179" spans="1:15" ht="24" customHeight="1">
      <c r="A179" s="70"/>
      <c r="B179" s="69" t="s">
        <v>63</v>
      </c>
      <c r="C179" s="197" t="s">
        <v>917</v>
      </c>
      <c r="D179" s="198"/>
      <c r="E179" s="62">
        <f>E180</f>
        <v>550000</v>
      </c>
      <c r="F179" s="62">
        <f t="shared" si="68"/>
        <v>500000</v>
      </c>
      <c r="G179" s="62">
        <f>G180</f>
        <v>0</v>
      </c>
      <c r="H179" s="62">
        <f aca="true" t="shared" si="73" ref="H179:M180">H180</f>
        <v>0</v>
      </c>
      <c r="I179" s="62">
        <f t="shared" si="73"/>
        <v>0</v>
      </c>
      <c r="J179" s="62">
        <f t="shared" si="73"/>
        <v>0</v>
      </c>
      <c r="K179" s="62">
        <f t="shared" si="73"/>
        <v>0</v>
      </c>
      <c r="L179" s="62">
        <f t="shared" si="73"/>
        <v>500000</v>
      </c>
      <c r="M179" s="62">
        <f t="shared" si="73"/>
        <v>0</v>
      </c>
      <c r="N179" s="62">
        <f>N180</f>
        <v>500000</v>
      </c>
      <c r="O179" s="62">
        <f>O180</f>
        <v>550000</v>
      </c>
    </row>
    <row r="180" spans="1:15" ht="21" customHeight="1">
      <c r="A180" s="70"/>
      <c r="B180" s="70"/>
      <c r="C180" s="71">
        <v>4</v>
      </c>
      <c r="D180" s="59" t="s">
        <v>229</v>
      </c>
      <c r="E180" s="60">
        <f>E181</f>
        <v>550000</v>
      </c>
      <c r="F180" s="60">
        <f t="shared" si="68"/>
        <v>500000</v>
      </c>
      <c r="G180" s="60">
        <f>G181</f>
        <v>0</v>
      </c>
      <c r="H180" s="60">
        <f t="shared" si="73"/>
        <v>0</v>
      </c>
      <c r="I180" s="60">
        <f t="shared" si="73"/>
        <v>0</v>
      </c>
      <c r="J180" s="60">
        <f t="shared" si="73"/>
        <v>0</v>
      </c>
      <c r="K180" s="60">
        <f t="shared" si="73"/>
        <v>0</v>
      </c>
      <c r="L180" s="60">
        <f t="shared" si="73"/>
        <v>500000</v>
      </c>
      <c r="M180" s="60">
        <f t="shared" si="73"/>
        <v>0</v>
      </c>
      <c r="N180" s="60">
        <f>N181</f>
        <v>500000</v>
      </c>
      <c r="O180" s="60">
        <f>O181</f>
        <v>550000</v>
      </c>
    </row>
    <row r="181" spans="1:15" ht="18" customHeight="1">
      <c r="A181" s="70"/>
      <c r="B181" s="70"/>
      <c r="C181" s="71">
        <v>41</v>
      </c>
      <c r="D181" s="59" t="s">
        <v>230</v>
      </c>
      <c r="E181" s="60">
        <f>E182</f>
        <v>550000</v>
      </c>
      <c r="F181" s="60">
        <f t="shared" si="68"/>
        <v>500000</v>
      </c>
      <c r="G181" s="60">
        <f>G182</f>
        <v>0</v>
      </c>
      <c r="H181" s="60">
        <f aca="true" t="shared" si="74" ref="H181:M182">H182</f>
        <v>0</v>
      </c>
      <c r="I181" s="60">
        <f t="shared" si="74"/>
        <v>0</v>
      </c>
      <c r="J181" s="60">
        <f t="shared" si="74"/>
        <v>0</v>
      </c>
      <c r="K181" s="60">
        <f t="shared" si="74"/>
        <v>0</v>
      </c>
      <c r="L181" s="60">
        <f t="shared" si="74"/>
        <v>500000</v>
      </c>
      <c r="M181" s="60">
        <f t="shared" si="74"/>
        <v>0</v>
      </c>
      <c r="N181" s="60">
        <v>500000</v>
      </c>
      <c r="O181" s="60">
        <v>550000</v>
      </c>
    </row>
    <row r="182" spans="1:15" ht="16.5" customHeight="1">
      <c r="A182" s="70"/>
      <c r="B182" s="70"/>
      <c r="C182" s="71">
        <v>411</v>
      </c>
      <c r="D182" s="59" t="s">
        <v>231</v>
      </c>
      <c r="E182" s="60">
        <f>E183</f>
        <v>550000</v>
      </c>
      <c r="F182" s="60">
        <f t="shared" si="68"/>
        <v>500000</v>
      </c>
      <c r="G182" s="60">
        <f>G183</f>
        <v>0</v>
      </c>
      <c r="H182" s="60">
        <f t="shared" si="74"/>
        <v>0</v>
      </c>
      <c r="I182" s="60">
        <f t="shared" si="74"/>
        <v>0</v>
      </c>
      <c r="J182" s="60">
        <f t="shared" si="74"/>
        <v>0</v>
      </c>
      <c r="K182" s="60">
        <f t="shared" si="74"/>
        <v>0</v>
      </c>
      <c r="L182" s="60">
        <f t="shared" si="74"/>
        <v>500000</v>
      </c>
      <c r="M182" s="60">
        <f t="shared" si="74"/>
        <v>0</v>
      </c>
      <c r="N182" s="60"/>
      <c r="O182" s="60"/>
    </row>
    <row r="183" spans="1:15" ht="15" customHeight="1">
      <c r="A183" s="70" t="s">
        <v>106</v>
      </c>
      <c r="B183" s="70"/>
      <c r="C183" s="71">
        <v>4111</v>
      </c>
      <c r="D183" s="59" t="s">
        <v>1077</v>
      </c>
      <c r="E183" s="60">
        <v>550000</v>
      </c>
      <c r="F183" s="101">
        <f t="shared" si="68"/>
        <v>500000</v>
      </c>
      <c r="G183" s="60">
        <v>0</v>
      </c>
      <c r="H183" s="59">
        <v>0</v>
      </c>
      <c r="I183" s="60">
        <v>0</v>
      </c>
      <c r="J183" s="59">
        <v>0</v>
      </c>
      <c r="K183" s="59">
        <v>0</v>
      </c>
      <c r="L183" s="60">
        <v>500000</v>
      </c>
      <c r="M183" s="59">
        <v>0</v>
      </c>
      <c r="N183" s="60"/>
      <c r="O183" s="60"/>
    </row>
    <row r="184" spans="1:15" ht="25.5" customHeight="1">
      <c r="A184" s="70"/>
      <c r="B184" s="69" t="s">
        <v>63</v>
      </c>
      <c r="C184" s="197" t="s">
        <v>918</v>
      </c>
      <c r="D184" s="198"/>
      <c r="E184" s="62">
        <f>E185</f>
        <v>585000</v>
      </c>
      <c r="F184" s="62">
        <f t="shared" si="68"/>
        <v>1400000</v>
      </c>
      <c r="G184" s="62">
        <f>G185</f>
        <v>0</v>
      </c>
      <c r="H184" s="62">
        <f aca="true" t="shared" si="75" ref="H184:I187">H185</f>
        <v>0</v>
      </c>
      <c r="I184" s="62">
        <f t="shared" si="75"/>
        <v>900000</v>
      </c>
      <c r="J184" s="62">
        <f aca="true" t="shared" si="76" ref="J184:M187">J185</f>
        <v>500000</v>
      </c>
      <c r="K184" s="62">
        <f t="shared" si="76"/>
        <v>0</v>
      </c>
      <c r="L184" s="62">
        <f t="shared" si="76"/>
        <v>0</v>
      </c>
      <c r="M184" s="62">
        <f t="shared" si="76"/>
        <v>0</v>
      </c>
      <c r="N184" s="62">
        <f>N185</f>
        <v>1400000</v>
      </c>
      <c r="O184" s="62">
        <f>O185</f>
        <v>1500000</v>
      </c>
    </row>
    <row r="185" spans="1:15" ht="21" customHeight="1">
      <c r="A185" s="70"/>
      <c r="B185" s="70"/>
      <c r="C185" s="71">
        <v>4</v>
      </c>
      <c r="D185" s="59" t="s">
        <v>232</v>
      </c>
      <c r="E185" s="60">
        <f>E186</f>
        <v>585000</v>
      </c>
      <c r="F185" s="60">
        <f t="shared" si="68"/>
        <v>1400000</v>
      </c>
      <c r="G185" s="60">
        <f>G186</f>
        <v>0</v>
      </c>
      <c r="H185" s="60">
        <f t="shared" si="75"/>
        <v>0</v>
      </c>
      <c r="I185" s="60">
        <f t="shared" si="75"/>
        <v>900000</v>
      </c>
      <c r="J185" s="60">
        <f t="shared" si="76"/>
        <v>500000</v>
      </c>
      <c r="K185" s="60">
        <f t="shared" si="76"/>
        <v>0</v>
      </c>
      <c r="L185" s="60">
        <f t="shared" si="76"/>
        <v>0</v>
      </c>
      <c r="M185" s="60">
        <f t="shared" si="76"/>
        <v>0</v>
      </c>
      <c r="N185" s="60">
        <f>N186</f>
        <v>1400000</v>
      </c>
      <c r="O185" s="60">
        <f>O186</f>
        <v>1500000</v>
      </c>
    </row>
    <row r="186" spans="1:15" ht="18" customHeight="1">
      <c r="A186" s="70"/>
      <c r="B186" s="70" t="s">
        <v>19</v>
      </c>
      <c r="C186" s="71">
        <v>42</v>
      </c>
      <c r="D186" s="59" t="s">
        <v>233</v>
      </c>
      <c r="E186" s="60">
        <f>E187</f>
        <v>585000</v>
      </c>
      <c r="F186" s="60">
        <f t="shared" si="68"/>
        <v>1400000</v>
      </c>
      <c r="G186" s="60">
        <f>G187</f>
        <v>0</v>
      </c>
      <c r="H186" s="60">
        <f t="shared" si="75"/>
        <v>0</v>
      </c>
      <c r="I186" s="60">
        <f t="shared" si="75"/>
        <v>900000</v>
      </c>
      <c r="J186" s="60">
        <f t="shared" si="76"/>
        <v>500000</v>
      </c>
      <c r="K186" s="60">
        <f t="shared" si="76"/>
        <v>0</v>
      </c>
      <c r="L186" s="60">
        <f t="shared" si="76"/>
        <v>0</v>
      </c>
      <c r="M186" s="60">
        <f t="shared" si="76"/>
        <v>0</v>
      </c>
      <c r="N186" s="60">
        <v>1400000</v>
      </c>
      <c r="O186" s="60">
        <v>1500000</v>
      </c>
    </row>
    <row r="187" spans="1:15" ht="16.5" customHeight="1">
      <c r="A187" s="70"/>
      <c r="B187" s="70" t="s">
        <v>19</v>
      </c>
      <c r="C187" s="71">
        <v>421</v>
      </c>
      <c r="D187" s="59" t="s">
        <v>234</v>
      </c>
      <c r="E187" s="60">
        <f>E188</f>
        <v>585000</v>
      </c>
      <c r="F187" s="60">
        <f t="shared" si="68"/>
        <v>1400000</v>
      </c>
      <c r="G187" s="60">
        <f>G188</f>
        <v>0</v>
      </c>
      <c r="H187" s="60">
        <f t="shared" si="75"/>
        <v>0</v>
      </c>
      <c r="I187" s="60">
        <f t="shared" si="75"/>
        <v>900000</v>
      </c>
      <c r="J187" s="60">
        <f t="shared" si="76"/>
        <v>500000</v>
      </c>
      <c r="K187" s="60">
        <f t="shared" si="76"/>
        <v>0</v>
      </c>
      <c r="L187" s="60">
        <f t="shared" si="76"/>
        <v>0</v>
      </c>
      <c r="M187" s="60">
        <f t="shared" si="76"/>
        <v>0</v>
      </c>
      <c r="N187" s="60"/>
      <c r="O187" s="60"/>
    </row>
    <row r="188" spans="1:15" ht="15" customHeight="1">
      <c r="A188" s="70" t="s">
        <v>107</v>
      </c>
      <c r="B188" s="70"/>
      <c r="C188" s="71">
        <v>4213</v>
      </c>
      <c r="D188" s="59" t="s">
        <v>520</v>
      </c>
      <c r="E188" s="60">
        <v>585000</v>
      </c>
      <c r="F188" s="101">
        <f t="shared" si="68"/>
        <v>1400000</v>
      </c>
      <c r="G188" s="60">
        <v>0</v>
      </c>
      <c r="H188" s="59">
        <v>0</v>
      </c>
      <c r="I188" s="60">
        <v>900000</v>
      </c>
      <c r="J188" s="60">
        <v>500000</v>
      </c>
      <c r="K188" s="59">
        <v>0</v>
      </c>
      <c r="L188" s="60">
        <v>0</v>
      </c>
      <c r="M188" s="59">
        <v>0</v>
      </c>
      <c r="N188" s="60"/>
      <c r="O188" s="60"/>
    </row>
    <row r="189" spans="1:15" ht="27.75" customHeight="1">
      <c r="A189" s="70"/>
      <c r="B189" s="70"/>
      <c r="C189" s="199" t="s">
        <v>867</v>
      </c>
      <c r="D189" s="200"/>
      <c r="E189" s="63">
        <f>E190+E198</f>
        <v>1257000</v>
      </c>
      <c r="F189" s="63">
        <f t="shared" si="68"/>
        <v>1617000</v>
      </c>
      <c r="G189" s="63">
        <f aca="true" t="shared" si="77" ref="G189:O189">G190+G198</f>
        <v>1190000</v>
      </c>
      <c r="H189" s="63">
        <f t="shared" si="77"/>
        <v>0</v>
      </c>
      <c r="I189" s="63">
        <f t="shared" si="77"/>
        <v>77000</v>
      </c>
      <c r="J189" s="63">
        <f t="shared" si="77"/>
        <v>350000</v>
      </c>
      <c r="K189" s="63">
        <f t="shared" si="77"/>
        <v>0</v>
      </c>
      <c r="L189" s="63">
        <f t="shared" si="77"/>
        <v>0</v>
      </c>
      <c r="M189" s="63">
        <f t="shared" si="77"/>
        <v>0</v>
      </c>
      <c r="N189" s="63">
        <f t="shared" si="77"/>
        <v>2650000</v>
      </c>
      <c r="O189" s="63">
        <f t="shared" si="77"/>
        <v>2870000</v>
      </c>
    </row>
    <row r="190" spans="1:15" ht="27.75" customHeight="1">
      <c r="A190" s="70"/>
      <c r="B190" s="69" t="s">
        <v>522</v>
      </c>
      <c r="C190" s="213" t="s">
        <v>932</v>
      </c>
      <c r="D190" s="214"/>
      <c r="E190" s="62">
        <f>E191</f>
        <v>322000</v>
      </c>
      <c r="F190" s="62">
        <f t="shared" si="68"/>
        <v>367000</v>
      </c>
      <c r="G190" s="62">
        <f>G191</f>
        <v>200000</v>
      </c>
      <c r="H190" s="62">
        <f>H191</f>
        <v>0</v>
      </c>
      <c r="I190" s="62">
        <f>I191</f>
        <v>17000</v>
      </c>
      <c r="J190" s="62">
        <f aca="true" t="shared" si="78" ref="J190:O190">J191</f>
        <v>150000</v>
      </c>
      <c r="K190" s="62">
        <f t="shared" si="78"/>
        <v>0</v>
      </c>
      <c r="L190" s="62">
        <f t="shared" si="78"/>
        <v>0</v>
      </c>
      <c r="M190" s="62">
        <f t="shared" si="78"/>
        <v>0</v>
      </c>
      <c r="N190" s="62">
        <f t="shared" si="78"/>
        <v>1090000</v>
      </c>
      <c r="O190" s="62">
        <f t="shared" si="78"/>
        <v>1100000</v>
      </c>
    </row>
    <row r="191" spans="1:15" ht="21" customHeight="1">
      <c r="A191" s="70"/>
      <c r="B191" s="70" t="s">
        <v>19</v>
      </c>
      <c r="C191" s="71">
        <v>3</v>
      </c>
      <c r="D191" s="59" t="s">
        <v>197</v>
      </c>
      <c r="E191" s="60">
        <f>E192+E195</f>
        <v>322000</v>
      </c>
      <c r="F191" s="60">
        <f t="shared" si="68"/>
        <v>367000</v>
      </c>
      <c r="G191" s="60">
        <f aca="true" t="shared" si="79" ref="G191:O191">G192+G195</f>
        <v>200000</v>
      </c>
      <c r="H191" s="60">
        <f t="shared" si="79"/>
        <v>0</v>
      </c>
      <c r="I191" s="60">
        <f t="shared" si="79"/>
        <v>17000</v>
      </c>
      <c r="J191" s="60">
        <f t="shared" si="79"/>
        <v>150000</v>
      </c>
      <c r="K191" s="60">
        <f t="shared" si="79"/>
        <v>0</v>
      </c>
      <c r="L191" s="60">
        <f t="shared" si="79"/>
        <v>0</v>
      </c>
      <c r="M191" s="60">
        <f t="shared" si="79"/>
        <v>0</v>
      </c>
      <c r="N191" s="60">
        <f t="shared" si="79"/>
        <v>1090000</v>
      </c>
      <c r="O191" s="60">
        <f t="shared" si="79"/>
        <v>1100000</v>
      </c>
    </row>
    <row r="192" spans="1:15" ht="18" customHeight="1">
      <c r="A192" s="70"/>
      <c r="B192" s="70"/>
      <c r="C192" s="71">
        <v>32</v>
      </c>
      <c r="D192" s="59" t="s">
        <v>802</v>
      </c>
      <c r="E192" s="60">
        <f aca="true" t="shared" si="80" ref="E192:I193">E193</f>
        <v>107000</v>
      </c>
      <c r="F192" s="60">
        <f t="shared" si="68"/>
        <v>87000</v>
      </c>
      <c r="G192" s="60">
        <f t="shared" si="80"/>
        <v>70000</v>
      </c>
      <c r="H192" s="60">
        <f t="shared" si="80"/>
        <v>0</v>
      </c>
      <c r="I192" s="60">
        <f t="shared" si="80"/>
        <v>17000</v>
      </c>
      <c r="J192" s="60">
        <f aca="true" t="shared" si="81" ref="J192:M193">J193</f>
        <v>0</v>
      </c>
      <c r="K192" s="60">
        <f t="shared" si="81"/>
        <v>0</v>
      </c>
      <c r="L192" s="60">
        <f t="shared" si="81"/>
        <v>0</v>
      </c>
      <c r="M192" s="60">
        <f t="shared" si="81"/>
        <v>0</v>
      </c>
      <c r="N192" s="60">
        <v>90000</v>
      </c>
      <c r="O192" s="60">
        <v>100000</v>
      </c>
    </row>
    <row r="193" spans="1:15" ht="16.5" customHeight="1">
      <c r="A193" s="70"/>
      <c r="B193" s="70"/>
      <c r="C193" s="71">
        <v>323</v>
      </c>
      <c r="D193" s="59" t="s">
        <v>217</v>
      </c>
      <c r="E193" s="60">
        <f t="shared" si="80"/>
        <v>107000</v>
      </c>
      <c r="F193" s="60">
        <f t="shared" si="68"/>
        <v>87000</v>
      </c>
      <c r="G193" s="60">
        <f t="shared" si="80"/>
        <v>70000</v>
      </c>
      <c r="H193" s="60">
        <f t="shared" si="80"/>
        <v>0</v>
      </c>
      <c r="I193" s="60">
        <f t="shared" si="80"/>
        <v>17000</v>
      </c>
      <c r="J193" s="60">
        <f t="shared" si="81"/>
        <v>0</v>
      </c>
      <c r="K193" s="60">
        <f t="shared" si="81"/>
        <v>0</v>
      </c>
      <c r="L193" s="60">
        <f t="shared" si="81"/>
        <v>0</v>
      </c>
      <c r="M193" s="60">
        <f t="shared" si="81"/>
        <v>0</v>
      </c>
      <c r="N193" s="60"/>
      <c r="O193" s="60"/>
    </row>
    <row r="194" spans="1:15" ht="15" customHeight="1">
      <c r="A194" s="99" t="s">
        <v>108</v>
      </c>
      <c r="B194" s="70"/>
      <c r="C194" s="71">
        <v>3232</v>
      </c>
      <c r="D194" s="59" t="s">
        <v>667</v>
      </c>
      <c r="E194" s="60">
        <v>107000</v>
      </c>
      <c r="F194" s="60">
        <f t="shared" si="68"/>
        <v>87000</v>
      </c>
      <c r="G194" s="60">
        <v>70000</v>
      </c>
      <c r="H194" s="59">
        <v>0</v>
      </c>
      <c r="I194" s="60">
        <v>17000</v>
      </c>
      <c r="J194" s="60">
        <v>0</v>
      </c>
      <c r="K194" s="59">
        <v>0</v>
      </c>
      <c r="L194" s="59">
        <v>0</v>
      </c>
      <c r="M194" s="59">
        <v>0</v>
      </c>
      <c r="N194" s="60"/>
      <c r="O194" s="60"/>
    </row>
    <row r="195" spans="1:15" ht="18" customHeight="1">
      <c r="A195" s="70"/>
      <c r="B195" s="70"/>
      <c r="C195" s="71">
        <v>38</v>
      </c>
      <c r="D195" s="59" t="s">
        <v>235</v>
      </c>
      <c r="E195" s="60">
        <f aca="true" t="shared" si="82" ref="E195:M196">E196</f>
        <v>215000</v>
      </c>
      <c r="F195" s="60">
        <f t="shared" si="68"/>
        <v>280000</v>
      </c>
      <c r="G195" s="60">
        <f t="shared" si="82"/>
        <v>130000</v>
      </c>
      <c r="H195" s="60">
        <f t="shared" si="82"/>
        <v>0</v>
      </c>
      <c r="I195" s="60">
        <f t="shared" si="82"/>
        <v>0</v>
      </c>
      <c r="J195" s="60">
        <f t="shared" si="82"/>
        <v>150000</v>
      </c>
      <c r="K195" s="60">
        <f t="shared" si="82"/>
        <v>0</v>
      </c>
      <c r="L195" s="60">
        <f t="shared" si="82"/>
        <v>0</v>
      </c>
      <c r="M195" s="60">
        <f t="shared" si="82"/>
        <v>0</v>
      </c>
      <c r="N195" s="60">
        <v>1000000</v>
      </c>
      <c r="O195" s="60">
        <v>1000000</v>
      </c>
    </row>
    <row r="196" spans="1:15" ht="16.5" customHeight="1">
      <c r="A196" s="70" t="s">
        <v>19</v>
      </c>
      <c r="B196" s="70" t="s">
        <v>19</v>
      </c>
      <c r="C196" s="71">
        <v>386</v>
      </c>
      <c r="D196" s="59" t="s">
        <v>236</v>
      </c>
      <c r="E196" s="60">
        <f t="shared" si="82"/>
        <v>215000</v>
      </c>
      <c r="F196" s="60">
        <f t="shared" si="68"/>
        <v>280000</v>
      </c>
      <c r="G196" s="60">
        <f t="shared" si="82"/>
        <v>130000</v>
      </c>
      <c r="H196" s="60">
        <f t="shared" si="82"/>
        <v>0</v>
      </c>
      <c r="I196" s="60">
        <f t="shared" si="82"/>
        <v>0</v>
      </c>
      <c r="J196" s="60">
        <f t="shared" si="82"/>
        <v>150000</v>
      </c>
      <c r="K196" s="60">
        <f t="shared" si="82"/>
        <v>0</v>
      </c>
      <c r="L196" s="60">
        <f t="shared" si="82"/>
        <v>0</v>
      </c>
      <c r="M196" s="60">
        <f t="shared" si="82"/>
        <v>0</v>
      </c>
      <c r="N196" s="60"/>
      <c r="O196" s="60"/>
    </row>
    <row r="197" spans="1:15" ht="15" customHeight="1">
      <c r="A197" s="99" t="s">
        <v>396</v>
      </c>
      <c r="B197" s="70"/>
      <c r="C197" s="71">
        <v>3861</v>
      </c>
      <c r="D197" s="59" t="s">
        <v>432</v>
      </c>
      <c r="E197" s="60">
        <v>215000</v>
      </c>
      <c r="F197" s="60">
        <f t="shared" si="68"/>
        <v>280000</v>
      </c>
      <c r="G197" s="60">
        <v>130000</v>
      </c>
      <c r="H197" s="59">
        <v>0</v>
      </c>
      <c r="I197" s="59">
        <v>0</v>
      </c>
      <c r="J197" s="60">
        <v>150000</v>
      </c>
      <c r="K197" s="59">
        <v>0</v>
      </c>
      <c r="L197" s="59">
        <v>0</v>
      </c>
      <c r="M197" s="59">
        <v>0</v>
      </c>
      <c r="N197" s="60"/>
      <c r="O197" s="60"/>
    </row>
    <row r="198" spans="1:15" ht="26.25" customHeight="1">
      <c r="A198" s="70"/>
      <c r="B198" s="69" t="s">
        <v>64</v>
      </c>
      <c r="C198" s="197" t="s">
        <v>931</v>
      </c>
      <c r="D198" s="198"/>
      <c r="E198" s="62">
        <f aca="true" t="shared" si="83" ref="E198:O198">E199</f>
        <v>935000</v>
      </c>
      <c r="F198" s="62">
        <f aca="true" t="shared" si="84" ref="F198:F232">SUM(G198:M198)</f>
        <v>1250000</v>
      </c>
      <c r="G198" s="62">
        <f t="shared" si="83"/>
        <v>990000</v>
      </c>
      <c r="H198" s="62">
        <f t="shared" si="83"/>
        <v>0</v>
      </c>
      <c r="I198" s="62">
        <f t="shared" si="83"/>
        <v>60000</v>
      </c>
      <c r="J198" s="62">
        <f t="shared" si="83"/>
        <v>200000</v>
      </c>
      <c r="K198" s="62">
        <f t="shared" si="83"/>
        <v>0</v>
      </c>
      <c r="L198" s="62">
        <f t="shared" si="83"/>
        <v>0</v>
      </c>
      <c r="M198" s="62">
        <f t="shared" si="83"/>
        <v>0</v>
      </c>
      <c r="N198" s="62">
        <f t="shared" si="83"/>
        <v>1560000</v>
      </c>
      <c r="O198" s="62">
        <f t="shared" si="83"/>
        <v>1770000</v>
      </c>
    </row>
    <row r="199" spans="1:15" ht="21" customHeight="1">
      <c r="A199" s="70"/>
      <c r="B199" s="70" t="s">
        <v>19</v>
      </c>
      <c r="C199" s="71">
        <v>3</v>
      </c>
      <c r="D199" s="59" t="s">
        <v>197</v>
      </c>
      <c r="E199" s="60">
        <f>E200+E203</f>
        <v>935000</v>
      </c>
      <c r="F199" s="60">
        <f t="shared" si="84"/>
        <v>1250000</v>
      </c>
      <c r="G199" s="60">
        <f aca="true" t="shared" si="85" ref="G199:O199">G200+G203</f>
        <v>990000</v>
      </c>
      <c r="H199" s="60">
        <f t="shared" si="85"/>
        <v>0</v>
      </c>
      <c r="I199" s="60">
        <f t="shared" si="85"/>
        <v>60000</v>
      </c>
      <c r="J199" s="60">
        <f t="shared" si="85"/>
        <v>200000</v>
      </c>
      <c r="K199" s="60">
        <f t="shared" si="85"/>
        <v>0</v>
      </c>
      <c r="L199" s="60">
        <f t="shared" si="85"/>
        <v>0</v>
      </c>
      <c r="M199" s="60">
        <f t="shared" si="85"/>
        <v>0</v>
      </c>
      <c r="N199" s="60">
        <f t="shared" si="85"/>
        <v>1560000</v>
      </c>
      <c r="O199" s="60">
        <f t="shared" si="85"/>
        <v>1770000</v>
      </c>
    </row>
    <row r="200" spans="1:15" ht="18" customHeight="1">
      <c r="A200" s="70"/>
      <c r="B200" s="70"/>
      <c r="C200" s="71">
        <v>32</v>
      </c>
      <c r="D200" s="59" t="s">
        <v>802</v>
      </c>
      <c r="E200" s="60">
        <f aca="true" t="shared" si="86" ref="E200:I201">E201</f>
        <v>50000</v>
      </c>
      <c r="F200" s="60">
        <f t="shared" si="84"/>
        <v>50000</v>
      </c>
      <c r="G200" s="60">
        <f t="shared" si="86"/>
        <v>50000</v>
      </c>
      <c r="H200" s="60">
        <f t="shared" si="86"/>
        <v>0</v>
      </c>
      <c r="I200" s="60">
        <f t="shared" si="86"/>
        <v>0</v>
      </c>
      <c r="J200" s="60">
        <f aca="true" t="shared" si="87" ref="J200:M201">J201</f>
        <v>0</v>
      </c>
      <c r="K200" s="60">
        <f t="shared" si="87"/>
        <v>0</v>
      </c>
      <c r="L200" s="60">
        <f t="shared" si="87"/>
        <v>0</v>
      </c>
      <c r="M200" s="60">
        <f t="shared" si="87"/>
        <v>0</v>
      </c>
      <c r="N200" s="60">
        <v>60000</v>
      </c>
      <c r="O200" s="60">
        <v>70000</v>
      </c>
    </row>
    <row r="201" spans="1:15" ht="16.5" customHeight="1">
      <c r="A201" s="70"/>
      <c r="B201" s="70"/>
      <c r="C201" s="71">
        <v>323</v>
      </c>
      <c r="D201" s="59" t="s">
        <v>217</v>
      </c>
      <c r="E201" s="60">
        <f t="shared" si="86"/>
        <v>50000</v>
      </c>
      <c r="F201" s="60">
        <f t="shared" si="84"/>
        <v>50000</v>
      </c>
      <c r="G201" s="60">
        <f t="shared" si="86"/>
        <v>50000</v>
      </c>
      <c r="H201" s="60">
        <f t="shared" si="86"/>
        <v>0</v>
      </c>
      <c r="I201" s="60">
        <f t="shared" si="86"/>
        <v>0</v>
      </c>
      <c r="J201" s="60">
        <f t="shared" si="87"/>
        <v>0</v>
      </c>
      <c r="K201" s="60">
        <f t="shared" si="87"/>
        <v>0</v>
      </c>
      <c r="L201" s="60">
        <f t="shared" si="87"/>
        <v>0</v>
      </c>
      <c r="M201" s="60">
        <f t="shared" si="87"/>
        <v>0</v>
      </c>
      <c r="N201" s="60"/>
      <c r="O201" s="60"/>
    </row>
    <row r="202" spans="1:15" ht="15" customHeight="1">
      <c r="A202" s="70" t="s">
        <v>109</v>
      </c>
      <c r="B202" s="70"/>
      <c r="C202" s="71">
        <v>3232</v>
      </c>
      <c r="D202" s="59" t="s">
        <v>383</v>
      </c>
      <c r="E202" s="60">
        <v>50000</v>
      </c>
      <c r="F202" s="60">
        <f t="shared" si="84"/>
        <v>50000</v>
      </c>
      <c r="G202" s="60">
        <v>50000</v>
      </c>
      <c r="H202" s="59">
        <v>0</v>
      </c>
      <c r="I202" s="59">
        <v>0</v>
      </c>
      <c r="J202" s="60">
        <v>0</v>
      </c>
      <c r="K202" s="59">
        <v>0</v>
      </c>
      <c r="L202" s="59">
        <v>0</v>
      </c>
      <c r="M202" s="59">
        <v>0</v>
      </c>
      <c r="N202" s="60"/>
      <c r="O202" s="60"/>
    </row>
    <row r="203" spans="1:15" ht="18" customHeight="1">
      <c r="A203" s="70"/>
      <c r="B203" s="70"/>
      <c r="C203" s="71">
        <v>38</v>
      </c>
      <c r="D203" s="59" t="s">
        <v>235</v>
      </c>
      <c r="E203" s="60">
        <f aca="true" t="shared" si="88" ref="E203:M203">E204</f>
        <v>885000</v>
      </c>
      <c r="F203" s="60">
        <f t="shared" si="84"/>
        <v>1200000</v>
      </c>
      <c r="G203" s="60">
        <f t="shared" si="88"/>
        <v>940000</v>
      </c>
      <c r="H203" s="60">
        <f t="shared" si="88"/>
        <v>0</v>
      </c>
      <c r="I203" s="60">
        <f t="shared" si="88"/>
        <v>60000</v>
      </c>
      <c r="J203" s="60">
        <f t="shared" si="88"/>
        <v>200000</v>
      </c>
      <c r="K203" s="60">
        <f t="shared" si="88"/>
        <v>0</v>
      </c>
      <c r="L203" s="60">
        <f t="shared" si="88"/>
        <v>0</v>
      </c>
      <c r="M203" s="60">
        <f t="shared" si="88"/>
        <v>0</v>
      </c>
      <c r="N203" s="60">
        <v>1500000</v>
      </c>
      <c r="O203" s="60">
        <v>1700000</v>
      </c>
    </row>
    <row r="204" spans="1:15" ht="16.5" customHeight="1">
      <c r="A204" s="70"/>
      <c r="B204" s="70" t="s">
        <v>19</v>
      </c>
      <c r="C204" s="71">
        <v>386</v>
      </c>
      <c r="D204" s="59" t="s">
        <v>236</v>
      </c>
      <c r="E204" s="60">
        <f aca="true" t="shared" si="89" ref="E204:M204">E205</f>
        <v>885000</v>
      </c>
      <c r="F204" s="60">
        <f t="shared" si="84"/>
        <v>1200000</v>
      </c>
      <c r="G204" s="60">
        <f t="shared" si="89"/>
        <v>940000</v>
      </c>
      <c r="H204" s="60">
        <f t="shared" si="89"/>
        <v>0</v>
      </c>
      <c r="I204" s="60">
        <f t="shared" si="89"/>
        <v>60000</v>
      </c>
      <c r="J204" s="60">
        <f t="shared" si="89"/>
        <v>200000</v>
      </c>
      <c r="K204" s="60">
        <f t="shared" si="89"/>
        <v>0</v>
      </c>
      <c r="L204" s="60">
        <f t="shared" si="89"/>
        <v>0</v>
      </c>
      <c r="M204" s="60">
        <f t="shared" si="89"/>
        <v>0</v>
      </c>
      <c r="N204" s="60"/>
      <c r="O204" s="60"/>
    </row>
    <row r="205" spans="1:15" ht="15" customHeight="1">
      <c r="A205" s="99" t="s">
        <v>397</v>
      </c>
      <c r="B205" s="70"/>
      <c r="C205" s="71">
        <v>3861</v>
      </c>
      <c r="D205" s="59" t="s">
        <v>521</v>
      </c>
      <c r="E205" s="60">
        <v>885000</v>
      </c>
      <c r="F205" s="101">
        <f t="shared" si="84"/>
        <v>1200000</v>
      </c>
      <c r="G205" s="60">
        <v>940000</v>
      </c>
      <c r="H205" s="59">
        <v>0</v>
      </c>
      <c r="I205" s="60">
        <v>60000</v>
      </c>
      <c r="J205" s="60">
        <v>200000</v>
      </c>
      <c r="K205" s="60">
        <v>0</v>
      </c>
      <c r="L205" s="60">
        <v>0</v>
      </c>
      <c r="M205" s="59">
        <v>0</v>
      </c>
      <c r="N205" s="60"/>
      <c r="O205" s="60"/>
    </row>
    <row r="206" spans="1:15" ht="15" customHeight="1">
      <c r="A206" s="137"/>
      <c r="B206" s="93"/>
      <c r="C206" s="72"/>
      <c r="D206" s="66"/>
      <c r="E206" s="76"/>
      <c r="F206" s="150"/>
      <c r="G206" s="76"/>
      <c r="H206" s="66"/>
      <c r="I206" s="76"/>
      <c r="J206" s="76"/>
      <c r="K206" s="76"/>
      <c r="L206" s="76"/>
      <c r="M206" s="66"/>
      <c r="N206" s="76"/>
      <c r="O206" s="76"/>
    </row>
    <row r="207" spans="1:15" s="66" customFormat="1" ht="21.75" customHeight="1">
      <c r="A207" s="93"/>
      <c r="B207" s="93"/>
      <c r="C207" s="72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8" customHeight="1">
      <c r="A208" s="191" t="s">
        <v>36</v>
      </c>
      <c r="B208" s="190" t="s">
        <v>333</v>
      </c>
      <c r="C208" s="191" t="s">
        <v>800</v>
      </c>
      <c r="D208" s="191" t="s">
        <v>422</v>
      </c>
      <c r="E208" s="192" t="s">
        <v>1053</v>
      </c>
      <c r="F208" s="194" t="s">
        <v>1054</v>
      </c>
      <c r="G208" s="189" t="s">
        <v>1056</v>
      </c>
      <c r="H208" s="189"/>
      <c r="I208" s="189"/>
      <c r="J208" s="189"/>
      <c r="K208" s="189"/>
      <c r="L208" s="189"/>
      <c r="M208" s="189"/>
      <c r="N208" s="190" t="s">
        <v>905</v>
      </c>
      <c r="O208" s="190" t="s">
        <v>1055</v>
      </c>
    </row>
    <row r="209" spans="1:15" ht="39" customHeight="1">
      <c r="A209" s="191"/>
      <c r="B209" s="191"/>
      <c r="C209" s="191"/>
      <c r="D209" s="191"/>
      <c r="E209" s="193"/>
      <c r="F209" s="195"/>
      <c r="G209" s="57" t="s">
        <v>804</v>
      </c>
      <c r="H209" s="57" t="s">
        <v>334</v>
      </c>
      <c r="I209" s="57" t="s">
        <v>803</v>
      </c>
      <c r="J209" s="57" t="s">
        <v>805</v>
      </c>
      <c r="K209" s="57" t="s">
        <v>346</v>
      </c>
      <c r="L209" s="57" t="s">
        <v>806</v>
      </c>
      <c r="M209" s="57" t="s">
        <v>807</v>
      </c>
      <c r="N209" s="190"/>
      <c r="O209" s="190"/>
    </row>
    <row r="210" spans="1:15" ht="12" customHeight="1">
      <c r="A210" s="78">
        <v>1</v>
      </c>
      <c r="B210" s="78">
        <v>2</v>
      </c>
      <c r="C210" s="78">
        <v>3</v>
      </c>
      <c r="D210" s="78">
        <v>4</v>
      </c>
      <c r="E210" s="78">
        <v>5</v>
      </c>
      <c r="F210" s="78">
        <v>6</v>
      </c>
      <c r="G210" s="78">
        <v>7</v>
      </c>
      <c r="H210" s="78">
        <v>8</v>
      </c>
      <c r="I210" s="78">
        <v>9</v>
      </c>
      <c r="J210" s="78">
        <v>10</v>
      </c>
      <c r="K210" s="78">
        <v>11</v>
      </c>
      <c r="L210" s="78">
        <v>12</v>
      </c>
      <c r="M210" s="78">
        <v>13</v>
      </c>
      <c r="N210" s="78">
        <v>14</v>
      </c>
      <c r="O210" s="78">
        <v>15</v>
      </c>
    </row>
    <row r="211" spans="1:15" ht="24.75" customHeight="1">
      <c r="A211" s="70"/>
      <c r="B211" s="69"/>
      <c r="C211" s="199" t="s">
        <v>868</v>
      </c>
      <c r="D211" s="200"/>
      <c r="E211" s="63">
        <f>E212+E217+E222</f>
        <v>850000</v>
      </c>
      <c r="F211" s="63">
        <f t="shared" si="84"/>
        <v>700000</v>
      </c>
      <c r="G211" s="63">
        <f aca="true" t="shared" si="90" ref="G211:O211">G212+G217+G222</f>
        <v>500000</v>
      </c>
      <c r="H211" s="63">
        <f t="shared" si="90"/>
        <v>0</v>
      </c>
      <c r="I211" s="63">
        <f t="shared" si="90"/>
        <v>0</v>
      </c>
      <c r="J211" s="63">
        <f t="shared" si="90"/>
        <v>100000</v>
      </c>
      <c r="K211" s="63">
        <f t="shared" si="90"/>
        <v>0</v>
      </c>
      <c r="L211" s="63">
        <f t="shared" si="90"/>
        <v>100000</v>
      </c>
      <c r="M211" s="63">
        <f t="shared" si="90"/>
        <v>0</v>
      </c>
      <c r="N211" s="63">
        <f t="shared" si="90"/>
        <v>750000</v>
      </c>
      <c r="O211" s="63">
        <f t="shared" si="90"/>
        <v>820000</v>
      </c>
    </row>
    <row r="212" spans="1:15" ht="24" customHeight="1">
      <c r="A212" s="70"/>
      <c r="B212" s="69" t="s">
        <v>65</v>
      </c>
      <c r="C212" s="197" t="s">
        <v>919</v>
      </c>
      <c r="D212" s="198"/>
      <c r="E212" s="62">
        <f aca="true" t="shared" si="91" ref="E212:O215">E213</f>
        <v>350000</v>
      </c>
      <c r="F212" s="62">
        <f t="shared" si="84"/>
        <v>300000</v>
      </c>
      <c r="G212" s="62">
        <f t="shared" si="91"/>
        <v>300000</v>
      </c>
      <c r="H212" s="62">
        <f t="shared" si="91"/>
        <v>0</v>
      </c>
      <c r="I212" s="62">
        <f t="shared" si="91"/>
        <v>0</v>
      </c>
      <c r="J212" s="62">
        <f t="shared" si="91"/>
        <v>0</v>
      </c>
      <c r="K212" s="62">
        <f t="shared" si="91"/>
        <v>0</v>
      </c>
      <c r="L212" s="62">
        <f t="shared" si="91"/>
        <v>0</v>
      </c>
      <c r="M212" s="62">
        <f t="shared" si="91"/>
        <v>0</v>
      </c>
      <c r="N212" s="62">
        <f t="shared" si="91"/>
        <v>300000</v>
      </c>
      <c r="O212" s="62">
        <f t="shared" si="91"/>
        <v>320000</v>
      </c>
    </row>
    <row r="213" spans="1:15" ht="20.25" customHeight="1">
      <c r="A213" s="70"/>
      <c r="B213" s="70"/>
      <c r="C213" s="71">
        <v>3</v>
      </c>
      <c r="D213" s="59" t="s">
        <v>197</v>
      </c>
      <c r="E213" s="60">
        <f t="shared" si="91"/>
        <v>350000</v>
      </c>
      <c r="F213" s="60">
        <f t="shared" si="84"/>
        <v>300000</v>
      </c>
      <c r="G213" s="60">
        <f t="shared" si="91"/>
        <v>300000</v>
      </c>
      <c r="H213" s="60">
        <f t="shared" si="91"/>
        <v>0</v>
      </c>
      <c r="I213" s="60">
        <f t="shared" si="91"/>
        <v>0</v>
      </c>
      <c r="J213" s="60">
        <f t="shared" si="91"/>
        <v>0</v>
      </c>
      <c r="K213" s="60">
        <f t="shared" si="91"/>
        <v>0</v>
      </c>
      <c r="L213" s="60">
        <f t="shared" si="91"/>
        <v>0</v>
      </c>
      <c r="M213" s="60">
        <f t="shared" si="91"/>
        <v>0</v>
      </c>
      <c r="N213" s="60">
        <f t="shared" si="91"/>
        <v>300000</v>
      </c>
      <c r="O213" s="60">
        <f t="shared" si="91"/>
        <v>320000</v>
      </c>
    </row>
    <row r="214" spans="1:15" ht="17.25" customHeight="1">
      <c r="A214" s="70"/>
      <c r="B214" s="70"/>
      <c r="C214" s="71">
        <v>32</v>
      </c>
      <c r="D214" s="59" t="s">
        <v>802</v>
      </c>
      <c r="E214" s="60">
        <f>E215</f>
        <v>350000</v>
      </c>
      <c r="F214" s="60">
        <f t="shared" si="84"/>
        <v>300000</v>
      </c>
      <c r="G214" s="60">
        <f>G215</f>
        <v>300000</v>
      </c>
      <c r="H214" s="60">
        <f t="shared" si="91"/>
        <v>0</v>
      </c>
      <c r="I214" s="60">
        <f t="shared" si="91"/>
        <v>0</v>
      </c>
      <c r="J214" s="60">
        <f aca="true" t="shared" si="92" ref="J214:M215">J215</f>
        <v>0</v>
      </c>
      <c r="K214" s="60">
        <f t="shared" si="92"/>
        <v>0</v>
      </c>
      <c r="L214" s="60">
        <f t="shared" si="92"/>
        <v>0</v>
      </c>
      <c r="M214" s="60">
        <f t="shared" si="92"/>
        <v>0</v>
      </c>
      <c r="N214" s="60">
        <v>300000</v>
      </c>
      <c r="O214" s="60">
        <v>320000</v>
      </c>
    </row>
    <row r="215" spans="1:15" ht="16.5" customHeight="1">
      <c r="A215" s="70"/>
      <c r="B215" s="70"/>
      <c r="C215" s="71">
        <v>323</v>
      </c>
      <c r="D215" s="59" t="s">
        <v>0</v>
      </c>
      <c r="E215" s="60">
        <f>E216</f>
        <v>350000</v>
      </c>
      <c r="F215" s="60">
        <f t="shared" si="84"/>
        <v>300000</v>
      </c>
      <c r="G215" s="60">
        <f>G216</f>
        <v>300000</v>
      </c>
      <c r="H215" s="60">
        <f t="shared" si="91"/>
        <v>0</v>
      </c>
      <c r="I215" s="60">
        <f t="shared" si="91"/>
        <v>0</v>
      </c>
      <c r="J215" s="60">
        <f t="shared" si="92"/>
        <v>0</v>
      </c>
      <c r="K215" s="60">
        <f t="shared" si="92"/>
        <v>0</v>
      </c>
      <c r="L215" s="60">
        <f t="shared" si="92"/>
        <v>0</v>
      </c>
      <c r="M215" s="60">
        <f t="shared" si="92"/>
        <v>0</v>
      </c>
      <c r="N215" s="60"/>
      <c r="O215" s="60"/>
    </row>
    <row r="216" spans="1:15" ht="15" customHeight="1">
      <c r="A216" s="70" t="s">
        <v>110</v>
      </c>
      <c r="B216" s="70"/>
      <c r="C216" s="71">
        <v>3237</v>
      </c>
      <c r="D216" s="59" t="s">
        <v>238</v>
      </c>
      <c r="E216" s="60">
        <v>350000</v>
      </c>
      <c r="F216" s="101">
        <f t="shared" si="84"/>
        <v>300000</v>
      </c>
      <c r="G216" s="60">
        <v>300000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60"/>
      <c r="O216" s="60"/>
    </row>
    <row r="217" spans="1:15" ht="26.25" customHeight="1">
      <c r="A217" s="70"/>
      <c r="B217" s="64" t="s">
        <v>65</v>
      </c>
      <c r="C217" s="197" t="s">
        <v>920</v>
      </c>
      <c r="D217" s="198"/>
      <c r="E217" s="62">
        <f aca="true" t="shared" si="93" ref="E217:O220">E218</f>
        <v>450000</v>
      </c>
      <c r="F217" s="62">
        <f t="shared" si="84"/>
        <v>300000</v>
      </c>
      <c r="G217" s="62">
        <f t="shared" si="93"/>
        <v>200000</v>
      </c>
      <c r="H217" s="62">
        <f t="shared" si="93"/>
        <v>0</v>
      </c>
      <c r="I217" s="62">
        <f t="shared" si="93"/>
        <v>0</v>
      </c>
      <c r="J217" s="62">
        <f t="shared" si="93"/>
        <v>100000</v>
      </c>
      <c r="K217" s="62">
        <f t="shared" si="93"/>
        <v>0</v>
      </c>
      <c r="L217" s="62">
        <f t="shared" si="93"/>
        <v>0</v>
      </c>
      <c r="M217" s="62">
        <f t="shared" si="93"/>
        <v>0</v>
      </c>
      <c r="N217" s="62">
        <f t="shared" si="93"/>
        <v>350000</v>
      </c>
      <c r="O217" s="62">
        <f t="shared" si="93"/>
        <v>400000</v>
      </c>
    </row>
    <row r="218" spans="1:15" ht="17.25" customHeight="1">
      <c r="A218" s="70"/>
      <c r="B218" s="70"/>
      <c r="C218" s="71">
        <v>4</v>
      </c>
      <c r="D218" s="59" t="s">
        <v>229</v>
      </c>
      <c r="E218" s="60">
        <f t="shared" si="93"/>
        <v>450000</v>
      </c>
      <c r="F218" s="60">
        <f t="shared" si="84"/>
        <v>300000</v>
      </c>
      <c r="G218" s="60">
        <f t="shared" si="93"/>
        <v>200000</v>
      </c>
      <c r="H218" s="60">
        <f t="shared" si="93"/>
        <v>0</v>
      </c>
      <c r="I218" s="60">
        <f t="shared" si="93"/>
        <v>0</v>
      </c>
      <c r="J218" s="60">
        <f t="shared" si="93"/>
        <v>100000</v>
      </c>
      <c r="K218" s="60">
        <f t="shared" si="93"/>
        <v>0</v>
      </c>
      <c r="L218" s="60">
        <f t="shared" si="93"/>
        <v>0</v>
      </c>
      <c r="M218" s="60">
        <f t="shared" si="93"/>
        <v>0</v>
      </c>
      <c r="N218" s="60">
        <f t="shared" si="93"/>
        <v>350000</v>
      </c>
      <c r="O218" s="60">
        <f t="shared" si="93"/>
        <v>400000</v>
      </c>
    </row>
    <row r="219" spans="1:15" ht="17.25" customHeight="1">
      <c r="A219" s="70"/>
      <c r="B219" s="70" t="s">
        <v>19</v>
      </c>
      <c r="C219" s="71">
        <v>42</v>
      </c>
      <c r="D219" s="59" t="s">
        <v>239</v>
      </c>
      <c r="E219" s="60">
        <f>E220</f>
        <v>450000</v>
      </c>
      <c r="F219" s="60">
        <f t="shared" si="84"/>
        <v>300000</v>
      </c>
      <c r="G219" s="60">
        <f>G220</f>
        <v>200000</v>
      </c>
      <c r="H219" s="60">
        <f t="shared" si="93"/>
        <v>0</v>
      </c>
      <c r="I219" s="60">
        <f t="shared" si="93"/>
        <v>0</v>
      </c>
      <c r="J219" s="60">
        <f aca="true" t="shared" si="94" ref="J219:M220">J220</f>
        <v>100000</v>
      </c>
      <c r="K219" s="60">
        <f t="shared" si="94"/>
        <v>0</v>
      </c>
      <c r="L219" s="60">
        <f t="shared" si="94"/>
        <v>0</v>
      </c>
      <c r="M219" s="60">
        <f t="shared" si="94"/>
        <v>0</v>
      </c>
      <c r="N219" s="60">
        <v>350000</v>
      </c>
      <c r="O219" s="60">
        <v>400000</v>
      </c>
    </row>
    <row r="220" spans="1:15" ht="17.25" customHeight="1">
      <c r="A220" s="70"/>
      <c r="B220" s="70" t="s">
        <v>19</v>
      </c>
      <c r="C220" s="71">
        <v>426</v>
      </c>
      <c r="D220" s="59" t="s">
        <v>240</v>
      </c>
      <c r="E220" s="60">
        <f>E221</f>
        <v>450000</v>
      </c>
      <c r="F220" s="60">
        <f t="shared" si="84"/>
        <v>300000</v>
      </c>
      <c r="G220" s="60">
        <f>G221</f>
        <v>200000</v>
      </c>
      <c r="H220" s="60">
        <f t="shared" si="93"/>
        <v>0</v>
      </c>
      <c r="I220" s="60">
        <f t="shared" si="93"/>
        <v>0</v>
      </c>
      <c r="J220" s="60">
        <f t="shared" si="94"/>
        <v>100000</v>
      </c>
      <c r="K220" s="60">
        <f t="shared" si="94"/>
        <v>0</v>
      </c>
      <c r="L220" s="60">
        <f t="shared" si="94"/>
        <v>0</v>
      </c>
      <c r="M220" s="60">
        <f t="shared" si="94"/>
        <v>0</v>
      </c>
      <c r="N220" s="60"/>
      <c r="O220" s="60"/>
    </row>
    <row r="221" spans="1:15" ht="15" customHeight="1">
      <c r="A221" s="70" t="s">
        <v>111</v>
      </c>
      <c r="B221" s="70"/>
      <c r="C221" s="71" t="s">
        <v>1012</v>
      </c>
      <c r="D221" s="59" t="s">
        <v>241</v>
      </c>
      <c r="E221" s="60">
        <v>450000</v>
      </c>
      <c r="F221" s="60">
        <f t="shared" si="84"/>
        <v>300000</v>
      </c>
      <c r="G221" s="60">
        <v>200000</v>
      </c>
      <c r="H221" s="59">
        <v>0</v>
      </c>
      <c r="I221" s="59">
        <v>0</v>
      </c>
      <c r="J221" s="60">
        <v>100000</v>
      </c>
      <c r="K221" s="59">
        <v>0</v>
      </c>
      <c r="L221" s="59">
        <v>0</v>
      </c>
      <c r="M221" s="59">
        <v>0</v>
      </c>
      <c r="N221" s="60"/>
      <c r="O221" s="60"/>
    </row>
    <row r="222" spans="1:15" ht="25.5" customHeight="1">
      <c r="A222" s="70"/>
      <c r="B222" s="64" t="s">
        <v>65</v>
      </c>
      <c r="C222" s="197" t="s">
        <v>921</v>
      </c>
      <c r="D222" s="198"/>
      <c r="E222" s="62">
        <f>E223</f>
        <v>50000</v>
      </c>
      <c r="F222" s="62">
        <f t="shared" si="84"/>
        <v>100000</v>
      </c>
      <c r="G222" s="62">
        <f>G223</f>
        <v>0</v>
      </c>
      <c r="H222" s="62">
        <f aca="true" t="shared" si="95" ref="H222:I225">H223</f>
        <v>0</v>
      </c>
      <c r="I222" s="62">
        <f t="shared" si="95"/>
        <v>0</v>
      </c>
      <c r="J222" s="62">
        <f aca="true" t="shared" si="96" ref="J222:M225">J223</f>
        <v>0</v>
      </c>
      <c r="K222" s="62">
        <f t="shared" si="96"/>
        <v>0</v>
      </c>
      <c r="L222" s="62">
        <f t="shared" si="96"/>
        <v>100000</v>
      </c>
      <c r="M222" s="62">
        <f t="shared" si="96"/>
        <v>0</v>
      </c>
      <c r="N222" s="62">
        <f>N223</f>
        <v>100000</v>
      </c>
      <c r="O222" s="62">
        <f>O223</f>
        <v>100000</v>
      </c>
    </row>
    <row r="223" spans="1:15" ht="21" customHeight="1">
      <c r="A223" s="70"/>
      <c r="B223" s="70"/>
      <c r="C223" s="71">
        <v>4</v>
      </c>
      <c r="D223" s="59" t="s">
        <v>229</v>
      </c>
      <c r="E223" s="60">
        <f>E224</f>
        <v>50000</v>
      </c>
      <c r="F223" s="60">
        <f t="shared" si="84"/>
        <v>100000</v>
      </c>
      <c r="G223" s="60">
        <f>G224</f>
        <v>0</v>
      </c>
      <c r="H223" s="60">
        <f t="shared" si="95"/>
        <v>0</v>
      </c>
      <c r="I223" s="60">
        <f t="shared" si="95"/>
        <v>0</v>
      </c>
      <c r="J223" s="60">
        <f t="shared" si="96"/>
        <v>0</v>
      </c>
      <c r="K223" s="60">
        <f t="shared" si="96"/>
        <v>0</v>
      </c>
      <c r="L223" s="60">
        <f t="shared" si="96"/>
        <v>100000</v>
      </c>
      <c r="M223" s="60">
        <f t="shared" si="96"/>
        <v>0</v>
      </c>
      <c r="N223" s="60">
        <f>N224</f>
        <v>100000</v>
      </c>
      <c r="O223" s="60">
        <f>O224</f>
        <v>100000</v>
      </c>
    </row>
    <row r="224" spans="1:15" ht="18" customHeight="1">
      <c r="A224" s="70"/>
      <c r="B224" s="70"/>
      <c r="C224" s="71">
        <v>41</v>
      </c>
      <c r="D224" s="59" t="s">
        <v>230</v>
      </c>
      <c r="E224" s="60">
        <f>E225</f>
        <v>50000</v>
      </c>
      <c r="F224" s="60">
        <f t="shared" si="84"/>
        <v>100000</v>
      </c>
      <c r="G224" s="60">
        <f>G225</f>
        <v>0</v>
      </c>
      <c r="H224" s="60">
        <f t="shared" si="95"/>
        <v>0</v>
      </c>
      <c r="I224" s="60">
        <f t="shared" si="95"/>
        <v>0</v>
      </c>
      <c r="J224" s="60">
        <f t="shared" si="96"/>
        <v>0</v>
      </c>
      <c r="K224" s="60">
        <f t="shared" si="96"/>
        <v>0</v>
      </c>
      <c r="L224" s="60">
        <f t="shared" si="96"/>
        <v>100000</v>
      </c>
      <c r="M224" s="60">
        <f t="shared" si="96"/>
        <v>0</v>
      </c>
      <c r="N224" s="60">
        <v>100000</v>
      </c>
      <c r="O224" s="60">
        <v>100000</v>
      </c>
    </row>
    <row r="225" spans="1:15" ht="17.25" customHeight="1">
      <c r="A225" s="70"/>
      <c r="B225" s="70"/>
      <c r="C225" s="71">
        <v>411</v>
      </c>
      <c r="D225" s="59" t="s">
        <v>231</v>
      </c>
      <c r="E225" s="60">
        <f>E226</f>
        <v>50000</v>
      </c>
      <c r="F225" s="60">
        <f t="shared" si="84"/>
        <v>100000</v>
      </c>
      <c r="G225" s="60">
        <f>G226</f>
        <v>0</v>
      </c>
      <c r="H225" s="60">
        <f t="shared" si="95"/>
        <v>0</v>
      </c>
      <c r="I225" s="60">
        <f t="shared" si="95"/>
        <v>0</v>
      </c>
      <c r="J225" s="60">
        <f t="shared" si="96"/>
        <v>0</v>
      </c>
      <c r="K225" s="60">
        <f t="shared" si="96"/>
        <v>0</v>
      </c>
      <c r="L225" s="60">
        <f t="shared" si="96"/>
        <v>100000</v>
      </c>
      <c r="M225" s="60">
        <f t="shared" si="96"/>
        <v>0</v>
      </c>
      <c r="N225" s="60"/>
      <c r="O225" s="60"/>
    </row>
    <row r="226" spans="1:15" ht="15" customHeight="1">
      <c r="A226" s="70" t="s">
        <v>112</v>
      </c>
      <c r="B226" s="70"/>
      <c r="C226" s="71">
        <v>4111</v>
      </c>
      <c r="D226" s="59" t="s">
        <v>1078</v>
      </c>
      <c r="E226" s="101">
        <v>50000</v>
      </c>
      <c r="F226" s="60">
        <f t="shared" si="84"/>
        <v>100000</v>
      </c>
      <c r="G226" s="101">
        <v>0</v>
      </c>
      <c r="H226" s="59">
        <v>0</v>
      </c>
      <c r="I226" s="59">
        <v>0</v>
      </c>
      <c r="J226" s="59">
        <v>0</v>
      </c>
      <c r="K226" s="59">
        <v>0</v>
      </c>
      <c r="L226" s="60">
        <v>100000</v>
      </c>
      <c r="M226" s="59">
        <v>0</v>
      </c>
      <c r="N226" s="60"/>
      <c r="O226" s="60"/>
    </row>
    <row r="227" spans="1:15" ht="27.75" customHeight="1">
      <c r="A227" s="70"/>
      <c r="B227" s="69"/>
      <c r="C227" s="199" t="s">
        <v>869</v>
      </c>
      <c r="D227" s="200"/>
      <c r="E227" s="63">
        <f aca="true" t="shared" si="97" ref="E227:O227">E228</f>
        <v>270000</v>
      </c>
      <c r="F227" s="63">
        <f t="shared" si="84"/>
        <v>250000</v>
      </c>
      <c r="G227" s="63">
        <f t="shared" si="97"/>
        <v>30000</v>
      </c>
      <c r="H227" s="63">
        <f t="shared" si="97"/>
        <v>0</v>
      </c>
      <c r="I227" s="63">
        <f t="shared" si="97"/>
        <v>120000</v>
      </c>
      <c r="J227" s="63">
        <f t="shared" si="97"/>
        <v>100000</v>
      </c>
      <c r="K227" s="63">
        <f t="shared" si="97"/>
        <v>0</v>
      </c>
      <c r="L227" s="63">
        <f t="shared" si="97"/>
        <v>0</v>
      </c>
      <c r="M227" s="63">
        <f t="shared" si="97"/>
        <v>0</v>
      </c>
      <c r="N227" s="63">
        <f t="shared" si="97"/>
        <v>270000</v>
      </c>
      <c r="O227" s="63">
        <f t="shared" si="97"/>
        <v>300000</v>
      </c>
    </row>
    <row r="228" spans="1:15" ht="25.5" customHeight="1">
      <c r="A228" s="70"/>
      <c r="B228" s="69" t="s">
        <v>66</v>
      </c>
      <c r="C228" s="197" t="s">
        <v>930</v>
      </c>
      <c r="D228" s="198"/>
      <c r="E228" s="62">
        <f aca="true" t="shared" si="98" ref="E228:O231">E229</f>
        <v>270000</v>
      </c>
      <c r="F228" s="62">
        <f t="shared" si="84"/>
        <v>250000</v>
      </c>
      <c r="G228" s="62">
        <f t="shared" si="98"/>
        <v>30000</v>
      </c>
      <c r="H228" s="62">
        <f t="shared" si="98"/>
        <v>0</v>
      </c>
      <c r="I228" s="62">
        <f t="shared" si="98"/>
        <v>120000</v>
      </c>
      <c r="J228" s="62">
        <f t="shared" si="98"/>
        <v>100000</v>
      </c>
      <c r="K228" s="62">
        <f t="shared" si="98"/>
        <v>0</v>
      </c>
      <c r="L228" s="62">
        <f t="shared" si="98"/>
        <v>0</v>
      </c>
      <c r="M228" s="62">
        <f t="shared" si="98"/>
        <v>0</v>
      </c>
      <c r="N228" s="62">
        <f t="shared" si="98"/>
        <v>270000</v>
      </c>
      <c r="O228" s="62">
        <f t="shared" si="98"/>
        <v>300000</v>
      </c>
    </row>
    <row r="229" spans="1:15" ht="21" customHeight="1">
      <c r="A229" s="70"/>
      <c r="B229" s="70"/>
      <c r="C229" s="71">
        <v>3</v>
      </c>
      <c r="D229" s="59" t="s">
        <v>197</v>
      </c>
      <c r="E229" s="60">
        <f t="shared" si="98"/>
        <v>270000</v>
      </c>
      <c r="F229" s="60">
        <f t="shared" si="84"/>
        <v>250000</v>
      </c>
      <c r="G229" s="60">
        <f t="shared" si="98"/>
        <v>30000</v>
      </c>
      <c r="H229" s="60">
        <f t="shared" si="98"/>
        <v>0</v>
      </c>
      <c r="I229" s="60">
        <f t="shared" si="98"/>
        <v>120000</v>
      </c>
      <c r="J229" s="60">
        <f t="shared" si="98"/>
        <v>100000</v>
      </c>
      <c r="K229" s="60">
        <f t="shared" si="98"/>
        <v>0</v>
      </c>
      <c r="L229" s="60">
        <f t="shared" si="98"/>
        <v>0</v>
      </c>
      <c r="M229" s="60">
        <f t="shared" si="98"/>
        <v>0</v>
      </c>
      <c r="N229" s="60">
        <f t="shared" si="98"/>
        <v>270000</v>
      </c>
      <c r="O229" s="60">
        <f t="shared" si="98"/>
        <v>300000</v>
      </c>
    </row>
    <row r="230" spans="1:15" ht="18" customHeight="1">
      <c r="A230" s="70"/>
      <c r="B230" s="70" t="s">
        <v>19</v>
      </c>
      <c r="C230" s="71">
        <v>38</v>
      </c>
      <c r="D230" s="59" t="s">
        <v>211</v>
      </c>
      <c r="E230" s="60">
        <f>E231</f>
        <v>270000</v>
      </c>
      <c r="F230" s="60">
        <f t="shared" si="84"/>
        <v>250000</v>
      </c>
      <c r="G230" s="60">
        <f>G231</f>
        <v>30000</v>
      </c>
      <c r="H230" s="60">
        <f t="shared" si="98"/>
        <v>0</v>
      </c>
      <c r="I230" s="60">
        <f t="shared" si="98"/>
        <v>120000</v>
      </c>
      <c r="J230" s="60">
        <f aca="true" t="shared" si="99" ref="J230:M231">J231</f>
        <v>100000</v>
      </c>
      <c r="K230" s="60">
        <f t="shared" si="99"/>
        <v>0</v>
      </c>
      <c r="L230" s="60">
        <f t="shared" si="99"/>
        <v>0</v>
      </c>
      <c r="M230" s="60">
        <f t="shared" si="99"/>
        <v>0</v>
      </c>
      <c r="N230" s="60">
        <v>270000</v>
      </c>
      <c r="O230" s="60">
        <v>300000</v>
      </c>
    </row>
    <row r="231" spans="1:15" ht="18" customHeight="1">
      <c r="A231" s="70"/>
      <c r="B231" s="70"/>
      <c r="C231" s="71">
        <v>386</v>
      </c>
      <c r="D231" s="59" t="s">
        <v>236</v>
      </c>
      <c r="E231" s="60">
        <f>E232</f>
        <v>270000</v>
      </c>
      <c r="F231" s="60">
        <f t="shared" si="84"/>
        <v>250000</v>
      </c>
      <c r="G231" s="60">
        <f>G232</f>
        <v>30000</v>
      </c>
      <c r="H231" s="60">
        <f t="shared" si="98"/>
        <v>0</v>
      </c>
      <c r="I231" s="60">
        <f t="shared" si="98"/>
        <v>120000</v>
      </c>
      <c r="J231" s="60">
        <f t="shared" si="99"/>
        <v>100000</v>
      </c>
      <c r="K231" s="60">
        <f t="shared" si="99"/>
        <v>0</v>
      </c>
      <c r="L231" s="60">
        <f t="shared" si="99"/>
        <v>0</v>
      </c>
      <c r="M231" s="60">
        <f t="shared" si="99"/>
        <v>0</v>
      </c>
      <c r="N231" s="60"/>
      <c r="O231" s="60"/>
    </row>
    <row r="232" spans="1:15" ht="15" customHeight="1">
      <c r="A232" s="99" t="s">
        <v>113</v>
      </c>
      <c r="B232" s="70"/>
      <c r="C232" s="71">
        <v>3861</v>
      </c>
      <c r="D232" s="59" t="s">
        <v>242</v>
      </c>
      <c r="E232" s="60">
        <v>270000</v>
      </c>
      <c r="F232" s="60">
        <f t="shared" si="84"/>
        <v>250000</v>
      </c>
      <c r="G232" s="60">
        <v>30000</v>
      </c>
      <c r="H232" s="59">
        <v>0</v>
      </c>
      <c r="I232" s="60">
        <v>120000</v>
      </c>
      <c r="J232" s="60">
        <v>100000</v>
      </c>
      <c r="K232" s="59">
        <v>0</v>
      </c>
      <c r="L232" s="59">
        <v>0</v>
      </c>
      <c r="M232" s="59">
        <v>0</v>
      </c>
      <c r="N232" s="60"/>
      <c r="O232" s="60"/>
    </row>
    <row r="233" spans="1:15" ht="27" customHeight="1">
      <c r="A233" s="70"/>
      <c r="B233" s="69"/>
      <c r="C233" s="199" t="s">
        <v>870</v>
      </c>
      <c r="D233" s="200"/>
      <c r="E233" s="63">
        <f>E234+E246</f>
        <v>1420000</v>
      </c>
      <c r="F233" s="63">
        <f aca="true" t="shared" si="100" ref="F233:F270">SUM(G233:M233)</f>
        <v>1290000</v>
      </c>
      <c r="G233" s="63">
        <f aca="true" t="shared" si="101" ref="G233:O233">G234+G246</f>
        <v>120000</v>
      </c>
      <c r="H233" s="63">
        <f t="shared" si="101"/>
        <v>0</v>
      </c>
      <c r="I233" s="63">
        <f t="shared" si="101"/>
        <v>1150000</v>
      </c>
      <c r="J233" s="63">
        <f t="shared" si="101"/>
        <v>0</v>
      </c>
      <c r="K233" s="63">
        <f t="shared" si="101"/>
        <v>0</v>
      </c>
      <c r="L233" s="63">
        <f t="shared" si="101"/>
        <v>20000</v>
      </c>
      <c r="M233" s="63">
        <f t="shared" si="101"/>
        <v>0</v>
      </c>
      <c r="N233" s="63">
        <f t="shared" si="101"/>
        <v>1320000</v>
      </c>
      <c r="O233" s="63">
        <f t="shared" si="101"/>
        <v>1400000</v>
      </c>
    </row>
    <row r="234" spans="1:15" ht="25.5" customHeight="1">
      <c r="A234" s="70"/>
      <c r="B234" s="69" t="s">
        <v>67</v>
      </c>
      <c r="C234" s="197" t="s">
        <v>922</v>
      </c>
      <c r="D234" s="198"/>
      <c r="E234" s="62">
        <f aca="true" t="shared" si="102" ref="E234:O235">E235</f>
        <v>870000</v>
      </c>
      <c r="F234" s="62">
        <f t="shared" si="100"/>
        <v>870000</v>
      </c>
      <c r="G234" s="62">
        <f t="shared" si="102"/>
        <v>20000</v>
      </c>
      <c r="H234" s="62">
        <f t="shared" si="102"/>
        <v>0</v>
      </c>
      <c r="I234" s="62">
        <f t="shared" si="102"/>
        <v>850000</v>
      </c>
      <c r="J234" s="62">
        <f t="shared" si="102"/>
        <v>0</v>
      </c>
      <c r="K234" s="62">
        <f t="shared" si="102"/>
        <v>0</v>
      </c>
      <c r="L234" s="62">
        <f t="shared" si="102"/>
        <v>0</v>
      </c>
      <c r="M234" s="62">
        <f t="shared" si="102"/>
        <v>0</v>
      </c>
      <c r="N234" s="62">
        <f t="shared" si="102"/>
        <v>870000</v>
      </c>
      <c r="O234" s="62">
        <f t="shared" si="102"/>
        <v>900000</v>
      </c>
    </row>
    <row r="235" spans="1:15" ht="21" customHeight="1">
      <c r="A235" s="70"/>
      <c r="B235" s="70"/>
      <c r="C235" s="71">
        <v>3</v>
      </c>
      <c r="D235" s="59" t="s">
        <v>801</v>
      </c>
      <c r="E235" s="60">
        <f t="shared" si="102"/>
        <v>870000</v>
      </c>
      <c r="F235" s="60">
        <f t="shared" si="100"/>
        <v>870000</v>
      </c>
      <c r="G235" s="60">
        <f t="shared" si="102"/>
        <v>20000</v>
      </c>
      <c r="H235" s="60">
        <f t="shared" si="102"/>
        <v>0</v>
      </c>
      <c r="I235" s="60">
        <f t="shared" si="102"/>
        <v>850000</v>
      </c>
      <c r="J235" s="60">
        <f t="shared" si="102"/>
        <v>0</v>
      </c>
      <c r="K235" s="60">
        <f t="shared" si="102"/>
        <v>0</v>
      </c>
      <c r="L235" s="60">
        <f t="shared" si="102"/>
        <v>0</v>
      </c>
      <c r="M235" s="60">
        <f t="shared" si="102"/>
        <v>0</v>
      </c>
      <c r="N235" s="60">
        <f t="shared" si="102"/>
        <v>870000</v>
      </c>
      <c r="O235" s="60">
        <f t="shared" si="102"/>
        <v>900000</v>
      </c>
    </row>
    <row r="236" spans="1:15" ht="18" customHeight="1">
      <c r="A236" s="70"/>
      <c r="B236" s="70" t="s">
        <v>20</v>
      </c>
      <c r="C236" s="71">
        <v>32</v>
      </c>
      <c r="D236" s="59" t="s">
        <v>208</v>
      </c>
      <c r="E236" s="60">
        <f>E237+E244</f>
        <v>870000</v>
      </c>
      <c r="F236" s="60">
        <f t="shared" si="100"/>
        <v>870000</v>
      </c>
      <c r="G236" s="60">
        <f aca="true" t="shared" si="103" ref="G236:M236">G237+G244</f>
        <v>20000</v>
      </c>
      <c r="H236" s="60">
        <f t="shared" si="103"/>
        <v>0</v>
      </c>
      <c r="I236" s="60">
        <f t="shared" si="103"/>
        <v>850000</v>
      </c>
      <c r="J236" s="60">
        <f t="shared" si="103"/>
        <v>0</v>
      </c>
      <c r="K236" s="60">
        <f t="shared" si="103"/>
        <v>0</v>
      </c>
      <c r="L236" s="60">
        <f t="shared" si="103"/>
        <v>0</v>
      </c>
      <c r="M236" s="60">
        <f t="shared" si="103"/>
        <v>0</v>
      </c>
      <c r="N236" s="60">
        <v>870000</v>
      </c>
      <c r="O236" s="60">
        <v>900000</v>
      </c>
    </row>
    <row r="237" spans="1:15" ht="18" customHeight="1">
      <c r="A237" s="70"/>
      <c r="B237" s="70"/>
      <c r="C237" s="71">
        <v>322</v>
      </c>
      <c r="D237" s="59" t="s">
        <v>25</v>
      </c>
      <c r="E237" s="60">
        <f>SUM(E238:E239)</f>
        <v>500000</v>
      </c>
      <c r="F237" s="60">
        <f t="shared" si="100"/>
        <v>500000</v>
      </c>
      <c r="G237" s="60">
        <f aca="true" t="shared" si="104" ref="G237:M237">SUM(G238:G239)</f>
        <v>0</v>
      </c>
      <c r="H237" s="60">
        <f t="shared" si="104"/>
        <v>0</v>
      </c>
      <c r="I237" s="60">
        <f t="shared" si="104"/>
        <v>500000</v>
      </c>
      <c r="J237" s="60">
        <f t="shared" si="104"/>
        <v>0</v>
      </c>
      <c r="K237" s="60">
        <f t="shared" si="104"/>
        <v>0</v>
      </c>
      <c r="L237" s="60">
        <f t="shared" si="104"/>
        <v>0</v>
      </c>
      <c r="M237" s="60">
        <f t="shared" si="104"/>
        <v>0</v>
      </c>
      <c r="N237" s="60"/>
      <c r="O237" s="60"/>
    </row>
    <row r="238" spans="1:15" ht="15" customHeight="1">
      <c r="A238" s="70" t="s">
        <v>114</v>
      </c>
      <c r="B238" s="70"/>
      <c r="C238" s="71">
        <v>3223</v>
      </c>
      <c r="D238" s="59" t="s">
        <v>354</v>
      </c>
      <c r="E238" s="60">
        <v>450000</v>
      </c>
      <c r="F238" s="60">
        <f t="shared" si="100"/>
        <v>450000</v>
      </c>
      <c r="G238" s="60">
        <v>0</v>
      </c>
      <c r="H238" s="59">
        <v>0</v>
      </c>
      <c r="I238" s="60">
        <v>450000</v>
      </c>
      <c r="J238" s="59">
        <v>0</v>
      </c>
      <c r="K238" s="59">
        <v>0</v>
      </c>
      <c r="L238" s="59">
        <v>0</v>
      </c>
      <c r="M238" s="59">
        <v>0</v>
      </c>
      <c r="N238" s="60"/>
      <c r="O238" s="60"/>
    </row>
    <row r="239" spans="1:15" ht="15" customHeight="1">
      <c r="A239" s="70" t="s">
        <v>423</v>
      </c>
      <c r="B239" s="70"/>
      <c r="C239" s="71">
        <v>3224</v>
      </c>
      <c r="D239" s="59" t="s">
        <v>244</v>
      </c>
      <c r="E239" s="60">
        <v>50000</v>
      </c>
      <c r="F239" s="60">
        <f t="shared" si="100"/>
        <v>50000</v>
      </c>
      <c r="G239" s="60">
        <v>0</v>
      </c>
      <c r="H239" s="59">
        <v>0</v>
      </c>
      <c r="I239" s="60">
        <v>50000</v>
      </c>
      <c r="J239" s="59">
        <v>0</v>
      </c>
      <c r="K239" s="59">
        <v>0</v>
      </c>
      <c r="L239" s="59">
        <v>0</v>
      </c>
      <c r="M239" s="59">
        <v>0</v>
      </c>
      <c r="N239" s="60"/>
      <c r="O239" s="60"/>
    </row>
    <row r="240" spans="1:15" s="66" customFormat="1" ht="15.75" customHeight="1">
      <c r="A240" s="93"/>
      <c r="B240" s="93"/>
      <c r="C240" s="72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8" customHeight="1">
      <c r="A241" s="191" t="s">
        <v>36</v>
      </c>
      <c r="B241" s="190" t="s">
        <v>333</v>
      </c>
      <c r="C241" s="191" t="s">
        <v>800</v>
      </c>
      <c r="D241" s="191" t="s">
        <v>422</v>
      </c>
      <c r="E241" s="192" t="s">
        <v>1053</v>
      </c>
      <c r="F241" s="194" t="s">
        <v>1054</v>
      </c>
      <c r="G241" s="189" t="s">
        <v>1056</v>
      </c>
      <c r="H241" s="189"/>
      <c r="I241" s="189"/>
      <c r="J241" s="189"/>
      <c r="K241" s="189"/>
      <c r="L241" s="189"/>
      <c r="M241" s="189"/>
      <c r="N241" s="190" t="s">
        <v>905</v>
      </c>
      <c r="O241" s="190" t="s">
        <v>1055</v>
      </c>
    </row>
    <row r="242" spans="1:15" ht="39" customHeight="1">
      <c r="A242" s="191"/>
      <c r="B242" s="191"/>
      <c r="C242" s="191"/>
      <c r="D242" s="191"/>
      <c r="E242" s="193"/>
      <c r="F242" s="195"/>
      <c r="G242" s="57" t="s">
        <v>804</v>
      </c>
      <c r="H242" s="57" t="s">
        <v>334</v>
      </c>
      <c r="I242" s="57" t="s">
        <v>803</v>
      </c>
      <c r="J242" s="57" t="s">
        <v>805</v>
      </c>
      <c r="K242" s="57" t="s">
        <v>346</v>
      </c>
      <c r="L242" s="57" t="s">
        <v>806</v>
      </c>
      <c r="M242" s="57" t="s">
        <v>807</v>
      </c>
      <c r="N242" s="190"/>
      <c r="O242" s="190"/>
    </row>
    <row r="243" spans="1:15" ht="12" customHeight="1">
      <c r="A243" s="78">
        <v>1</v>
      </c>
      <c r="B243" s="78">
        <v>2</v>
      </c>
      <c r="C243" s="78">
        <v>3</v>
      </c>
      <c r="D243" s="78">
        <v>4</v>
      </c>
      <c r="E243" s="78">
        <v>5</v>
      </c>
      <c r="F243" s="78">
        <v>6</v>
      </c>
      <c r="G243" s="78">
        <v>7</v>
      </c>
      <c r="H243" s="78">
        <v>8</v>
      </c>
      <c r="I243" s="78">
        <v>9</v>
      </c>
      <c r="J243" s="78">
        <v>10</v>
      </c>
      <c r="K243" s="78">
        <v>11</v>
      </c>
      <c r="L243" s="78">
        <v>12</v>
      </c>
      <c r="M243" s="78">
        <v>13</v>
      </c>
      <c r="N243" s="78">
        <v>14</v>
      </c>
      <c r="O243" s="78">
        <v>15</v>
      </c>
    </row>
    <row r="244" spans="1:15" ht="18" customHeight="1">
      <c r="A244" s="70"/>
      <c r="B244" s="70"/>
      <c r="C244" s="71">
        <v>323</v>
      </c>
      <c r="D244" s="59" t="s">
        <v>217</v>
      </c>
      <c r="E244" s="60">
        <f aca="true" t="shared" si="105" ref="E244:M244">E245</f>
        <v>370000</v>
      </c>
      <c r="F244" s="60">
        <f t="shared" si="100"/>
        <v>370000</v>
      </c>
      <c r="G244" s="60">
        <f t="shared" si="105"/>
        <v>20000</v>
      </c>
      <c r="H244" s="60">
        <f t="shared" si="105"/>
        <v>0</v>
      </c>
      <c r="I244" s="60">
        <f t="shared" si="105"/>
        <v>350000</v>
      </c>
      <c r="J244" s="60">
        <f t="shared" si="105"/>
        <v>0</v>
      </c>
      <c r="K244" s="60">
        <f t="shared" si="105"/>
        <v>0</v>
      </c>
      <c r="L244" s="60">
        <f t="shared" si="105"/>
        <v>0</v>
      </c>
      <c r="M244" s="60">
        <f t="shared" si="105"/>
        <v>0</v>
      </c>
      <c r="N244" s="60"/>
      <c r="O244" s="60"/>
    </row>
    <row r="245" spans="1:15" ht="15" customHeight="1">
      <c r="A245" s="70" t="s">
        <v>1098</v>
      </c>
      <c r="B245" s="70"/>
      <c r="C245" s="71">
        <v>3232</v>
      </c>
      <c r="D245" s="59" t="s">
        <v>218</v>
      </c>
      <c r="E245" s="60">
        <v>370000</v>
      </c>
      <c r="F245" s="60">
        <f t="shared" si="100"/>
        <v>370000</v>
      </c>
      <c r="G245" s="60">
        <v>20000</v>
      </c>
      <c r="H245" s="59">
        <v>0</v>
      </c>
      <c r="I245" s="60">
        <v>350000</v>
      </c>
      <c r="J245" s="59">
        <v>0</v>
      </c>
      <c r="K245" s="59">
        <v>0</v>
      </c>
      <c r="L245" s="59">
        <v>0</v>
      </c>
      <c r="M245" s="59">
        <v>0</v>
      </c>
      <c r="N245" s="60"/>
      <c r="O245" s="60"/>
    </row>
    <row r="246" spans="1:15" ht="25.5" customHeight="1">
      <c r="A246" s="70"/>
      <c r="B246" s="69" t="s">
        <v>67</v>
      </c>
      <c r="C246" s="197" t="s">
        <v>923</v>
      </c>
      <c r="D246" s="198"/>
      <c r="E246" s="62">
        <f>E247</f>
        <v>550000</v>
      </c>
      <c r="F246" s="62">
        <f t="shared" si="100"/>
        <v>420000</v>
      </c>
      <c r="G246" s="62">
        <f>G247</f>
        <v>100000</v>
      </c>
      <c r="H246" s="62">
        <f aca="true" t="shared" si="106" ref="H246:I249">H247</f>
        <v>0</v>
      </c>
      <c r="I246" s="62">
        <f t="shared" si="106"/>
        <v>300000</v>
      </c>
      <c r="J246" s="62">
        <f aca="true" t="shared" si="107" ref="J246:M249">J247</f>
        <v>0</v>
      </c>
      <c r="K246" s="62">
        <f t="shared" si="107"/>
        <v>0</v>
      </c>
      <c r="L246" s="62">
        <f t="shared" si="107"/>
        <v>20000</v>
      </c>
      <c r="M246" s="62">
        <f t="shared" si="107"/>
        <v>0</v>
      </c>
      <c r="N246" s="62">
        <f>N247</f>
        <v>450000</v>
      </c>
      <c r="O246" s="62">
        <f>O247</f>
        <v>500000</v>
      </c>
    </row>
    <row r="247" spans="1:15" ht="21" customHeight="1">
      <c r="A247" s="70"/>
      <c r="B247" s="70"/>
      <c r="C247" s="71">
        <v>4</v>
      </c>
      <c r="D247" s="59" t="s">
        <v>232</v>
      </c>
      <c r="E247" s="60">
        <f>E248</f>
        <v>550000</v>
      </c>
      <c r="F247" s="60">
        <f t="shared" si="100"/>
        <v>420000</v>
      </c>
      <c r="G247" s="60">
        <f>G248</f>
        <v>100000</v>
      </c>
      <c r="H247" s="60">
        <f t="shared" si="106"/>
        <v>0</v>
      </c>
      <c r="I247" s="60">
        <f t="shared" si="106"/>
        <v>300000</v>
      </c>
      <c r="J247" s="60">
        <f t="shared" si="107"/>
        <v>0</v>
      </c>
      <c r="K247" s="60">
        <f t="shared" si="107"/>
        <v>0</v>
      </c>
      <c r="L247" s="60">
        <f t="shared" si="107"/>
        <v>20000</v>
      </c>
      <c r="M247" s="60">
        <f t="shared" si="107"/>
        <v>0</v>
      </c>
      <c r="N247" s="60">
        <f>N248</f>
        <v>450000</v>
      </c>
      <c r="O247" s="60">
        <f>O248</f>
        <v>500000</v>
      </c>
    </row>
    <row r="248" spans="1:15" ht="18" customHeight="1">
      <c r="A248" s="70"/>
      <c r="B248" s="70" t="s">
        <v>19</v>
      </c>
      <c r="C248" s="71">
        <v>42</v>
      </c>
      <c r="D248" s="59" t="s">
        <v>233</v>
      </c>
      <c r="E248" s="60">
        <f>E249</f>
        <v>550000</v>
      </c>
      <c r="F248" s="60">
        <f t="shared" si="100"/>
        <v>420000</v>
      </c>
      <c r="G248" s="60">
        <f>G249</f>
        <v>100000</v>
      </c>
      <c r="H248" s="60">
        <f t="shared" si="106"/>
        <v>0</v>
      </c>
      <c r="I248" s="60">
        <f t="shared" si="106"/>
        <v>300000</v>
      </c>
      <c r="J248" s="60">
        <f t="shared" si="107"/>
        <v>0</v>
      </c>
      <c r="K248" s="60">
        <f t="shared" si="107"/>
        <v>0</v>
      </c>
      <c r="L248" s="60">
        <f t="shared" si="107"/>
        <v>20000</v>
      </c>
      <c r="M248" s="60">
        <f t="shared" si="107"/>
        <v>0</v>
      </c>
      <c r="N248" s="60">
        <v>450000</v>
      </c>
      <c r="O248" s="60">
        <v>500000</v>
      </c>
    </row>
    <row r="249" spans="1:15" ht="18" customHeight="1">
      <c r="A249" s="70"/>
      <c r="B249" s="70" t="s">
        <v>19</v>
      </c>
      <c r="C249" s="71" t="s">
        <v>593</v>
      </c>
      <c r="D249" s="59" t="s">
        <v>234</v>
      </c>
      <c r="E249" s="60">
        <f>E250</f>
        <v>550000</v>
      </c>
      <c r="F249" s="60">
        <f t="shared" si="100"/>
        <v>420000</v>
      </c>
      <c r="G249" s="60">
        <f>G250</f>
        <v>100000</v>
      </c>
      <c r="H249" s="60">
        <f t="shared" si="106"/>
        <v>0</v>
      </c>
      <c r="I249" s="60">
        <f t="shared" si="106"/>
        <v>300000</v>
      </c>
      <c r="J249" s="60">
        <f t="shared" si="107"/>
        <v>0</v>
      </c>
      <c r="K249" s="60">
        <f t="shared" si="107"/>
        <v>0</v>
      </c>
      <c r="L249" s="60">
        <f t="shared" si="107"/>
        <v>20000</v>
      </c>
      <c r="M249" s="60">
        <f t="shared" si="107"/>
        <v>0</v>
      </c>
      <c r="N249" s="60"/>
      <c r="O249" s="60"/>
    </row>
    <row r="250" spans="1:15" ht="15" customHeight="1">
      <c r="A250" s="70" t="s">
        <v>115</v>
      </c>
      <c r="B250" s="70"/>
      <c r="C250" s="71" t="s">
        <v>948</v>
      </c>
      <c r="D250" s="59" t="s">
        <v>592</v>
      </c>
      <c r="E250" s="60">
        <v>550000</v>
      </c>
      <c r="F250" s="101">
        <f t="shared" si="100"/>
        <v>420000</v>
      </c>
      <c r="G250" s="60">
        <v>100000</v>
      </c>
      <c r="H250" s="59">
        <v>0</v>
      </c>
      <c r="I250" s="60">
        <v>300000</v>
      </c>
      <c r="J250" s="59">
        <v>0</v>
      </c>
      <c r="K250" s="59">
        <v>0</v>
      </c>
      <c r="L250" s="60">
        <v>20000</v>
      </c>
      <c r="M250" s="59">
        <v>0</v>
      </c>
      <c r="N250" s="60"/>
      <c r="O250" s="60"/>
    </row>
    <row r="251" spans="1:15" ht="27.75" customHeight="1">
      <c r="A251" s="70"/>
      <c r="B251" s="69"/>
      <c r="C251" s="199" t="s">
        <v>871</v>
      </c>
      <c r="D251" s="200"/>
      <c r="E251" s="63">
        <f>E252+E266</f>
        <v>2485000</v>
      </c>
      <c r="F251" s="63">
        <f t="shared" si="100"/>
        <v>2475000</v>
      </c>
      <c r="G251" s="63">
        <f aca="true" t="shared" si="108" ref="G251:O251">G252+G266</f>
        <v>325000</v>
      </c>
      <c r="H251" s="63">
        <f t="shared" si="108"/>
        <v>0</v>
      </c>
      <c r="I251" s="63">
        <f t="shared" si="108"/>
        <v>1850000</v>
      </c>
      <c r="J251" s="63">
        <f t="shared" si="108"/>
        <v>300000</v>
      </c>
      <c r="K251" s="63">
        <f t="shared" si="108"/>
        <v>0</v>
      </c>
      <c r="L251" s="63">
        <f t="shared" si="108"/>
        <v>0</v>
      </c>
      <c r="M251" s="63">
        <f t="shared" si="108"/>
        <v>0</v>
      </c>
      <c r="N251" s="63">
        <f t="shared" si="108"/>
        <v>2430000</v>
      </c>
      <c r="O251" s="63">
        <f t="shared" si="108"/>
        <v>2500000</v>
      </c>
    </row>
    <row r="252" spans="1:15" ht="27.75" customHeight="1">
      <c r="A252" s="70"/>
      <c r="B252" s="69" t="s">
        <v>68</v>
      </c>
      <c r="C252" s="227" t="s">
        <v>924</v>
      </c>
      <c r="D252" s="228"/>
      <c r="E252" s="62">
        <f aca="true" t="shared" si="109" ref="E252:O252">E253</f>
        <v>1985000</v>
      </c>
      <c r="F252" s="62">
        <f t="shared" si="100"/>
        <v>2025000</v>
      </c>
      <c r="G252" s="62">
        <f t="shared" si="109"/>
        <v>275000</v>
      </c>
      <c r="H252" s="62">
        <f t="shared" si="109"/>
        <v>0</v>
      </c>
      <c r="I252" s="62">
        <f t="shared" si="109"/>
        <v>1550000</v>
      </c>
      <c r="J252" s="62">
        <f t="shared" si="109"/>
        <v>200000</v>
      </c>
      <c r="K252" s="62">
        <f t="shared" si="109"/>
        <v>0</v>
      </c>
      <c r="L252" s="62">
        <f t="shared" si="109"/>
        <v>0</v>
      </c>
      <c r="M252" s="62">
        <f t="shared" si="109"/>
        <v>0</v>
      </c>
      <c r="N252" s="62">
        <f t="shared" si="109"/>
        <v>1950000</v>
      </c>
      <c r="O252" s="62">
        <f t="shared" si="109"/>
        <v>2000000</v>
      </c>
    </row>
    <row r="253" spans="1:15" ht="21" customHeight="1">
      <c r="A253" s="70"/>
      <c r="B253" s="70"/>
      <c r="C253" s="71">
        <v>3</v>
      </c>
      <c r="D253" s="59" t="s">
        <v>197</v>
      </c>
      <c r="E253" s="60">
        <f>SUM(E254+E263)</f>
        <v>1985000</v>
      </c>
      <c r="F253" s="60">
        <f t="shared" si="100"/>
        <v>2025000</v>
      </c>
      <c r="G253" s="60">
        <f>SUM(G254+G263)</f>
        <v>275000</v>
      </c>
      <c r="H253" s="60">
        <f>H254+H263</f>
        <v>0</v>
      </c>
      <c r="I253" s="60">
        <f>I254+I263</f>
        <v>1550000</v>
      </c>
      <c r="J253" s="60">
        <f>J254+J263</f>
        <v>200000</v>
      </c>
      <c r="K253" s="60">
        <f>K254</f>
        <v>0</v>
      </c>
      <c r="L253" s="60">
        <f>L254</f>
        <v>0</v>
      </c>
      <c r="M253" s="60">
        <f>M254</f>
        <v>0</v>
      </c>
      <c r="N253" s="60">
        <f>SUM(N254+N263)</f>
        <v>1950000</v>
      </c>
      <c r="O253" s="60">
        <f>SUM(O254+O263)</f>
        <v>2000000</v>
      </c>
    </row>
    <row r="254" spans="1:15" ht="18" customHeight="1">
      <c r="A254" s="70"/>
      <c r="B254" s="70"/>
      <c r="C254" s="71">
        <v>32</v>
      </c>
      <c r="D254" s="59" t="s">
        <v>208</v>
      </c>
      <c r="E254" s="60">
        <f>SUM(E255+E257)</f>
        <v>1885000</v>
      </c>
      <c r="F254" s="60">
        <f t="shared" si="100"/>
        <v>1725000</v>
      </c>
      <c r="G254" s="60">
        <f>SUM(G255+G257)</f>
        <v>275000</v>
      </c>
      <c r="H254" s="60">
        <f aca="true" t="shared" si="110" ref="H254:M254">H255+H257</f>
        <v>0</v>
      </c>
      <c r="I254" s="60">
        <f t="shared" si="110"/>
        <v>1450000</v>
      </c>
      <c r="J254" s="60">
        <f t="shared" si="110"/>
        <v>0</v>
      </c>
      <c r="K254" s="60">
        <f t="shared" si="110"/>
        <v>0</v>
      </c>
      <c r="L254" s="60">
        <f t="shared" si="110"/>
        <v>0</v>
      </c>
      <c r="M254" s="60">
        <f t="shared" si="110"/>
        <v>0</v>
      </c>
      <c r="N254" s="60">
        <v>1750000</v>
      </c>
      <c r="O254" s="60">
        <v>1800000</v>
      </c>
    </row>
    <row r="255" spans="1:15" ht="17.25" customHeight="1">
      <c r="A255" s="70"/>
      <c r="B255" s="70"/>
      <c r="C255" s="71">
        <v>322</v>
      </c>
      <c r="D255" s="59" t="s">
        <v>215</v>
      </c>
      <c r="E255" s="60">
        <f aca="true" t="shared" si="111" ref="E255:M255">E256</f>
        <v>270000</v>
      </c>
      <c r="F255" s="60">
        <f t="shared" si="100"/>
        <v>100000</v>
      </c>
      <c r="G255" s="60">
        <f t="shared" si="111"/>
        <v>0</v>
      </c>
      <c r="H255" s="60">
        <f t="shared" si="111"/>
        <v>0</v>
      </c>
      <c r="I255" s="60">
        <f t="shared" si="111"/>
        <v>100000</v>
      </c>
      <c r="J255" s="60">
        <f t="shared" si="111"/>
        <v>0</v>
      </c>
      <c r="K255" s="60">
        <f t="shared" si="111"/>
        <v>0</v>
      </c>
      <c r="L255" s="60">
        <f t="shared" si="111"/>
        <v>0</v>
      </c>
      <c r="M255" s="60">
        <f t="shared" si="111"/>
        <v>0</v>
      </c>
      <c r="N255" s="60"/>
      <c r="O255" s="60"/>
    </row>
    <row r="256" spans="1:15" ht="15" customHeight="1">
      <c r="A256" s="70" t="s">
        <v>116</v>
      </c>
      <c r="B256" s="70"/>
      <c r="C256" s="71">
        <v>3224</v>
      </c>
      <c r="D256" s="59" t="s">
        <v>245</v>
      </c>
      <c r="E256" s="60">
        <v>270000</v>
      </c>
      <c r="F256" s="60">
        <f t="shared" si="100"/>
        <v>100000</v>
      </c>
      <c r="G256" s="60">
        <v>0</v>
      </c>
      <c r="H256" s="59">
        <v>0</v>
      </c>
      <c r="I256" s="60">
        <v>100000</v>
      </c>
      <c r="J256" s="59">
        <v>0</v>
      </c>
      <c r="K256" s="59">
        <v>0</v>
      </c>
      <c r="L256" s="59">
        <v>0</v>
      </c>
      <c r="M256" s="59">
        <v>0</v>
      </c>
      <c r="N256" s="60"/>
      <c r="O256" s="60"/>
    </row>
    <row r="257" spans="1:15" ht="18" customHeight="1">
      <c r="A257" s="70"/>
      <c r="B257" s="70"/>
      <c r="C257" s="71">
        <v>323</v>
      </c>
      <c r="D257" s="59" t="s">
        <v>0</v>
      </c>
      <c r="E257" s="60">
        <f>SUM(E258:E262)</f>
        <v>1615000</v>
      </c>
      <c r="F257" s="60">
        <f t="shared" si="100"/>
        <v>1625000</v>
      </c>
      <c r="G257" s="60">
        <f>SUM(G258:G262)</f>
        <v>275000</v>
      </c>
      <c r="H257" s="60">
        <f aca="true" t="shared" si="112" ref="H257:M257">SUM(H258:H262)</f>
        <v>0</v>
      </c>
      <c r="I257" s="60">
        <f t="shared" si="112"/>
        <v>1350000</v>
      </c>
      <c r="J257" s="60">
        <f t="shared" si="112"/>
        <v>0</v>
      </c>
      <c r="K257" s="60">
        <f t="shared" si="112"/>
        <v>0</v>
      </c>
      <c r="L257" s="60">
        <f t="shared" si="112"/>
        <v>0</v>
      </c>
      <c r="M257" s="60">
        <f t="shared" si="112"/>
        <v>0</v>
      </c>
      <c r="N257" s="60"/>
      <c r="O257" s="60"/>
    </row>
    <row r="258" spans="1:15" ht="15" customHeight="1">
      <c r="A258" s="70" t="s">
        <v>117</v>
      </c>
      <c r="B258" s="70"/>
      <c r="C258" s="71">
        <v>3232</v>
      </c>
      <c r="D258" s="59" t="s">
        <v>246</v>
      </c>
      <c r="E258" s="60">
        <v>580000</v>
      </c>
      <c r="F258" s="60">
        <f t="shared" si="100"/>
        <v>600000</v>
      </c>
      <c r="G258" s="60">
        <v>110000</v>
      </c>
      <c r="H258" s="59">
        <v>0</v>
      </c>
      <c r="I258" s="60">
        <v>490000</v>
      </c>
      <c r="J258" s="60">
        <v>0</v>
      </c>
      <c r="K258" s="59">
        <v>0</v>
      </c>
      <c r="L258" s="59">
        <v>0</v>
      </c>
      <c r="M258" s="59">
        <v>0</v>
      </c>
      <c r="N258" s="60"/>
      <c r="O258" s="60"/>
    </row>
    <row r="259" spans="1:15" ht="15" customHeight="1">
      <c r="A259" s="70" t="s">
        <v>118</v>
      </c>
      <c r="B259" s="70"/>
      <c r="C259" s="71">
        <v>3234</v>
      </c>
      <c r="D259" s="59" t="s">
        <v>247</v>
      </c>
      <c r="E259" s="60">
        <v>20000</v>
      </c>
      <c r="F259" s="60">
        <f t="shared" si="100"/>
        <v>20000</v>
      </c>
      <c r="G259" s="60">
        <v>0</v>
      </c>
      <c r="H259" s="60">
        <v>0</v>
      </c>
      <c r="I259" s="60">
        <v>20000</v>
      </c>
      <c r="J259" s="59">
        <v>0</v>
      </c>
      <c r="K259" s="59">
        <v>0</v>
      </c>
      <c r="L259" s="59">
        <v>0</v>
      </c>
      <c r="M259" s="59">
        <v>0</v>
      </c>
      <c r="N259" s="60"/>
      <c r="O259" s="60"/>
    </row>
    <row r="260" spans="1:15" ht="15" customHeight="1">
      <c r="A260" s="70" t="s">
        <v>119</v>
      </c>
      <c r="B260" s="70"/>
      <c r="C260" s="71" t="s">
        <v>266</v>
      </c>
      <c r="D260" s="59" t="s">
        <v>267</v>
      </c>
      <c r="E260" s="60">
        <v>55000</v>
      </c>
      <c r="F260" s="60">
        <f t="shared" si="100"/>
        <v>60000</v>
      </c>
      <c r="G260" s="60">
        <v>20000</v>
      </c>
      <c r="H260" s="60">
        <v>0</v>
      </c>
      <c r="I260" s="60">
        <v>40000</v>
      </c>
      <c r="J260" s="59">
        <v>0</v>
      </c>
      <c r="K260" s="59">
        <v>0</v>
      </c>
      <c r="L260" s="59">
        <v>0</v>
      </c>
      <c r="M260" s="59">
        <v>0</v>
      </c>
      <c r="N260" s="60"/>
      <c r="O260" s="60"/>
    </row>
    <row r="261" spans="1:15" ht="15" customHeight="1">
      <c r="A261" s="70" t="s">
        <v>424</v>
      </c>
      <c r="B261" s="70"/>
      <c r="C261" s="71" t="s">
        <v>166</v>
      </c>
      <c r="D261" s="59" t="s">
        <v>167</v>
      </c>
      <c r="E261" s="60">
        <v>90000</v>
      </c>
      <c r="F261" s="60">
        <f t="shared" si="100"/>
        <v>75000</v>
      </c>
      <c r="G261" s="60">
        <v>5000</v>
      </c>
      <c r="H261" s="60">
        <v>0</v>
      </c>
      <c r="I261" s="60">
        <v>70000</v>
      </c>
      <c r="J261" s="59">
        <v>0</v>
      </c>
      <c r="K261" s="59">
        <v>0</v>
      </c>
      <c r="L261" s="59">
        <v>0</v>
      </c>
      <c r="M261" s="59">
        <v>0</v>
      </c>
      <c r="N261" s="60"/>
      <c r="O261" s="60"/>
    </row>
    <row r="262" spans="1:15" ht="15" customHeight="1">
      <c r="A262" s="70" t="s">
        <v>120</v>
      </c>
      <c r="B262" s="70"/>
      <c r="C262" s="71" t="s">
        <v>1079</v>
      </c>
      <c r="D262" s="59" t="s">
        <v>1080</v>
      </c>
      <c r="E262" s="60">
        <v>870000</v>
      </c>
      <c r="F262" s="60">
        <f>SUM(G262:M262)</f>
        <v>870000</v>
      </c>
      <c r="G262" s="60">
        <v>140000</v>
      </c>
      <c r="H262" s="60">
        <v>0</v>
      </c>
      <c r="I262" s="60">
        <v>730000</v>
      </c>
      <c r="J262" s="59">
        <v>0</v>
      </c>
      <c r="K262" s="59">
        <v>0</v>
      </c>
      <c r="L262" s="59">
        <v>0</v>
      </c>
      <c r="M262" s="59">
        <v>0</v>
      </c>
      <c r="N262" s="60"/>
      <c r="O262" s="60"/>
    </row>
    <row r="263" spans="1:15" ht="18" customHeight="1">
      <c r="A263" s="70"/>
      <c r="B263" s="70"/>
      <c r="C263" s="71">
        <v>38</v>
      </c>
      <c r="D263" s="59" t="s">
        <v>235</v>
      </c>
      <c r="E263" s="60">
        <f>E264</f>
        <v>100000</v>
      </c>
      <c r="F263" s="60">
        <f t="shared" si="100"/>
        <v>300000</v>
      </c>
      <c r="G263" s="60">
        <f>G264</f>
        <v>0</v>
      </c>
      <c r="H263" s="60">
        <f aca="true" t="shared" si="113" ref="H263:M263">H264</f>
        <v>0</v>
      </c>
      <c r="I263" s="60">
        <f t="shared" si="113"/>
        <v>100000</v>
      </c>
      <c r="J263" s="60">
        <f t="shared" si="113"/>
        <v>200000</v>
      </c>
      <c r="K263" s="60">
        <f t="shared" si="113"/>
        <v>0</v>
      </c>
      <c r="L263" s="60">
        <f t="shared" si="113"/>
        <v>0</v>
      </c>
      <c r="M263" s="60">
        <f t="shared" si="113"/>
        <v>0</v>
      </c>
      <c r="N263" s="60">
        <v>200000</v>
      </c>
      <c r="O263" s="60">
        <v>200000</v>
      </c>
    </row>
    <row r="264" spans="1:15" ht="18" customHeight="1">
      <c r="A264" s="70"/>
      <c r="B264" s="70" t="s">
        <v>19</v>
      </c>
      <c r="C264" s="71">
        <v>386</v>
      </c>
      <c r="D264" s="59" t="s">
        <v>236</v>
      </c>
      <c r="E264" s="60">
        <f>E265</f>
        <v>100000</v>
      </c>
      <c r="F264" s="60">
        <f t="shared" si="100"/>
        <v>300000</v>
      </c>
      <c r="G264" s="60">
        <f>G265</f>
        <v>0</v>
      </c>
      <c r="H264" s="60">
        <f aca="true" t="shared" si="114" ref="H264:M264">H265</f>
        <v>0</v>
      </c>
      <c r="I264" s="60">
        <f t="shared" si="114"/>
        <v>100000</v>
      </c>
      <c r="J264" s="60">
        <f t="shared" si="114"/>
        <v>200000</v>
      </c>
      <c r="K264" s="60">
        <f t="shared" si="114"/>
        <v>0</v>
      </c>
      <c r="L264" s="60">
        <f t="shared" si="114"/>
        <v>0</v>
      </c>
      <c r="M264" s="60">
        <f t="shared" si="114"/>
        <v>0</v>
      </c>
      <c r="N264" s="60"/>
      <c r="O264" s="60"/>
    </row>
    <row r="265" spans="1:15" ht="14.25" customHeight="1">
      <c r="A265" s="99" t="s">
        <v>121</v>
      </c>
      <c r="B265" s="70"/>
      <c r="C265" s="71">
        <v>3861</v>
      </c>
      <c r="D265" s="59" t="s">
        <v>523</v>
      </c>
      <c r="E265" s="60">
        <v>100000</v>
      </c>
      <c r="F265" s="60">
        <f t="shared" si="100"/>
        <v>300000</v>
      </c>
      <c r="G265" s="60">
        <v>0</v>
      </c>
      <c r="H265" s="60">
        <v>0</v>
      </c>
      <c r="I265" s="60">
        <v>100000</v>
      </c>
      <c r="J265" s="60">
        <v>200000</v>
      </c>
      <c r="K265" s="59">
        <v>0</v>
      </c>
      <c r="L265" s="59">
        <v>0</v>
      </c>
      <c r="M265" s="59">
        <v>0</v>
      </c>
      <c r="N265" s="60"/>
      <c r="O265" s="60"/>
    </row>
    <row r="266" spans="1:15" ht="26.25" customHeight="1">
      <c r="A266" s="70"/>
      <c r="B266" s="69" t="s">
        <v>68</v>
      </c>
      <c r="C266" s="197" t="s">
        <v>925</v>
      </c>
      <c r="D266" s="198"/>
      <c r="E266" s="62">
        <f>E267</f>
        <v>500000</v>
      </c>
      <c r="F266" s="62">
        <f t="shared" si="100"/>
        <v>450000</v>
      </c>
      <c r="G266" s="62">
        <f>G267</f>
        <v>50000</v>
      </c>
      <c r="H266" s="62">
        <f aca="true" t="shared" si="115" ref="H266:I269">H267</f>
        <v>0</v>
      </c>
      <c r="I266" s="62">
        <f t="shared" si="115"/>
        <v>300000</v>
      </c>
      <c r="J266" s="62">
        <f aca="true" t="shared" si="116" ref="J266:M269">J267</f>
        <v>100000</v>
      </c>
      <c r="K266" s="62">
        <f t="shared" si="116"/>
        <v>0</v>
      </c>
      <c r="L266" s="62">
        <f t="shared" si="116"/>
        <v>0</v>
      </c>
      <c r="M266" s="62">
        <f t="shared" si="116"/>
        <v>0</v>
      </c>
      <c r="N266" s="62">
        <f>N267</f>
        <v>480000</v>
      </c>
      <c r="O266" s="62">
        <f>O267</f>
        <v>500000</v>
      </c>
    </row>
    <row r="267" spans="1:15" ht="21" customHeight="1">
      <c r="A267" s="70"/>
      <c r="B267" s="70"/>
      <c r="C267" s="71">
        <v>4</v>
      </c>
      <c r="D267" s="59" t="s">
        <v>232</v>
      </c>
      <c r="E267" s="60">
        <f>E268</f>
        <v>500000</v>
      </c>
      <c r="F267" s="60">
        <f t="shared" si="100"/>
        <v>450000</v>
      </c>
      <c r="G267" s="60">
        <f>G268</f>
        <v>50000</v>
      </c>
      <c r="H267" s="60">
        <f t="shared" si="115"/>
        <v>0</v>
      </c>
      <c r="I267" s="60">
        <f t="shared" si="115"/>
        <v>300000</v>
      </c>
      <c r="J267" s="60">
        <f t="shared" si="116"/>
        <v>100000</v>
      </c>
      <c r="K267" s="60">
        <f t="shared" si="116"/>
        <v>0</v>
      </c>
      <c r="L267" s="60">
        <f t="shared" si="116"/>
        <v>0</v>
      </c>
      <c r="M267" s="60">
        <f t="shared" si="116"/>
        <v>0</v>
      </c>
      <c r="N267" s="60">
        <f>N268</f>
        <v>480000</v>
      </c>
      <c r="O267" s="60">
        <f>O268</f>
        <v>500000</v>
      </c>
    </row>
    <row r="268" spans="1:15" ht="18" customHeight="1">
      <c r="A268" s="70"/>
      <c r="B268" s="70" t="s">
        <v>19</v>
      </c>
      <c r="C268" s="71">
        <v>42</v>
      </c>
      <c r="D268" s="59" t="s">
        <v>233</v>
      </c>
      <c r="E268" s="60">
        <f>E269</f>
        <v>500000</v>
      </c>
      <c r="F268" s="60">
        <f t="shared" si="100"/>
        <v>450000</v>
      </c>
      <c r="G268" s="60">
        <f>G269</f>
        <v>50000</v>
      </c>
      <c r="H268" s="60">
        <f t="shared" si="115"/>
        <v>0</v>
      </c>
      <c r="I268" s="60">
        <f t="shared" si="115"/>
        <v>300000</v>
      </c>
      <c r="J268" s="60">
        <f t="shared" si="116"/>
        <v>100000</v>
      </c>
      <c r="K268" s="60">
        <f t="shared" si="116"/>
        <v>0</v>
      </c>
      <c r="L268" s="60">
        <f t="shared" si="116"/>
        <v>0</v>
      </c>
      <c r="M268" s="60">
        <f t="shared" si="116"/>
        <v>0</v>
      </c>
      <c r="N268" s="60">
        <v>480000</v>
      </c>
      <c r="O268" s="60">
        <v>500000</v>
      </c>
    </row>
    <row r="269" spans="1:15" ht="18" customHeight="1">
      <c r="A269" s="70"/>
      <c r="B269" s="70" t="s">
        <v>19</v>
      </c>
      <c r="C269" s="71" t="s">
        <v>593</v>
      </c>
      <c r="D269" s="59" t="s">
        <v>234</v>
      </c>
      <c r="E269" s="60">
        <f>E270</f>
        <v>500000</v>
      </c>
      <c r="F269" s="60">
        <f t="shared" si="100"/>
        <v>450000</v>
      </c>
      <c r="G269" s="60">
        <f>G270</f>
        <v>50000</v>
      </c>
      <c r="H269" s="60">
        <f t="shared" si="115"/>
        <v>0</v>
      </c>
      <c r="I269" s="60">
        <f t="shared" si="115"/>
        <v>300000</v>
      </c>
      <c r="J269" s="60">
        <f t="shared" si="116"/>
        <v>100000</v>
      </c>
      <c r="K269" s="60">
        <f t="shared" si="116"/>
        <v>0</v>
      </c>
      <c r="L269" s="60">
        <f t="shared" si="116"/>
        <v>0</v>
      </c>
      <c r="M269" s="60">
        <f t="shared" si="116"/>
        <v>0</v>
      </c>
      <c r="N269" s="60"/>
      <c r="O269" s="60"/>
    </row>
    <row r="270" spans="1:15" ht="15" customHeight="1">
      <c r="A270" s="70" t="s">
        <v>122</v>
      </c>
      <c r="B270" s="70"/>
      <c r="C270" s="71" t="s">
        <v>595</v>
      </c>
      <c r="D270" s="59" t="s">
        <v>596</v>
      </c>
      <c r="E270" s="60">
        <v>500000</v>
      </c>
      <c r="F270" s="60">
        <f t="shared" si="100"/>
        <v>450000</v>
      </c>
      <c r="G270" s="60">
        <v>50000</v>
      </c>
      <c r="H270" s="59">
        <v>0</v>
      </c>
      <c r="I270" s="60">
        <v>300000</v>
      </c>
      <c r="J270" s="60">
        <v>100000</v>
      </c>
      <c r="K270" s="59">
        <v>0</v>
      </c>
      <c r="L270" s="59">
        <v>0</v>
      </c>
      <c r="M270" s="59">
        <v>0</v>
      </c>
      <c r="N270" s="60"/>
      <c r="O270" s="60"/>
    </row>
    <row r="271" spans="1:15" ht="26.25" customHeight="1">
      <c r="A271" s="93"/>
      <c r="B271" s="93"/>
      <c r="C271" s="72"/>
      <c r="D271" s="66"/>
      <c r="E271" s="76"/>
      <c r="F271" s="76"/>
      <c r="G271" s="76"/>
      <c r="H271" s="66"/>
      <c r="I271" s="76"/>
      <c r="J271" s="76"/>
      <c r="K271" s="66"/>
      <c r="L271" s="66"/>
      <c r="M271" s="66"/>
      <c r="N271" s="76"/>
      <c r="O271" s="76"/>
    </row>
    <row r="272" spans="1:15" s="66" customFormat="1" ht="27.75" customHeight="1">
      <c r="A272" s="93"/>
      <c r="B272" s="93"/>
      <c r="C272" s="72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8" customHeight="1">
      <c r="A273" s="191" t="s">
        <v>36</v>
      </c>
      <c r="B273" s="190" t="s">
        <v>333</v>
      </c>
      <c r="C273" s="191" t="s">
        <v>800</v>
      </c>
      <c r="D273" s="191" t="s">
        <v>422</v>
      </c>
      <c r="E273" s="192" t="s">
        <v>1053</v>
      </c>
      <c r="F273" s="194" t="s">
        <v>1054</v>
      </c>
      <c r="G273" s="189" t="s">
        <v>1056</v>
      </c>
      <c r="H273" s="189"/>
      <c r="I273" s="189"/>
      <c r="J273" s="189"/>
      <c r="K273" s="189"/>
      <c r="L273" s="189"/>
      <c r="M273" s="189"/>
      <c r="N273" s="190" t="s">
        <v>905</v>
      </c>
      <c r="O273" s="190" t="s">
        <v>1055</v>
      </c>
    </row>
    <row r="274" spans="1:15" ht="39" customHeight="1">
      <c r="A274" s="191"/>
      <c r="B274" s="191"/>
      <c r="C274" s="191"/>
      <c r="D274" s="191"/>
      <c r="E274" s="193"/>
      <c r="F274" s="195"/>
      <c r="G274" s="57" t="s">
        <v>804</v>
      </c>
      <c r="H274" s="57" t="s">
        <v>334</v>
      </c>
      <c r="I274" s="57" t="s">
        <v>803</v>
      </c>
      <c r="J274" s="57" t="s">
        <v>805</v>
      </c>
      <c r="K274" s="57" t="s">
        <v>346</v>
      </c>
      <c r="L274" s="57" t="s">
        <v>806</v>
      </c>
      <c r="M274" s="57" t="s">
        <v>807</v>
      </c>
      <c r="N274" s="190"/>
      <c r="O274" s="190"/>
    </row>
    <row r="275" spans="1:15" ht="12" customHeight="1">
      <c r="A275" s="78">
        <v>1</v>
      </c>
      <c r="B275" s="78">
        <v>2</v>
      </c>
      <c r="C275" s="78">
        <v>3</v>
      </c>
      <c r="D275" s="78">
        <v>4</v>
      </c>
      <c r="E275" s="78">
        <v>5</v>
      </c>
      <c r="F275" s="78">
        <v>6</v>
      </c>
      <c r="G275" s="78">
        <v>7</v>
      </c>
      <c r="H275" s="78">
        <v>8</v>
      </c>
      <c r="I275" s="78">
        <v>9</v>
      </c>
      <c r="J275" s="78">
        <v>10</v>
      </c>
      <c r="K275" s="78">
        <v>11</v>
      </c>
      <c r="L275" s="78">
        <v>12</v>
      </c>
      <c r="M275" s="78">
        <v>13</v>
      </c>
      <c r="N275" s="78">
        <v>14</v>
      </c>
      <c r="O275" s="78">
        <v>15</v>
      </c>
    </row>
    <row r="276" spans="1:15" ht="28.5" customHeight="1">
      <c r="A276" s="70"/>
      <c r="B276" s="69"/>
      <c r="C276" s="199" t="s">
        <v>945</v>
      </c>
      <c r="D276" s="200"/>
      <c r="E276" s="63">
        <f>E277+E282</f>
        <v>10000</v>
      </c>
      <c r="F276" s="63">
        <f aca="true" t="shared" si="117" ref="F276:F286">SUM(G276:M276)</f>
        <v>800000</v>
      </c>
      <c r="G276" s="63">
        <f>G277+G282</f>
        <v>0</v>
      </c>
      <c r="H276" s="63">
        <f aca="true" t="shared" si="118" ref="H276:O276">H277+H282</f>
        <v>0</v>
      </c>
      <c r="I276" s="63">
        <f t="shared" si="118"/>
        <v>800000</v>
      </c>
      <c r="J276" s="63">
        <f t="shared" si="118"/>
        <v>0</v>
      </c>
      <c r="K276" s="63">
        <f t="shared" si="118"/>
        <v>0</v>
      </c>
      <c r="L276" s="63">
        <f t="shared" si="118"/>
        <v>0</v>
      </c>
      <c r="M276" s="63">
        <f t="shared" si="118"/>
        <v>0</v>
      </c>
      <c r="N276" s="63">
        <f t="shared" si="118"/>
        <v>3400000</v>
      </c>
      <c r="O276" s="63">
        <f t="shared" si="118"/>
        <v>3500000</v>
      </c>
    </row>
    <row r="277" spans="1:15" ht="25.5" customHeight="1">
      <c r="A277" s="70"/>
      <c r="B277" s="64" t="s">
        <v>68</v>
      </c>
      <c r="C277" s="197" t="s">
        <v>946</v>
      </c>
      <c r="D277" s="198"/>
      <c r="E277" s="62">
        <f>E278</f>
        <v>0</v>
      </c>
      <c r="F277" s="62">
        <f t="shared" si="117"/>
        <v>500000</v>
      </c>
      <c r="G277" s="62">
        <f>G278</f>
        <v>0</v>
      </c>
      <c r="H277" s="62">
        <f aca="true" t="shared" si="119" ref="H277:M280">H278</f>
        <v>0</v>
      </c>
      <c r="I277" s="62">
        <f t="shared" si="119"/>
        <v>500000</v>
      </c>
      <c r="J277" s="62">
        <f t="shared" si="119"/>
        <v>0</v>
      </c>
      <c r="K277" s="62">
        <f t="shared" si="119"/>
        <v>0</v>
      </c>
      <c r="L277" s="62">
        <f t="shared" si="119"/>
        <v>0</v>
      </c>
      <c r="M277" s="62">
        <f t="shared" si="119"/>
        <v>0</v>
      </c>
      <c r="N277" s="62">
        <f>N278</f>
        <v>1400000</v>
      </c>
      <c r="O277" s="62">
        <f>O278</f>
        <v>1500000</v>
      </c>
    </row>
    <row r="278" spans="1:15" ht="21" customHeight="1">
      <c r="A278" s="70"/>
      <c r="B278" s="70"/>
      <c r="C278" s="71">
        <v>4</v>
      </c>
      <c r="D278" s="59" t="s">
        <v>229</v>
      </c>
      <c r="E278" s="60">
        <f>E279</f>
        <v>0</v>
      </c>
      <c r="F278" s="60">
        <f t="shared" si="117"/>
        <v>500000</v>
      </c>
      <c r="G278" s="60">
        <f>G279</f>
        <v>0</v>
      </c>
      <c r="H278" s="60">
        <f t="shared" si="119"/>
        <v>0</v>
      </c>
      <c r="I278" s="60">
        <f t="shared" si="119"/>
        <v>500000</v>
      </c>
      <c r="J278" s="60">
        <f t="shared" si="119"/>
        <v>0</v>
      </c>
      <c r="K278" s="60">
        <f t="shared" si="119"/>
        <v>0</v>
      </c>
      <c r="L278" s="60">
        <f t="shared" si="119"/>
        <v>0</v>
      </c>
      <c r="M278" s="60">
        <f t="shared" si="119"/>
        <v>0</v>
      </c>
      <c r="N278" s="60">
        <f>N279</f>
        <v>1400000</v>
      </c>
      <c r="O278" s="60">
        <f>O279</f>
        <v>1500000</v>
      </c>
    </row>
    <row r="279" spans="1:15" ht="18" customHeight="1">
      <c r="A279" s="70"/>
      <c r="B279" s="70"/>
      <c r="C279" s="71">
        <v>41</v>
      </c>
      <c r="D279" s="59" t="s">
        <v>230</v>
      </c>
      <c r="E279" s="60">
        <f>E280</f>
        <v>0</v>
      </c>
      <c r="F279" s="60">
        <f t="shared" si="117"/>
        <v>500000</v>
      </c>
      <c r="G279" s="60">
        <f>G280</f>
        <v>0</v>
      </c>
      <c r="H279" s="60">
        <f t="shared" si="119"/>
        <v>0</v>
      </c>
      <c r="I279" s="60">
        <f t="shared" si="119"/>
        <v>500000</v>
      </c>
      <c r="J279" s="60">
        <f t="shared" si="119"/>
        <v>0</v>
      </c>
      <c r="K279" s="60">
        <f t="shared" si="119"/>
        <v>0</v>
      </c>
      <c r="L279" s="60">
        <f t="shared" si="119"/>
        <v>0</v>
      </c>
      <c r="M279" s="60">
        <f t="shared" si="119"/>
        <v>0</v>
      </c>
      <c r="N279" s="60">
        <v>1400000</v>
      </c>
      <c r="O279" s="60">
        <v>1500000</v>
      </c>
    </row>
    <row r="280" spans="1:15" ht="17.25" customHeight="1">
      <c r="A280" s="70"/>
      <c r="B280" s="70"/>
      <c r="C280" s="71">
        <v>411</v>
      </c>
      <c r="D280" s="59" t="s">
        <v>231</v>
      </c>
      <c r="E280" s="60">
        <f>E281</f>
        <v>0</v>
      </c>
      <c r="F280" s="60">
        <f t="shared" si="117"/>
        <v>500000</v>
      </c>
      <c r="G280" s="60">
        <f>G281</f>
        <v>0</v>
      </c>
      <c r="H280" s="60">
        <f t="shared" si="119"/>
        <v>0</v>
      </c>
      <c r="I280" s="60">
        <f t="shared" si="119"/>
        <v>500000</v>
      </c>
      <c r="J280" s="60">
        <f t="shared" si="119"/>
        <v>0</v>
      </c>
      <c r="K280" s="60">
        <f t="shared" si="119"/>
        <v>0</v>
      </c>
      <c r="L280" s="60">
        <f t="shared" si="119"/>
        <v>0</v>
      </c>
      <c r="M280" s="60">
        <f t="shared" si="119"/>
        <v>0</v>
      </c>
      <c r="N280" s="60"/>
      <c r="O280" s="60"/>
    </row>
    <row r="281" spans="1:15" ht="15" customHeight="1">
      <c r="A281" s="70" t="s">
        <v>123</v>
      </c>
      <c r="B281" s="70"/>
      <c r="C281" s="71">
        <v>4111</v>
      </c>
      <c r="D281" s="59" t="s">
        <v>1081</v>
      </c>
      <c r="E281" s="101">
        <v>0</v>
      </c>
      <c r="F281" s="101">
        <f t="shared" si="117"/>
        <v>500000</v>
      </c>
      <c r="G281" s="101">
        <v>0</v>
      </c>
      <c r="H281" s="59">
        <v>0</v>
      </c>
      <c r="I281" s="60">
        <v>500000</v>
      </c>
      <c r="J281" s="59">
        <v>0</v>
      </c>
      <c r="K281" s="59">
        <v>0</v>
      </c>
      <c r="L281" s="60">
        <v>0</v>
      </c>
      <c r="M281" s="59">
        <v>0</v>
      </c>
      <c r="N281" s="60"/>
      <c r="O281" s="60"/>
    </row>
    <row r="282" spans="1:15" ht="26.25" customHeight="1">
      <c r="A282" s="70"/>
      <c r="B282" s="69" t="s">
        <v>68</v>
      </c>
      <c r="C282" s="197" t="s">
        <v>947</v>
      </c>
      <c r="D282" s="198"/>
      <c r="E282" s="62">
        <f>E283</f>
        <v>10000</v>
      </c>
      <c r="F282" s="62">
        <f t="shared" si="117"/>
        <v>300000</v>
      </c>
      <c r="G282" s="62">
        <f>G283</f>
        <v>0</v>
      </c>
      <c r="H282" s="62">
        <f aca="true" t="shared" si="120" ref="H282:M285">H283</f>
        <v>0</v>
      </c>
      <c r="I282" s="62">
        <f t="shared" si="120"/>
        <v>300000</v>
      </c>
      <c r="J282" s="62">
        <f t="shared" si="120"/>
        <v>0</v>
      </c>
      <c r="K282" s="62">
        <f t="shared" si="120"/>
        <v>0</v>
      </c>
      <c r="L282" s="62">
        <f t="shared" si="120"/>
        <v>0</v>
      </c>
      <c r="M282" s="62">
        <f t="shared" si="120"/>
        <v>0</v>
      </c>
      <c r="N282" s="62">
        <f>N283</f>
        <v>2000000</v>
      </c>
      <c r="O282" s="62">
        <f>O283</f>
        <v>2000000</v>
      </c>
    </row>
    <row r="283" spans="1:15" ht="21" customHeight="1">
      <c r="A283" s="70"/>
      <c r="B283" s="70"/>
      <c r="C283" s="71">
        <v>4</v>
      </c>
      <c r="D283" s="59" t="s">
        <v>232</v>
      </c>
      <c r="E283" s="60">
        <f>E284</f>
        <v>10000</v>
      </c>
      <c r="F283" s="60">
        <f t="shared" si="117"/>
        <v>300000</v>
      </c>
      <c r="G283" s="60">
        <f>G284</f>
        <v>0</v>
      </c>
      <c r="H283" s="60">
        <f t="shared" si="120"/>
        <v>0</v>
      </c>
      <c r="I283" s="60">
        <f t="shared" si="120"/>
        <v>300000</v>
      </c>
      <c r="J283" s="60">
        <f t="shared" si="120"/>
        <v>0</v>
      </c>
      <c r="K283" s="60">
        <f t="shared" si="120"/>
        <v>0</v>
      </c>
      <c r="L283" s="60">
        <f t="shared" si="120"/>
        <v>0</v>
      </c>
      <c r="M283" s="60">
        <f t="shared" si="120"/>
        <v>0</v>
      </c>
      <c r="N283" s="60">
        <f>N284</f>
        <v>2000000</v>
      </c>
      <c r="O283" s="60">
        <f>O284</f>
        <v>2000000</v>
      </c>
    </row>
    <row r="284" spans="1:15" ht="18" customHeight="1">
      <c r="A284" s="70"/>
      <c r="B284" s="70" t="s">
        <v>19</v>
      </c>
      <c r="C284" s="71">
        <v>42</v>
      </c>
      <c r="D284" s="59" t="s">
        <v>233</v>
      </c>
      <c r="E284" s="60">
        <f>E285</f>
        <v>10000</v>
      </c>
      <c r="F284" s="60">
        <f t="shared" si="117"/>
        <v>300000</v>
      </c>
      <c r="G284" s="60">
        <f>G285</f>
        <v>0</v>
      </c>
      <c r="H284" s="60">
        <f t="shared" si="120"/>
        <v>0</v>
      </c>
      <c r="I284" s="60">
        <f t="shared" si="120"/>
        <v>300000</v>
      </c>
      <c r="J284" s="60">
        <f t="shared" si="120"/>
        <v>0</v>
      </c>
      <c r="K284" s="60">
        <f t="shared" si="120"/>
        <v>0</v>
      </c>
      <c r="L284" s="60">
        <f t="shared" si="120"/>
        <v>0</v>
      </c>
      <c r="M284" s="60">
        <f t="shared" si="120"/>
        <v>0</v>
      </c>
      <c r="N284" s="60">
        <v>2000000</v>
      </c>
      <c r="O284" s="60">
        <v>2000000</v>
      </c>
    </row>
    <row r="285" spans="1:15" ht="18" customHeight="1">
      <c r="A285" s="70"/>
      <c r="B285" s="70" t="s">
        <v>19</v>
      </c>
      <c r="C285" s="71" t="s">
        <v>593</v>
      </c>
      <c r="D285" s="59" t="s">
        <v>234</v>
      </c>
      <c r="E285" s="60">
        <f>E286</f>
        <v>10000</v>
      </c>
      <c r="F285" s="60">
        <f t="shared" si="117"/>
        <v>300000</v>
      </c>
      <c r="G285" s="60">
        <f>G286</f>
        <v>0</v>
      </c>
      <c r="H285" s="60">
        <f t="shared" si="120"/>
        <v>0</v>
      </c>
      <c r="I285" s="60">
        <f t="shared" si="120"/>
        <v>300000</v>
      </c>
      <c r="J285" s="60">
        <f t="shared" si="120"/>
        <v>0</v>
      </c>
      <c r="K285" s="60">
        <f t="shared" si="120"/>
        <v>0</v>
      </c>
      <c r="L285" s="60">
        <f t="shared" si="120"/>
        <v>0</v>
      </c>
      <c r="M285" s="60">
        <f t="shared" si="120"/>
        <v>0</v>
      </c>
      <c r="N285" s="60"/>
      <c r="O285" s="60"/>
    </row>
    <row r="286" spans="1:15" ht="15" customHeight="1">
      <c r="A286" s="70" t="s">
        <v>384</v>
      </c>
      <c r="B286" s="70"/>
      <c r="C286" s="71" t="s">
        <v>948</v>
      </c>
      <c r="D286" s="59" t="s">
        <v>949</v>
      </c>
      <c r="E286" s="60">
        <v>10000</v>
      </c>
      <c r="F286" s="101">
        <f t="shared" si="117"/>
        <v>300000</v>
      </c>
      <c r="G286" s="60">
        <v>0</v>
      </c>
      <c r="H286" s="59">
        <v>0</v>
      </c>
      <c r="I286" s="60">
        <v>300000</v>
      </c>
      <c r="J286" s="60">
        <v>0</v>
      </c>
      <c r="K286" s="59">
        <v>0</v>
      </c>
      <c r="L286" s="59">
        <v>0</v>
      </c>
      <c r="M286" s="59">
        <v>0</v>
      </c>
      <c r="N286" s="60"/>
      <c r="O286" s="60"/>
    </row>
    <row r="287" spans="1:15" ht="27.75" customHeight="1">
      <c r="A287" s="70"/>
      <c r="B287" s="69"/>
      <c r="C287" s="199" t="s">
        <v>950</v>
      </c>
      <c r="D287" s="200"/>
      <c r="E287" s="63">
        <f>E288+E295</f>
        <v>1725000</v>
      </c>
      <c r="F287" s="63">
        <f aca="true" t="shared" si="121" ref="F287:F324">SUM(G287:M287)</f>
        <v>1760000</v>
      </c>
      <c r="G287" s="63">
        <f aca="true" t="shared" si="122" ref="G287:O287">G288+G295</f>
        <v>440000</v>
      </c>
      <c r="H287" s="63">
        <f t="shared" si="122"/>
        <v>0</v>
      </c>
      <c r="I287" s="63">
        <f t="shared" si="122"/>
        <v>870000</v>
      </c>
      <c r="J287" s="63">
        <f t="shared" si="122"/>
        <v>450000</v>
      </c>
      <c r="K287" s="63">
        <f t="shared" si="122"/>
        <v>0</v>
      </c>
      <c r="L287" s="63">
        <f t="shared" si="122"/>
        <v>0</v>
      </c>
      <c r="M287" s="63">
        <f t="shared" si="122"/>
        <v>0</v>
      </c>
      <c r="N287" s="63">
        <f t="shared" si="122"/>
        <v>1530000</v>
      </c>
      <c r="O287" s="63">
        <f t="shared" si="122"/>
        <v>1610000</v>
      </c>
    </row>
    <row r="288" spans="1:15" ht="26.25" customHeight="1">
      <c r="A288" s="70"/>
      <c r="B288" s="69" t="s">
        <v>594</v>
      </c>
      <c r="C288" s="201" t="s">
        <v>951</v>
      </c>
      <c r="D288" s="202"/>
      <c r="E288" s="62">
        <f aca="true" t="shared" si="123" ref="E288:I289">E289</f>
        <v>775000</v>
      </c>
      <c r="F288" s="62">
        <f t="shared" si="121"/>
        <v>850000</v>
      </c>
      <c r="G288" s="62">
        <f t="shared" si="123"/>
        <v>330000</v>
      </c>
      <c r="H288" s="62">
        <f t="shared" si="123"/>
        <v>0</v>
      </c>
      <c r="I288" s="62">
        <f t="shared" si="123"/>
        <v>320000</v>
      </c>
      <c r="J288" s="62">
        <f aca="true" t="shared" si="124" ref="J288:M289">J289</f>
        <v>200000</v>
      </c>
      <c r="K288" s="62">
        <f t="shared" si="124"/>
        <v>0</v>
      </c>
      <c r="L288" s="62">
        <f t="shared" si="124"/>
        <v>0</v>
      </c>
      <c r="M288" s="62">
        <f t="shared" si="124"/>
        <v>0</v>
      </c>
      <c r="N288" s="62">
        <f>N289</f>
        <v>600000</v>
      </c>
      <c r="O288" s="62">
        <f>O289</f>
        <v>650000</v>
      </c>
    </row>
    <row r="289" spans="1:15" ht="21" customHeight="1">
      <c r="A289" s="70"/>
      <c r="B289" s="70"/>
      <c r="C289" s="71">
        <v>3</v>
      </c>
      <c r="D289" s="59" t="s">
        <v>197</v>
      </c>
      <c r="E289" s="60">
        <f t="shared" si="123"/>
        <v>775000</v>
      </c>
      <c r="F289" s="60">
        <f t="shared" si="121"/>
        <v>850000</v>
      </c>
      <c r="G289" s="60">
        <f t="shared" si="123"/>
        <v>330000</v>
      </c>
      <c r="H289" s="60">
        <f t="shared" si="123"/>
        <v>0</v>
      </c>
      <c r="I289" s="60">
        <f t="shared" si="123"/>
        <v>320000</v>
      </c>
      <c r="J289" s="60">
        <f t="shared" si="124"/>
        <v>200000</v>
      </c>
      <c r="K289" s="60">
        <f t="shared" si="124"/>
        <v>0</v>
      </c>
      <c r="L289" s="60">
        <f t="shared" si="124"/>
        <v>0</v>
      </c>
      <c r="M289" s="60">
        <f t="shared" si="124"/>
        <v>0</v>
      </c>
      <c r="N289" s="60">
        <f>N290</f>
        <v>600000</v>
      </c>
      <c r="O289" s="60">
        <f>O290</f>
        <v>650000</v>
      </c>
    </row>
    <row r="290" spans="1:15" ht="18" customHeight="1">
      <c r="A290" s="70"/>
      <c r="B290" s="70"/>
      <c r="C290" s="71">
        <v>32</v>
      </c>
      <c r="D290" s="59" t="s">
        <v>208</v>
      </c>
      <c r="E290" s="60">
        <f>E291+E293</f>
        <v>775000</v>
      </c>
      <c r="F290" s="60">
        <f t="shared" si="121"/>
        <v>850000</v>
      </c>
      <c r="G290" s="60">
        <f>G291+G293</f>
        <v>330000</v>
      </c>
      <c r="H290" s="60">
        <f>H291+H293</f>
        <v>0</v>
      </c>
      <c r="I290" s="60">
        <f>I291+I293</f>
        <v>320000</v>
      </c>
      <c r="J290" s="60">
        <f>J293</f>
        <v>200000</v>
      </c>
      <c r="K290" s="60">
        <f>K293</f>
        <v>0</v>
      </c>
      <c r="L290" s="60">
        <f>L293</f>
        <v>0</v>
      </c>
      <c r="M290" s="60">
        <f>M293</f>
        <v>0</v>
      </c>
      <c r="N290" s="60">
        <v>600000</v>
      </c>
      <c r="O290" s="60">
        <v>650000</v>
      </c>
    </row>
    <row r="291" spans="1:15" ht="17.25" customHeight="1">
      <c r="A291" s="70"/>
      <c r="B291" s="70"/>
      <c r="C291" s="71">
        <v>322</v>
      </c>
      <c r="D291" s="59" t="s">
        <v>215</v>
      </c>
      <c r="E291" s="60">
        <f aca="true" t="shared" si="125" ref="E291:M291">E292</f>
        <v>75000</v>
      </c>
      <c r="F291" s="60">
        <f t="shared" si="121"/>
        <v>100000</v>
      </c>
      <c r="G291" s="60">
        <f t="shared" si="125"/>
        <v>75000</v>
      </c>
      <c r="H291" s="60">
        <f t="shared" si="125"/>
        <v>0</v>
      </c>
      <c r="I291" s="60">
        <f t="shared" si="125"/>
        <v>25000</v>
      </c>
      <c r="J291" s="60">
        <f t="shared" si="125"/>
        <v>0</v>
      </c>
      <c r="K291" s="60">
        <f t="shared" si="125"/>
        <v>0</v>
      </c>
      <c r="L291" s="60">
        <f t="shared" si="125"/>
        <v>0</v>
      </c>
      <c r="M291" s="60">
        <f t="shared" si="125"/>
        <v>0</v>
      </c>
      <c r="N291" s="60"/>
      <c r="O291" s="60"/>
    </row>
    <row r="292" spans="1:15" ht="15" customHeight="1">
      <c r="A292" s="70" t="s">
        <v>124</v>
      </c>
      <c r="B292" s="70"/>
      <c r="C292" s="71">
        <v>3224</v>
      </c>
      <c r="D292" s="59" t="s">
        <v>245</v>
      </c>
      <c r="E292" s="60">
        <v>75000</v>
      </c>
      <c r="F292" s="60">
        <f t="shared" si="121"/>
        <v>100000</v>
      </c>
      <c r="G292" s="60">
        <v>75000</v>
      </c>
      <c r="H292" s="59">
        <v>0</v>
      </c>
      <c r="I292" s="60">
        <v>25000</v>
      </c>
      <c r="J292" s="59">
        <v>0</v>
      </c>
      <c r="K292" s="59">
        <v>0</v>
      </c>
      <c r="L292" s="59">
        <v>0</v>
      </c>
      <c r="M292" s="59">
        <v>0</v>
      </c>
      <c r="N292" s="60"/>
      <c r="O292" s="60"/>
    </row>
    <row r="293" spans="1:15" ht="18" customHeight="1">
      <c r="A293" s="70"/>
      <c r="B293" s="70"/>
      <c r="C293" s="71">
        <v>323</v>
      </c>
      <c r="D293" s="59" t="s">
        <v>0</v>
      </c>
      <c r="E293" s="60">
        <f aca="true" t="shared" si="126" ref="E293:M293">SUM(E294:E294)</f>
        <v>700000</v>
      </c>
      <c r="F293" s="60">
        <f t="shared" si="121"/>
        <v>750000</v>
      </c>
      <c r="G293" s="60">
        <f t="shared" si="126"/>
        <v>255000</v>
      </c>
      <c r="H293" s="60">
        <f t="shared" si="126"/>
        <v>0</v>
      </c>
      <c r="I293" s="60">
        <f t="shared" si="126"/>
        <v>295000</v>
      </c>
      <c r="J293" s="60">
        <f t="shared" si="126"/>
        <v>200000</v>
      </c>
      <c r="K293" s="60">
        <f t="shared" si="126"/>
        <v>0</v>
      </c>
      <c r="L293" s="60">
        <f t="shared" si="126"/>
        <v>0</v>
      </c>
      <c r="M293" s="60">
        <f t="shared" si="126"/>
        <v>0</v>
      </c>
      <c r="N293" s="60"/>
      <c r="O293" s="60"/>
    </row>
    <row r="294" spans="1:15" ht="15" customHeight="1">
      <c r="A294" s="70" t="s">
        <v>92</v>
      </c>
      <c r="B294" s="70"/>
      <c r="C294" s="71">
        <v>3232</v>
      </c>
      <c r="D294" s="59" t="s">
        <v>246</v>
      </c>
      <c r="E294" s="60">
        <v>700000</v>
      </c>
      <c r="F294" s="60">
        <f t="shared" si="121"/>
        <v>750000</v>
      </c>
      <c r="G294" s="60">
        <v>255000</v>
      </c>
      <c r="H294" s="59">
        <v>0</v>
      </c>
      <c r="I294" s="60">
        <v>295000</v>
      </c>
      <c r="J294" s="60">
        <v>200000</v>
      </c>
      <c r="K294" s="59">
        <v>0</v>
      </c>
      <c r="L294" s="59">
        <v>0</v>
      </c>
      <c r="M294" s="59">
        <v>0</v>
      </c>
      <c r="N294" s="60"/>
      <c r="O294" s="60"/>
    </row>
    <row r="295" spans="1:15" ht="28.5" customHeight="1">
      <c r="A295" s="70"/>
      <c r="B295" s="69" t="s">
        <v>68</v>
      </c>
      <c r="C295" s="227" t="s">
        <v>952</v>
      </c>
      <c r="D295" s="228"/>
      <c r="E295" s="62">
        <f aca="true" t="shared" si="127" ref="E295:O295">E296</f>
        <v>950000</v>
      </c>
      <c r="F295" s="62">
        <f t="shared" si="121"/>
        <v>910000</v>
      </c>
      <c r="G295" s="62">
        <f t="shared" si="127"/>
        <v>110000</v>
      </c>
      <c r="H295" s="62">
        <f t="shared" si="127"/>
        <v>0</v>
      </c>
      <c r="I295" s="62">
        <f t="shared" si="127"/>
        <v>550000</v>
      </c>
      <c r="J295" s="62">
        <f t="shared" si="127"/>
        <v>250000</v>
      </c>
      <c r="K295" s="62">
        <f t="shared" si="127"/>
        <v>0</v>
      </c>
      <c r="L295" s="62">
        <f t="shared" si="127"/>
        <v>0</v>
      </c>
      <c r="M295" s="62">
        <f t="shared" si="127"/>
        <v>0</v>
      </c>
      <c r="N295" s="62">
        <f t="shared" si="127"/>
        <v>930000</v>
      </c>
      <c r="O295" s="62">
        <f t="shared" si="127"/>
        <v>960000</v>
      </c>
    </row>
    <row r="296" spans="1:15" ht="21" customHeight="1">
      <c r="A296" s="70"/>
      <c r="B296" s="70"/>
      <c r="C296" s="71">
        <v>3</v>
      </c>
      <c r="D296" s="59" t="s">
        <v>197</v>
      </c>
      <c r="E296" s="60">
        <f>E297+E302</f>
        <v>950000</v>
      </c>
      <c r="F296" s="60">
        <f t="shared" si="121"/>
        <v>910000</v>
      </c>
      <c r="G296" s="60">
        <f aca="true" t="shared" si="128" ref="G296:O296">G297+G302</f>
        <v>110000</v>
      </c>
      <c r="H296" s="60">
        <f t="shared" si="128"/>
        <v>0</v>
      </c>
      <c r="I296" s="60">
        <f t="shared" si="128"/>
        <v>550000</v>
      </c>
      <c r="J296" s="60">
        <f t="shared" si="128"/>
        <v>250000</v>
      </c>
      <c r="K296" s="60">
        <f t="shared" si="128"/>
        <v>0</v>
      </c>
      <c r="L296" s="60">
        <f t="shared" si="128"/>
        <v>0</v>
      </c>
      <c r="M296" s="60">
        <f t="shared" si="128"/>
        <v>0</v>
      </c>
      <c r="N296" s="60">
        <f t="shared" si="128"/>
        <v>930000</v>
      </c>
      <c r="O296" s="60">
        <f t="shared" si="128"/>
        <v>960000</v>
      </c>
    </row>
    <row r="297" spans="1:15" ht="18" customHeight="1">
      <c r="A297" s="70"/>
      <c r="B297" s="70"/>
      <c r="C297" s="71">
        <v>32</v>
      </c>
      <c r="D297" s="59" t="s">
        <v>208</v>
      </c>
      <c r="E297" s="60">
        <f>E298+E300</f>
        <v>750000</v>
      </c>
      <c r="F297" s="60">
        <f t="shared" si="121"/>
        <v>800000</v>
      </c>
      <c r="G297" s="60">
        <f>G298+G300</f>
        <v>0</v>
      </c>
      <c r="H297" s="60">
        <f>H298+H300</f>
        <v>0</v>
      </c>
      <c r="I297" s="60">
        <f>I298+I300</f>
        <v>550000</v>
      </c>
      <c r="J297" s="60">
        <f>J298</f>
        <v>250000</v>
      </c>
      <c r="K297" s="60">
        <f>K298</f>
        <v>0</v>
      </c>
      <c r="L297" s="60">
        <f>L298</f>
        <v>0</v>
      </c>
      <c r="M297" s="60">
        <f>M298</f>
        <v>0</v>
      </c>
      <c r="N297" s="60">
        <v>820000</v>
      </c>
      <c r="O297" s="60">
        <v>850000</v>
      </c>
    </row>
    <row r="298" spans="1:15" ht="18" customHeight="1">
      <c r="A298" s="70"/>
      <c r="B298" s="70"/>
      <c r="C298" s="71">
        <v>323</v>
      </c>
      <c r="D298" s="59" t="s">
        <v>0</v>
      </c>
      <c r="E298" s="60">
        <f aca="true" t="shared" si="129" ref="E298:M298">SUM(E299:E299)</f>
        <v>700000</v>
      </c>
      <c r="F298" s="60">
        <f t="shared" si="121"/>
        <v>750000</v>
      </c>
      <c r="G298" s="60">
        <f t="shared" si="129"/>
        <v>0</v>
      </c>
      <c r="H298" s="60">
        <f t="shared" si="129"/>
        <v>0</v>
      </c>
      <c r="I298" s="60">
        <f t="shared" si="129"/>
        <v>500000</v>
      </c>
      <c r="J298" s="60">
        <f t="shared" si="129"/>
        <v>250000</v>
      </c>
      <c r="K298" s="60">
        <f t="shared" si="129"/>
        <v>0</v>
      </c>
      <c r="L298" s="60">
        <f t="shared" si="129"/>
        <v>0</v>
      </c>
      <c r="M298" s="60">
        <f t="shared" si="129"/>
        <v>0</v>
      </c>
      <c r="N298" s="60"/>
      <c r="O298" s="60"/>
    </row>
    <row r="299" spans="1:15" ht="15" customHeight="1">
      <c r="A299" s="70" t="s">
        <v>125</v>
      </c>
      <c r="B299" s="70"/>
      <c r="C299" s="71" t="s">
        <v>1079</v>
      </c>
      <c r="D299" s="59" t="s">
        <v>1082</v>
      </c>
      <c r="E299" s="60">
        <v>700000</v>
      </c>
      <c r="F299" s="60">
        <f t="shared" si="121"/>
        <v>750000</v>
      </c>
      <c r="G299" s="60">
        <v>0</v>
      </c>
      <c r="H299" s="59">
        <v>0</v>
      </c>
      <c r="I299" s="60">
        <v>500000</v>
      </c>
      <c r="J299" s="60">
        <v>250000</v>
      </c>
      <c r="K299" s="59">
        <v>0</v>
      </c>
      <c r="L299" s="60">
        <v>0</v>
      </c>
      <c r="M299" s="59">
        <v>0</v>
      </c>
      <c r="N299" s="60"/>
      <c r="O299" s="60"/>
    </row>
    <row r="300" spans="1:15" ht="18" customHeight="1">
      <c r="A300" s="70"/>
      <c r="B300" s="70"/>
      <c r="C300" s="71">
        <v>329</v>
      </c>
      <c r="D300" s="94" t="s">
        <v>3</v>
      </c>
      <c r="E300" s="60">
        <f>E301</f>
        <v>50000</v>
      </c>
      <c r="F300" s="60">
        <f t="shared" si="121"/>
        <v>50000</v>
      </c>
      <c r="G300" s="60">
        <f>G301</f>
        <v>0</v>
      </c>
      <c r="H300" s="60">
        <f>H301</f>
        <v>0</v>
      </c>
      <c r="I300" s="60">
        <f>I301</f>
        <v>50000</v>
      </c>
      <c r="J300" s="59">
        <v>0</v>
      </c>
      <c r="K300" s="59">
        <v>0</v>
      </c>
      <c r="L300" s="59">
        <v>0</v>
      </c>
      <c r="M300" s="59">
        <v>0</v>
      </c>
      <c r="N300" s="60"/>
      <c r="O300" s="60"/>
    </row>
    <row r="301" spans="1:15" ht="15" customHeight="1">
      <c r="A301" s="70" t="s">
        <v>126</v>
      </c>
      <c r="B301" s="70"/>
      <c r="C301" s="71">
        <v>3291</v>
      </c>
      <c r="D301" s="59" t="s">
        <v>612</v>
      </c>
      <c r="E301" s="60">
        <v>50000</v>
      </c>
      <c r="F301" s="60">
        <f t="shared" si="121"/>
        <v>50000</v>
      </c>
      <c r="G301" s="60">
        <v>0</v>
      </c>
      <c r="H301" s="59">
        <v>0</v>
      </c>
      <c r="I301" s="60">
        <v>50000</v>
      </c>
      <c r="J301" s="59">
        <v>0</v>
      </c>
      <c r="K301" s="59">
        <v>0</v>
      </c>
      <c r="L301" s="59">
        <v>0</v>
      </c>
      <c r="M301" s="59">
        <v>0</v>
      </c>
      <c r="N301" s="60"/>
      <c r="O301" s="60"/>
    </row>
    <row r="302" spans="1:15" ht="18" customHeight="1">
      <c r="A302" s="70"/>
      <c r="B302" s="70"/>
      <c r="C302" s="71">
        <v>38</v>
      </c>
      <c r="D302" s="59" t="s">
        <v>235</v>
      </c>
      <c r="E302" s="60">
        <f>E303</f>
        <v>200000</v>
      </c>
      <c r="F302" s="60">
        <f t="shared" si="121"/>
        <v>110000</v>
      </c>
      <c r="G302" s="60">
        <f>G303</f>
        <v>110000</v>
      </c>
      <c r="H302" s="60">
        <f aca="true" t="shared" si="130" ref="H302:M303">H303</f>
        <v>0</v>
      </c>
      <c r="I302" s="60">
        <f t="shared" si="130"/>
        <v>0</v>
      </c>
      <c r="J302" s="60">
        <f t="shared" si="130"/>
        <v>0</v>
      </c>
      <c r="K302" s="60">
        <f t="shared" si="130"/>
        <v>0</v>
      </c>
      <c r="L302" s="60">
        <f t="shared" si="130"/>
        <v>0</v>
      </c>
      <c r="M302" s="60">
        <f t="shared" si="130"/>
        <v>0</v>
      </c>
      <c r="N302" s="60">
        <v>110000</v>
      </c>
      <c r="O302" s="60">
        <v>110000</v>
      </c>
    </row>
    <row r="303" spans="1:15" ht="18" customHeight="1">
      <c r="A303" s="70"/>
      <c r="B303" s="70" t="s">
        <v>19</v>
      </c>
      <c r="C303" s="71">
        <v>386</v>
      </c>
      <c r="D303" s="59" t="s">
        <v>236</v>
      </c>
      <c r="E303" s="60">
        <f>E304</f>
        <v>200000</v>
      </c>
      <c r="F303" s="60">
        <f t="shared" si="121"/>
        <v>110000</v>
      </c>
      <c r="G303" s="60">
        <f>G304</f>
        <v>110000</v>
      </c>
      <c r="H303" s="60">
        <f t="shared" si="130"/>
        <v>0</v>
      </c>
      <c r="I303" s="60">
        <f t="shared" si="130"/>
        <v>0</v>
      </c>
      <c r="J303" s="60">
        <f t="shared" si="130"/>
        <v>0</v>
      </c>
      <c r="K303" s="60">
        <f t="shared" si="130"/>
        <v>0</v>
      </c>
      <c r="L303" s="60">
        <f t="shared" si="130"/>
        <v>0</v>
      </c>
      <c r="M303" s="60">
        <f t="shared" si="130"/>
        <v>0</v>
      </c>
      <c r="N303" s="60"/>
      <c r="O303" s="60"/>
    </row>
    <row r="304" spans="1:15" ht="14.25" customHeight="1">
      <c r="A304" s="99" t="s">
        <v>834</v>
      </c>
      <c r="B304" s="70"/>
      <c r="C304" s="71">
        <v>3861</v>
      </c>
      <c r="D304" s="59" t="s">
        <v>980</v>
      </c>
      <c r="E304" s="60">
        <v>200000</v>
      </c>
      <c r="F304" s="60">
        <f t="shared" si="121"/>
        <v>110000</v>
      </c>
      <c r="G304" s="60">
        <v>110000</v>
      </c>
      <c r="H304" s="60">
        <v>0</v>
      </c>
      <c r="I304" s="60">
        <v>0</v>
      </c>
      <c r="J304" s="60">
        <v>0</v>
      </c>
      <c r="K304" s="59">
        <v>0</v>
      </c>
      <c r="L304" s="59">
        <v>0</v>
      </c>
      <c r="M304" s="59">
        <v>0</v>
      </c>
      <c r="N304" s="60"/>
      <c r="O304" s="60"/>
    </row>
    <row r="305" spans="1:15" s="66" customFormat="1" ht="10.5" customHeight="1">
      <c r="A305" s="93"/>
      <c r="B305" s="93"/>
      <c r="C305" s="72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8" customHeight="1">
      <c r="A306" s="191" t="s">
        <v>36</v>
      </c>
      <c r="B306" s="190" t="s">
        <v>333</v>
      </c>
      <c r="C306" s="191" t="s">
        <v>800</v>
      </c>
      <c r="D306" s="191" t="s">
        <v>422</v>
      </c>
      <c r="E306" s="192" t="s">
        <v>1053</v>
      </c>
      <c r="F306" s="194" t="s">
        <v>1054</v>
      </c>
      <c r="G306" s="189" t="s">
        <v>1056</v>
      </c>
      <c r="H306" s="189"/>
      <c r="I306" s="189"/>
      <c r="J306" s="189"/>
      <c r="K306" s="189"/>
      <c r="L306" s="189"/>
      <c r="M306" s="189"/>
      <c r="N306" s="190" t="s">
        <v>905</v>
      </c>
      <c r="O306" s="190" t="s">
        <v>1055</v>
      </c>
    </row>
    <row r="307" spans="1:15" ht="39" customHeight="1">
      <c r="A307" s="191"/>
      <c r="B307" s="191"/>
      <c r="C307" s="191"/>
      <c r="D307" s="191"/>
      <c r="E307" s="193"/>
      <c r="F307" s="195"/>
      <c r="G307" s="57" t="s">
        <v>804</v>
      </c>
      <c r="H307" s="57" t="s">
        <v>334</v>
      </c>
      <c r="I307" s="57" t="s">
        <v>803</v>
      </c>
      <c r="J307" s="57" t="s">
        <v>805</v>
      </c>
      <c r="K307" s="57" t="s">
        <v>346</v>
      </c>
      <c r="L307" s="57" t="s">
        <v>806</v>
      </c>
      <c r="M307" s="57" t="s">
        <v>807</v>
      </c>
      <c r="N307" s="190"/>
      <c r="O307" s="190"/>
    </row>
    <row r="308" spans="1:15" ht="12" customHeight="1">
      <c r="A308" s="78">
        <v>1</v>
      </c>
      <c r="B308" s="78">
        <v>2</v>
      </c>
      <c r="C308" s="78">
        <v>3</v>
      </c>
      <c r="D308" s="78">
        <v>4</v>
      </c>
      <c r="E308" s="78">
        <v>5</v>
      </c>
      <c r="F308" s="78">
        <v>6</v>
      </c>
      <c r="G308" s="78">
        <v>7</v>
      </c>
      <c r="H308" s="78">
        <v>8</v>
      </c>
      <c r="I308" s="78">
        <v>9</v>
      </c>
      <c r="J308" s="78">
        <v>10</v>
      </c>
      <c r="K308" s="78">
        <v>11</v>
      </c>
      <c r="L308" s="78">
        <v>12</v>
      </c>
      <c r="M308" s="78">
        <v>13</v>
      </c>
      <c r="N308" s="78">
        <v>14</v>
      </c>
      <c r="O308" s="78">
        <v>15</v>
      </c>
    </row>
    <row r="309" spans="1:15" ht="27.75" customHeight="1">
      <c r="A309" s="70"/>
      <c r="B309" s="70"/>
      <c r="C309" s="199" t="s">
        <v>953</v>
      </c>
      <c r="D309" s="200"/>
      <c r="E309" s="63">
        <f aca="true" t="shared" si="131" ref="E309:O309">E310</f>
        <v>260000</v>
      </c>
      <c r="F309" s="63">
        <f t="shared" si="121"/>
        <v>240000</v>
      </c>
      <c r="G309" s="63">
        <f t="shared" si="131"/>
        <v>240000</v>
      </c>
      <c r="H309" s="63">
        <f t="shared" si="131"/>
        <v>0</v>
      </c>
      <c r="I309" s="63">
        <f t="shared" si="131"/>
        <v>0</v>
      </c>
      <c r="J309" s="63">
        <f t="shared" si="131"/>
        <v>0</v>
      </c>
      <c r="K309" s="63">
        <f t="shared" si="131"/>
        <v>0</v>
      </c>
      <c r="L309" s="63">
        <f t="shared" si="131"/>
        <v>0</v>
      </c>
      <c r="M309" s="63">
        <f t="shared" si="131"/>
        <v>0</v>
      </c>
      <c r="N309" s="63">
        <f t="shared" si="131"/>
        <v>250000</v>
      </c>
      <c r="O309" s="63">
        <f t="shared" si="131"/>
        <v>260000</v>
      </c>
    </row>
    <row r="310" spans="1:15" ht="27" customHeight="1">
      <c r="A310" s="70"/>
      <c r="B310" s="69" t="s">
        <v>69</v>
      </c>
      <c r="C310" s="197" t="s">
        <v>1088</v>
      </c>
      <c r="D310" s="198"/>
      <c r="E310" s="62">
        <f>E311</f>
        <v>260000</v>
      </c>
      <c r="F310" s="62">
        <f t="shared" si="121"/>
        <v>240000</v>
      </c>
      <c r="G310" s="62">
        <f>G311</f>
        <v>240000</v>
      </c>
      <c r="H310" s="62">
        <f aca="true" t="shared" si="132" ref="H310:M311">H311</f>
        <v>0</v>
      </c>
      <c r="I310" s="62">
        <f t="shared" si="132"/>
        <v>0</v>
      </c>
      <c r="J310" s="62">
        <f t="shared" si="132"/>
        <v>0</v>
      </c>
      <c r="K310" s="62">
        <f t="shared" si="132"/>
        <v>0</v>
      </c>
      <c r="L310" s="62">
        <f t="shared" si="132"/>
        <v>0</v>
      </c>
      <c r="M310" s="62">
        <f t="shared" si="132"/>
        <v>0</v>
      </c>
      <c r="N310" s="62">
        <f>N311</f>
        <v>250000</v>
      </c>
      <c r="O310" s="62">
        <f>O311</f>
        <v>260000</v>
      </c>
    </row>
    <row r="311" spans="1:15" ht="21" customHeight="1">
      <c r="A311" s="70"/>
      <c r="B311" s="70"/>
      <c r="C311" s="71">
        <v>3</v>
      </c>
      <c r="D311" s="59" t="s">
        <v>197</v>
      </c>
      <c r="E311" s="60">
        <f>E312</f>
        <v>260000</v>
      </c>
      <c r="F311" s="60">
        <f t="shared" si="121"/>
        <v>240000</v>
      </c>
      <c r="G311" s="60">
        <f>G312</f>
        <v>240000</v>
      </c>
      <c r="H311" s="60">
        <f t="shared" si="132"/>
        <v>0</v>
      </c>
      <c r="I311" s="60">
        <f t="shared" si="132"/>
        <v>0</v>
      </c>
      <c r="J311" s="60">
        <f t="shared" si="132"/>
        <v>0</v>
      </c>
      <c r="K311" s="60">
        <f t="shared" si="132"/>
        <v>0</v>
      </c>
      <c r="L311" s="60">
        <f t="shared" si="132"/>
        <v>0</v>
      </c>
      <c r="M311" s="60">
        <f t="shared" si="132"/>
        <v>0</v>
      </c>
      <c r="N311" s="60">
        <f>N312</f>
        <v>250000</v>
      </c>
      <c r="O311" s="60">
        <f>O312</f>
        <v>260000</v>
      </c>
    </row>
    <row r="312" spans="1:15" ht="15" customHeight="1">
      <c r="A312" s="70"/>
      <c r="B312" s="70"/>
      <c r="C312" s="71">
        <v>38</v>
      </c>
      <c r="D312" s="59" t="s">
        <v>211</v>
      </c>
      <c r="E312" s="60">
        <f>E313+E315</f>
        <v>260000</v>
      </c>
      <c r="F312" s="60">
        <f t="shared" si="121"/>
        <v>240000</v>
      </c>
      <c r="G312" s="60">
        <f aca="true" t="shared" si="133" ref="G312:M312">G313+G315</f>
        <v>240000</v>
      </c>
      <c r="H312" s="60">
        <f t="shared" si="133"/>
        <v>0</v>
      </c>
      <c r="I312" s="60">
        <f>I313+I315</f>
        <v>0</v>
      </c>
      <c r="J312" s="60">
        <f t="shared" si="133"/>
        <v>0</v>
      </c>
      <c r="K312" s="60">
        <f t="shared" si="133"/>
        <v>0</v>
      </c>
      <c r="L312" s="60">
        <f t="shared" si="133"/>
        <v>0</v>
      </c>
      <c r="M312" s="60">
        <f t="shared" si="133"/>
        <v>0</v>
      </c>
      <c r="N312" s="60">
        <v>250000</v>
      </c>
      <c r="O312" s="60">
        <v>260000</v>
      </c>
    </row>
    <row r="313" spans="1:15" ht="15" customHeight="1">
      <c r="A313" s="70"/>
      <c r="B313" s="70"/>
      <c r="C313" s="71">
        <v>381</v>
      </c>
      <c r="D313" s="59" t="s">
        <v>212</v>
      </c>
      <c r="E313" s="60">
        <f>SUM(E314:E314)</f>
        <v>250000</v>
      </c>
      <c r="F313" s="60">
        <f t="shared" si="121"/>
        <v>220000</v>
      </c>
      <c r="G313" s="60">
        <f>SUM(G314:G314)</f>
        <v>220000</v>
      </c>
      <c r="H313" s="60">
        <f aca="true" t="shared" si="134" ref="H313:M313">H314</f>
        <v>0</v>
      </c>
      <c r="I313" s="60">
        <f t="shared" si="134"/>
        <v>0</v>
      </c>
      <c r="J313" s="60">
        <f t="shared" si="134"/>
        <v>0</v>
      </c>
      <c r="K313" s="60">
        <f t="shared" si="134"/>
        <v>0</v>
      </c>
      <c r="L313" s="60">
        <f t="shared" si="134"/>
        <v>0</v>
      </c>
      <c r="M313" s="60">
        <f t="shared" si="134"/>
        <v>0</v>
      </c>
      <c r="N313" s="60"/>
      <c r="O313" s="60"/>
    </row>
    <row r="314" spans="1:15" ht="15" customHeight="1">
      <c r="A314" s="99" t="s">
        <v>127</v>
      </c>
      <c r="B314" s="70"/>
      <c r="C314" s="71">
        <v>3811</v>
      </c>
      <c r="D314" s="59" t="s">
        <v>1083</v>
      </c>
      <c r="E314" s="60">
        <v>250000</v>
      </c>
      <c r="F314" s="60">
        <f t="shared" si="121"/>
        <v>220000</v>
      </c>
      <c r="G314" s="60">
        <v>220000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59">
        <v>0</v>
      </c>
      <c r="N314" s="60"/>
      <c r="O314" s="60"/>
    </row>
    <row r="315" spans="1:15" ht="15" customHeight="1">
      <c r="A315" s="99"/>
      <c r="B315" s="70"/>
      <c r="C315" s="71">
        <v>382</v>
      </c>
      <c r="D315" s="59" t="s">
        <v>248</v>
      </c>
      <c r="E315" s="60">
        <f aca="true" t="shared" si="135" ref="E315:M315">SUM(E316)</f>
        <v>10000</v>
      </c>
      <c r="F315" s="60">
        <f t="shared" si="121"/>
        <v>20000</v>
      </c>
      <c r="G315" s="60">
        <f t="shared" si="135"/>
        <v>20000</v>
      </c>
      <c r="H315" s="60">
        <f t="shared" si="135"/>
        <v>0</v>
      </c>
      <c r="I315" s="60">
        <f t="shared" si="135"/>
        <v>0</v>
      </c>
      <c r="J315" s="60">
        <f t="shared" si="135"/>
        <v>0</v>
      </c>
      <c r="K315" s="60">
        <f t="shared" si="135"/>
        <v>0</v>
      </c>
      <c r="L315" s="60">
        <f t="shared" si="135"/>
        <v>0</v>
      </c>
      <c r="M315" s="60">
        <f t="shared" si="135"/>
        <v>0</v>
      </c>
      <c r="N315" s="60"/>
      <c r="O315" s="60"/>
    </row>
    <row r="316" spans="1:15" ht="15" customHeight="1">
      <c r="A316" s="99" t="s">
        <v>323</v>
      </c>
      <c r="B316" s="70"/>
      <c r="C316" s="71" t="s">
        <v>418</v>
      </c>
      <c r="D316" s="59" t="s">
        <v>1084</v>
      </c>
      <c r="E316" s="60">
        <v>10000</v>
      </c>
      <c r="F316" s="60">
        <f t="shared" si="121"/>
        <v>20000</v>
      </c>
      <c r="G316" s="60">
        <v>20000</v>
      </c>
      <c r="H316" s="60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v>0</v>
      </c>
      <c r="N316" s="60"/>
      <c r="O316" s="60"/>
    </row>
    <row r="317" spans="1:15" ht="27" customHeight="1">
      <c r="A317" s="70"/>
      <c r="B317" s="69"/>
      <c r="C317" s="199" t="s">
        <v>954</v>
      </c>
      <c r="D317" s="200"/>
      <c r="E317" s="63">
        <f>E318+E325</f>
        <v>1124000</v>
      </c>
      <c r="F317" s="63">
        <f t="shared" si="121"/>
        <v>1064000</v>
      </c>
      <c r="G317" s="63">
        <f aca="true" t="shared" si="136" ref="G317:O317">G318+G325</f>
        <v>1064000</v>
      </c>
      <c r="H317" s="63">
        <f t="shared" si="136"/>
        <v>0</v>
      </c>
      <c r="I317" s="63">
        <f t="shared" si="136"/>
        <v>0</v>
      </c>
      <c r="J317" s="63">
        <f t="shared" si="136"/>
        <v>0</v>
      </c>
      <c r="K317" s="63">
        <f t="shared" si="136"/>
        <v>0</v>
      </c>
      <c r="L317" s="63">
        <f t="shared" si="136"/>
        <v>0</v>
      </c>
      <c r="M317" s="63">
        <f t="shared" si="136"/>
        <v>0</v>
      </c>
      <c r="N317" s="63">
        <f t="shared" si="136"/>
        <v>1180000</v>
      </c>
      <c r="O317" s="63">
        <f t="shared" si="136"/>
        <v>1190000</v>
      </c>
    </row>
    <row r="318" spans="1:15" ht="24.75" customHeight="1">
      <c r="A318" s="70"/>
      <c r="B318" s="69" t="s">
        <v>70</v>
      </c>
      <c r="C318" s="197" t="s">
        <v>955</v>
      </c>
      <c r="D318" s="198"/>
      <c r="E318" s="62">
        <f aca="true" t="shared" si="137" ref="E318:O319">E319</f>
        <v>80000</v>
      </c>
      <c r="F318" s="62">
        <f t="shared" si="121"/>
        <v>70000</v>
      </c>
      <c r="G318" s="62">
        <f t="shared" si="137"/>
        <v>70000</v>
      </c>
      <c r="H318" s="62">
        <f t="shared" si="137"/>
        <v>0</v>
      </c>
      <c r="I318" s="62">
        <f t="shared" si="137"/>
        <v>0</v>
      </c>
      <c r="J318" s="62">
        <f t="shared" si="137"/>
        <v>0</v>
      </c>
      <c r="K318" s="62">
        <f t="shared" si="137"/>
        <v>0</v>
      </c>
      <c r="L318" s="62">
        <f t="shared" si="137"/>
        <v>0</v>
      </c>
      <c r="M318" s="62">
        <f t="shared" si="137"/>
        <v>0</v>
      </c>
      <c r="N318" s="62">
        <f t="shared" si="137"/>
        <v>80000</v>
      </c>
      <c r="O318" s="62">
        <f t="shared" si="137"/>
        <v>90000</v>
      </c>
    </row>
    <row r="319" spans="1:15" ht="17.25" customHeight="1">
      <c r="A319" s="70"/>
      <c r="B319" s="70"/>
      <c r="C319" s="71">
        <v>3</v>
      </c>
      <c r="D319" s="59" t="s">
        <v>197</v>
      </c>
      <c r="E319" s="60">
        <f t="shared" si="137"/>
        <v>80000</v>
      </c>
      <c r="F319" s="60">
        <f t="shared" si="121"/>
        <v>70000</v>
      </c>
      <c r="G319" s="60">
        <f t="shared" si="137"/>
        <v>70000</v>
      </c>
      <c r="H319" s="60">
        <f t="shared" si="137"/>
        <v>0</v>
      </c>
      <c r="I319" s="60">
        <f t="shared" si="137"/>
        <v>0</v>
      </c>
      <c r="J319" s="60">
        <f t="shared" si="137"/>
        <v>0</v>
      </c>
      <c r="K319" s="60">
        <f t="shared" si="137"/>
        <v>0</v>
      </c>
      <c r="L319" s="60">
        <f t="shared" si="137"/>
        <v>0</v>
      </c>
      <c r="M319" s="60">
        <f t="shared" si="137"/>
        <v>0</v>
      </c>
      <c r="N319" s="60">
        <f t="shared" si="137"/>
        <v>80000</v>
      </c>
      <c r="O319" s="60">
        <f t="shared" si="137"/>
        <v>90000</v>
      </c>
    </row>
    <row r="320" spans="1:15" ht="15" customHeight="1">
      <c r="A320" s="70"/>
      <c r="B320" s="70"/>
      <c r="C320" s="71" t="s">
        <v>374</v>
      </c>
      <c r="D320" s="59" t="s">
        <v>208</v>
      </c>
      <c r="E320" s="60">
        <f>SUM(E321+E323)</f>
        <v>80000</v>
      </c>
      <c r="F320" s="60">
        <f t="shared" si="121"/>
        <v>70000</v>
      </c>
      <c r="G320" s="60">
        <f>SUM(G321+G323)</f>
        <v>70000</v>
      </c>
      <c r="H320" s="60">
        <f aca="true" t="shared" si="138" ref="H320:M320">H323</f>
        <v>0</v>
      </c>
      <c r="I320" s="60">
        <f t="shared" si="138"/>
        <v>0</v>
      </c>
      <c r="J320" s="60">
        <f t="shared" si="138"/>
        <v>0</v>
      </c>
      <c r="K320" s="60">
        <f t="shared" si="138"/>
        <v>0</v>
      </c>
      <c r="L320" s="60">
        <f t="shared" si="138"/>
        <v>0</v>
      </c>
      <c r="M320" s="60">
        <f t="shared" si="138"/>
        <v>0</v>
      </c>
      <c r="N320" s="60">
        <v>80000</v>
      </c>
      <c r="O320" s="60">
        <v>90000</v>
      </c>
    </row>
    <row r="321" spans="1:15" ht="17.25" customHeight="1">
      <c r="A321" s="70"/>
      <c r="B321" s="70"/>
      <c r="C321" s="71">
        <v>322</v>
      </c>
      <c r="D321" s="59" t="s">
        <v>215</v>
      </c>
      <c r="E321" s="60">
        <f aca="true" t="shared" si="139" ref="E321:M321">E322</f>
        <v>10000</v>
      </c>
      <c r="F321" s="60">
        <f t="shared" si="121"/>
        <v>20000</v>
      </c>
      <c r="G321" s="60">
        <f t="shared" si="139"/>
        <v>20000</v>
      </c>
      <c r="H321" s="60">
        <f t="shared" si="139"/>
        <v>0</v>
      </c>
      <c r="I321" s="60">
        <f t="shared" si="139"/>
        <v>0</v>
      </c>
      <c r="J321" s="60">
        <f t="shared" si="139"/>
        <v>0</v>
      </c>
      <c r="K321" s="60">
        <f t="shared" si="139"/>
        <v>0</v>
      </c>
      <c r="L321" s="60">
        <f t="shared" si="139"/>
        <v>0</v>
      </c>
      <c r="M321" s="60">
        <f t="shared" si="139"/>
        <v>0</v>
      </c>
      <c r="N321" s="60"/>
      <c r="O321" s="60"/>
    </row>
    <row r="322" spans="1:15" ht="14.25" customHeight="1">
      <c r="A322" s="70" t="s">
        <v>128</v>
      </c>
      <c r="B322" s="70"/>
      <c r="C322" s="71">
        <v>3224</v>
      </c>
      <c r="D322" s="59" t="s">
        <v>245</v>
      </c>
      <c r="E322" s="60">
        <v>10000</v>
      </c>
      <c r="F322" s="60">
        <f t="shared" si="121"/>
        <v>20000</v>
      </c>
      <c r="G322" s="60">
        <v>20000</v>
      </c>
      <c r="H322" s="59">
        <v>0</v>
      </c>
      <c r="I322" s="59">
        <v>0</v>
      </c>
      <c r="J322" s="59">
        <v>0</v>
      </c>
      <c r="K322" s="59">
        <v>0</v>
      </c>
      <c r="L322" s="59">
        <v>0</v>
      </c>
      <c r="M322" s="59">
        <v>0</v>
      </c>
      <c r="N322" s="60"/>
      <c r="O322" s="60"/>
    </row>
    <row r="323" spans="1:15" ht="15" customHeight="1">
      <c r="A323" s="70"/>
      <c r="B323" s="70"/>
      <c r="C323" s="71" t="s">
        <v>376</v>
      </c>
      <c r="D323" s="59" t="s">
        <v>217</v>
      </c>
      <c r="E323" s="60">
        <f aca="true" t="shared" si="140" ref="E323:M323">E324</f>
        <v>70000</v>
      </c>
      <c r="F323" s="60">
        <f t="shared" si="121"/>
        <v>50000</v>
      </c>
      <c r="G323" s="60">
        <f t="shared" si="140"/>
        <v>50000</v>
      </c>
      <c r="H323" s="60">
        <f t="shared" si="140"/>
        <v>0</v>
      </c>
      <c r="I323" s="60">
        <f t="shared" si="140"/>
        <v>0</v>
      </c>
      <c r="J323" s="60">
        <f t="shared" si="140"/>
        <v>0</v>
      </c>
      <c r="K323" s="60">
        <f t="shared" si="140"/>
        <v>0</v>
      </c>
      <c r="L323" s="60">
        <f t="shared" si="140"/>
        <v>0</v>
      </c>
      <c r="M323" s="60">
        <f t="shared" si="140"/>
        <v>0</v>
      </c>
      <c r="N323" s="60"/>
      <c r="O323" s="60"/>
    </row>
    <row r="324" spans="1:15" ht="14.25" customHeight="1">
      <c r="A324" s="70" t="s">
        <v>324</v>
      </c>
      <c r="B324" s="70"/>
      <c r="C324" s="71" t="s">
        <v>377</v>
      </c>
      <c r="D324" s="59" t="s">
        <v>419</v>
      </c>
      <c r="E324" s="60">
        <v>70000</v>
      </c>
      <c r="F324" s="60">
        <f t="shared" si="121"/>
        <v>50000</v>
      </c>
      <c r="G324" s="60">
        <v>50000</v>
      </c>
      <c r="H324" s="59">
        <v>0</v>
      </c>
      <c r="I324" s="59">
        <v>0</v>
      </c>
      <c r="J324" s="59">
        <v>0</v>
      </c>
      <c r="K324" s="59">
        <v>0</v>
      </c>
      <c r="L324" s="60">
        <v>0</v>
      </c>
      <c r="M324" s="59">
        <v>0</v>
      </c>
      <c r="N324" s="60"/>
      <c r="O324" s="60"/>
    </row>
    <row r="325" spans="1:15" ht="24.75" customHeight="1">
      <c r="A325" s="70"/>
      <c r="B325" s="69" t="s">
        <v>70</v>
      </c>
      <c r="C325" s="197" t="s">
        <v>984</v>
      </c>
      <c r="D325" s="198"/>
      <c r="E325" s="62">
        <f>E326</f>
        <v>1044000</v>
      </c>
      <c r="F325" s="62">
        <f aca="true" t="shared" si="141" ref="F325:F374">SUM(G325:M325)</f>
        <v>994000</v>
      </c>
      <c r="G325" s="62">
        <f>G326</f>
        <v>994000</v>
      </c>
      <c r="H325" s="62">
        <f aca="true" t="shared" si="142" ref="H325:M328">H326</f>
        <v>0</v>
      </c>
      <c r="I325" s="62">
        <f t="shared" si="142"/>
        <v>0</v>
      </c>
      <c r="J325" s="62">
        <f t="shared" si="142"/>
        <v>0</v>
      </c>
      <c r="K325" s="62">
        <f t="shared" si="142"/>
        <v>0</v>
      </c>
      <c r="L325" s="62">
        <f t="shared" si="142"/>
        <v>0</v>
      </c>
      <c r="M325" s="62">
        <f t="shared" si="142"/>
        <v>0</v>
      </c>
      <c r="N325" s="62">
        <f>N326</f>
        <v>1100000</v>
      </c>
      <c r="O325" s="62">
        <f>O326</f>
        <v>1100000</v>
      </c>
    </row>
    <row r="326" spans="1:15" ht="17.25" customHeight="1">
      <c r="A326" s="70"/>
      <c r="B326" s="70"/>
      <c r="C326" s="71">
        <v>3</v>
      </c>
      <c r="D326" s="59" t="s">
        <v>197</v>
      </c>
      <c r="E326" s="60">
        <f>E327</f>
        <v>1044000</v>
      </c>
      <c r="F326" s="60">
        <f t="shared" si="141"/>
        <v>994000</v>
      </c>
      <c r="G326" s="60">
        <f>G327</f>
        <v>994000</v>
      </c>
      <c r="H326" s="60">
        <f t="shared" si="142"/>
        <v>0</v>
      </c>
      <c r="I326" s="60">
        <f t="shared" si="142"/>
        <v>0</v>
      </c>
      <c r="J326" s="60">
        <f t="shared" si="142"/>
        <v>0</v>
      </c>
      <c r="K326" s="60">
        <f t="shared" si="142"/>
        <v>0</v>
      </c>
      <c r="L326" s="60">
        <f t="shared" si="142"/>
        <v>0</v>
      </c>
      <c r="M326" s="60">
        <f t="shared" si="142"/>
        <v>0</v>
      </c>
      <c r="N326" s="60">
        <f>N327</f>
        <v>1100000</v>
      </c>
      <c r="O326" s="60">
        <f>O327</f>
        <v>1100000</v>
      </c>
    </row>
    <row r="327" spans="1:15" ht="15" customHeight="1">
      <c r="A327" s="70"/>
      <c r="B327" s="70"/>
      <c r="C327" s="71">
        <v>38</v>
      </c>
      <c r="D327" s="59" t="s">
        <v>235</v>
      </c>
      <c r="E327" s="60">
        <f>E328</f>
        <v>1044000</v>
      </c>
      <c r="F327" s="60">
        <f t="shared" si="141"/>
        <v>994000</v>
      </c>
      <c r="G327" s="60">
        <f>G328</f>
        <v>994000</v>
      </c>
      <c r="H327" s="60">
        <f t="shared" si="142"/>
        <v>0</v>
      </c>
      <c r="I327" s="60">
        <f t="shared" si="142"/>
        <v>0</v>
      </c>
      <c r="J327" s="60">
        <f t="shared" si="142"/>
        <v>0</v>
      </c>
      <c r="K327" s="60">
        <f t="shared" si="142"/>
        <v>0</v>
      </c>
      <c r="L327" s="60">
        <f t="shared" si="142"/>
        <v>0</v>
      </c>
      <c r="M327" s="60">
        <f t="shared" si="142"/>
        <v>0</v>
      </c>
      <c r="N327" s="60">
        <v>1100000</v>
      </c>
      <c r="O327" s="60">
        <v>1100000</v>
      </c>
    </row>
    <row r="328" spans="1:15" ht="15" customHeight="1">
      <c r="A328" s="70" t="s">
        <v>19</v>
      </c>
      <c r="B328" s="70"/>
      <c r="C328" s="71">
        <v>381</v>
      </c>
      <c r="D328" s="59" t="s">
        <v>249</v>
      </c>
      <c r="E328" s="60">
        <f>E329</f>
        <v>1044000</v>
      </c>
      <c r="F328" s="60">
        <f t="shared" si="141"/>
        <v>994000</v>
      </c>
      <c r="G328" s="60">
        <f>G329</f>
        <v>994000</v>
      </c>
      <c r="H328" s="60">
        <f t="shared" si="142"/>
        <v>0</v>
      </c>
      <c r="I328" s="60">
        <f t="shared" si="142"/>
        <v>0</v>
      </c>
      <c r="J328" s="60">
        <f t="shared" si="142"/>
        <v>0</v>
      </c>
      <c r="K328" s="60">
        <f t="shared" si="142"/>
        <v>0</v>
      </c>
      <c r="L328" s="60">
        <f t="shared" si="142"/>
        <v>0</v>
      </c>
      <c r="M328" s="60">
        <f t="shared" si="142"/>
        <v>0</v>
      </c>
      <c r="N328" s="60"/>
      <c r="O328" s="60"/>
    </row>
    <row r="329" spans="1:15" ht="15" customHeight="1">
      <c r="A329" s="70"/>
      <c r="B329" s="70"/>
      <c r="C329" s="71">
        <v>3811</v>
      </c>
      <c r="D329" s="59" t="s">
        <v>250</v>
      </c>
      <c r="E329" s="60">
        <f>E330</f>
        <v>1044000</v>
      </c>
      <c r="F329" s="60">
        <f t="shared" si="141"/>
        <v>994000</v>
      </c>
      <c r="G329" s="60">
        <f>G330</f>
        <v>994000</v>
      </c>
      <c r="H329" s="60">
        <f aca="true" t="shared" si="143" ref="H329:M329">H330</f>
        <v>0</v>
      </c>
      <c r="I329" s="60">
        <f t="shared" si="143"/>
        <v>0</v>
      </c>
      <c r="J329" s="60">
        <f t="shared" si="143"/>
        <v>0</v>
      </c>
      <c r="K329" s="60">
        <f t="shared" si="143"/>
        <v>0</v>
      </c>
      <c r="L329" s="60">
        <f t="shared" si="143"/>
        <v>0</v>
      </c>
      <c r="M329" s="60">
        <f t="shared" si="143"/>
        <v>0</v>
      </c>
      <c r="N329" s="60"/>
      <c r="O329" s="60"/>
    </row>
    <row r="330" spans="1:15" ht="15" customHeight="1">
      <c r="A330" s="70"/>
      <c r="B330" s="70"/>
      <c r="C330" s="130">
        <v>38115</v>
      </c>
      <c r="D330" s="59" t="s">
        <v>254</v>
      </c>
      <c r="E330" s="60">
        <f>E331+E332+E333+E334+E335+E336+E337+E338+E339+E341+E342+E347+E348+E349+E350+E351+E352+E353</f>
        <v>1044000</v>
      </c>
      <c r="F330" s="60">
        <f t="shared" si="141"/>
        <v>994000</v>
      </c>
      <c r="G330" s="60">
        <f>G331+G332+G333+G334+G335+G336+G337+G338+G339+G340+G341+G342+G347+G348+G349+G350+G351+G352+G353</f>
        <v>994000</v>
      </c>
      <c r="H330" s="60">
        <f aca="true" t="shared" si="144" ref="H330:M330">H331+H332+H333+H334+H335+H336+H337+H338+H339+H341+H342+H347+H348+H349+H350+H351+H352+H353</f>
        <v>0</v>
      </c>
      <c r="I330" s="60">
        <f t="shared" si="144"/>
        <v>0</v>
      </c>
      <c r="J330" s="60">
        <f t="shared" si="144"/>
        <v>0</v>
      </c>
      <c r="K330" s="60">
        <f t="shared" si="144"/>
        <v>0</v>
      </c>
      <c r="L330" s="60">
        <f t="shared" si="144"/>
        <v>0</v>
      </c>
      <c r="M330" s="60">
        <f t="shared" si="144"/>
        <v>0</v>
      </c>
      <c r="N330" s="60"/>
      <c r="O330" s="60"/>
    </row>
    <row r="331" spans="1:15" ht="15" customHeight="1">
      <c r="A331" s="99" t="s">
        <v>325</v>
      </c>
      <c r="B331" s="70"/>
      <c r="C331" s="70"/>
      <c r="D331" s="100" t="s">
        <v>255</v>
      </c>
      <c r="E331" s="60">
        <v>430000</v>
      </c>
      <c r="F331" s="60">
        <f t="shared" si="141"/>
        <v>430000</v>
      </c>
      <c r="G331" s="60">
        <v>430000</v>
      </c>
      <c r="H331" s="59">
        <v>0</v>
      </c>
      <c r="I331" s="59">
        <v>0</v>
      </c>
      <c r="J331" s="60">
        <v>0</v>
      </c>
      <c r="K331" s="59">
        <v>0</v>
      </c>
      <c r="L331" s="59">
        <v>0</v>
      </c>
      <c r="M331" s="59">
        <v>0</v>
      </c>
      <c r="N331" s="60"/>
      <c r="O331" s="60"/>
    </row>
    <row r="332" spans="1:15" ht="15" customHeight="1">
      <c r="A332" s="99" t="s">
        <v>425</v>
      </c>
      <c r="B332" s="70"/>
      <c r="C332" s="70"/>
      <c r="D332" s="100" t="s">
        <v>256</v>
      </c>
      <c r="E332" s="60">
        <v>20000</v>
      </c>
      <c r="F332" s="60">
        <f t="shared" si="141"/>
        <v>20000</v>
      </c>
      <c r="G332" s="60">
        <v>20000</v>
      </c>
      <c r="H332" s="59">
        <v>0</v>
      </c>
      <c r="I332" s="59">
        <v>0</v>
      </c>
      <c r="J332" s="60">
        <v>0</v>
      </c>
      <c r="K332" s="59">
        <v>0</v>
      </c>
      <c r="L332" s="59">
        <v>0</v>
      </c>
      <c r="M332" s="59">
        <v>0</v>
      </c>
      <c r="N332" s="60"/>
      <c r="O332" s="60"/>
    </row>
    <row r="333" spans="1:15" ht="15" customHeight="1">
      <c r="A333" s="99" t="s">
        <v>385</v>
      </c>
      <c r="B333" s="70"/>
      <c r="C333" s="70"/>
      <c r="D333" s="100" t="s">
        <v>257</v>
      </c>
      <c r="E333" s="60">
        <v>20000</v>
      </c>
      <c r="F333" s="60">
        <f t="shared" si="141"/>
        <v>20000</v>
      </c>
      <c r="G333" s="60">
        <v>20000</v>
      </c>
      <c r="H333" s="59">
        <v>0</v>
      </c>
      <c r="I333" s="59">
        <v>0</v>
      </c>
      <c r="J333" s="60">
        <v>0</v>
      </c>
      <c r="K333" s="59">
        <v>0</v>
      </c>
      <c r="L333" s="59">
        <v>0</v>
      </c>
      <c r="M333" s="59">
        <v>0</v>
      </c>
      <c r="N333" s="60"/>
      <c r="O333" s="60"/>
    </row>
    <row r="334" spans="1:15" ht="15" customHeight="1">
      <c r="A334" s="99" t="s">
        <v>326</v>
      </c>
      <c r="B334" s="70"/>
      <c r="C334" s="70"/>
      <c r="D334" s="100" t="s">
        <v>258</v>
      </c>
      <c r="E334" s="60">
        <v>55000</v>
      </c>
      <c r="F334" s="60">
        <f t="shared" si="141"/>
        <v>55000</v>
      </c>
      <c r="G334" s="60">
        <v>55000</v>
      </c>
      <c r="H334" s="59">
        <v>0</v>
      </c>
      <c r="I334" s="59">
        <v>0</v>
      </c>
      <c r="J334" s="60">
        <v>0</v>
      </c>
      <c r="K334" s="59">
        <v>0</v>
      </c>
      <c r="L334" s="59">
        <v>0</v>
      </c>
      <c r="M334" s="59">
        <v>0</v>
      </c>
      <c r="N334" s="60"/>
      <c r="O334" s="60"/>
    </row>
    <row r="335" spans="1:15" ht="15" customHeight="1">
      <c r="A335" s="99" t="s">
        <v>129</v>
      </c>
      <c r="B335" s="70"/>
      <c r="C335" s="70"/>
      <c r="D335" s="100" t="s">
        <v>259</v>
      </c>
      <c r="E335" s="60">
        <v>36000</v>
      </c>
      <c r="F335" s="60">
        <f t="shared" si="141"/>
        <v>36000</v>
      </c>
      <c r="G335" s="60">
        <v>36000</v>
      </c>
      <c r="H335" s="60">
        <v>0</v>
      </c>
      <c r="I335" s="60">
        <v>0</v>
      </c>
      <c r="J335" s="60">
        <v>0</v>
      </c>
      <c r="K335" s="59">
        <v>0</v>
      </c>
      <c r="L335" s="60">
        <v>0</v>
      </c>
      <c r="M335" s="59">
        <v>0</v>
      </c>
      <c r="N335" s="60"/>
      <c r="O335" s="60"/>
    </row>
    <row r="336" spans="1:15" ht="15" customHeight="1">
      <c r="A336" s="99" t="s">
        <v>130</v>
      </c>
      <c r="B336" s="70"/>
      <c r="C336" s="70"/>
      <c r="D336" s="100" t="s">
        <v>261</v>
      </c>
      <c r="E336" s="60">
        <v>10000</v>
      </c>
      <c r="F336" s="60">
        <f t="shared" si="141"/>
        <v>10000</v>
      </c>
      <c r="G336" s="60">
        <v>10000</v>
      </c>
      <c r="H336" s="60">
        <v>0</v>
      </c>
      <c r="I336" s="60">
        <v>0</v>
      </c>
      <c r="J336" s="60">
        <v>0</v>
      </c>
      <c r="K336" s="59">
        <v>0</v>
      </c>
      <c r="L336" s="60">
        <v>0</v>
      </c>
      <c r="M336" s="59">
        <v>0</v>
      </c>
      <c r="N336" s="60"/>
      <c r="O336" s="60"/>
    </row>
    <row r="337" spans="1:15" ht="15" customHeight="1">
      <c r="A337" s="99" t="s">
        <v>131</v>
      </c>
      <c r="B337" s="70"/>
      <c r="C337" s="70"/>
      <c r="D337" s="100" t="s">
        <v>262</v>
      </c>
      <c r="E337" s="60">
        <v>10000</v>
      </c>
      <c r="F337" s="60">
        <f t="shared" si="141"/>
        <v>10000</v>
      </c>
      <c r="G337" s="60">
        <v>10000</v>
      </c>
      <c r="H337" s="60">
        <v>0</v>
      </c>
      <c r="I337" s="60">
        <v>0</v>
      </c>
      <c r="J337" s="60">
        <v>0</v>
      </c>
      <c r="K337" s="59">
        <v>0</v>
      </c>
      <c r="L337" s="59">
        <v>0</v>
      </c>
      <c r="M337" s="59">
        <v>0</v>
      </c>
      <c r="N337" s="60"/>
      <c r="O337" s="60"/>
    </row>
    <row r="338" spans="1:15" ht="15" customHeight="1">
      <c r="A338" s="99" t="s">
        <v>132</v>
      </c>
      <c r="B338" s="70"/>
      <c r="C338" s="70"/>
      <c r="D338" s="100" t="s">
        <v>375</v>
      </c>
      <c r="E338" s="60">
        <v>10000</v>
      </c>
      <c r="F338" s="60">
        <f t="shared" si="141"/>
        <v>10000</v>
      </c>
      <c r="G338" s="60">
        <v>10000</v>
      </c>
      <c r="H338" s="60">
        <v>0</v>
      </c>
      <c r="I338" s="60">
        <v>0</v>
      </c>
      <c r="J338" s="60">
        <v>0</v>
      </c>
      <c r="K338" s="59">
        <v>0</v>
      </c>
      <c r="L338" s="59">
        <v>0</v>
      </c>
      <c r="M338" s="59">
        <v>0</v>
      </c>
      <c r="N338" s="60"/>
      <c r="O338" s="60"/>
    </row>
    <row r="339" spans="1:15" ht="15" customHeight="1">
      <c r="A339" s="99" t="s">
        <v>133</v>
      </c>
      <c r="B339" s="70"/>
      <c r="C339" s="70"/>
      <c r="D339" s="100" t="s">
        <v>265</v>
      </c>
      <c r="E339" s="60">
        <v>34000</v>
      </c>
      <c r="F339" s="60">
        <f t="shared" si="141"/>
        <v>34000</v>
      </c>
      <c r="G339" s="60">
        <v>34000</v>
      </c>
      <c r="H339" s="60">
        <v>0</v>
      </c>
      <c r="I339" s="60">
        <v>0</v>
      </c>
      <c r="J339" s="60">
        <v>0</v>
      </c>
      <c r="K339" s="59">
        <v>0</v>
      </c>
      <c r="L339" s="60">
        <v>0</v>
      </c>
      <c r="M339" s="59">
        <v>0</v>
      </c>
      <c r="N339" s="60"/>
      <c r="O339" s="60"/>
    </row>
    <row r="340" spans="1:15" ht="15" customHeight="1">
      <c r="A340" s="99" t="s">
        <v>134</v>
      </c>
      <c r="B340" s="70"/>
      <c r="C340" s="70"/>
      <c r="D340" s="100" t="s">
        <v>1144</v>
      </c>
      <c r="E340" s="60">
        <v>0</v>
      </c>
      <c r="F340" s="60">
        <f>SUM(G340:M340)</f>
        <v>5000</v>
      </c>
      <c r="G340" s="60">
        <v>5000</v>
      </c>
      <c r="H340" s="60">
        <v>0</v>
      </c>
      <c r="I340" s="60">
        <v>0</v>
      </c>
      <c r="J340" s="60">
        <v>0</v>
      </c>
      <c r="K340" s="59">
        <v>0</v>
      </c>
      <c r="L340" s="59">
        <v>0</v>
      </c>
      <c r="M340" s="59">
        <v>0</v>
      </c>
      <c r="N340" s="60"/>
      <c r="O340" s="60"/>
    </row>
    <row r="341" spans="1:15" ht="15" customHeight="1">
      <c r="A341" s="99" t="s">
        <v>135</v>
      </c>
      <c r="B341" s="70"/>
      <c r="C341" s="70"/>
      <c r="D341" s="100" t="s">
        <v>380</v>
      </c>
      <c r="E341" s="60">
        <v>280000</v>
      </c>
      <c r="F341" s="60">
        <f t="shared" si="141"/>
        <v>280000</v>
      </c>
      <c r="G341" s="60">
        <v>280000</v>
      </c>
      <c r="H341" s="60">
        <v>0</v>
      </c>
      <c r="I341" s="60">
        <v>0</v>
      </c>
      <c r="J341" s="60">
        <v>0</v>
      </c>
      <c r="K341" s="60">
        <v>0</v>
      </c>
      <c r="L341" s="59">
        <v>0</v>
      </c>
      <c r="M341" s="59">
        <v>0</v>
      </c>
      <c r="N341" s="60"/>
      <c r="O341" s="60"/>
    </row>
    <row r="342" spans="1:15" ht="15" customHeight="1">
      <c r="A342" s="99" t="s">
        <v>1121</v>
      </c>
      <c r="B342" s="70"/>
      <c r="C342" s="70"/>
      <c r="D342" s="100" t="s">
        <v>274</v>
      </c>
      <c r="E342" s="60">
        <v>36000</v>
      </c>
      <c r="F342" s="60">
        <f t="shared" si="141"/>
        <v>36000</v>
      </c>
      <c r="G342" s="60">
        <v>36000</v>
      </c>
      <c r="H342" s="59">
        <v>0</v>
      </c>
      <c r="I342" s="59">
        <v>0</v>
      </c>
      <c r="J342" s="60">
        <v>0</v>
      </c>
      <c r="K342" s="59">
        <v>0</v>
      </c>
      <c r="L342" s="60">
        <v>0</v>
      </c>
      <c r="M342" s="59">
        <v>0</v>
      </c>
      <c r="N342" s="60"/>
      <c r="O342" s="60"/>
    </row>
    <row r="343" spans="1:15" ht="10.5" customHeight="1">
      <c r="A343" s="137"/>
      <c r="B343" s="93"/>
      <c r="C343" s="72"/>
      <c r="D343" s="66"/>
      <c r="E343" s="76"/>
      <c r="F343" s="76"/>
      <c r="G343" s="76"/>
      <c r="H343" s="66"/>
      <c r="I343" s="66"/>
      <c r="J343" s="66"/>
      <c r="K343" s="66"/>
      <c r="L343" s="66"/>
      <c r="M343" s="66"/>
      <c r="N343" s="76"/>
      <c r="O343" s="76"/>
    </row>
    <row r="344" spans="1:15" ht="18" customHeight="1">
      <c r="A344" s="191" t="s">
        <v>36</v>
      </c>
      <c r="B344" s="190" t="s">
        <v>333</v>
      </c>
      <c r="C344" s="191" t="s">
        <v>800</v>
      </c>
      <c r="D344" s="191" t="s">
        <v>422</v>
      </c>
      <c r="E344" s="192" t="s">
        <v>1053</v>
      </c>
      <c r="F344" s="194" t="s">
        <v>1054</v>
      </c>
      <c r="G344" s="189" t="s">
        <v>1056</v>
      </c>
      <c r="H344" s="189"/>
      <c r="I344" s="189"/>
      <c r="J344" s="189"/>
      <c r="K344" s="189"/>
      <c r="L344" s="189"/>
      <c r="M344" s="189"/>
      <c r="N344" s="190" t="s">
        <v>905</v>
      </c>
      <c r="O344" s="190" t="s">
        <v>1055</v>
      </c>
    </row>
    <row r="345" spans="1:15" ht="39" customHeight="1">
      <c r="A345" s="191"/>
      <c r="B345" s="191"/>
      <c r="C345" s="191"/>
      <c r="D345" s="191"/>
      <c r="E345" s="193"/>
      <c r="F345" s="195"/>
      <c r="G345" s="57" t="s">
        <v>804</v>
      </c>
      <c r="H345" s="57" t="s">
        <v>334</v>
      </c>
      <c r="I345" s="57" t="s">
        <v>803</v>
      </c>
      <c r="J345" s="57" t="s">
        <v>805</v>
      </c>
      <c r="K345" s="57" t="s">
        <v>346</v>
      </c>
      <c r="L345" s="57" t="s">
        <v>806</v>
      </c>
      <c r="M345" s="57" t="s">
        <v>807</v>
      </c>
      <c r="N345" s="190"/>
      <c r="O345" s="190"/>
    </row>
    <row r="346" spans="1:15" ht="12" customHeight="1">
      <c r="A346" s="78">
        <v>1</v>
      </c>
      <c r="B346" s="78">
        <v>2</v>
      </c>
      <c r="C346" s="78">
        <v>3</v>
      </c>
      <c r="D346" s="78">
        <v>4</v>
      </c>
      <c r="E346" s="78">
        <v>5</v>
      </c>
      <c r="F346" s="78">
        <v>6</v>
      </c>
      <c r="G346" s="78">
        <v>7</v>
      </c>
      <c r="H346" s="78">
        <v>8</v>
      </c>
      <c r="I346" s="78">
        <v>9</v>
      </c>
      <c r="J346" s="78">
        <v>10</v>
      </c>
      <c r="K346" s="78">
        <v>11</v>
      </c>
      <c r="L346" s="78">
        <v>12</v>
      </c>
      <c r="M346" s="78">
        <v>13</v>
      </c>
      <c r="N346" s="78">
        <v>14</v>
      </c>
      <c r="O346" s="78">
        <v>15</v>
      </c>
    </row>
    <row r="347" spans="1:15" ht="14.25" customHeight="1">
      <c r="A347" s="99" t="s">
        <v>136</v>
      </c>
      <c r="B347" s="70"/>
      <c r="C347" s="70"/>
      <c r="D347" s="100" t="s">
        <v>381</v>
      </c>
      <c r="E347" s="60">
        <v>10000</v>
      </c>
      <c r="F347" s="60">
        <f t="shared" si="141"/>
        <v>10000</v>
      </c>
      <c r="G347" s="60">
        <v>10000</v>
      </c>
      <c r="H347" s="59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/>
      <c r="O347" s="60"/>
    </row>
    <row r="348" spans="1:15" ht="14.25" customHeight="1">
      <c r="A348" s="99" t="s">
        <v>137</v>
      </c>
      <c r="B348" s="70"/>
      <c r="C348" s="70"/>
      <c r="D348" s="100" t="s">
        <v>202</v>
      </c>
      <c r="E348" s="60">
        <v>5000</v>
      </c>
      <c r="F348" s="60">
        <f aca="true" t="shared" si="145" ref="F348:F353">SUM(G348:M348)</f>
        <v>5000</v>
      </c>
      <c r="G348" s="60">
        <v>5000</v>
      </c>
      <c r="H348" s="59">
        <v>0</v>
      </c>
      <c r="I348" s="59">
        <v>0</v>
      </c>
      <c r="J348" s="60">
        <v>0</v>
      </c>
      <c r="K348" s="59">
        <v>0</v>
      </c>
      <c r="L348" s="59">
        <v>0</v>
      </c>
      <c r="M348" s="59">
        <v>0</v>
      </c>
      <c r="N348" s="60"/>
      <c r="O348" s="60"/>
    </row>
    <row r="349" spans="1:15" ht="14.25" customHeight="1">
      <c r="A349" s="99" t="s">
        <v>138</v>
      </c>
      <c r="B349" s="70"/>
      <c r="C349" s="70"/>
      <c r="D349" s="100" t="s">
        <v>684</v>
      </c>
      <c r="E349" s="60">
        <v>5000</v>
      </c>
      <c r="F349" s="60">
        <f t="shared" si="145"/>
        <v>5000</v>
      </c>
      <c r="G349" s="60">
        <v>5000</v>
      </c>
      <c r="H349" s="59">
        <v>0</v>
      </c>
      <c r="I349" s="59">
        <v>0</v>
      </c>
      <c r="J349" s="60">
        <v>0</v>
      </c>
      <c r="K349" s="59">
        <v>0</v>
      </c>
      <c r="L349" s="59">
        <v>0</v>
      </c>
      <c r="M349" s="59">
        <v>0</v>
      </c>
      <c r="N349" s="60"/>
      <c r="O349" s="60"/>
    </row>
    <row r="350" spans="1:15" ht="14.25" customHeight="1">
      <c r="A350" s="99"/>
      <c r="B350" s="70"/>
      <c r="C350" s="70"/>
      <c r="D350" s="100" t="s">
        <v>823</v>
      </c>
      <c r="E350" s="60">
        <v>50000</v>
      </c>
      <c r="F350" s="60">
        <f t="shared" si="145"/>
        <v>0</v>
      </c>
      <c r="G350" s="60">
        <v>0</v>
      </c>
      <c r="H350" s="60">
        <v>0</v>
      </c>
      <c r="I350" s="60">
        <v>0</v>
      </c>
      <c r="J350" s="60">
        <v>0</v>
      </c>
      <c r="K350" s="59">
        <v>0</v>
      </c>
      <c r="L350" s="59">
        <v>0</v>
      </c>
      <c r="M350" s="59">
        <v>0</v>
      </c>
      <c r="N350" s="60"/>
      <c r="O350" s="60"/>
    </row>
    <row r="351" spans="1:15" ht="14.25" customHeight="1">
      <c r="A351" s="99" t="s">
        <v>139</v>
      </c>
      <c r="B351" s="70"/>
      <c r="C351" s="70"/>
      <c r="D351" s="100" t="s">
        <v>843</v>
      </c>
      <c r="E351" s="60">
        <v>10000</v>
      </c>
      <c r="F351" s="60">
        <f t="shared" si="145"/>
        <v>5000</v>
      </c>
      <c r="G351" s="60">
        <v>5000</v>
      </c>
      <c r="H351" s="60">
        <v>0</v>
      </c>
      <c r="I351" s="60">
        <v>0</v>
      </c>
      <c r="J351" s="60">
        <v>0</v>
      </c>
      <c r="K351" s="59">
        <v>0</v>
      </c>
      <c r="L351" s="59">
        <v>0</v>
      </c>
      <c r="M351" s="59">
        <v>0</v>
      </c>
      <c r="N351" s="60"/>
      <c r="O351" s="60"/>
    </row>
    <row r="352" spans="1:15" ht="14.25" customHeight="1">
      <c r="A352" s="99" t="s">
        <v>140</v>
      </c>
      <c r="B352" s="70"/>
      <c r="C352" s="70"/>
      <c r="D352" s="100" t="s">
        <v>685</v>
      </c>
      <c r="E352" s="60">
        <v>8000</v>
      </c>
      <c r="F352" s="60">
        <f t="shared" si="145"/>
        <v>8000</v>
      </c>
      <c r="G352" s="60">
        <v>8000</v>
      </c>
      <c r="H352" s="59">
        <v>0</v>
      </c>
      <c r="I352" s="59">
        <v>0</v>
      </c>
      <c r="J352" s="60">
        <v>0</v>
      </c>
      <c r="K352" s="59">
        <v>0</v>
      </c>
      <c r="L352" s="59">
        <v>0</v>
      </c>
      <c r="M352" s="59">
        <v>0</v>
      </c>
      <c r="N352" s="60"/>
      <c r="O352" s="60"/>
    </row>
    <row r="353" spans="1:15" ht="14.25" customHeight="1">
      <c r="A353" s="99" t="s">
        <v>141</v>
      </c>
      <c r="B353" s="70"/>
      <c r="C353" s="70"/>
      <c r="D353" s="100" t="s">
        <v>938</v>
      </c>
      <c r="E353" s="60">
        <v>15000</v>
      </c>
      <c r="F353" s="60">
        <f t="shared" si="145"/>
        <v>15000</v>
      </c>
      <c r="G353" s="60">
        <v>15000</v>
      </c>
      <c r="H353" s="59">
        <v>0</v>
      </c>
      <c r="I353" s="59">
        <v>0</v>
      </c>
      <c r="J353" s="60">
        <v>0</v>
      </c>
      <c r="K353" s="59">
        <v>0</v>
      </c>
      <c r="L353" s="59">
        <v>0</v>
      </c>
      <c r="M353" s="59">
        <v>0</v>
      </c>
      <c r="N353" s="60"/>
      <c r="O353" s="60"/>
    </row>
    <row r="354" spans="1:15" ht="27.75" customHeight="1">
      <c r="A354" s="70"/>
      <c r="B354" s="70"/>
      <c r="C354" s="199" t="s">
        <v>956</v>
      </c>
      <c r="D354" s="200"/>
      <c r="E354" s="63">
        <f>E355+E367+E375+E396+E404+E413+E422</f>
        <v>3399000</v>
      </c>
      <c r="F354" s="63">
        <f t="shared" si="141"/>
        <v>5419000</v>
      </c>
      <c r="G354" s="63">
        <f aca="true" t="shared" si="146" ref="G354:O354">G355+G367+G375+G396+G404+G413+G422</f>
        <v>2734000</v>
      </c>
      <c r="H354" s="63">
        <f t="shared" si="146"/>
        <v>1420000</v>
      </c>
      <c r="I354" s="63">
        <f t="shared" si="146"/>
        <v>400000</v>
      </c>
      <c r="J354" s="63">
        <f t="shared" si="146"/>
        <v>770000</v>
      </c>
      <c r="K354" s="63">
        <f t="shared" si="146"/>
        <v>95000</v>
      </c>
      <c r="L354" s="63">
        <f t="shared" si="146"/>
        <v>0</v>
      </c>
      <c r="M354" s="63">
        <f t="shared" si="146"/>
        <v>0</v>
      </c>
      <c r="N354" s="63">
        <f t="shared" si="146"/>
        <v>3760000</v>
      </c>
      <c r="O354" s="63">
        <f t="shared" si="146"/>
        <v>3900000</v>
      </c>
    </row>
    <row r="355" spans="1:15" ht="25.5" customHeight="1">
      <c r="A355" s="70"/>
      <c r="B355" s="69" t="s">
        <v>71</v>
      </c>
      <c r="C355" s="197" t="s">
        <v>957</v>
      </c>
      <c r="D355" s="198"/>
      <c r="E355" s="62">
        <f aca="true" t="shared" si="147" ref="E355:O356">E356</f>
        <v>575000</v>
      </c>
      <c r="F355" s="62">
        <f t="shared" si="141"/>
        <v>630000</v>
      </c>
      <c r="G355" s="62">
        <f t="shared" si="147"/>
        <v>175000</v>
      </c>
      <c r="H355" s="62">
        <f t="shared" si="147"/>
        <v>240000</v>
      </c>
      <c r="I355" s="62">
        <f t="shared" si="147"/>
        <v>0</v>
      </c>
      <c r="J355" s="62">
        <f t="shared" si="147"/>
        <v>120000</v>
      </c>
      <c r="K355" s="62">
        <f t="shared" si="147"/>
        <v>95000</v>
      </c>
      <c r="L355" s="62">
        <f t="shared" si="147"/>
        <v>0</v>
      </c>
      <c r="M355" s="62">
        <f t="shared" si="147"/>
        <v>0</v>
      </c>
      <c r="N355" s="62">
        <f t="shared" si="147"/>
        <v>580000</v>
      </c>
      <c r="O355" s="62">
        <f t="shared" si="147"/>
        <v>600000</v>
      </c>
    </row>
    <row r="356" spans="1:15" ht="20.25" customHeight="1">
      <c r="A356" s="70"/>
      <c r="B356" s="70"/>
      <c r="C356" s="71">
        <v>3</v>
      </c>
      <c r="D356" s="59" t="s">
        <v>197</v>
      </c>
      <c r="E356" s="60">
        <f t="shared" si="147"/>
        <v>575000</v>
      </c>
      <c r="F356" s="60">
        <f t="shared" si="141"/>
        <v>630000</v>
      </c>
      <c r="G356" s="60">
        <f t="shared" si="147"/>
        <v>175000</v>
      </c>
      <c r="H356" s="60">
        <f t="shared" si="147"/>
        <v>240000</v>
      </c>
      <c r="I356" s="60">
        <f t="shared" si="147"/>
        <v>0</v>
      </c>
      <c r="J356" s="60">
        <f t="shared" si="147"/>
        <v>120000</v>
      </c>
      <c r="K356" s="60">
        <f t="shared" si="147"/>
        <v>95000</v>
      </c>
      <c r="L356" s="60">
        <f t="shared" si="147"/>
        <v>0</v>
      </c>
      <c r="M356" s="60">
        <f t="shared" si="147"/>
        <v>0</v>
      </c>
      <c r="N356" s="60">
        <f t="shared" si="147"/>
        <v>580000</v>
      </c>
      <c r="O356" s="60">
        <f t="shared" si="147"/>
        <v>600000</v>
      </c>
    </row>
    <row r="357" spans="1:15" ht="15" customHeight="1">
      <c r="A357" s="70"/>
      <c r="B357" s="70"/>
      <c r="C357" s="71">
        <v>32</v>
      </c>
      <c r="D357" s="59" t="s">
        <v>208</v>
      </c>
      <c r="E357" s="60">
        <f>E358+E361+E364</f>
        <v>575000</v>
      </c>
      <c r="F357" s="60">
        <f t="shared" si="141"/>
        <v>630000</v>
      </c>
      <c r="G357" s="60">
        <f aca="true" t="shared" si="148" ref="G357:M357">G358+G361+G364</f>
        <v>175000</v>
      </c>
      <c r="H357" s="60">
        <f t="shared" si="148"/>
        <v>240000</v>
      </c>
      <c r="I357" s="60">
        <f t="shared" si="148"/>
        <v>0</v>
      </c>
      <c r="J357" s="60">
        <f t="shared" si="148"/>
        <v>120000</v>
      </c>
      <c r="K357" s="60">
        <f t="shared" si="148"/>
        <v>95000</v>
      </c>
      <c r="L357" s="60">
        <f t="shared" si="148"/>
        <v>0</v>
      </c>
      <c r="M357" s="60">
        <f t="shared" si="148"/>
        <v>0</v>
      </c>
      <c r="N357" s="60">
        <v>580000</v>
      </c>
      <c r="O357" s="60">
        <v>600000</v>
      </c>
    </row>
    <row r="358" spans="1:15" ht="15" customHeight="1">
      <c r="A358" s="70"/>
      <c r="B358" s="70"/>
      <c r="C358" s="71">
        <v>322</v>
      </c>
      <c r="D358" s="59" t="s">
        <v>215</v>
      </c>
      <c r="E358" s="60">
        <f>SUM(E359:E360)</f>
        <v>3000</v>
      </c>
      <c r="F358" s="60">
        <f t="shared" si="141"/>
        <v>65000</v>
      </c>
      <c r="G358" s="60">
        <f aca="true" t="shared" si="149" ref="G358:M358">SUM(G359:G360)</f>
        <v>45000</v>
      </c>
      <c r="H358" s="60">
        <f t="shared" si="149"/>
        <v>20000</v>
      </c>
      <c r="I358" s="60">
        <f>SUM(I359:I360)</f>
        <v>0</v>
      </c>
      <c r="J358" s="60">
        <f t="shared" si="149"/>
        <v>0</v>
      </c>
      <c r="K358" s="60">
        <f t="shared" si="149"/>
        <v>0</v>
      </c>
      <c r="L358" s="60">
        <f t="shared" si="149"/>
        <v>0</v>
      </c>
      <c r="M358" s="60">
        <f t="shared" si="149"/>
        <v>0</v>
      </c>
      <c r="N358" s="60"/>
      <c r="O358" s="60"/>
    </row>
    <row r="359" spans="1:15" ht="14.25" customHeight="1">
      <c r="A359" s="70" t="s">
        <v>142</v>
      </c>
      <c r="B359" s="70"/>
      <c r="C359" s="71">
        <v>3221</v>
      </c>
      <c r="D359" s="59" t="s">
        <v>275</v>
      </c>
      <c r="E359" s="60">
        <v>3000</v>
      </c>
      <c r="F359" s="60">
        <f t="shared" si="141"/>
        <v>5000</v>
      </c>
      <c r="G359" s="60">
        <v>0</v>
      </c>
      <c r="H359" s="60">
        <v>5000</v>
      </c>
      <c r="I359" s="60">
        <v>0</v>
      </c>
      <c r="J359" s="60">
        <v>0</v>
      </c>
      <c r="K359" s="60">
        <v>0</v>
      </c>
      <c r="L359" s="60">
        <v>0</v>
      </c>
      <c r="M359" s="59">
        <v>0</v>
      </c>
      <c r="N359" s="60"/>
      <c r="O359" s="60"/>
    </row>
    <row r="360" spans="1:15" ht="13.5" customHeight="1">
      <c r="A360" s="70" t="s">
        <v>143</v>
      </c>
      <c r="B360" s="70"/>
      <c r="C360" s="71">
        <v>3225</v>
      </c>
      <c r="D360" s="59" t="s">
        <v>276</v>
      </c>
      <c r="E360" s="60">
        <v>0</v>
      </c>
      <c r="F360" s="60">
        <f t="shared" si="141"/>
        <v>60000</v>
      </c>
      <c r="G360" s="60">
        <v>45000</v>
      </c>
      <c r="H360" s="60">
        <v>15000</v>
      </c>
      <c r="I360" s="60">
        <v>0</v>
      </c>
      <c r="J360" s="60">
        <v>0</v>
      </c>
      <c r="K360" s="60">
        <v>0</v>
      </c>
      <c r="L360" s="60">
        <v>0</v>
      </c>
      <c r="M360" s="59">
        <v>0</v>
      </c>
      <c r="N360" s="60"/>
      <c r="O360" s="60"/>
    </row>
    <row r="361" spans="1:15" ht="15" customHeight="1">
      <c r="A361" s="70"/>
      <c r="B361" s="70"/>
      <c r="C361" s="71">
        <v>323</v>
      </c>
      <c r="D361" s="59" t="s">
        <v>217</v>
      </c>
      <c r="E361" s="60">
        <f>SUM(E362:E363)</f>
        <v>347000</v>
      </c>
      <c r="F361" s="60">
        <f t="shared" si="141"/>
        <v>345000</v>
      </c>
      <c r="G361" s="60">
        <f aca="true" t="shared" si="150" ref="G361:M361">SUM(G362:G363)</f>
        <v>55000</v>
      </c>
      <c r="H361" s="60">
        <f t="shared" si="150"/>
        <v>75000</v>
      </c>
      <c r="I361" s="60">
        <f t="shared" si="150"/>
        <v>0</v>
      </c>
      <c r="J361" s="60">
        <f t="shared" si="150"/>
        <v>120000</v>
      </c>
      <c r="K361" s="60">
        <f t="shared" si="150"/>
        <v>95000</v>
      </c>
      <c r="L361" s="60">
        <f t="shared" si="150"/>
        <v>0</v>
      </c>
      <c r="M361" s="60">
        <f t="shared" si="150"/>
        <v>0</v>
      </c>
      <c r="N361" s="60"/>
      <c r="O361" s="60"/>
    </row>
    <row r="362" spans="1:15" ht="15" customHeight="1">
      <c r="A362" s="70" t="s">
        <v>1145</v>
      </c>
      <c r="B362" s="70"/>
      <c r="C362" s="71">
        <v>3235</v>
      </c>
      <c r="D362" s="59" t="s">
        <v>277</v>
      </c>
      <c r="E362" s="60">
        <v>40000</v>
      </c>
      <c r="F362" s="60">
        <f t="shared" si="141"/>
        <v>40000</v>
      </c>
      <c r="G362" s="60">
        <v>15000</v>
      </c>
      <c r="H362" s="60">
        <v>25000</v>
      </c>
      <c r="I362" s="60">
        <v>0</v>
      </c>
      <c r="J362" s="60">
        <v>0</v>
      </c>
      <c r="K362" s="60">
        <v>0</v>
      </c>
      <c r="L362" s="60">
        <v>0</v>
      </c>
      <c r="M362" s="59">
        <v>0</v>
      </c>
      <c r="N362" s="60"/>
      <c r="O362" s="60"/>
    </row>
    <row r="363" spans="1:15" ht="15" customHeight="1">
      <c r="A363" s="70" t="s">
        <v>144</v>
      </c>
      <c r="B363" s="70"/>
      <c r="C363" s="71">
        <v>3237</v>
      </c>
      <c r="D363" s="59" t="s">
        <v>279</v>
      </c>
      <c r="E363" s="60">
        <v>307000</v>
      </c>
      <c r="F363" s="60">
        <f t="shared" si="141"/>
        <v>305000</v>
      </c>
      <c r="G363" s="60">
        <v>40000</v>
      </c>
      <c r="H363" s="60">
        <v>50000</v>
      </c>
      <c r="I363" s="60">
        <v>0</v>
      </c>
      <c r="J363" s="60">
        <v>120000</v>
      </c>
      <c r="K363" s="60">
        <v>95000</v>
      </c>
      <c r="L363" s="60">
        <v>0</v>
      </c>
      <c r="M363" s="59">
        <v>0</v>
      </c>
      <c r="N363" s="60"/>
      <c r="O363" s="60"/>
    </row>
    <row r="364" spans="1:15" ht="15" customHeight="1">
      <c r="A364" s="70"/>
      <c r="B364" s="70"/>
      <c r="C364" s="71">
        <v>329</v>
      </c>
      <c r="D364" s="59" t="s">
        <v>280</v>
      </c>
      <c r="E364" s="60">
        <f>SUM(E365:E366)</f>
        <v>225000</v>
      </c>
      <c r="F364" s="60">
        <f t="shared" si="141"/>
        <v>220000</v>
      </c>
      <c r="G364" s="60">
        <f aca="true" t="shared" si="151" ref="G364:M364">SUM(G365:G366)</f>
        <v>75000</v>
      </c>
      <c r="H364" s="60">
        <f t="shared" si="151"/>
        <v>145000</v>
      </c>
      <c r="I364" s="60">
        <f t="shared" si="151"/>
        <v>0</v>
      </c>
      <c r="J364" s="60">
        <f t="shared" si="151"/>
        <v>0</v>
      </c>
      <c r="K364" s="60">
        <f t="shared" si="151"/>
        <v>0</v>
      </c>
      <c r="L364" s="60">
        <f t="shared" si="151"/>
        <v>0</v>
      </c>
      <c r="M364" s="60">
        <f t="shared" si="151"/>
        <v>0</v>
      </c>
      <c r="N364" s="60"/>
      <c r="O364" s="60"/>
    </row>
    <row r="365" spans="1:15" ht="15" customHeight="1">
      <c r="A365" s="70" t="s">
        <v>145</v>
      </c>
      <c r="B365" s="70"/>
      <c r="C365" s="71">
        <v>3293</v>
      </c>
      <c r="D365" s="59" t="s">
        <v>281</v>
      </c>
      <c r="E365" s="60">
        <v>30000</v>
      </c>
      <c r="F365" s="60">
        <f t="shared" si="141"/>
        <v>25000</v>
      </c>
      <c r="G365" s="60">
        <v>0</v>
      </c>
      <c r="H365" s="60">
        <v>25000</v>
      </c>
      <c r="I365" s="60">
        <v>0</v>
      </c>
      <c r="J365" s="60">
        <v>0</v>
      </c>
      <c r="K365" s="60">
        <v>0</v>
      </c>
      <c r="L365" s="60">
        <v>0</v>
      </c>
      <c r="M365" s="59">
        <v>0</v>
      </c>
      <c r="N365" s="60"/>
      <c r="O365" s="60"/>
    </row>
    <row r="366" spans="1:15" ht="15" customHeight="1">
      <c r="A366" s="70" t="s">
        <v>146</v>
      </c>
      <c r="B366" s="70"/>
      <c r="C366" s="71">
        <v>3299</v>
      </c>
      <c r="D366" s="59" t="s">
        <v>282</v>
      </c>
      <c r="E366" s="60">
        <v>195000</v>
      </c>
      <c r="F366" s="60">
        <f t="shared" si="141"/>
        <v>195000</v>
      </c>
      <c r="G366" s="60">
        <v>75000</v>
      </c>
      <c r="H366" s="60">
        <v>120000</v>
      </c>
      <c r="I366" s="60">
        <v>0</v>
      </c>
      <c r="J366" s="60">
        <v>0</v>
      </c>
      <c r="K366" s="60">
        <v>0</v>
      </c>
      <c r="L366" s="60">
        <v>0</v>
      </c>
      <c r="M366" s="59">
        <v>0</v>
      </c>
      <c r="N366" s="60"/>
      <c r="O366" s="60"/>
    </row>
    <row r="367" spans="1:15" ht="25.5" customHeight="1">
      <c r="A367" s="70"/>
      <c r="B367" s="69" t="s">
        <v>71</v>
      </c>
      <c r="C367" s="197" t="s">
        <v>958</v>
      </c>
      <c r="D367" s="198"/>
      <c r="E367" s="62">
        <f>E368</f>
        <v>75000</v>
      </c>
      <c r="F367" s="62">
        <f t="shared" si="141"/>
        <v>80000</v>
      </c>
      <c r="G367" s="62">
        <f>G368</f>
        <v>80000</v>
      </c>
      <c r="H367" s="62">
        <f aca="true" t="shared" si="152" ref="H367:M368">H368</f>
        <v>0</v>
      </c>
      <c r="I367" s="62">
        <f t="shared" si="152"/>
        <v>0</v>
      </c>
      <c r="J367" s="62">
        <f t="shared" si="152"/>
        <v>0</v>
      </c>
      <c r="K367" s="62">
        <f t="shared" si="152"/>
        <v>0</v>
      </c>
      <c r="L367" s="62">
        <f t="shared" si="152"/>
        <v>0</v>
      </c>
      <c r="M367" s="62">
        <f t="shared" si="152"/>
        <v>0</v>
      </c>
      <c r="N367" s="62">
        <f>N368</f>
        <v>80000</v>
      </c>
      <c r="O367" s="62">
        <f>O368</f>
        <v>80000</v>
      </c>
    </row>
    <row r="368" spans="1:15" ht="20.25" customHeight="1">
      <c r="A368" s="70"/>
      <c r="B368" s="70"/>
      <c r="C368" s="71">
        <v>3</v>
      </c>
      <c r="D368" s="59" t="s">
        <v>197</v>
      </c>
      <c r="E368" s="60">
        <f>E369</f>
        <v>75000</v>
      </c>
      <c r="F368" s="60">
        <f t="shared" si="141"/>
        <v>80000</v>
      </c>
      <c r="G368" s="60">
        <f>G369</f>
        <v>80000</v>
      </c>
      <c r="H368" s="60">
        <f t="shared" si="152"/>
        <v>0</v>
      </c>
      <c r="I368" s="60">
        <f t="shared" si="152"/>
        <v>0</v>
      </c>
      <c r="J368" s="60">
        <f t="shared" si="152"/>
        <v>0</v>
      </c>
      <c r="K368" s="60">
        <f t="shared" si="152"/>
        <v>0</v>
      </c>
      <c r="L368" s="60">
        <f t="shared" si="152"/>
        <v>0</v>
      </c>
      <c r="M368" s="60">
        <f t="shared" si="152"/>
        <v>0</v>
      </c>
      <c r="N368" s="60">
        <f>N369</f>
        <v>80000</v>
      </c>
      <c r="O368" s="60">
        <f>O369</f>
        <v>80000</v>
      </c>
    </row>
    <row r="369" spans="1:15" ht="15" customHeight="1">
      <c r="A369" s="70"/>
      <c r="B369" s="70"/>
      <c r="C369" s="71">
        <v>32</v>
      </c>
      <c r="D369" s="59" t="s">
        <v>208</v>
      </c>
      <c r="E369" s="60">
        <f>E370+E372</f>
        <v>75000</v>
      </c>
      <c r="F369" s="60">
        <f t="shared" si="141"/>
        <v>80000</v>
      </c>
      <c r="G369" s="60">
        <f aca="true" t="shared" si="153" ref="G369:M369">G370+G372</f>
        <v>80000</v>
      </c>
      <c r="H369" s="60">
        <f t="shared" si="153"/>
        <v>0</v>
      </c>
      <c r="I369" s="60">
        <f t="shared" si="153"/>
        <v>0</v>
      </c>
      <c r="J369" s="60">
        <f t="shared" si="153"/>
        <v>0</v>
      </c>
      <c r="K369" s="60">
        <f t="shared" si="153"/>
        <v>0</v>
      </c>
      <c r="L369" s="60">
        <f t="shared" si="153"/>
        <v>0</v>
      </c>
      <c r="M369" s="60">
        <f t="shared" si="153"/>
        <v>0</v>
      </c>
      <c r="N369" s="60">
        <v>80000</v>
      </c>
      <c r="O369" s="60">
        <v>80000</v>
      </c>
    </row>
    <row r="370" spans="1:15" ht="15" customHeight="1">
      <c r="A370" s="70"/>
      <c r="B370" s="70"/>
      <c r="C370" s="71">
        <v>323</v>
      </c>
      <c r="D370" s="59" t="s">
        <v>217</v>
      </c>
      <c r="E370" s="60">
        <f aca="true" t="shared" si="154" ref="E370:M370">E371</f>
        <v>40000</v>
      </c>
      <c r="F370" s="60">
        <f t="shared" si="141"/>
        <v>30000</v>
      </c>
      <c r="G370" s="60">
        <f t="shared" si="154"/>
        <v>30000</v>
      </c>
      <c r="H370" s="60">
        <f t="shared" si="154"/>
        <v>0</v>
      </c>
      <c r="I370" s="60">
        <f t="shared" si="154"/>
        <v>0</v>
      </c>
      <c r="J370" s="60">
        <f t="shared" si="154"/>
        <v>0</v>
      </c>
      <c r="K370" s="60">
        <f t="shared" si="154"/>
        <v>0</v>
      </c>
      <c r="L370" s="60">
        <f t="shared" si="154"/>
        <v>0</v>
      </c>
      <c r="M370" s="60">
        <f t="shared" si="154"/>
        <v>0</v>
      </c>
      <c r="N370" s="60"/>
      <c r="O370" s="60"/>
    </row>
    <row r="371" spans="1:15" ht="15" customHeight="1">
      <c r="A371" s="70" t="s">
        <v>147</v>
      </c>
      <c r="B371" s="70"/>
      <c r="C371" s="71">
        <v>3237</v>
      </c>
      <c r="D371" s="59" t="s">
        <v>279</v>
      </c>
      <c r="E371" s="60">
        <v>40000</v>
      </c>
      <c r="F371" s="60">
        <f t="shared" si="141"/>
        <v>30000</v>
      </c>
      <c r="G371" s="60">
        <v>30000</v>
      </c>
      <c r="H371" s="59">
        <v>0</v>
      </c>
      <c r="I371" s="59">
        <v>0</v>
      </c>
      <c r="J371" s="59">
        <v>0</v>
      </c>
      <c r="K371" s="59">
        <v>0</v>
      </c>
      <c r="L371" s="60">
        <v>0</v>
      </c>
      <c r="M371" s="59">
        <v>0</v>
      </c>
      <c r="N371" s="60"/>
      <c r="O371" s="60"/>
    </row>
    <row r="372" spans="1:15" ht="15" customHeight="1">
      <c r="A372" s="70"/>
      <c r="B372" s="70"/>
      <c r="C372" s="71">
        <v>329</v>
      </c>
      <c r="D372" s="59" t="s">
        <v>280</v>
      </c>
      <c r="E372" s="60">
        <f>SUM(E373:E374)</f>
        <v>35000</v>
      </c>
      <c r="F372" s="60">
        <f t="shared" si="141"/>
        <v>50000</v>
      </c>
      <c r="G372" s="60">
        <f aca="true" t="shared" si="155" ref="G372:M372">SUM(G373:G374)</f>
        <v>50000</v>
      </c>
      <c r="H372" s="60">
        <f t="shared" si="155"/>
        <v>0</v>
      </c>
      <c r="I372" s="60">
        <f t="shared" si="155"/>
        <v>0</v>
      </c>
      <c r="J372" s="60">
        <f t="shared" si="155"/>
        <v>0</v>
      </c>
      <c r="K372" s="60">
        <f t="shared" si="155"/>
        <v>0</v>
      </c>
      <c r="L372" s="60">
        <f t="shared" si="155"/>
        <v>0</v>
      </c>
      <c r="M372" s="60">
        <f t="shared" si="155"/>
        <v>0</v>
      </c>
      <c r="N372" s="60"/>
      <c r="O372" s="60"/>
    </row>
    <row r="373" spans="1:15" ht="15" customHeight="1">
      <c r="A373" s="70" t="s">
        <v>148</v>
      </c>
      <c r="B373" s="70"/>
      <c r="C373" s="71">
        <v>3293</v>
      </c>
      <c r="D373" s="59" t="s">
        <v>281</v>
      </c>
      <c r="E373" s="60">
        <v>5000</v>
      </c>
      <c r="F373" s="60">
        <f t="shared" si="141"/>
        <v>10000</v>
      </c>
      <c r="G373" s="60">
        <v>10000</v>
      </c>
      <c r="H373" s="59">
        <v>0</v>
      </c>
      <c r="I373" s="59">
        <v>0</v>
      </c>
      <c r="J373" s="59">
        <v>0</v>
      </c>
      <c r="K373" s="59">
        <v>0</v>
      </c>
      <c r="L373" s="60">
        <v>0</v>
      </c>
      <c r="M373" s="59">
        <v>0</v>
      </c>
      <c r="N373" s="60"/>
      <c r="O373" s="60"/>
    </row>
    <row r="374" spans="1:15" ht="15" customHeight="1">
      <c r="A374" s="70" t="s">
        <v>335</v>
      </c>
      <c r="B374" s="70"/>
      <c r="C374" s="71">
        <v>3299</v>
      </c>
      <c r="D374" s="59" t="s">
        <v>282</v>
      </c>
      <c r="E374" s="60">
        <v>30000</v>
      </c>
      <c r="F374" s="60">
        <f t="shared" si="141"/>
        <v>40000</v>
      </c>
      <c r="G374" s="60">
        <v>40000</v>
      </c>
      <c r="H374" s="59">
        <v>0</v>
      </c>
      <c r="I374" s="59">
        <v>0</v>
      </c>
      <c r="J374" s="59">
        <v>0</v>
      </c>
      <c r="K374" s="59">
        <v>0</v>
      </c>
      <c r="L374" s="60">
        <v>0</v>
      </c>
      <c r="M374" s="59">
        <v>0</v>
      </c>
      <c r="N374" s="60"/>
      <c r="O374" s="60"/>
    </row>
    <row r="375" spans="1:15" ht="25.5" customHeight="1">
      <c r="A375" s="70"/>
      <c r="B375" s="69" t="s">
        <v>71</v>
      </c>
      <c r="C375" s="197" t="s">
        <v>959</v>
      </c>
      <c r="D375" s="198"/>
      <c r="E375" s="62">
        <f>E376</f>
        <v>314000</v>
      </c>
      <c r="F375" s="62">
        <f aca="true" t="shared" si="156" ref="F375:F400">SUM(G375:M375)</f>
        <v>354000</v>
      </c>
      <c r="G375" s="62">
        <f>G376</f>
        <v>354000</v>
      </c>
      <c r="H375" s="62">
        <f aca="true" t="shared" si="157" ref="H375:M377">H376</f>
        <v>0</v>
      </c>
      <c r="I375" s="62">
        <f t="shared" si="157"/>
        <v>0</v>
      </c>
      <c r="J375" s="62">
        <f t="shared" si="157"/>
        <v>0</v>
      </c>
      <c r="K375" s="62">
        <f t="shared" si="157"/>
        <v>0</v>
      </c>
      <c r="L375" s="62">
        <f t="shared" si="157"/>
        <v>0</v>
      </c>
      <c r="M375" s="62">
        <f t="shared" si="157"/>
        <v>0</v>
      </c>
      <c r="N375" s="62">
        <f>N376</f>
        <v>360000</v>
      </c>
      <c r="O375" s="62">
        <f>O376</f>
        <v>370000</v>
      </c>
    </row>
    <row r="376" spans="1:15" ht="17.25" customHeight="1">
      <c r="A376" s="70"/>
      <c r="B376" s="70"/>
      <c r="C376" s="71">
        <v>3</v>
      </c>
      <c r="D376" s="59" t="s">
        <v>197</v>
      </c>
      <c r="E376" s="60">
        <f>E377</f>
        <v>314000</v>
      </c>
      <c r="F376" s="60">
        <f t="shared" si="156"/>
        <v>354000</v>
      </c>
      <c r="G376" s="60">
        <f>G377</f>
        <v>354000</v>
      </c>
      <c r="H376" s="60">
        <f t="shared" si="157"/>
        <v>0</v>
      </c>
      <c r="I376" s="60">
        <f t="shared" si="157"/>
        <v>0</v>
      </c>
      <c r="J376" s="60">
        <f t="shared" si="157"/>
        <v>0</v>
      </c>
      <c r="K376" s="60">
        <f t="shared" si="157"/>
        <v>0</v>
      </c>
      <c r="L376" s="60">
        <f t="shared" si="157"/>
        <v>0</v>
      </c>
      <c r="M376" s="60">
        <f t="shared" si="157"/>
        <v>0</v>
      </c>
      <c r="N376" s="60">
        <f>N377</f>
        <v>360000</v>
      </c>
      <c r="O376" s="60">
        <f>O377</f>
        <v>370000</v>
      </c>
    </row>
    <row r="377" spans="1:15" ht="15" customHeight="1">
      <c r="A377" s="70"/>
      <c r="B377" s="70"/>
      <c r="C377" s="71">
        <v>38</v>
      </c>
      <c r="D377" s="59" t="s">
        <v>211</v>
      </c>
      <c r="E377" s="60">
        <f>E378</f>
        <v>314000</v>
      </c>
      <c r="F377" s="60">
        <f t="shared" si="156"/>
        <v>354000</v>
      </c>
      <c r="G377" s="60">
        <f>G378</f>
        <v>354000</v>
      </c>
      <c r="H377" s="60">
        <f t="shared" si="157"/>
        <v>0</v>
      </c>
      <c r="I377" s="60">
        <f t="shared" si="157"/>
        <v>0</v>
      </c>
      <c r="J377" s="60">
        <f t="shared" si="157"/>
        <v>0</v>
      </c>
      <c r="K377" s="60">
        <f t="shared" si="157"/>
        <v>0</v>
      </c>
      <c r="L377" s="60">
        <f t="shared" si="157"/>
        <v>0</v>
      </c>
      <c r="M377" s="60">
        <f t="shared" si="157"/>
        <v>0</v>
      </c>
      <c r="N377" s="60">
        <v>360000</v>
      </c>
      <c r="O377" s="60">
        <v>370000</v>
      </c>
    </row>
    <row r="378" spans="1:15" ht="15" customHeight="1">
      <c r="A378" s="70"/>
      <c r="B378" s="70"/>
      <c r="C378" s="71">
        <v>381</v>
      </c>
      <c r="D378" s="59" t="s">
        <v>212</v>
      </c>
      <c r="E378" s="60">
        <f aca="true" t="shared" si="158" ref="E378:M378">E379</f>
        <v>314000</v>
      </c>
      <c r="F378" s="60">
        <f t="shared" si="156"/>
        <v>354000</v>
      </c>
      <c r="G378" s="60">
        <f t="shared" si="158"/>
        <v>354000</v>
      </c>
      <c r="H378" s="60">
        <f t="shared" si="158"/>
        <v>0</v>
      </c>
      <c r="I378" s="60">
        <f t="shared" si="158"/>
        <v>0</v>
      </c>
      <c r="J378" s="60">
        <f t="shared" si="158"/>
        <v>0</v>
      </c>
      <c r="K378" s="60">
        <f t="shared" si="158"/>
        <v>0</v>
      </c>
      <c r="L378" s="60">
        <f t="shared" si="158"/>
        <v>0</v>
      </c>
      <c r="M378" s="60">
        <f t="shared" si="158"/>
        <v>0</v>
      </c>
      <c r="N378" s="60"/>
      <c r="O378" s="60"/>
    </row>
    <row r="379" spans="1:15" ht="15" customHeight="1">
      <c r="A379" s="70" t="s">
        <v>19</v>
      </c>
      <c r="B379" s="70"/>
      <c r="C379" s="71">
        <v>3811</v>
      </c>
      <c r="D379" s="59" t="s">
        <v>214</v>
      </c>
      <c r="E379" s="60">
        <f>E384</f>
        <v>314000</v>
      </c>
      <c r="F379" s="60">
        <f t="shared" si="156"/>
        <v>354000</v>
      </c>
      <c r="G379" s="60">
        <f>G384</f>
        <v>354000</v>
      </c>
      <c r="H379" s="60">
        <f>H384</f>
        <v>0</v>
      </c>
      <c r="I379" s="60">
        <f>I384</f>
        <v>0</v>
      </c>
      <c r="J379" s="60">
        <f>J384</f>
        <v>0</v>
      </c>
      <c r="K379" s="60">
        <f>K384+K396</f>
        <v>0</v>
      </c>
      <c r="L379" s="60">
        <f>L384+L396</f>
        <v>0</v>
      </c>
      <c r="M379" s="60">
        <f>M384+M396</f>
        <v>0</v>
      </c>
      <c r="N379" s="60"/>
      <c r="O379" s="60"/>
    </row>
    <row r="380" spans="1:15" ht="16.5" customHeight="1">
      <c r="A380" s="93"/>
      <c r="B380" s="93"/>
      <c r="C380" s="72"/>
      <c r="D380" s="6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</row>
    <row r="381" spans="1:15" ht="18" customHeight="1">
      <c r="A381" s="191" t="s">
        <v>36</v>
      </c>
      <c r="B381" s="190" t="s">
        <v>333</v>
      </c>
      <c r="C381" s="191" t="s">
        <v>800</v>
      </c>
      <c r="D381" s="191" t="s">
        <v>422</v>
      </c>
      <c r="E381" s="192" t="s">
        <v>1053</v>
      </c>
      <c r="F381" s="194" t="s">
        <v>1054</v>
      </c>
      <c r="G381" s="189" t="s">
        <v>1056</v>
      </c>
      <c r="H381" s="189"/>
      <c r="I381" s="189"/>
      <c r="J381" s="189"/>
      <c r="K381" s="189"/>
      <c r="L381" s="189"/>
      <c r="M381" s="189"/>
      <c r="N381" s="190" t="s">
        <v>905</v>
      </c>
      <c r="O381" s="190" t="s">
        <v>1055</v>
      </c>
    </row>
    <row r="382" spans="1:15" ht="39" customHeight="1">
      <c r="A382" s="191"/>
      <c r="B382" s="191"/>
      <c r="C382" s="191"/>
      <c r="D382" s="191"/>
      <c r="E382" s="193"/>
      <c r="F382" s="195"/>
      <c r="G382" s="57" t="s">
        <v>804</v>
      </c>
      <c r="H382" s="57" t="s">
        <v>334</v>
      </c>
      <c r="I382" s="57" t="s">
        <v>803</v>
      </c>
      <c r="J382" s="57" t="s">
        <v>805</v>
      </c>
      <c r="K382" s="57" t="s">
        <v>346</v>
      </c>
      <c r="L382" s="57" t="s">
        <v>806</v>
      </c>
      <c r="M382" s="57" t="s">
        <v>807</v>
      </c>
      <c r="N382" s="190"/>
      <c r="O382" s="190"/>
    </row>
    <row r="383" spans="1:15" ht="12" customHeight="1">
      <c r="A383" s="78">
        <v>1</v>
      </c>
      <c r="B383" s="78">
        <v>2</v>
      </c>
      <c r="C383" s="78">
        <v>3</v>
      </c>
      <c r="D383" s="78">
        <v>4</v>
      </c>
      <c r="E383" s="78">
        <v>5</v>
      </c>
      <c r="F383" s="78">
        <v>6</v>
      </c>
      <c r="G383" s="78">
        <v>7</v>
      </c>
      <c r="H383" s="78">
        <v>8</v>
      </c>
      <c r="I383" s="78">
        <v>9</v>
      </c>
      <c r="J383" s="78">
        <v>10</v>
      </c>
      <c r="K383" s="78">
        <v>11</v>
      </c>
      <c r="L383" s="78">
        <v>12</v>
      </c>
      <c r="M383" s="78">
        <v>13</v>
      </c>
      <c r="N383" s="78">
        <v>14</v>
      </c>
      <c r="O383" s="78">
        <v>15</v>
      </c>
    </row>
    <row r="384" spans="1:15" ht="15" customHeight="1">
      <c r="A384" s="70"/>
      <c r="B384" s="70"/>
      <c r="C384" s="130">
        <v>38114</v>
      </c>
      <c r="D384" s="59" t="s">
        <v>283</v>
      </c>
      <c r="E384" s="60">
        <f>SUM(E385:E395)</f>
        <v>314000</v>
      </c>
      <c r="F384" s="60">
        <f t="shared" si="156"/>
        <v>354000</v>
      </c>
      <c r="G384" s="60">
        <f>SUM(G385:G395)</f>
        <v>354000</v>
      </c>
      <c r="H384" s="60">
        <f aca="true" t="shared" si="159" ref="H384:M384">H385+H386+H387+H388+H389+H390+H391+H392+H393</f>
        <v>0</v>
      </c>
      <c r="I384" s="60">
        <f t="shared" si="159"/>
        <v>0</v>
      </c>
      <c r="J384" s="60">
        <f t="shared" si="159"/>
        <v>0</v>
      </c>
      <c r="K384" s="60">
        <f t="shared" si="159"/>
        <v>0</v>
      </c>
      <c r="L384" s="60">
        <f t="shared" si="159"/>
        <v>0</v>
      </c>
      <c r="M384" s="60">
        <f t="shared" si="159"/>
        <v>0</v>
      </c>
      <c r="N384" s="60"/>
      <c r="O384" s="60"/>
    </row>
    <row r="385" spans="1:15" ht="14.25" customHeight="1">
      <c r="A385" s="99" t="s">
        <v>149</v>
      </c>
      <c r="B385" s="70"/>
      <c r="C385" s="95"/>
      <c r="D385" s="100" t="s">
        <v>284</v>
      </c>
      <c r="E385" s="60">
        <v>50000</v>
      </c>
      <c r="F385" s="60">
        <f t="shared" si="156"/>
        <v>50000</v>
      </c>
      <c r="G385" s="60">
        <v>50000</v>
      </c>
      <c r="H385" s="59">
        <v>0</v>
      </c>
      <c r="I385" s="59">
        <v>0</v>
      </c>
      <c r="J385" s="59">
        <v>0</v>
      </c>
      <c r="K385" s="59">
        <v>0</v>
      </c>
      <c r="L385" s="59">
        <v>0</v>
      </c>
      <c r="M385" s="59">
        <v>0</v>
      </c>
      <c r="N385" s="60"/>
      <c r="O385" s="60"/>
    </row>
    <row r="386" spans="1:15" ht="14.25" customHeight="1">
      <c r="A386" s="99" t="s">
        <v>150</v>
      </c>
      <c r="B386" s="70"/>
      <c r="C386" s="95"/>
      <c r="D386" s="100" t="s">
        <v>285</v>
      </c>
      <c r="E386" s="60">
        <v>54000</v>
      </c>
      <c r="F386" s="60">
        <f t="shared" si="156"/>
        <v>54000</v>
      </c>
      <c r="G386" s="60">
        <v>54000</v>
      </c>
      <c r="H386" s="59">
        <v>0</v>
      </c>
      <c r="I386" s="59">
        <v>0</v>
      </c>
      <c r="J386" s="59">
        <v>0</v>
      </c>
      <c r="K386" s="59">
        <v>0</v>
      </c>
      <c r="L386" s="59">
        <v>0</v>
      </c>
      <c r="M386" s="59">
        <v>0</v>
      </c>
      <c r="N386" s="60"/>
      <c r="O386" s="60"/>
    </row>
    <row r="387" spans="1:15" ht="14.25" customHeight="1">
      <c r="A387" s="99" t="s">
        <v>290</v>
      </c>
      <c r="B387" s="70"/>
      <c r="C387" s="95"/>
      <c r="D387" s="100" t="s">
        <v>286</v>
      </c>
      <c r="E387" s="60">
        <v>45000</v>
      </c>
      <c r="F387" s="60">
        <f t="shared" si="156"/>
        <v>45000</v>
      </c>
      <c r="G387" s="60">
        <v>45000</v>
      </c>
      <c r="H387" s="59">
        <v>0</v>
      </c>
      <c r="I387" s="59">
        <v>0</v>
      </c>
      <c r="J387" s="59">
        <v>0</v>
      </c>
      <c r="K387" s="59">
        <v>0</v>
      </c>
      <c r="L387" s="59">
        <v>0</v>
      </c>
      <c r="M387" s="59">
        <v>0</v>
      </c>
      <c r="N387" s="60"/>
      <c r="O387" s="60"/>
    </row>
    <row r="388" spans="1:15" ht="14.25" customHeight="1">
      <c r="A388" s="99" t="s">
        <v>151</v>
      </c>
      <c r="B388" s="70"/>
      <c r="C388" s="95"/>
      <c r="D388" s="100" t="s">
        <v>287</v>
      </c>
      <c r="E388" s="60">
        <v>30000</v>
      </c>
      <c r="F388" s="60">
        <f t="shared" si="156"/>
        <v>30000</v>
      </c>
      <c r="G388" s="60">
        <v>30000</v>
      </c>
      <c r="H388" s="59">
        <v>0</v>
      </c>
      <c r="I388" s="59">
        <v>0</v>
      </c>
      <c r="J388" s="59">
        <v>0</v>
      </c>
      <c r="K388" s="59">
        <v>0</v>
      </c>
      <c r="L388" s="59">
        <v>0</v>
      </c>
      <c r="M388" s="59">
        <v>0</v>
      </c>
      <c r="N388" s="60"/>
      <c r="O388" s="60"/>
    </row>
    <row r="389" spans="1:15" ht="14.25" customHeight="1">
      <c r="A389" s="99" t="s">
        <v>152</v>
      </c>
      <c r="B389" s="70"/>
      <c r="C389" s="95"/>
      <c r="D389" s="100" t="s">
        <v>288</v>
      </c>
      <c r="E389" s="60">
        <v>20000</v>
      </c>
      <c r="F389" s="60">
        <f t="shared" si="156"/>
        <v>20000</v>
      </c>
      <c r="G389" s="60">
        <v>20000</v>
      </c>
      <c r="H389" s="59">
        <v>0</v>
      </c>
      <c r="I389" s="59">
        <v>0</v>
      </c>
      <c r="J389" s="59">
        <v>0</v>
      </c>
      <c r="K389" s="59">
        <v>0</v>
      </c>
      <c r="L389" s="59">
        <v>0</v>
      </c>
      <c r="M389" s="59">
        <v>0</v>
      </c>
      <c r="N389" s="60"/>
      <c r="O389" s="60"/>
    </row>
    <row r="390" spans="1:15" ht="14.25" customHeight="1">
      <c r="A390" s="99" t="s">
        <v>327</v>
      </c>
      <c r="B390" s="59"/>
      <c r="C390" s="78"/>
      <c r="D390" s="100" t="s">
        <v>289</v>
      </c>
      <c r="E390" s="60">
        <v>20000</v>
      </c>
      <c r="F390" s="60">
        <f t="shared" si="156"/>
        <v>20000</v>
      </c>
      <c r="G390" s="60">
        <v>20000</v>
      </c>
      <c r="H390" s="59">
        <v>0</v>
      </c>
      <c r="I390" s="59">
        <v>0</v>
      </c>
      <c r="J390" s="59">
        <v>0</v>
      </c>
      <c r="K390" s="59">
        <v>0</v>
      </c>
      <c r="L390" s="59">
        <v>0</v>
      </c>
      <c r="M390" s="59">
        <v>0</v>
      </c>
      <c r="N390" s="60"/>
      <c r="O390" s="60"/>
    </row>
    <row r="391" spans="1:15" ht="14.25" customHeight="1">
      <c r="A391" s="99" t="s">
        <v>153</v>
      </c>
      <c r="B391" s="59"/>
      <c r="C391" s="78"/>
      <c r="D391" s="100" t="s">
        <v>296</v>
      </c>
      <c r="E391" s="60">
        <v>35000</v>
      </c>
      <c r="F391" s="60">
        <f t="shared" si="156"/>
        <v>35000</v>
      </c>
      <c r="G391" s="60">
        <v>35000</v>
      </c>
      <c r="H391" s="59">
        <v>0</v>
      </c>
      <c r="I391" s="59">
        <v>0</v>
      </c>
      <c r="J391" s="59">
        <v>0</v>
      </c>
      <c r="K391" s="59">
        <v>0</v>
      </c>
      <c r="L391" s="59">
        <v>0</v>
      </c>
      <c r="M391" s="59">
        <v>0</v>
      </c>
      <c r="N391" s="60"/>
      <c r="O391" s="60"/>
    </row>
    <row r="392" spans="1:15" ht="14.25" customHeight="1">
      <c r="A392" s="99" t="s">
        <v>846</v>
      </c>
      <c r="B392" s="59"/>
      <c r="C392" s="78"/>
      <c r="D392" s="100" t="s">
        <v>526</v>
      </c>
      <c r="E392" s="60">
        <v>30000</v>
      </c>
      <c r="F392" s="60">
        <f t="shared" si="156"/>
        <v>30000</v>
      </c>
      <c r="G392" s="60">
        <v>30000</v>
      </c>
      <c r="H392" s="59">
        <v>0</v>
      </c>
      <c r="I392" s="59">
        <v>0</v>
      </c>
      <c r="J392" s="59">
        <v>0</v>
      </c>
      <c r="K392" s="59">
        <v>0</v>
      </c>
      <c r="L392" s="59">
        <v>0</v>
      </c>
      <c r="M392" s="59">
        <v>0</v>
      </c>
      <c r="N392" s="60"/>
      <c r="O392" s="60"/>
    </row>
    <row r="393" spans="1:15" ht="14.25" customHeight="1">
      <c r="A393" s="99" t="s">
        <v>154</v>
      </c>
      <c r="B393" s="59"/>
      <c r="C393" s="78"/>
      <c r="D393" s="100" t="s">
        <v>1117</v>
      </c>
      <c r="E393" s="60">
        <v>0</v>
      </c>
      <c r="F393" s="60">
        <f t="shared" si="156"/>
        <v>30000</v>
      </c>
      <c r="G393" s="60">
        <v>30000</v>
      </c>
      <c r="H393" s="59">
        <v>0</v>
      </c>
      <c r="I393" s="59">
        <v>0</v>
      </c>
      <c r="J393" s="59">
        <v>0</v>
      </c>
      <c r="K393" s="59">
        <v>0</v>
      </c>
      <c r="L393" s="59">
        <v>0</v>
      </c>
      <c r="M393" s="59">
        <v>0</v>
      </c>
      <c r="N393" s="60"/>
      <c r="O393" s="60"/>
    </row>
    <row r="394" spans="1:15" ht="14.25" customHeight="1">
      <c r="A394" s="99" t="s">
        <v>293</v>
      </c>
      <c r="B394" s="59"/>
      <c r="C394" s="78"/>
      <c r="D394" s="100" t="s">
        <v>527</v>
      </c>
      <c r="E394" s="60">
        <v>30000</v>
      </c>
      <c r="F394" s="60">
        <f t="shared" si="156"/>
        <v>30000</v>
      </c>
      <c r="G394" s="60">
        <v>30000</v>
      </c>
      <c r="H394" s="59"/>
      <c r="I394" s="59"/>
      <c r="J394" s="59"/>
      <c r="K394" s="59"/>
      <c r="L394" s="59"/>
      <c r="M394" s="59"/>
      <c r="N394" s="60"/>
      <c r="O394" s="60"/>
    </row>
    <row r="395" spans="1:15" ht="14.25" customHeight="1">
      <c r="A395" s="99" t="s">
        <v>835</v>
      </c>
      <c r="B395" s="59"/>
      <c r="C395" s="78"/>
      <c r="D395" s="100" t="s">
        <v>1099</v>
      </c>
      <c r="E395" s="60">
        <v>0</v>
      </c>
      <c r="F395" s="60">
        <f t="shared" si="156"/>
        <v>10000</v>
      </c>
      <c r="G395" s="60">
        <v>10000</v>
      </c>
      <c r="H395" s="59">
        <v>0</v>
      </c>
      <c r="I395" s="59">
        <v>0</v>
      </c>
      <c r="J395" s="59">
        <v>0</v>
      </c>
      <c r="K395" s="59">
        <v>0</v>
      </c>
      <c r="L395" s="59">
        <v>0</v>
      </c>
      <c r="M395" s="59">
        <v>0</v>
      </c>
      <c r="N395" s="60"/>
      <c r="O395" s="60"/>
    </row>
    <row r="396" spans="1:15" ht="27" customHeight="1">
      <c r="A396" s="70"/>
      <c r="B396" s="69" t="s">
        <v>71</v>
      </c>
      <c r="C396" s="203" t="s">
        <v>960</v>
      </c>
      <c r="D396" s="204"/>
      <c r="E396" s="62">
        <f aca="true" t="shared" si="160" ref="E396:O396">SUM(E397)</f>
        <v>375000</v>
      </c>
      <c r="F396" s="62">
        <f t="shared" si="156"/>
        <v>375000</v>
      </c>
      <c r="G396" s="62">
        <f t="shared" si="160"/>
        <v>375000</v>
      </c>
      <c r="H396" s="62">
        <f t="shared" si="160"/>
        <v>0</v>
      </c>
      <c r="I396" s="62">
        <f t="shared" si="160"/>
        <v>0</v>
      </c>
      <c r="J396" s="62">
        <f t="shared" si="160"/>
        <v>0</v>
      </c>
      <c r="K396" s="62">
        <f t="shared" si="160"/>
        <v>0</v>
      </c>
      <c r="L396" s="62">
        <f t="shared" si="160"/>
        <v>0</v>
      </c>
      <c r="M396" s="62">
        <f t="shared" si="160"/>
        <v>0</v>
      </c>
      <c r="N396" s="62">
        <f t="shared" si="160"/>
        <v>300000</v>
      </c>
      <c r="O396" s="62">
        <f t="shared" si="160"/>
        <v>350000</v>
      </c>
    </row>
    <row r="397" spans="1:15" ht="20.25" customHeight="1">
      <c r="A397" s="70"/>
      <c r="B397" s="70"/>
      <c r="C397" s="71">
        <v>3</v>
      </c>
      <c r="D397" s="59" t="s">
        <v>197</v>
      </c>
      <c r="E397" s="60">
        <f aca="true" t="shared" si="161" ref="E397:O397">E398</f>
        <v>375000</v>
      </c>
      <c r="F397" s="60">
        <f t="shared" si="156"/>
        <v>375000</v>
      </c>
      <c r="G397" s="60">
        <f t="shared" si="161"/>
        <v>375000</v>
      </c>
      <c r="H397" s="60">
        <f t="shared" si="161"/>
        <v>0</v>
      </c>
      <c r="I397" s="60">
        <f t="shared" si="161"/>
        <v>0</v>
      </c>
      <c r="J397" s="60">
        <f t="shared" si="161"/>
        <v>0</v>
      </c>
      <c r="K397" s="60">
        <f t="shared" si="161"/>
        <v>0</v>
      </c>
      <c r="L397" s="60">
        <f t="shared" si="161"/>
        <v>0</v>
      </c>
      <c r="M397" s="60">
        <f t="shared" si="161"/>
        <v>0</v>
      </c>
      <c r="N397" s="60">
        <f t="shared" si="161"/>
        <v>300000</v>
      </c>
      <c r="O397" s="60">
        <f t="shared" si="161"/>
        <v>350000</v>
      </c>
    </row>
    <row r="398" spans="1:15" ht="18" customHeight="1">
      <c r="A398" s="70"/>
      <c r="B398" s="70"/>
      <c r="C398" s="71">
        <v>38</v>
      </c>
      <c r="D398" s="59" t="s">
        <v>211</v>
      </c>
      <c r="E398" s="60">
        <f>E399+E401</f>
        <v>375000</v>
      </c>
      <c r="F398" s="60">
        <f t="shared" si="156"/>
        <v>375000</v>
      </c>
      <c r="G398" s="60">
        <f aca="true" t="shared" si="162" ref="G398:M398">G399+G401</f>
        <v>375000</v>
      </c>
      <c r="H398" s="60">
        <f t="shared" si="162"/>
        <v>0</v>
      </c>
      <c r="I398" s="60">
        <f t="shared" si="162"/>
        <v>0</v>
      </c>
      <c r="J398" s="60">
        <f t="shared" si="162"/>
        <v>0</v>
      </c>
      <c r="K398" s="60">
        <f t="shared" si="162"/>
        <v>0</v>
      </c>
      <c r="L398" s="60">
        <f t="shared" si="162"/>
        <v>0</v>
      </c>
      <c r="M398" s="60">
        <f t="shared" si="162"/>
        <v>0</v>
      </c>
      <c r="N398" s="60">
        <v>300000</v>
      </c>
      <c r="O398" s="60">
        <v>350000</v>
      </c>
    </row>
    <row r="399" spans="1:15" ht="18" customHeight="1">
      <c r="A399" s="70"/>
      <c r="B399" s="70"/>
      <c r="C399" s="71">
        <v>381</v>
      </c>
      <c r="D399" s="59" t="s">
        <v>212</v>
      </c>
      <c r="E399" s="60">
        <f aca="true" t="shared" si="163" ref="E399:M399">E400</f>
        <v>75000</v>
      </c>
      <c r="F399" s="60">
        <f t="shared" si="156"/>
        <v>75000</v>
      </c>
      <c r="G399" s="60">
        <f t="shared" si="163"/>
        <v>75000</v>
      </c>
      <c r="H399" s="60">
        <f t="shared" si="163"/>
        <v>0</v>
      </c>
      <c r="I399" s="60">
        <f t="shared" si="163"/>
        <v>0</v>
      </c>
      <c r="J399" s="60">
        <f t="shared" si="163"/>
        <v>0</v>
      </c>
      <c r="K399" s="60">
        <f t="shared" si="163"/>
        <v>0</v>
      </c>
      <c r="L399" s="60">
        <f t="shared" si="163"/>
        <v>0</v>
      </c>
      <c r="M399" s="60">
        <f t="shared" si="163"/>
        <v>0</v>
      </c>
      <c r="N399" s="60"/>
      <c r="O399" s="60"/>
    </row>
    <row r="400" spans="1:15" ht="15" customHeight="1">
      <c r="A400" s="99" t="s">
        <v>155</v>
      </c>
      <c r="B400" s="70"/>
      <c r="C400" s="71">
        <v>3811</v>
      </c>
      <c r="D400" s="59" t="s">
        <v>426</v>
      </c>
      <c r="E400" s="60">
        <v>75000</v>
      </c>
      <c r="F400" s="60">
        <f t="shared" si="156"/>
        <v>75000</v>
      </c>
      <c r="G400" s="60">
        <v>75000</v>
      </c>
      <c r="H400" s="59">
        <v>0</v>
      </c>
      <c r="I400" s="59">
        <v>0</v>
      </c>
      <c r="J400" s="59">
        <v>0</v>
      </c>
      <c r="K400" s="59">
        <v>0</v>
      </c>
      <c r="L400" s="59">
        <v>0</v>
      </c>
      <c r="M400" s="59">
        <v>0</v>
      </c>
      <c r="N400" s="60"/>
      <c r="O400" s="60"/>
    </row>
    <row r="401" spans="1:15" ht="18" customHeight="1">
      <c r="A401" s="99"/>
      <c r="B401" s="70"/>
      <c r="C401" s="71" t="s">
        <v>524</v>
      </c>
      <c r="D401" s="59" t="s">
        <v>248</v>
      </c>
      <c r="E401" s="60">
        <f>E402+E403</f>
        <v>300000</v>
      </c>
      <c r="F401" s="60">
        <f aca="true" t="shared" si="164" ref="F401:F407">SUM(G401:M401)</f>
        <v>300000</v>
      </c>
      <c r="G401" s="60">
        <f>G402+G403</f>
        <v>300000</v>
      </c>
      <c r="H401" s="60">
        <f aca="true" t="shared" si="165" ref="H401:M401">H402+H403</f>
        <v>0</v>
      </c>
      <c r="I401" s="60">
        <f t="shared" si="165"/>
        <v>0</v>
      </c>
      <c r="J401" s="60">
        <f t="shared" si="165"/>
        <v>0</v>
      </c>
      <c r="K401" s="60">
        <f t="shared" si="165"/>
        <v>0</v>
      </c>
      <c r="L401" s="60">
        <f t="shared" si="165"/>
        <v>0</v>
      </c>
      <c r="M401" s="60">
        <f t="shared" si="165"/>
        <v>0</v>
      </c>
      <c r="N401" s="60"/>
      <c r="O401" s="60"/>
    </row>
    <row r="402" spans="1:15" ht="15" customHeight="1">
      <c r="A402" s="99" t="s">
        <v>156</v>
      </c>
      <c r="B402" s="70"/>
      <c r="C402" s="71" t="s">
        <v>418</v>
      </c>
      <c r="D402" s="59" t="s">
        <v>1035</v>
      </c>
      <c r="E402" s="60">
        <v>100000</v>
      </c>
      <c r="F402" s="60">
        <f t="shared" si="164"/>
        <v>150000</v>
      </c>
      <c r="G402" s="60">
        <v>150000</v>
      </c>
      <c r="H402" s="60">
        <v>0</v>
      </c>
      <c r="I402" s="60">
        <v>0</v>
      </c>
      <c r="J402" s="60">
        <v>0</v>
      </c>
      <c r="K402" s="59">
        <v>0</v>
      </c>
      <c r="L402" s="59">
        <v>0</v>
      </c>
      <c r="M402" s="59">
        <v>0</v>
      </c>
      <c r="N402" s="60"/>
      <c r="O402" s="60"/>
    </row>
    <row r="403" spans="1:15" ht="15" customHeight="1">
      <c r="A403" s="99" t="s">
        <v>157</v>
      </c>
      <c r="B403" s="70"/>
      <c r="C403" s="71" t="s">
        <v>418</v>
      </c>
      <c r="D403" s="59" t="s">
        <v>1036</v>
      </c>
      <c r="E403" s="60">
        <v>200000</v>
      </c>
      <c r="F403" s="60">
        <f>SUM(G403:M403)</f>
        <v>150000</v>
      </c>
      <c r="G403" s="60">
        <v>150000</v>
      </c>
      <c r="H403" s="60">
        <v>0</v>
      </c>
      <c r="I403" s="60">
        <v>0</v>
      </c>
      <c r="J403" s="60">
        <v>0</v>
      </c>
      <c r="K403" s="59">
        <v>0</v>
      </c>
      <c r="L403" s="59">
        <v>0</v>
      </c>
      <c r="M403" s="59">
        <v>0</v>
      </c>
      <c r="N403" s="60"/>
      <c r="O403" s="60"/>
    </row>
    <row r="404" spans="1:15" ht="27" customHeight="1">
      <c r="A404" s="70"/>
      <c r="B404" s="69" t="s">
        <v>71</v>
      </c>
      <c r="C404" s="197" t="s">
        <v>961</v>
      </c>
      <c r="D404" s="198"/>
      <c r="E404" s="62">
        <f>E405</f>
        <v>790000</v>
      </c>
      <c r="F404" s="62">
        <f t="shared" si="164"/>
        <v>960000</v>
      </c>
      <c r="G404" s="62">
        <f>G405</f>
        <v>50000</v>
      </c>
      <c r="H404" s="62">
        <f aca="true" t="shared" si="166" ref="H404:M405">H405</f>
        <v>560000</v>
      </c>
      <c r="I404" s="62">
        <f t="shared" si="166"/>
        <v>200000</v>
      </c>
      <c r="J404" s="62">
        <f t="shared" si="166"/>
        <v>150000</v>
      </c>
      <c r="K404" s="62">
        <f t="shared" si="166"/>
        <v>0</v>
      </c>
      <c r="L404" s="62">
        <f t="shared" si="166"/>
        <v>0</v>
      </c>
      <c r="M404" s="62">
        <f t="shared" si="166"/>
        <v>0</v>
      </c>
      <c r="N404" s="62">
        <f>N405</f>
        <v>780000</v>
      </c>
      <c r="O404" s="62">
        <f>O405</f>
        <v>800000</v>
      </c>
    </row>
    <row r="405" spans="1:15" ht="21" customHeight="1">
      <c r="A405" s="70"/>
      <c r="B405" s="70"/>
      <c r="C405" s="71">
        <v>3</v>
      </c>
      <c r="D405" s="94" t="s">
        <v>197</v>
      </c>
      <c r="E405" s="60">
        <f>E406</f>
        <v>790000</v>
      </c>
      <c r="F405" s="60">
        <f t="shared" si="164"/>
        <v>960000</v>
      </c>
      <c r="G405" s="60">
        <f>G406</f>
        <v>50000</v>
      </c>
      <c r="H405" s="60">
        <f t="shared" si="166"/>
        <v>560000</v>
      </c>
      <c r="I405" s="60">
        <f t="shared" si="166"/>
        <v>200000</v>
      </c>
      <c r="J405" s="60">
        <f t="shared" si="166"/>
        <v>150000</v>
      </c>
      <c r="K405" s="60">
        <f t="shared" si="166"/>
        <v>0</v>
      </c>
      <c r="L405" s="60">
        <f t="shared" si="166"/>
        <v>0</v>
      </c>
      <c r="M405" s="60">
        <f t="shared" si="166"/>
        <v>0</v>
      </c>
      <c r="N405" s="60">
        <f>N406</f>
        <v>780000</v>
      </c>
      <c r="O405" s="60">
        <f>O406</f>
        <v>800000</v>
      </c>
    </row>
    <row r="406" spans="1:15" ht="18" customHeight="1">
      <c r="A406" s="70"/>
      <c r="B406" s="70"/>
      <c r="C406" s="71">
        <v>32</v>
      </c>
      <c r="D406" s="94" t="s">
        <v>208</v>
      </c>
      <c r="E406" s="60">
        <f>E407+E410</f>
        <v>790000</v>
      </c>
      <c r="F406" s="60">
        <f t="shared" si="164"/>
        <v>960000</v>
      </c>
      <c r="G406" s="60">
        <f aca="true" t="shared" si="167" ref="G406:M406">G407+G410</f>
        <v>50000</v>
      </c>
      <c r="H406" s="60">
        <f t="shared" si="167"/>
        <v>560000</v>
      </c>
      <c r="I406" s="60">
        <f t="shared" si="167"/>
        <v>200000</v>
      </c>
      <c r="J406" s="60">
        <f t="shared" si="167"/>
        <v>150000</v>
      </c>
      <c r="K406" s="60">
        <f t="shared" si="167"/>
        <v>0</v>
      </c>
      <c r="L406" s="60">
        <f t="shared" si="167"/>
        <v>0</v>
      </c>
      <c r="M406" s="60">
        <f t="shared" si="167"/>
        <v>0</v>
      </c>
      <c r="N406" s="60">
        <v>780000</v>
      </c>
      <c r="O406" s="60">
        <v>800000</v>
      </c>
    </row>
    <row r="407" spans="1:15" ht="17.25" customHeight="1">
      <c r="A407" s="70"/>
      <c r="B407" s="70"/>
      <c r="C407" s="71">
        <v>322</v>
      </c>
      <c r="D407" s="94" t="s">
        <v>215</v>
      </c>
      <c r="E407" s="60">
        <f>E408+E409</f>
        <v>140000</v>
      </c>
      <c r="F407" s="60">
        <f t="shared" si="164"/>
        <v>160000</v>
      </c>
      <c r="G407" s="60">
        <f>G408+G409</f>
        <v>0</v>
      </c>
      <c r="H407" s="60">
        <f>H408+H409</f>
        <v>160000</v>
      </c>
      <c r="I407" s="60">
        <f>I408+I409</f>
        <v>0</v>
      </c>
      <c r="J407" s="59">
        <v>0</v>
      </c>
      <c r="K407" s="59">
        <v>0</v>
      </c>
      <c r="L407" s="59">
        <v>0</v>
      </c>
      <c r="M407" s="59">
        <v>0</v>
      </c>
      <c r="N407" s="60"/>
      <c r="O407" s="60"/>
    </row>
    <row r="408" spans="1:15" ht="14.25" customHeight="1">
      <c r="A408" s="70" t="s">
        <v>386</v>
      </c>
      <c r="B408" s="70"/>
      <c r="C408" s="71" t="s">
        <v>808</v>
      </c>
      <c r="D408" s="94" t="s">
        <v>809</v>
      </c>
      <c r="E408" s="60">
        <v>70000</v>
      </c>
      <c r="F408" s="60">
        <f aca="true" t="shared" si="168" ref="F408:F417">SUM(G408:M408)</f>
        <v>80000</v>
      </c>
      <c r="G408" s="60">
        <v>0</v>
      </c>
      <c r="H408" s="60">
        <v>80000</v>
      </c>
      <c r="I408" s="59">
        <v>0</v>
      </c>
      <c r="J408" s="59">
        <v>0</v>
      </c>
      <c r="K408" s="59">
        <v>0</v>
      </c>
      <c r="L408" s="59">
        <v>0</v>
      </c>
      <c r="M408" s="59">
        <v>0</v>
      </c>
      <c r="N408" s="60"/>
      <c r="O408" s="60"/>
    </row>
    <row r="409" spans="1:15" ht="14.25" customHeight="1">
      <c r="A409" s="70" t="s">
        <v>398</v>
      </c>
      <c r="B409" s="70"/>
      <c r="C409" s="71">
        <v>3224</v>
      </c>
      <c r="D409" s="94" t="s">
        <v>216</v>
      </c>
      <c r="E409" s="60">
        <v>70000</v>
      </c>
      <c r="F409" s="60">
        <f t="shared" si="168"/>
        <v>80000</v>
      </c>
      <c r="G409" s="60">
        <v>0</v>
      </c>
      <c r="H409" s="60">
        <v>80000</v>
      </c>
      <c r="I409" s="59">
        <v>0</v>
      </c>
      <c r="J409" s="59">
        <v>0</v>
      </c>
      <c r="K409" s="59">
        <v>0</v>
      </c>
      <c r="L409" s="59">
        <v>0</v>
      </c>
      <c r="M409" s="59">
        <v>0</v>
      </c>
      <c r="N409" s="60"/>
      <c r="O409" s="60"/>
    </row>
    <row r="410" spans="1:15" ht="17.25" customHeight="1">
      <c r="A410" s="70"/>
      <c r="B410" s="70"/>
      <c r="C410" s="71">
        <v>323</v>
      </c>
      <c r="D410" s="94" t="s">
        <v>217</v>
      </c>
      <c r="E410" s="60">
        <f>E411+E412</f>
        <v>650000</v>
      </c>
      <c r="F410" s="60">
        <f t="shared" si="168"/>
        <v>800000</v>
      </c>
      <c r="G410" s="60">
        <f>G411+G412</f>
        <v>50000</v>
      </c>
      <c r="H410" s="60">
        <f aca="true" t="shared" si="169" ref="H410:M410">H411+H412</f>
        <v>400000</v>
      </c>
      <c r="I410" s="60">
        <f t="shared" si="169"/>
        <v>200000</v>
      </c>
      <c r="J410" s="60">
        <f t="shared" si="169"/>
        <v>150000</v>
      </c>
      <c r="K410" s="60">
        <f t="shared" si="169"/>
        <v>0</v>
      </c>
      <c r="L410" s="60">
        <f t="shared" si="169"/>
        <v>0</v>
      </c>
      <c r="M410" s="60">
        <f t="shared" si="169"/>
        <v>0</v>
      </c>
      <c r="N410" s="60"/>
      <c r="O410" s="60"/>
    </row>
    <row r="411" spans="1:15" ht="14.25" customHeight="1">
      <c r="A411" s="70" t="s">
        <v>387</v>
      </c>
      <c r="B411" s="70"/>
      <c r="C411" s="71">
        <v>3232</v>
      </c>
      <c r="D411" s="94" t="s">
        <v>218</v>
      </c>
      <c r="E411" s="60">
        <v>250000</v>
      </c>
      <c r="F411" s="60">
        <f t="shared" si="168"/>
        <v>450000</v>
      </c>
      <c r="G411" s="60">
        <v>50000</v>
      </c>
      <c r="H411" s="60">
        <v>50000</v>
      </c>
      <c r="I411" s="60">
        <v>200000</v>
      </c>
      <c r="J411" s="60">
        <v>150000</v>
      </c>
      <c r="K411" s="59">
        <v>0</v>
      </c>
      <c r="L411" s="59">
        <v>0</v>
      </c>
      <c r="M411" s="59">
        <v>0</v>
      </c>
      <c r="N411" s="60"/>
      <c r="O411" s="60"/>
    </row>
    <row r="412" spans="1:15" ht="14.25" customHeight="1">
      <c r="A412" s="70" t="s">
        <v>406</v>
      </c>
      <c r="B412" s="70"/>
      <c r="C412" s="71" t="s">
        <v>166</v>
      </c>
      <c r="D412" s="94" t="s">
        <v>810</v>
      </c>
      <c r="E412" s="60">
        <v>400000</v>
      </c>
      <c r="F412" s="60">
        <f t="shared" si="168"/>
        <v>350000</v>
      </c>
      <c r="G412" s="60">
        <v>0</v>
      </c>
      <c r="H412" s="60">
        <v>350000</v>
      </c>
      <c r="I412" s="60">
        <v>0</v>
      </c>
      <c r="J412" s="60">
        <v>0</v>
      </c>
      <c r="K412" s="59">
        <v>0</v>
      </c>
      <c r="L412" s="59">
        <v>0</v>
      </c>
      <c r="M412" s="59">
        <v>0</v>
      </c>
      <c r="N412" s="60"/>
      <c r="O412" s="60"/>
    </row>
    <row r="413" spans="1:15" ht="25.5" customHeight="1">
      <c r="A413" s="70"/>
      <c r="B413" s="69" t="s">
        <v>71</v>
      </c>
      <c r="C413" s="197" t="s">
        <v>962</v>
      </c>
      <c r="D413" s="198"/>
      <c r="E413" s="62">
        <f aca="true" t="shared" si="170" ref="E413:O416">E414</f>
        <v>1250000</v>
      </c>
      <c r="F413" s="62">
        <f t="shared" si="168"/>
        <v>3000000</v>
      </c>
      <c r="G413" s="62">
        <f t="shared" si="170"/>
        <v>1700000</v>
      </c>
      <c r="H413" s="62">
        <f t="shared" si="170"/>
        <v>600000</v>
      </c>
      <c r="I413" s="62">
        <f t="shared" si="170"/>
        <v>200000</v>
      </c>
      <c r="J413" s="62">
        <f t="shared" si="170"/>
        <v>500000</v>
      </c>
      <c r="K413" s="62">
        <f t="shared" si="170"/>
        <v>0</v>
      </c>
      <c r="L413" s="62">
        <f t="shared" si="170"/>
        <v>0</v>
      </c>
      <c r="M413" s="62">
        <f t="shared" si="170"/>
        <v>0</v>
      </c>
      <c r="N413" s="62">
        <f t="shared" si="170"/>
        <v>1500000</v>
      </c>
      <c r="O413" s="62">
        <f t="shared" si="170"/>
        <v>1500000</v>
      </c>
    </row>
    <row r="414" spans="1:15" ht="21" customHeight="1">
      <c r="A414" s="70"/>
      <c r="B414" s="70"/>
      <c r="C414" s="71">
        <v>4</v>
      </c>
      <c r="D414" s="94" t="s">
        <v>219</v>
      </c>
      <c r="E414" s="60">
        <f t="shared" si="170"/>
        <v>1250000</v>
      </c>
      <c r="F414" s="60">
        <f t="shared" si="168"/>
        <v>3000000</v>
      </c>
      <c r="G414" s="60">
        <f t="shared" si="170"/>
        <v>1700000</v>
      </c>
      <c r="H414" s="60">
        <f t="shared" si="170"/>
        <v>600000</v>
      </c>
      <c r="I414" s="60">
        <f t="shared" si="170"/>
        <v>200000</v>
      </c>
      <c r="J414" s="60">
        <f t="shared" si="170"/>
        <v>500000</v>
      </c>
      <c r="K414" s="60">
        <f t="shared" si="170"/>
        <v>0</v>
      </c>
      <c r="L414" s="60">
        <f t="shared" si="170"/>
        <v>0</v>
      </c>
      <c r="M414" s="60">
        <f t="shared" si="170"/>
        <v>0</v>
      </c>
      <c r="N414" s="60">
        <f t="shared" si="170"/>
        <v>1500000</v>
      </c>
      <c r="O414" s="60">
        <f t="shared" si="170"/>
        <v>1500000</v>
      </c>
    </row>
    <row r="415" spans="1:15" ht="18" customHeight="1">
      <c r="A415" s="70"/>
      <c r="B415" s="70"/>
      <c r="C415" s="71">
        <v>45</v>
      </c>
      <c r="D415" s="94" t="s">
        <v>220</v>
      </c>
      <c r="E415" s="60">
        <f>E416</f>
        <v>1250000</v>
      </c>
      <c r="F415" s="60">
        <f t="shared" si="168"/>
        <v>3000000</v>
      </c>
      <c r="G415" s="60">
        <f>G416</f>
        <v>1700000</v>
      </c>
      <c r="H415" s="60">
        <f t="shared" si="170"/>
        <v>600000</v>
      </c>
      <c r="I415" s="60">
        <f t="shared" si="170"/>
        <v>200000</v>
      </c>
      <c r="J415" s="60">
        <f t="shared" si="170"/>
        <v>500000</v>
      </c>
      <c r="K415" s="60">
        <f t="shared" si="170"/>
        <v>0</v>
      </c>
      <c r="L415" s="60">
        <f t="shared" si="170"/>
        <v>0</v>
      </c>
      <c r="M415" s="60">
        <f t="shared" si="170"/>
        <v>0</v>
      </c>
      <c r="N415" s="60">
        <v>1500000</v>
      </c>
      <c r="O415" s="60">
        <v>1500000</v>
      </c>
    </row>
    <row r="416" spans="1:15" ht="18" customHeight="1">
      <c r="A416" s="70"/>
      <c r="B416" s="70"/>
      <c r="C416" s="71">
        <v>451</v>
      </c>
      <c r="D416" s="94" t="s">
        <v>221</v>
      </c>
      <c r="E416" s="60">
        <f>E417</f>
        <v>1250000</v>
      </c>
      <c r="F416" s="60">
        <f t="shared" si="168"/>
        <v>3000000</v>
      </c>
      <c r="G416" s="60">
        <f>G417</f>
        <v>1700000</v>
      </c>
      <c r="H416" s="60">
        <f t="shared" si="170"/>
        <v>600000</v>
      </c>
      <c r="I416" s="60">
        <f t="shared" si="170"/>
        <v>200000</v>
      </c>
      <c r="J416" s="60">
        <f t="shared" si="170"/>
        <v>500000</v>
      </c>
      <c r="K416" s="60">
        <f t="shared" si="170"/>
        <v>0</v>
      </c>
      <c r="L416" s="60">
        <f t="shared" si="170"/>
        <v>0</v>
      </c>
      <c r="M416" s="60">
        <f t="shared" si="170"/>
        <v>0</v>
      </c>
      <c r="N416" s="60"/>
      <c r="O416" s="60"/>
    </row>
    <row r="417" spans="1:15" ht="15" customHeight="1">
      <c r="A417" s="70" t="s">
        <v>836</v>
      </c>
      <c r="B417" s="70"/>
      <c r="C417" s="71">
        <v>4511</v>
      </c>
      <c r="D417" s="94" t="s">
        <v>1038</v>
      </c>
      <c r="E417" s="60">
        <v>1250000</v>
      </c>
      <c r="F417" s="101">
        <f t="shared" si="168"/>
        <v>3000000</v>
      </c>
      <c r="G417" s="60">
        <v>1700000</v>
      </c>
      <c r="H417" s="60">
        <v>600000</v>
      </c>
      <c r="I417" s="60">
        <v>200000</v>
      </c>
      <c r="J417" s="60">
        <v>500000</v>
      </c>
      <c r="K417" s="59">
        <v>0</v>
      </c>
      <c r="L417" s="60">
        <v>0</v>
      </c>
      <c r="M417" s="59">
        <v>0</v>
      </c>
      <c r="N417" s="60"/>
      <c r="O417" s="60"/>
    </row>
    <row r="418" spans="1:15" ht="8.25" customHeight="1">
      <c r="A418" s="137"/>
      <c r="B418" s="93"/>
      <c r="C418" s="72"/>
      <c r="D418" s="93"/>
      <c r="E418" s="76"/>
      <c r="F418" s="76"/>
      <c r="G418" s="76"/>
      <c r="H418" s="66"/>
      <c r="I418" s="66"/>
      <c r="J418" s="66"/>
      <c r="K418" s="66"/>
      <c r="L418" s="66"/>
      <c r="M418" s="66"/>
      <c r="N418" s="76"/>
      <c r="O418" s="76"/>
    </row>
    <row r="419" spans="1:15" ht="18" customHeight="1">
      <c r="A419" s="191" t="s">
        <v>36</v>
      </c>
      <c r="B419" s="190" t="s">
        <v>333</v>
      </c>
      <c r="C419" s="191" t="s">
        <v>800</v>
      </c>
      <c r="D419" s="191" t="s">
        <v>422</v>
      </c>
      <c r="E419" s="192" t="s">
        <v>1053</v>
      </c>
      <c r="F419" s="194" t="s">
        <v>1054</v>
      </c>
      <c r="G419" s="189" t="s">
        <v>1056</v>
      </c>
      <c r="H419" s="189"/>
      <c r="I419" s="189"/>
      <c r="J419" s="189"/>
      <c r="K419" s="189"/>
      <c r="L419" s="189"/>
      <c r="M419" s="189"/>
      <c r="N419" s="190" t="s">
        <v>905</v>
      </c>
      <c r="O419" s="190" t="s">
        <v>1055</v>
      </c>
    </row>
    <row r="420" spans="1:15" ht="39" customHeight="1">
      <c r="A420" s="191"/>
      <c r="B420" s="191"/>
      <c r="C420" s="191"/>
      <c r="D420" s="191"/>
      <c r="E420" s="193"/>
      <c r="F420" s="195"/>
      <c r="G420" s="57" t="s">
        <v>804</v>
      </c>
      <c r="H420" s="57" t="s">
        <v>334</v>
      </c>
      <c r="I420" s="57" t="s">
        <v>803</v>
      </c>
      <c r="J420" s="57" t="s">
        <v>805</v>
      </c>
      <c r="K420" s="57" t="s">
        <v>346</v>
      </c>
      <c r="L420" s="57" t="s">
        <v>806</v>
      </c>
      <c r="M420" s="57" t="s">
        <v>807</v>
      </c>
      <c r="N420" s="190"/>
      <c r="O420" s="190"/>
    </row>
    <row r="421" spans="1:15" ht="12" customHeight="1">
      <c r="A421" s="78">
        <v>1</v>
      </c>
      <c r="B421" s="78">
        <v>2</v>
      </c>
      <c r="C421" s="78">
        <v>3</v>
      </c>
      <c r="D421" s="78">
        <v>4</v>
      </c>
      <c r="E421" s="78">
        <v>5</v>
      </c>
      <c r="F421" s="78">
        <v>6</v>
      </c>
      <c r="G421" s="78">
        <v>7</v>
      </c>
      <c r="H421" s="78">
        <v>8</v>
      </c>
      <c r="I421" s="78">
        <v>9</v>
      </c>
      <c r="J421" s="78">
        <v>10</v>
      </c>
      <c r="K421" s="78">
        <v>11</v>
      </c>
      <c r="L421" s="78">
        <v>12</v>
      </c>
      <c r="M421" s="78">
        <v>13</v>
      </c>
      <c r="N421" s="78">
        <v>14</v>
      </c>
      <c r="O421" s="78">
        <v>15</v>
      </c>
    </row>
    <row r="422" spans="1:15" ht="25.5" customHeight="1">
      <c r="A422" s="70"/>
      <c r="B422" s="69" t="s">
        <v>71</v>
      </c>
      <c r="C422" s="197" t="s">
        <v>963</v>
      </c>
      <c r="D422" s="198"/>
      <c r="E422" s="62">
        <f>E423+E427</f>
        <v>20000</v>
      </c>
      <c r="F422" s="62">
        <f aca="true" t="shared" si="171" ref="F422:F436">SUM(G422:M422)</f>
        <v>20000</v>
      </c>
      <c r="G422" s="62">
        <f>G423+G427</f>
        <v>0</v>
      </c>
      <c r="H422" s="62">
        <f aca="true" t="shared" si="172" ref="H422:M422">H423+H427</f>
        <v>20000</v>
      </c>
      <c r="I422" s="62">
        <f t="shared" si="172"/>
        <v>0</v>
      </c>
      <c r="J422" s="62">
        <f t="shared" si="172"/>
        <v>0</v>
      </c>
      <c r="K422" s="62">
        <f t="shared" si="172"/>
        <v>0</v>
      </c>
      <c r="L422" s="62">
        <f t="shared" si="172"/>
        <v>0</v>
      </c>
      <c r="M422" s="62">
        <f t="shared" si="172"/>
        <v>0</v>
      </c>
      <c r="N422" s="62">
        <f>N423+N427</f>
        <v>160000</v>
      </c>
      <c r="O422" s="62">
        <f>O423+O427</f>
        <v>200000</v>
      </c>
    </row>
    <row r="423" spans="1:15" ht="21" customHeight="1">
      <c r="A423" s="71"/>
      <c r="B423" s="86"/>
      <c r="C423" s="71">
        <v>3</v>
      </c>
      <c r="D423" s="87" t="s">
        <v>21</v>
      </c>
      <c r="E423" s="60">
        <f>E424</f>
        <v>10000</v>
      </c>
      <c r="F423" s="88">
        <f t="shared" si="171"/>
        <v>10000</v>
      </c>
      <c r="G423" s="60">
        <f>G424</f>
        <v>0</v>
      </c>
      <c r="H423" s="60">
        <f aca="true" t="shared" si="173" ref="H423:O424">H424</f>
        <v>10000</v>
      </c>
      <c r="I423" s="60">
        <f t="shared" si="173"/>
        <v>0</v>
      </c>
      <c r="J423" s="60">
        <f t="shared" si="173"/>
        <v>0</v>
      </c>
      <c r="K423" s="60">
        <f t="shared" si="173"/>
        <v>0</v>
      </c>
      <c r="L423" s="60">
        <f t="shared" si="173"/>
        <v>0</v>
      </c>
      <c r="M423" s="60">
        <f t="shared" si="173"/>
        <v>0</v>
      </c>
      <c r="N423" s="60">
        <f t="shared" si="173"/>
        <v>80000</v>
      </c>
      <c r="O423" s="60">
        <f t="shared" si="173"/>
        <v>100000</v>
      </c>
    </row>
    <row r="424" spans="1:15" ht="18" customHeight="1">
      <c r="A424" s="65"/>
      <c r="B424" s="71"/>
      <c r="C424" s="71">
        <v>32</v>
      </c>
      <c r="D424" s="87" t="s">
        <v>180</v>
      </c>
      <c r="E424" s="60">
        <f>E425</f>
        <v>10000</v>
      </c>
      <c r="F424" s="88">
        <f t="shared" si="171"/>
        <v>10000</v>
      </c>
      <c r="G424" s="60">
        <f>G425</f>
        <v>0</v>
      </c>
      <c r="H424" s="60">
        <f>H425</f>
        <v>10000</v>
      </c>
      <c r="I424" s="60">
        <f t="shared" si="173"/>
        <v>0</v>
      </c>
      <c r="J424" s="60">
        <f t="shared" si="173"/>
        <v>0</v>
      </c>
      <c r="K424" s="60">
        <f t="shared" si="173"/>
        <v>0</v>
      </c>
      <c r="L424" s="60">
        <f t="shared" si="173"/>
        <v>0</v>
      </c>
      <c r="M424" s="60">
        <f t="shared" si="173"/>
        <v>0</v>
      </c>
      <c r="N424" s="60">
        <v>80000</v>
      </c>
      <c r="O424" s="60">
        <v>100000</v>
      </c>
    </row>
    <row r="425" spans="1:15" ht="17.25" customHeight="1">
      <c r="A425" s="65"/>
      <c r="B425" s="71"/>
      <c r="C425" s="71">
        <v>322</v>
      </c>
      <c r="D425" s="87" t="s">
        <v>184</v>
      </c>
      <c r="E425" s="60">
        <f>E426</f>
        <v>10000</v>
      </c>
      <c r="F425" s="88">
        <f t="shared" si="171"/>
        <v>10000</v>
      </c>
      <c r="G425" s="60">
        <f>G426</f>
        <v>0</v>
      </c>
      <c r="H425" s="60">
        <f aca="true" t="shared" si="174" ref="H425:M425">H426</f>
        <v>10000</v>
      </c>
      <c r="I425" s="60">
        <f t="shared" si="174"/>
        <v>0</v>
      </c>
      <c r="J425" s="60">
        <f t="shared" si="174"/>
        <v>0</v>
      </c>
      <c r="K425" s="60">
        <f t="shared" si="174"/>
        <v>0</v>
      </c>
      <c r="L425" s="60">
        <f t="shared" si="174"/>
        <v>0</v>
      </c>
      <c r="M425" s="60">
        <f t="shared" si="174"/>
        <v>0</v>
      </c>
      <c r="N425" s="60"/>
      <c r="O425" s="60"/>
    </row>
    <row r="426" spans="1:15" ht="15" customHeight="1">
      <c r="A426" s="65" t="s">
        <v>837</v>
      </c>
      <c r="B426" s="71"/>
      <c r="C426" s="71">
        <v>3225</v>
      </c>
      <c r="D426" s="87" t="s">
        <v>188</v>
      </c>
      <c r="E426" s="60">
        <v>10000</v>
      </c>
      <c r="F426" s="149">
        <f t="shared" si="171"/>
        <v>10000</v>
      </c>
      <c r="G426" s="60">
        <v>0</v>
      </c>
      <c r="H426" s="60">
        <v>10000</v>
      </c>
      <c r="I426" s="59">
        <v>0</v>
      </c>
      <c r="J426" s="59">
        <v>0</v>
      </c>
      <c r="K426" s="59">
        <v>0</v>
      </c>
      <c r="L426" s="59">
        <v>0</v>
      </c>
      <c r="M426" s="59">
        <v>0</v>
      </c>
      <c r="N426" s="60"/>
      <c r="O426" s="60"/>
    </row>
    <row r="427" spans="1:15" ht="21" customHeight="1">
      <c r="A427" s="70"/>
      <c r="B427" s="70"/>
      <c r="C427" s="71">
        <v>4</v>
      </c>
      <c r="D427" s="94" t="s">
        <v>219</v>
      </c>
      <c r="E427" s="60">
        <f aca="true" t="shared" si="175" ref="E427:O429">E428</f>
        <v>10000</v>
      </c>
      <c r="F427" s="60">
        <f t="shared" si="171"/>
        <v>10000</v>
      </c>
      <c r="G427" s="60">
        <f t="shared" si="175"/>
        <v>0</v>
      </c>
      <c r="H427" s="60">
        <f t="shared" si="175"/>
        <v>10000</v>
      </c>
      <c r="I427" s="60">
        <f t="shared" si="175"/>
        <v>0</v>
      </c>
      <c r="J427" s="60">
        <f t="shared" si="175"/>
        <v>0</v>
      </c>
      <c r="K427" s="60">
        <f t="shared" si="175"/>
        <v>0</v>
      </c>
      <c r="L427" s="60">
        <f t="shared" si="175"/>
        <v>0</v>
      </c>
      <c r="M427" s="60">
        <f t="shared" si="175"/>
        <v>0</v>
      </c>
      <c r="N427" s="60">
        <f t="shared" si="175"/>
        <v>80000</v>
      </c>
      <c r="O427" s="60">
        <f t="shared" si="175"/>
        <v>100000</v>
      </c>
    </row>
    <row r="428" spans="1:15" ht="18" customHeight="1">
      <c r="A428" s="70"/>
      <c r="B428" s="70"/>
      <c r="C428" s="71" t="s">
        <v>939</v>
      </c>
      <c r="D428" s="94" t="s">
        <v>940</v>
      </c>
      <c r="E428" s="60">
        <f>E429</f>
        <v>10000</v>
      </c>
      <c r="F428" s="60">
        <f t="shared" si="171"/>
        <v>10000</v>
      </c>
      <c r="G428" s="60">
        <f>G429</f>
        <v>0</v>
      </c>
      <c r="H428" s="60">
        <f t="shared" si="175"/>
        <v>10000</v>
      </c>
      <c r="I428" s="60">
        <f t="shared" si="175"/>
        <v>0</v>
      </c>
      <c r="J428" s="60">
        <f t="shared" si="175"/>
        <v>0</v>
      </c>
      <c r="K428" s="60">
        <f t="shared" si="175"/>
        <v>0</v>
      </c>
      <c r="L428" s="60">
        <f t="shared" si="175"/>
        <v>0</v>
      </c>
      <c r="M428" s="60">
        <f t="shared" si="175"/>
        <v>0</v>
      </c>
      <c r="N428" s="60">
        <v>80000</v>
      </c>
      <c r="O428" s="60">
        <v>100000</v>
      </c>
    </row>
    <row r="429" spans="1:15" ht="17.25" customHeight="1">
      <c r="A429" s="70"/>
      <c r="B429" s="70"/>
      <c r="C429" s="71" t="s">
        <v>589</v>
      </c>
      <c r="D429" s="94" t="s">
        <v>590</v>
      </c>
      <c r="E429" s="60">
        <f>E430</f>
        <v>10000</v>
      </c>
      <c r="F429" s="60">
        <f t="shared" si="171"/>
        <v>10000</v>
      </c>
      <c r="G429" s="60">
        <f>G430</f>
        <v>0</v>
      </c>
      <c r="H429" s="60">
        <f t="shared" si="175"/>
        <v>10000</v>
      </c>
      <c r="I429" s="60">
        <f t="shared" si="175"/>
        <v>0</v>
      </c>
      <c r="J429" s="60">
        <f t="shared" si="175"/>
        <v>0</v>
      </c>
      <c r="K429" s="60">
        <f t="shared" si="175"/>
        <v>0</v>
      </c>
      <c r="L429" s="60">
        <f t="shared" si="175"/>
        <v>0</v>
      </c>
      <c r="M429" s="60">
        <f t="shared" si="175"/>
        <v>0</v>
      </c>
      <c r="N429" s="60"/>
      <c r="O429" s="60"/>
    </row>
    <row r="430" spans="1:15" ht="15" customHeight="1">
      <c r="A430" s="70" t="s">
        <v>428</v>
      </c>
      <c r="B430" s="70"/>
      <c r="C430" s="71" t="s">
        <v>591</v>
      </c>
      <c r="D430" s="94" t="s">
        <v>941</v>
      </c>
      <c r="E430" s="60">
        <v>10000</v>
      </c>
      <c r="F430" s="101">
        <f t="shared" si="171"/>
        <v>10000</v>
      </c>
      <c r="G430" s="60">
        <v>0</v>
      </c>
      <c r="H430" s="60">
        <v>10000</v>
      </c>
      <c r="I430" s="59">
        <v>0</v>
      </c>
      <c r="J430" s="60">
        <v>0</v>
      </c>
      <c r="K430" s="59">
        <v>0</v>
      </c>
      <c r="L430" s="60">
        <v>0</v>
      </c>
      <c r="M430" s="59">
        <v>0</v>
      </c>
      <c r="N430" s="60"/>
      <c r="O430" s="60"/>
    </row>
    <row r="431" spans="1:15" ht="28.5" customHeight="1">
      <c r="A431" s="70"/>
      <c r="B431" s="61"/>
      <c r="C431" s="219" t="s">
        <v>964</v>
      </c>
      <c r="D431" s="220"/>
      <c r="E431" s="63">
        <f aca="true" t="shared" si="176" ref="E431:O431">E432</f>
        <v>100000</v>
      </c>
      <c r="F431" s="63">
        <f t="shared" si="171"/>
        <v>100000</v>
      </c>
      <c r="G431" s="63">
        <f t="shared" si="176"/>
        <v>100000</v>
      </c>
      <c r="H431" s="63">
        <f t="shared" si="176"/>
        <v>0</v>
      </c>
      <c r="I431" s="63">
        <f t="shared" si="176"/>
        <v>0</v>
      </c>
      <c r="J431" s="63">
        <f t="shared" si="176"/>
        <v>0</v>
      </c>
      <c r="K431" s="63">
        <f t="shared" si="176"/>
        <v>0</v>
      </c>
      <c r="L431" s="63">
        <f t="shared" si="176"/>
        <v>0</v>
      </c>
      <c r="M431" s="63">
        <f t="shared" si="176"/>
        <v>0</v>
      </c>
      <c r="N431" s="63">
        <f t="shared" si="176"/>
        <v>100000</v>
      </c>
      <c r="O431" s="63">
        <f t="shared" si="176"/>
        <v>110000</v>
      </c>
    </row>
    <row r="432" spans="1:15" ht="25.5" customHeight="1">
      <c r="A432" s="70"/>
      <c r="B432" s="69" t="s">
        <v>72</v>
      </c>
      <c r="C432" s="197" t="s">
        <v>965</v>
      </c>
      <c r="D432" s="198"/>
      <c r="E432" s="62">
        <f>E433</f>
        <v>100000</v>
      </c>
      <c r="F432" s="62">
        <f t="shared" si="171"/>
        <v>100000</v>
      </c>
      <c r="G432" s="62">
        <f>G433</f>
        <v>100000</v>
      </c>
      <c r="H432" s="62">
        <f aca="true" t="shared" si="177" ref="H432:M435">H433</f>
        <v>0</v>
      </c>
      <c r="I432" s="62">
        <f t="shared" si="177"/>
        <v>0</v>
      </c>
      <c r="J432" s="62">
        <f t="shared" si="177"/>
        <v>0</v>
      </c>
      <c r="K432" s="62">
        <f t="shared" si="177"/>
        <v>0</v>
      </c>
      <c r="L432" s="62">
        <f t="shared" si="177"/>
        <v>0</v>
      </c>
      <c r="M432" s="62">
        <f t="shared" si="177"/>
        <v>0</v>
      </c>
      <c r="N432" s="62">
        <f>N433</f>
        <v>100000</v>
      </c>
      <c r="O432" s="62">
        <f>O433</f>
        <v>110000</v>
      </c>
    </row>
    <row r="433" spans="1:15" ht="21" customHeight="1">
      <c r="A433" s="70"/>
      <c r="B433" s="70"/>
      <c r="C433" s="71">
        <v>3</v>
      </c>
      <c r="D433" s="70" t="s">
        <v>197</v>
      </c>
      <c r="E433" s="60">
        <f>E434</f>
        <v>100000</v>
      </c>
      <c r="F433" s="60">
        <f t="shared" si="171"/>
        <v>100000</v>
      </c>
      <c r="G433" s="60">
        <f>G434</f>
        <v>100000</v>
      </c>
      <c r="H433" s="60">
        <f t="shared" si="177"/>
        <v>0</v>
      </c>
      <c r="I433" s="60">
        <f t="shared" si="177"/>
        <v>0</v>
      </c>
      <c r="J433" s="60">
        <f t="shared" si="177"/>
        <v>0</v>
      </c>
      <c r="K433" s="60">
        <f t="shared" si="177"/>
        <v>0</v>
      </c>
      <c r="L433" s="60">
        <f t="shared" si="177"/>
        <v>0</v>
      </c>
      <c r="M433" s="60">
        <f t="shared" si="177"/>
        <v>0</v>
      </c>
      <c r="N433" s="60">
        <f>N434</f>
        <v>100000</v>
      </c>
      <c r="O433" s="60">
        <f>O434</f>
        <v>110000</v>
      </c>
    </row>
    <row r="434" spans="1:15" ht="18" customHeight="1">
      <c r="A434" s="70"/>
      <c r="B434" s="70"/>
      <c r="C434" s="71">
        <v>38</v>
      </c>
      <c r="D434" s="70" t="s">
        <v>211</v>
      </c>
      <c r="E434" s="60">
        <f>E435</f>
        <v>100000</v>
      </c>
      <c r="F434" s="60">
        <f t="shared" si="171"/>
        <v>100000</v>
      </c>
      <c r="G434" s="60">
        <f>G435</f>
        <v>100000</v>
      </c>
      <c r="H434" s="60">
        <f t="shared" si="177"/>
        <v>0</v>
      </c>
      <c r="I434" s="60">
        <f t="shared" si="177"/>
        <v>0</v>
      </c>
      <c r="J434" s="60">
        <f t="shared" si="177"/>
        <v>0</v>
      </c>
      <c r="K434" s="60">
        <f t="shared" si="177"/>
        <v>0</v>
      </c>
      <c r="L434" s="60">
        <f t="shared" si="177"/>
        <v>0</v>
      </c>
      <c r="M434" s="60">
        <f t="shared" si="177"/>
        <v>0</v>
      </c>
      <c r="N434" s="60">
        <v>100000</v>
      </c>
      <c r="O434" s="60">
        <v>110000</v>
      </c>
    </row>
    <row r="435" spans="1:15" ht="17.25" customHeight="1">
      <c r="A435" s="70"/>
      <c r="B435" s="70"/>
      <c r="C435" s="71">
        <v>381</v>
      </c>
      <c r="D435" s="70" t="s">
        <v>212</v>
      </c>
      <c r="E435" s="60">
        <f>E436</f>
        <v>100000</v>
      </c>
      <c r="F435" s="60">
        <f t="shared" si="171"/>
        <v>100000</v>
      </c>
      <c r="G435" s="60">
        <f>G436</f>
        <v>100000</v>
      </c>
      <c r="H435" s="60">
        <f t="shared" si="177"/>
        <v>0</v>
      </c>
      <c r="I435" s="60">
        <f t="shared" si="177"/>
        <v>0</v>
      </c>
      <c r="J435" s="60">
        <f t="shared" si="177"/>
        <v>0</v>
      </c>
      <c r="K435" s="60">
        <f t="shared" si="177"/>
        <v>0</v>
      </c>
      <c r="L435" s="60">
        <f t="shared" si="177"/>
        <v>0</v>
      </c>
      <c r="M435" s="60">
        <f t="shared" si="177"/>
        <v>0</v>
      </c>
      <c r="N435" s="60"/>
      <c r="O435" s="60"/>
    </row>
    <row r="436" spans="1:15" ht="15" customHeight="1">
      <c r="A436" s="99" t="s">
        <v>838</v>
      </c>
      <c r="B436" s="70"/>
      <c r="C436" s="71">
        <v>3811</v>
      </c>
      <c r="D436" s="70" t="s">
        <v>427</v>
      </c>
      <c r="E436" s="60">
        <v>100000</v>
      </c>
      <c r="F436" s="60">
        <f t="shared" si="171"/>
        <v>100000</v>
      </c>
      <c r="G436" s="60">
        <v>100000</v>
      </c>
      <c r="H436" s="60">
        <v>0</v>
      </c>
      <c r="I436" s="60">
        <v>0</v>
      </c>
      <c r="J436" s="60">
        <v>0</v>
      </c>
      <c r="K436" s="60">
        <v>0</v>
      </c>
      <c r="L436" s="60">
        <v>0</v>
      </c>
      <c r="M436" s="60">
        <v>0</v>
      </c>
      <c r="N436" s="60"/>
      <c r="O436" s="60"/>
    </row>
    <row r="437" spans="1:15" ht="27.75" customHeight="1">
      <c r="A437" s="70"/>
      <c r="B437" s="69"/>
      <c r="C437" s="199" t="s">
        <v>966</v>
      </c>
      <c r="D437" s="200"/>
      <c r="E437" s="63">
        <f aca="true" t="shared" si="178" ref="E437:O437">E438</f>
        <v>218000</v>
      </c>
      <c r="F437" s="63">
        <f aca="true" t="shared" si="179" ref="F437:F442">SUM(G437:M437)</f>
        <v>268000</v>
      </c>
      <c r="G437" s="63">
        <f t="shared" si="178"/>
        <v>268000</v>
      </c>
      <c r="H437" s="63">
        <f t="shared" si="178"/>
        <v>0</v>
      </c>
      <c r="I437" s="63">
        <f t="shared" si="178"/>
        <v>0</v>
      </c>
      <c r="J437" s="63">
        <f t="shared" si="178"/>
        <v>0</v>
      </c>
      <c r="K437" s="63">
        <f t="shared" si="178"/>
        <v>0</v>
      </c>
      <c r="L437" s="63">
        <f t="shared" si="178"/>
        <v>0</v>
      </c>
      <c r="M437" s="63">
        <f t="shared" si="178"/>
        <v>0</v>
      </c>
      <c r="N437" s="63">
        <f t="shared" si="178"/>
        <v>220000</v>
      </c>
      <c r="O437" s="63">
        <f t="shared" si="178"/>
        <v>230000</v>
      </c>
    </row>
    <row r="438" spans="1:15" ht="26.25" customHeight="1">
      <c r="A438" s="70"/>
      <c r="B438" s="69" t="s">
        <v>73</v>
      </c>
      <c r="C438" s="197" t="s">
        <v>967</v>
      </c>
      <c r="D438" s="198"/>
      <c r="E438" s="62">
        <f>E439</f>
        <v>218000</v>
      </c>
      <c r="F438" s="62">
        <f t="shared" si="179"/>
        <v>268000</v>
      </c>
      <c r="G438" s="62">
        <f>G439</f>
        <v>268000</v>
      </c>
      <c r="H438" s="62">
        <f aca="true" t="shared" si="180" ref="H438:M441">H439</f>
        <v>0</v>
      </c>
      <c r="I438" s="62">
        <f t="shared" si="180"/>
        <v>0</v>
      </c>
      <c r="J438" s="62">
        <f t="shared" si="180"/>
        <v>0</v>
      </c>
      <c r="K438" s="62">
        <f t="shared" si="180"/>
        <v>0</v>
      </c>
      <c r="L438" s="62">
        <f t="shared" si="180"/>
        <v>0</v>
      </c>
      <c r="M438" s="62">
        <f t="shared" si="180"/>
        <v>0</v>
      </c>
      <c r="N438" s="62">
        <f>N439</f>
        <v>220000</v>
      </c>
      <c r="O438" s="62">
        <f>O439</f>
        <v>230000</v>
      </c>
    </row>
    <row r="439" spans="1:15" ht="21" customHeight="1">
      <c r="A439" s="70"/>
      <c r="B439" s="70"/>
      <c r="C439" s="71">
        <v>3</v>
      </c>
      <c r="D439" s="70" t="s">
        <v>197</v>
      </c>
      <c r="E439" s="60">
        <f>E440</f>
        <v>218000</v>
      </c>
      <c r="F439" s="60">
        <f t="shared" si="179"/>
        <v>268000</v>
      </c>
      <c r="G439" s="60">
        <f>G440</f>
        <v>268000</v>
      </c>
      <c r="H439" s="60">
        <f t="shared" si="180"/>
        <v>0</v>
      </c>
      <c r="I439" s="60">
        <f t="shared" si="180"/>
        <v>0</v>
      </c>
      <c r="J439" s="60">
        <f t="shared" si="180"/>
        <v>0</v>
      </c>
      <c r="K439" s="60">
        <f t="shared" si="180"/>
        <v>0</v>
      </c>
      <c r="L439" s="60">
        <f t="shared" si="180"/>
        <v>0</v>
      </c>
      <c r="M439" s="60">
        <f t="shared" si="180"/>
        <v>0</v>
      </c>
      <c r="N439" s="60">
        <f>N440</f>
        <v>220000</v>
      </c>
      <c r="O439" s="60">
        <f>O440</f>
        <v>230000</v>
      </c>
    </row>
    <row r="440" spans="1:15" ht="18" customHeight="1">
      <c r="A440" s="70"/>
      <c r="B440" s="70"/>
      <c r="C440" s="71">
        <v>38</v>
      </c>
      <c r="D440" s="70" t="s">
        <v>211</v>
      </c>
      <c r="E440" s="60">
        <f>E441+E459</f>
        <v>218000</v>
      </c>
      <c r="F440" s="60">
        <f t="shared" si="179"/>
        <v>268000</v>
      </c>
      <c r="G440" s="60">
        <f>G441+G459</f>
        <v>268000</v>
      </c>
      <c r="H440" s="60">
        <f t="shared" si="180"/>
        <v>0</v>
      </c>
      <c r="I440" s="60">
        <f t="shared" si="180"/>
        <v>0</v>
      </c>
      <c r="J440" s="60">
        <f t="shared" si="180"/>
        <v>0</v>
      </c>
      <c r="K440" s="60">
        <f t="shared" si="180"/>
        <v>0</v>
      </c>
      <c r="L440" s="60">
        <f t="shared" si="180"/>
        <v>0</v>
      </c>
      <c r="M440" s="60">
        <f t="shared" si="180"/>
        <v>0</v>
      </c>
      <c r="N440" s="60">
        <v>220000</v>
      </c>
      <c r="O440" s="60">
        <v>230000</v>
      </c>
    </row>
    <row r="441" spans="1:15" ht="17.25" customHeight="1">
      <c r="A441" s="70"/>
      <c r="B441" s="70"/>
      <c r="C441" s="71">
        <v>381</v>
      </c>
      <c r="D441" s="70" t="s">
        <v>212</v>
      </c>
      <c r="E441" s="60">
        <f>E442</f>
        <v>208000</v>
      </c>
      <c r="F441" s="60">
        <f t="shared" si="179"/>
        <v>258000</v>
      </c>
      <c r="G441" s="60">
        <f>G442</f>
        <v>258000</v>
      </c>
      <c r="H441" s="60">
        <f t="shared" si="180"/>
        <v>0</v>
      </c>
      <c r="I441" s="60">
        <f t="shared" si="180"/>
        <v>0</v>
      </c>
      <c r="J441" s="60">
        <f t="shared" si="180"/>
        <v>0</v>
      </c>
      <c r="K441" s="60">
        <f t="shared" si="180"/>
        <v>0</v>
      </c>
      <c r="L441" s="60">
        <f t="shared" si="180"/>
        <v>0</v>
      </c>
      <c r="M441" s="60">
        <f t="shared" si="180"/>
        <v>0</v>
      </c>
      <c r="N441" s="60"/>
      <c r="O441" s="60"/>
    </row>
    <row r="442" spans="1:15" ht="15" customHeight="1">
      <c r="A442" s="70"/>
      <c r="B442" s="70"/>
      <c r="C442" s="71">
        <v>3811</v>
      </c>
      <c r="D442" s="70" t="s">
        <v>214</v>
      </c>
      <c r="E442" s="60">
        <f>E443+E444+E445+E446+E447+E448+E449+E450+E451+E452+E453+E454</f>
        <v>208000</v>
      </c>
      <c r="F442" s="60">
        <f t="shared" si="179"/>
        <v>258000</v>
      </c>
      <c r="G442" s="60">
        <f>G443+G444+G445+G446+G447+G448+G449+G450+G451+G452+G453+G454</f>
        <v>258000</v>
      </c>
      <c r="H442" s="60">
        <f aca="true" t="shared" si="181" ref="H442:M442">H443+H444+H445+H446+H447+H448+H449+H450+H451</f>
        <v>0</v>
      </c>
      <c r="I442" s="60">
        <f t="shared" si="181"/>
        <v>0</v>
      </c>
      <c r="J442" s="60">
        <f t="shared" si="181"/>
        <v>0</v>
      </c>
      <c r="K442" s="60">
        <f t="shared" si="181"/>
        <v>0</v>
      </c>
      <c r="L442" s="60">
        <f t="shared" si="181"/>
        <v>0</v>
      </c>
      <c r="M442" s="60">
        <f t="shared" si="181"/>
        <v>0</v>
      </c>
      <c r="N442" s="60"/>
      <c r="O442" s="60"/>
    </row>
    <row r="443" spans="1:15" ht="13.5" customHeight="1">
      <c r="A443" s="99" t="s">
        <v>237</v>
      </c>
      <c r="B443" s="70"/>
      <c r="C443" s="70"/>
      <c r="D443" s="70" t="s">
        <v>297</v>
      </c>
      <c r="E443" s="60">
        <v>120000</v>
      </c>
      <c r="F443" s="60">
        <v>120000</v>
      </c>
      <c r="G443" s="60">
        <v>120000</v>
      </c>
      <c r="H443" s="59">
        <v>0</v>
      </c>
      <c r="I443" s="59">
        <v>0</v>
      </c>
      <c r="J443" s="59">
        <v>0</v>
      </c>
      <c r="K443" s="59">
        <v>0</v>
      </c>
      <c r="L443" s="59">
        <v>0</v>
      </c>
      <c r="M443" s="59">
        <v>0</v>
      </c>
      <c r="N443" s="60"/>
      <c r="O443" s="60"/>
    </row>
    <row r="444" spans="1:15" ht="13.5" customHeight="1">
      <c r="A444" s="99" t="s">
        <v>429</v>
      </c>
      <c r="B444" s="70"/>
      <c r="C444" s="95"/>
      <c r="D444" s="99" t="s">
        <v>382</v>
      </c>
      <c r="E444" s="60">
        <v>15000</v>
      </c>
      <c r="F444" s="60">
        <f aca="true" t="shared" si="182" ref="F444:F453">SUM(G444:M444)</f>
        <v>15000</v>
      </c>
      <c r="G444" s="60">
        <v>15000</v>
      </c>
      <c r="H444" s="59">
        <v>0</v>
      </c>
      <c r="I444" s="59">
        <v>0</v>
      </c>
      <c r="J444" s="59">
        <v>0</v>
      </c>
      <c r="K444" s="59">
        <v>0</v>
      </c>
      <c r="L444" s="59">
        <v>0</v>
      </c>
      <c r="M444" s="59">
        <v>0</v>
      </c>
      <c r="N444" s="60"/>
      <c r="O444" s="60"/>
    </row>
    <row r="445" spans="1:15" ht="13.5" customHeight="1">
      <c r="A445" s="99" t="s">
        <v>982</v>
      </c>
      <c r="B445" s="70"/>
      <c r="C445" s="70"/>
      <c r="D445" s="99" t="s">
        <v>243</v>
      </c>
      <c r="E445" s="60">
        <v>10000</v>
      </c>
      <c r="F445" s="60">
        <f t="shared" si="182"/>
        <v>10000</v>
      </c>
      <c r="G445" s="60">
        <v>10000</v>
      </c>
      <c r="H445" s="59">
        <v>0</v>
      </c>
      <c r="I445" s="59">
        <v>0</v>
      </c>
      <c r="J445" s="59">
        <v>0</v>
      </c>
      <c r="K445" s="59">
        <v>0</v>
      </c>
      <c r="L445" s="59">
        <v>0</v>
      </c>
      <c r="M445" s="59">
        <v>0</v>
      </c>
      <c r="N445" s="60"/>
      <c r="O445" s="60"/>
    </row>
    <row r="446" spans="1:15" ht="13.5" customHeight="1">
      <c r="A446" s="99" t="s">
        <v>430</v>
      </c>
      <c r="B446" s="70"/>
      <c r="C446" s="70"/>
      <c r="D446" s="99" t="s">
        <v>663</v>
      </c>
      <c r="E446" s="60">
        <v>8000</v>
      </c>
      <c r="F446" s="60">
        <f t="shared" si="182"/>
        <v>8000</v>
      </c>
      <c r="G446" s="60">
        <v>8000</v>
      </c>
      <c r="H446" s="59">
        <v>0</v>
      </c>
      <c r="I446" s="59">
        <v>0</v>
      </c>
      <c r="J446" s="59">
        <v>0</v>
      </c>
      <c r="K446" s="59">
        <v>0</v>
      </c>
      <c r="L446" s="59">
        <v>0</v>
      </c>
      <c r="M446" s="59">
        <v>0</v>
      </c>
      <c r="N446" s="60"/>
      <c r="O446" s="60"/>
    </row>
    <row r="447" spans="1:15" ht="13.5" customHeight="1">
      <c r="A447" s="99" t="s">
        <v>431</v>
      </c>
      <c r="B447" s="70"/>
      <c r="C447" s="70"/>
      <c r="D447" s="99" t="s">
        <v>664</v>
      </c>
      <c r="E447" s="60">
        <v>30000</v>
      </c>
      <c r="F447" s="60">
        <f t="shared" si="182"/>
        <v>10000</v>
      </c>
      <c r="G447" s="60">
        <v>10000</v>
      </c>
      <c r="H447" s="59">
        <v>0</v>
      </c>
      <c r="I447" s="59">
        <v>0</v>
      </c>
      <c r="J447" s="59">
        <v>0</v>
      </c>
      <c r="K447" s="59">
        <v>0</v>
      </c>
      <c r="L447" s="59">
        <v>0</v>
      </c>
      <c r="M447" s="59">
        <v>0</v>
      </c>
      <c r="N447" s="60"/>
      <c r="O447" s="60"/>
    </row>
    <row r="448" spans="1:15" ht="13.5" customHeight="1">
      <c r="A448" s="99" t="s">
        <v>328</v>
      </c>
      <c r="B448" s="70"/>
      <c r="C448" s="95"/>
      <c r="D448" s="99" t="s">
        <v>819</v>
      </c>
      <c r="E448" s="60">
        <v>10000</v>
      </c>
      <c r="F448" s="60">
        <f t="shared" si="182"/>
        <v>10000</v>
      </c>
      <c r="G448" s="60">
        <v>10000</v>
      </c>
      <c r="H448" s="59">
        <v>0</v>
      </c>
      <c r="I448" s="59">
        <v>0</v>
      </c>
      <c r="J448" s="59">
        <v>0</v>
      </c>
      <c r="K448" s="59">
        <v>0</v>
      </c>
      <c r="L448" s="59">
        <v>0</v>
      </c>
      <c r="M448" s="59">
        <v>0</v>
      </c>
      <c r="N448" s="60"/>
      <c r="O448" s="60"/>
    </row>
    <row r="449" spans="1:15" ht="13.5" customHeight="1">
      <c r="A449" s="99" t="s">
        <v>505</v>
      </c>
      <c r="B449" s="70"/>
      <c r="C449" s="95"/>
      <c r="D449" s="99" t="s">
        <v>666</v>
      </c>
      <c r="E449" s="60">
        <v>5000</v>
      </c>
      <c r="F449" s="60">
        <f t="shared" si="182"/>
        <v>5000</v>
      </c>
      <c r="G449" s="60">
        <v>5000</v>
      </c>
      <c r="H449" s="59">
        <v>0</v>
      </c>
      <c r="I449" s="59">
        <v>0</v>
      </c>
      <c r="J449" s="59">
        <v>0</v>
      </c>
      <c r="K449" s="59">
        <v>0</v>
      </c>
      <c r="L449" s="59">
        <v>0</v>
      </c>
      <c r="M449" s="59">
        <v>0</v>
      </c>
      <c r="N449" s="60"/>
      <c r="O449" s="60"/>
    </row>
    <row r="450" spans="1:15" ht="13.5" customHeight="1">
      <c r="A450" s="99" t="s">
        <v>506</v>
      </c>
      <c r="B450" s="70"/>
      <c r="C450" s="95"/>
      <c r="D450" s="99" t="s">
        <v>844</v>
      </c>
      <c r="E450" s="60">
        <v>5000</v>
      </c>
      <c r="F450" s="60">
        <f t="shared" si="182"/>
        <v>5000</v>
      </c>
      <c r="G450" s="60">
        <v>5000</v>
      </c>
      <c r="H450" s="59">
        <v>0</v>
      </c>
      <c r="I450" s="59">
        <v>0</v>
      </c>
      <c r="J450" s="59">
        <v>0</v>
      </c>
      <c r="K450" s="59">
        <v>0</v>
      </c>
      <c r="L450" s="59">
        <v>0</v>
      </c>
      <c r="M450" s="59">
        <v>0</v>
      </c>
      <c r="N450" s="60"/>
      <c r="O450" s="60"/>
    </row>
    <row r="451" spans="1:15" ht="13.5" customHeight="1">
      <c r="A451" s="99" t="s">
        <v>549</v>
      </c>
      <c r="B451" s="70"/>
      <c r="C451" s="95"/>
      <c r="D451" s="99" t="s">
        <v>845</v>
      </c>
      <c r="E451" s="60">
        <v>5000</v>
      </c>
      <c r="F451" s="60">
        <f t="shared" si="182"/>
        <v>5000</v>
      </c>
      <c r="G451" s="60">
        <v>5000</v>
      </c>
      <c r="H451" s="59">
        <v>0</v>
      </c>
      <c r="I451" s="59">
        <v>0</v>
      </c>
      <c r="J451" s="59">
        <v>0</v>
      </c>
      <c r="K451" s="59">
        <v>0</v>
      </c>
      <c r="L451" s="59">
        <v>0</v>
      </c>
      <c r="M451" s="59">
        <v>0</v>
      </c>
      <c r="N451" s="60"/>
      <c r="O451" s="60"/>
    </row>
    <row r="452" spans="1:15" ht="13.5" customHeight="1">
      <c r="A452" s="99" t="s">
        <v>192</v>
      </c>
      <c r="B452" s="70"/>
      <c r="C452" s="95"/>
      <c r="D452" s="99" t="s">
        <v>1118</v>
      </c>
      <c r="E452" s="60">
        <v>0</v>
      </c>
      <c r="F452" s="60">
        <f t="shared" si="182"/>
        <v>5000</v>
      </c>
      <c r="G452" s="60">
        <v>5000</v>
      </c>
      <c r="H452" s="59">
        <v>0</v>
      </c>
      <c r="I452" s="59">
        <v>0</v>
      </c>
      <c r="J452" s="59">
        <v>0</v>
      </c>
      <c r="K452" s="59">
        <v>0</v>
      </c>
      <c r="L452" s="59">
        <v>0</v>
      </c>
      <c r="M452" s="59">
        <v>0</v>
      </c>
      <c r="N452" s="60"/>
      <c r="O452" s="60"/>
    </row>
    <row r="453" spans="1:15" ht="13.5" customHeight="1">
      <c r="A453" s="99" t="s">
        <v>550</v>
      </c>
      <c r="B453" s="70"/>
      <c r="C453" s="95"/>
      <c r="D453" s="99" t="s">
        <v>1100</v>
      </c>
      <c r="E453" s="60">
        <v>0</v>
      </c>
      <c r="F453" s="60">
        <f t="shared" si="182"/>
        <v>15000</v>
      </c>
      <c r="G453" s="60">
        <v>15000</v>
      </c>
      <c r="H453" s="59">
        <v>0</v>
      </c>
      <c r="I453" s="59">
        <v>0</v>
      </c>
      <c r="J453" s="59">
        <v>0</v>
      </c>
      <c r="K453" s="59">
        <v>0</v>
      </c>
      <c r="L453" s="59">
        <v>0</v>
      </c>
      <c r="M453" s="59">
        <v>0</v>
      </c>
      <c r="N453" s="60"/>
      <c r="O453" s="60"/>
    </row>
    <row r="454" spans="1:15" ht="13.5" customHeight="1">
      <c r="A454" s="99" t="s">
        <v>551</v>
      </c>
      <c r="B454" s="70"/>
      <c r="C454" s="95"/>
      <c r="D454" s="99" t="s">
        <v>1143</v>
      </c>
      <c r="E454" s="60">
        <v>0</v>
      </c>
      <c r="F454" s="60">
        <f>SUM(G454:M454)</f>
        <v>50000</v>
      </c>
      <c r="G454" s="60">
        <v>50000</v>
      </c>
      <c r="H454" s="59">
        <v>0</v>
      </c>
      <c r="I454" s="59">
        <v>0</v>
      </c>
      <c r="J454" s="59">
        <v>0</v>
      </c>
      <c r="K454" s="59">
        <v>0</v>
      </c>
      <c r="L454" s="59">
        <v>0</v>
      </c>
      <c r="M454" s="59">
        <v>0</v>
      </c>
      <c r="N454" s="60"/>
      <c r="O454" s="60"/>
    </row>
    <row r="455" spans="1:15" s="66" customFormat="1" ht="10.5" customHeight="1">
      <c r="A455" s="93"/>
      <c r="B455" s="93"/>
      <c r="C455" s="72"/>
      <c r="E455" s="76"/>
      <c r="F455" s="76"/>
      <c r="G455" s="76"/>
      <c r="N455" s="76"/>
      <c r="O455" s="76"/>
    </row>
    <row r="456" spans="1:15" ht="18" customHeight="1">
      <c r="A456" s="191" t="s">
        <v>36</v>
      </c>
      <c r="B456" s="190" t="s">
        <v>333</v>
      </c>
      <c r="C456" s="191" t="s">
        <v>800</v>
      </c>
      <c r="D456" s="191" t="s">
        <v>422</v>
      </c>
      <c r="E456" s="192" t="s">
        <v>1053</v>
      </c>
      <c r="F456" s="194" t="s">
        <v>1054</v>
      </c>
      <c r="G456" s="189" t="s">
        <v>1056</v>
      </c>
      <c r="H456" s="189"/>
      <c r="I456" s="189"/>
      <c r="J456" s="189"/>
      <c r="K456" s="189"/>
      <c r="L456" s="189"/>
      <c r="M456" s="189"/>
      <c r="N456" s="190" t="s">
        <v>905</v>
      </c>
      <c r="O456" s="190" t="s">
        <v>1055</v>
      </c>
    </row>
    <row r="457" spans="1:15" ht="39" customHeight="1">
      <c r="A457" s="191"/>
      <c r="B457" s="191"/>
      <c r="C457" s="191"/>
      <c r="D457" s="191"/>
      <c r="E457" s="193"/>
      <c r="F457" s="195"/>
      <c r="G457" s="57" t="s">
        <v>804</v>
      </c>
      <c r="H457" s="57" t="s">
        <v>334</v>
      </c>
      <c r="I457" s="57" t="s">
        <v>803</v>
      </c>
      <c r="J457" s="57" t="s">
        <v>805</v>
      </c>
      <c r="K457" s="57" t="s">
        <v>346</v>
      </c>
      <c r="L457" s="57" t="s">
        <v>806</v>
      </c>
      <c r="M457" s="57" t="s">
        <v>807</v>
      </c>
      <c r="N457" s="190"/>
      <c r="O457" s="190"/>
    </row>
    <row r="458" spans="1:15" ht="12" customHeight="1">
      <c r="A458" s="78">
        <v>1</v>
      </c>
      <c r="B458" s="78">
        <v>2</v>
      </c>
      <c r="C458" s="78">
        <v>3</v>
      </c>
      <c r="D458" s="78">
        <v>4</v>
      </c>
      <c r="E458" s="78">
        <v>5</v>
      </c>
      <c r="F458" s="78">
        <v>6</v>
      </c>
      <c r="G458" s="78">
        <v>7</v>
      </c>
      <c r="H458" s="78">
        <v>8</v>
      </c>
      <c r="I458" s="78">
        <v>9</v>
      </c>
      <c r="J458" s="78">
        <v>10</v>
      </c>
      <c r="K458" s="78">
        <v>11</v>
      </c>
      <c r="L458" s="78">
        <v>12</v>
      </c>
      <c r="M458" s="78">
        <v>13</v>
      </c>
      <c r="N458" s="78">
        <v>14</v>
      </c>
      <c r="O458" s="78">
        <v>15</v>
      </c>
    </row>
    <row r="459" spans="1:15" ht="18" customHeight="1">
      <c r="A459" s="99"/>
      <c r="B459" s="70"/>
      <c r="C459" s="71" t="s">
        <v>524</v>
      </c>
      <c r="D459" s="59" t="s">
        <v>248</v>
      </c>
      <c r="E459" s="60">
        <f aca="true" t="shared" si="183" ref="E459:M459">E460</f>
        <v>10000</v>
      </c>
      <c r="F459" s="60">
        <f>SUM(G459:M459)</f>
        <v>10000</v>
      </c>
      <c r="G459" s="60">
        <f t="shared" si="183"/>
        <v>10000</v>
      </c>
      <c r="H459" s="60">
        <f t="shared" si="183"/>
        <v>0</v>
      </c>
      <c r="I459" s="60">
        <f t="shared" si="183"/>
        <v>0</v>
      </c>
      <c r="J459" s="60">
        <f t="shared" si="183"/>
        <v>0</v>
      </c>
      <c r="K459" s="60">
        <f t="shared" si="183"/>
        <v>0</v>
      </c>
      <c r="L459" s="60">
        <f t="shared" si="183"/>
        <v>0</v>
      </c>
      <c r="M459" s="60">
        <f t="shared" si="183"/>
        <v>0</v>
      </c>
      <c r="N459" s="60"/>
      <c r="O459" s="60"/>
    </row>
    <row r="460" spans="1:15" ht="15" customHeight="1">
      <c r="A460" s="99" t="s">
        <v>552</v>
      </c>
      <c r="B460" s="70"/>
      <c r="C460" s="71" t="s">
        <v>418</v>
      </c>
      <c r="D460" s="59" t="s">
        <v>292</v>
      </c>
      <c r="E460" s="60">
        <v>10000</v>
      </c>
      <c r="F460" s="60">
        <f>SUM(G460:M460)</f>
        <v>10000</v>
      </c>
      <c r="G460" s="60">
        <v>10000</v>
      </c>
      <c r="H460" s="59">
        <v>0</v>
      </c>
      <c r="I460" s="59">
        <v>0</v>
      </c>
      <c r="J460" s="59">
        <v>0</v>
      </c>
      <c r="K460" s="59">
        <v>0</v>
      </c>
      <c r="L460" s="59">
        <v>0</v>
      </c>
      <c r="M460" s="59">
        <v>0</v>
      </c>
      <c r="N460" s="60"/>
      <c r="O460" s="60"/>
    </row>
    <row r="461" spans="1:15" ht="27.75" customHeight="1">
      <c r="A461" s="70"/>
      <c r="B461" s="69"/>
      <c r="C461" s="199" t="s">
        <v>968</v>
      </c>
      <c r="D461" s="200"/>
      <c r="E461" s="63">
        <f>E462+E469+E476</f>
        <v>220000</v>
      </c>
      <c r="F461" s="63">
        <f aca="true" t="shared" si="184" ref="F461:F468">SUM(G461:M461)</f>
        <v>367000</v>
      </c>
      <c r="G461" s="63">
        <f aca="true" t="shared" si="185" ref="G461:O461">G462+G469+G476</f>
        <v>267000</v>
      </c>
      <c r="H461" s="63">
        <f t="shared" si="185"/>
        <v>0</v>
      </c>
      <c r="I461" s="63">
        <f t="shared" si="185"/>
        <v>0</v>
      </c>
      <c r="J461" s="63">
        <f t="shared" si="185"/>
        <v>100000</v>
      </c>
      <c r="K461" s="63">
        <f t="shared" si="185"/>
        <v>0</v>
      </c>
      <c r="L461" s="63">
        <f t="shared" si="185"/>
        <v>0</v>
      </c>
      <c r="M461" s="63">
        <f t="shared" si="185"/>
        <v>0</v>
      </c>
      <c r="N461" s="63">
        <f t="shared" si="185"/>
        <v>975000</v>
      </c>
      <c r="O461" s="63">
        <f t="shared" si="185"/>
        <v>1190000</v>
      </c>
    </row>
    <row r="462" spans="1:15" ht="25.5" customHeight="1">
      <c r="A462" s="70"/>
      <c r="B462" s="69" t="s">
        <v>74</v>
      </c>
      <c r="C462" s="197" t="s">
        <v>969</v>
      </c>
      <c r="D462" s="198"/>
      <c r="E462" s="62">
        <f aca="true" t="shared" si="186" ref="E462:O462">E463</f>
        <v>100000</v>
      </c>
      <c r="F462" s="62">
        <f t="shared" si="184"/>
        <v>97000</v>
      </c>
      <c r="G462" s="62">
        <f t="shared" si="186"/>
        <v>97000</v>
      </c>
      <c r="H462" s="62">
        <f t="shared" si="186"/>
        <v>0</v>
      </c>
      <c r="I462" s="62">
        <f t="shared" si="186"/>
        <v>0</v>
      </c>
      <c r="J462" s="62">
        <f t="shared" si="186"/>
        <v>0</v>
      </c>
      <c r="K462" s="62">
        <f t="shared" si="186"/>
        <v>0</v>
      </c>
      <c r="L462" s="62">
        <f t="shared" si="186"/>
        <v>0</v>
      </c>
      <c r="M462" s="62">
        <f t="shared" si="186"/>
        <v>0</v>
      </c>
      <c r="N462" s="62">
        <f t="shared" si="186"/>
        <v>100000</v>
      </c>
      <c r="O462" s="62">
        <f t="shared" si="186"/>
        <v>110000</v>
      </c>
    </row>
    <row r="463" spans="1:15" ht="21" customHeight="1">
      <c r="A463" s="70"/>
      <c r="B463" s="70"/>
      <c r="C463" s="71">
        <v>3</v>
      </c>
      <c r="D463" s="70" t="s">
        <v>197</v>
      </c>
      <c r="E463" s="60">
        <f>E464</f>
        <v>100000</v>
      </c>
      <c r="F463" s="60">
        <f t="shared" si="184"/>
        <v>97000</v>
      </c>
      <c r="G463" s="60">
        <f>G464</f>
        <v>97000</v>
      </c>
      <c r="H463" s="60">
        <f aca="true" t="shared" si="187" ref="H463:M465">H464</f>
        <v>0</v>
      </c>
      <c r="I463" s="60">
        <f t="shared" si="187"/>
        <v>0</v>
      </c>
      <c r="J463" s="60">
        <f t="shared" si="187"/>
        <v>0</v>
      </c>
      <c r="K463" s="60">
        <f t="shared" si="187"/>
        <v>0</v>
      </c>
      <c r="L463" s="60">
        <f t="shared" si="187"/>
        <v>0</v>
      </c>
      <c r="M463" s="60">
        <f t="shared" si="187"/>
        <v>0</v>
      </c>
      <c r="N463" s="60">
        <f>N464</f>
        <v>100000</v>
      </c>
      <c r="O463" s="60">
        <f>O464</f>
        <v>110000</v>
      </c>
    </row>
    <row r="464" spans="1:15" ht="15" customHeight="1">
      <c r="A464" s="70"/>
      <c r="B464" s="70"/>
      <c r="C464" s="71">
        <v>38</v>
      </c>
      <c r="D464" s="70" t="s">
        <v>211</v>
      </c>
      <c r="E464" s="60">
        <f>E465+E467</f>
        <v>100000</v>
      </c>
      <c r="F464" s="60">
        <f t="shared" si="184"/>
        <v>97000</v>
      </c>
      <c r="G464" s="60">
        <f aca="true" t="shared" si="188" ref="G464:M464">G465+G467</f>
        <v>97000</v>
      </c>
      <c r="H464" s="60">
        <f t="shared" si="188"/>
        <v>0</v>
      </c>
      <c r="I464" s="60">
        <f t="shared" si="188"/>
        <v>0</v>
      </c>
      <c r="J464" s="60">
        <f t="shared" si="188"/>
        <v>0</v>
      </c>
      <c r="K464" s="60">
        <f t="shared" si="188"/>
        <v>0</v>
      </c>
      <c r="L464" s="60">
        <f t="shared" si="188"/>
        <v>0</v>
      </c>
      <c r="M464" s="60">
        <f t="shared" si="188"/>
        <v>0</v>
      </c>
      <c r="N464" s="60">
        <v>100000</v>
      </c>
      <c r="O464" s="60">
        <v>110000</v>
      </c>
    </row>
    <row r="465" spans="1:15" ht="15" customHeight="1">
      <c r="A465" s="70"/>
      <c r="B465" s="70"/>
      <c r="C465" s="71">
        <v>381</v>
      </c>
      <c r="D465" s="70" t="s">
        <v>212</v>
      </c>
      <c r="E465" s="60">
        <f>E466</f>
        <v>35000</v>
      </c>
      <c r="F465" s="60">
        <f t="shared" si="184"/>
        <v>27000</v>
      </c>
      <c r="G465" s="60">
        <f>G466</f>
        <v>27000</v>
      </c>
      <c r="H465" s="60">
        <f t="shared" si="187"/>
        <v>0</v>
      </c>
      <c r="I465" s="60">
        <f t="shared" si="187"/>
        <v>0</v>
      </c>
      <c r="J465" s="60">
        <f t="shared" si="187"/>
        <v>0</v>
      </c>
      <c r="K465" s="60">
        <f t="shared" si="187"/>
        <v>0</v>
      </c>
      <c r="L465" s="60">
        <f t="shared" si="187"/>
        <v>0</v>
      </c>
      <c r="M465" s="60">
        <f t="shared" si="187"/>
        <v>0</v>
      </c>
      <c r="N465" s="60"/>
      <c r="O465" s="60"/>
    </row>
    <row r="466" spans="1:15" ht="15" customHeight="1">
      <c r="A466" s="99" t="s">
        <v>553</v>
      </c>
      <c r="B466" s="70"/>
      <c r="C466" s="71">
        <v>3811</v>
      </c>
      <c r="D466" s="99" t="s">
        <v>811</v>
      </c>
      <c r="E466" s="60">
        <v>35000</v>
      </c>
      <c r="F466" s="60">
        <f t="shared" si="184"/>
        <v>27000</v>
      </c>
      <c r="G466" s="60">
        <v>27000</v>
      </c>
      <c r="H466" s="60">
        <v>0</v>
      </c>
      <c r="I466" s="60">
        <v>0</v>
      </c>
      <c r="J466" s="60">
        <v>0</v>
      </c>
      <c r="K466" s="60">
        <v>0</v>
      </c>
      <c r="L466" s="60">
        <v>0</v>
      </c>
      <c r="M466" s="60">
        <v>0</v>
      </c>
      <c r="N466" s="60"/>
      <c r="O466" s="60"/>
    </row>
    <row r="467" spans="1:15" ht="18" customHeight="1">
      <c r="A467" s="99"/>
      <c r="B467" s="70"/>
      <c r="C467" s="71" t="s">
        <v>524</v>
      </c>
      <c r="D467" s="70" t="s">
        <v>248</v>
      </c>
      <c r="E467" s="60">
        <f aca="true" t="shared" si="189" ref="E467:M467">E468</f>
        <v>65000</v>
      </c>
      <c r="F467" s="60">
        <f t="shared" si="184"/>
        <v>70000</v>
      </c>
      <c r="G467" s="60">
        <f t="shared" si="189"/>
        <v>70000</v>
      </c>
      <c r="H467" s="60">
        <f t="shared" si="189"/>
        <v>0</v>
      </c>
      <c r="I467" s="60">
        <f t="shared" si="189"/>
        <v>0</v>
      </c>
      <c r="J467" s="60">
        <f t="shared" si="189"/>
        <v>0</v>
      </c>
      <c r="K467" s="60">
        <f t="shared" si="189"/>
        <v>0</v>
      </c>
      <c r="L467" s="60">
        <f t="shared" si="189"/>
        <v>0</v>
      </c>
      <c r="M467" s="60">
        <f t="shared" si="189"/>
        <v>0</v>
      </c>
      <c r="N467" s="60"/>
      <c r="O467" s="60"/>
    </row>
    <row r="468" spans="1:15" ht="15" customHeight="1">
      <c r="A468" s="99" t="s">
        <v>554</v>
      </c>
      <c r="B468" s="70"/>
      <c r="C468" s="71" t="s">
        <v>418</v>
      </c>
      <c r="D468" s="70" t="s">
        <v>391</v>
      </c>
      <c r="E468" s="60">
        <v>65000</v>
      </c>
      <c r="F468" s="60">
        <f t="shared" si="184"/>
        <v>70000</v>
      </c>
      <c r="G468" s="60">
        <v>70000</v>
      </c>
      <c r="H468" s="59">
        <v>0</v>
      </c>
      <c r="I468" s="59">
        <v>0</v>
      </c>
      <c r="J468" s="59">
        <v>0</v>
      </c>
      <c r="K468" s="59">
        <v>0</v>
      </c>
      <c r="L468" s="59">
        <v>0</v>
      </c>
      <c r="M468" s="59">
        <v>0</v>
      </c>
      <c r="N468" s="60"/>
      <c r="O468" s="60"/>
    </row>
    <row r="469" spans="1:15" ht="25.5" customHeight="1">
      <c r="A469" s="99"/>
      <c r="B469" s="69" t="s">
        <v>812</v>
      </c>
      <c r="C469" s="197" t="s">
        <v>1045</v>
      </c>
      <c r="D469" s="198"/>
      <c r="E469" s="62">
        <f aca="true" t="shared" si="190" ref="E469:O472">E470</f>
        <v>70000</v>
      </c>
      <c r="F469" s="62">
        <f aca="true" t="shared" si="191" ref="F469:F480">SUM(G469:M469)</f>
        <v>70000</v>
      </c>
      <c r="G469" s="62">
        <f t="shared" si="190"/>
        <v>70000</v>
      </c>
      <c r="H469" s="62">
        <f t="shared" si="190"/>
        <v>0</v>
      </c>
      <c r="I469" s="62">
        <f t="shared" si="190"/>
        <v>0</v>
      </c>
      <c r="J469" s="62">
        <f t="shared" si="190"/>
        <v>0</v>
      </c>
      <c r="K469" s="62">
        <f t="shared" si="190"/>
        <v>0</v>
      </c>
      <c r="L469" s="62">
        <f t="shared" si="190"/>
        <v>0</v>
      </c>
      <c r="M469" s="62">
        <f t="shared" si="190"/>
        <v>0</v>
      </c>
      <c r="N469" s="62">
        <f t="shared" si="190"/>
        <v>75000</v>
      </c>
      <c r="O469" s="62">
        <f t="shared" si="190"/>
        <v>80000</v>
      </c>
    </row>
    <row r="470" spans="1:15" ht="21" customHeight="1">
      <c r="A470" s="99"/>
      <c r="B470" s="70"/>
      <c r="C470" s="71">
        <v>3</v>
      </c>
      <c r="D470" s="70" t="s">
        <v>197</v>
      </c>
      <c r="E470" s="60">
        <f>E471</f>
        <v>70000</v>
      </c>
      <c r="F470" s="60">
        <f t="shared" si="191"/>
        <v>70000</v>
      </c>
      <c r="G470" s="60">
        <f>G471</f>
        <v>70000</v>
      </c>
      <c r="H470" s="60">
        <f t="shared" si="190"/>
        <v>0</v>
      </c>
      <c r="I470" s="60">
        <f t="shared" si="190"/>
        <v>0</v>
      </c>
      <c r="J470" s="60">
        <f t="shared" si="190"/>
        <v>0</v>
      </c>
      <c r="K470" s="60">
        <f t="shared" si="190"/>
        <v>0</v>
      </c>
      <c r="L470" s="60">
        <f t="shared" si="190"/>
        <v>0</v>
      </c>
      <c r="M470" s="60">
        <f t="shared" si="190"/>
        <v>0</v>
      </c>
      <c r="N470" s="60">
        <f>N471</f>
        <v>75000</v>
      </c>
      <c r="O470" s="60">
        <f>O471</f>
        <v>80000</v>
      </c>
    </row>
    <row r="471" spans="1:15" ht="15" customHeight="1">
      <c r="A471" s="99"/>
      <c r="B471" s="70"/>
      <c r="C471" s="71">
        <v>38</v>
      </c>
      <c r="D471" s="70" t="s">
        <v>211</v>
      </c>
      <c r="E471" s="60">
        <f>E472+E474</f>
        <v>70000</v>
      </c>
      <c r="F471" s="60">
        <f t="shared" si="191"/>
        <v>70000</v>
      </c>
      <c r="G471" s="60">
        <f aca="true" t="shared" si="192" ref="G471:M471">G472+G474</f>
        <v>70000</v>
      </c>
      <c r="H471" s="60">
        <f t="shared" si="192"/>
        <v>0</v>
      </c>
      <c r="I471" s="60">
        <f t="shared" si="192"/>
        <v>0</v>
      </c>
      <c r="J471" s="60">
        <f t="shared" si="192"/>
        <v>0</v>
      </c>
      <c r="K471" s="60">
        <f t="shared" si="192"/>
        <v>0</v>
      </c>
      <c r="L471" s="60">
        <f t="shared" si="192"/>
        <v>0</v>
      </c>
      <c r="M471" s="60">
        <f t="shared" si="192"/>
        <v>0</v>
      </c>
      <c r="N471" s="60">
        <v>75000</v>
      </c>
      <c r="O471" s="60">
        <v>80000</v>
      </c>
    </row>
    <row r="472" spans="1:15" ht="15" customHeight="1">
      <c r="A472" s="99"/>
      <c r="B472" s="70"/>
      <c r="C472" s="71">
        <v>381</v>
      </c>
      <c r="D472" s="70" t="s">
        <v>212</v>
      </c>
      <c r="E472" s="60">
        <f>E473</f>
        <v>50000</v>
      </c>
      <c r="F472" s="60">
        <f t="shared" si="191"/>
        <v>35000</v>
      </c>
      <c r="G472" s="60">
        <f>G473</f>
        <v>35000</v>
      </c>
      <c r="H472" s="60">
        <f t="shared" si="190"/>
        <v>0</v>
      </c>
      <c r="I472" s="60">
        <f t="shared" si="190"/>
        <v>0</v>
      </c>
      <c r="J472" s="60">
        <f t="shared" si="190"/>
        <v>0</v>
      </c>
      <c r="K472" s="60">
        <f t="shared" si="190"/>
        <v>0</v>
      </c>
      <c r="L472" s="60">
        <f t="shared" si="190"/>
        <v>0</v>
      </c>
      <c r="M472" s="60">
        <f t="shared" si="190"/>
        <v>0</v>
      </c>
      <c r="N472" s="60"/>
      <c r="O472" s="60"/>
    </row>
    <row r="473" spans="1:15" ht="14.25" customHeight="1">
      <c r="A473" s="99" t="s">
        <v>555</v>
      </c>
      <c r="B473" s="70"/>
      <c r="C473" s="71">
        <v>3811</v>
      </c>
      <c r="D473" s="99" t="s">
        <v>813</v>
      </c>
      <c r="E473" s="60">
        <v>50000</v>
      </c>
      <c r="F473" s="60">
        <f t="shared" si="191"/>
        <v>35000</v>
      </c>
      <c r="G473" s="60">
        <v>35000</v>
      </c>
      <c r="H473" s="60">
        <v>0</v>
      </c>
      <c r="I473" s="60">
        <v>0</v>
      </c>
      <c r="J473" s="60">
        <v>0</v>
      </c>
      <c r="K473" s="60">
        <v>0</v>
      </c>
      <c r="L473" s="60">
        <v>0</v>
      </c>
      <c r="M473" s="60">
        <v>0</v>
      </c>
      <c r="N473" s="60"/>
      <c r="O473" s="60"/>
    </row>
    <row r="474" spans="1:15" ht="18" customHeight="1">
      <c r="A474" s="99"/>
      <c r="B474" s="70"/>
      <c r="C474" s="71" t="s">
        <v>524</v>
      </c>
      <c r="D474" s="70" t="s">
        <v>248</v>
      </c>
      <c r="E474" s="60">
        <f aca="true" t="shared" si="193" ref="E474:M474">E475</f>
        <v>20000</v>
      </c>
      <c r="F474" s="60">
        <f t="shared" si="191"/>
        <v>35000</v>
      </c>
      <c r="G474" s="60">
        <f t="shared" si="193"/>
        <v>35000</v>
      </c>
      <c r="H474" s="60">
        <f t="shared" si="193"/>
        <v>0</v>
      </c>
      <c r="I474" s="60">
        <f t="shared" si="193"/>
        <v>0</v>
      </c>
      <c r="J474" s="60">
        <f t="shared" si="193"/>
        <v>0</v>
      </c>
      <c r="K474" s="60">
        <f t="shared" si="193"/>
        <v>0</v>
      </c>
      <c r="L474" s="60">
        <f t="shared" si="193"/>
        <v>0</v>
      </c>
      <c r="M474" s="60">
        <f t="shared" si="193"/>
        <v>0</v>
      </c>
      <c r="N474" s="60"/>
      <c r="O474" s="60"/>
    </row>
    <row r="475" spans="1:15" ht="14.25" customHeight="1">
      <c r="A475" s="99" t="s">
        <v>556</v>
      </c>
      <c r="B475" s="70"/>
      <c r="C475" s="71" t="s">
        <v>418</v>
      </c>
      <c r="D475" s="70" t="s">
        <v>390</v>
      </c>
      <c r="E475" s="60">
        <v>20000</v>
      </c>
      <c r="F475" s="60">
        <f t="shared" si="191"/>
        <v>35000</v>
      </c>
      <c r="G475" s="60">
        <v>35000</v>
      </c>
      <c r="H475" s="59">
        <v>0</v>
      </c>
      <c r="I475" s="59">
        <v>0</v>
      </c>
      <c r="J475" s="59">
        <v>0</v>
      </c>
      <c r="K475" s="59">
        <v>0</v>
      </c>
      <c r="L475" s="59">
        <v>0</v>
      </c>
      <c r="M475" s="59">
        <v>0</v>
      </c>
      <c r="N475" s="60"/>
      <c r="O475" s="60"/>
    </row>
    <row r="476" spans="1:15" ht="25.5" customHeight="1">
      <c r="A476" s="70"/>
      <c r="B476" s="69" t="s">
        <v>74</v>
      </c>
      <c r="C476" s="197" t="s">
        <v>1049</v>
      </c>
      <c r="D476" s="198"/>
      <c r="E476" s="62">
        <f aca="true" t="shared" si="194" ref="E476:O479">E477</f>
        <v>50000</v>
      </c>
      <c r="F476" s="62">
        <f t="shared" si="191"/>
        <v>200000</v>
      </c>
      <c r="G476" s="62">
        <f t="shared" si="194"/>
        <v>100000</v>
      </c>
      <c r="H476" s="62">
        <f t="shared" si="194"/>
        <v>0</v>
      </c>
      <c r="I476" s="62">
        <f t="shared" si="194"/>
        <v>0</v>
      </c>
      <c r="J476" s="62">
        <f t="shared" si="194"/>
        <v>100000</v>
      </c>
      <c r="K476" s="62">
        <f t="shared" si="194"/>
        <v>0</v>
      </c>
      <c r="L476" s="62">
        <f t="shared" si="194"/>
        <v>0</v>
      </c>
      <c r="M476" s="62">
        <f t="shared" si="194"/>
        <v>0</v>
      </c>
      <c r="N476" s="62">
        <f t="shared" si="194"/>
        <v>800000</v>
      </c>
      <c r="O476" s="62">
        <f t="shared" si="194"/>
        <v>1000000</v>
      </c>
    </row>
    <row r="477" spans="1:15" ht="21" customHeight="1">
      <c r="A477" s="70"/>
      <c r="B477" s="70"/>
      <c r="C477" s="71" t="s">
        <v>1037</v>
      </c>
      <c r="D477" s="94" t="s">
        <v>219</v>
      </c>
      <c r="E477" s="60">
        <f>E478</f>
        <v>50000</v>
      </c>
      <c r="F477" s="60">
        <f t="shared" si="191"/>
        <v>200000</v>
      </c>
      <c r="G477" s="60">
        <f>G478</f>
        <v>100000</v>
      </c>
      <c r="H477" s="60">
        <f t="shared" si="194"/>
        <v>0</v>
      </c>
      <c r="I477" s="60">
        <f t="shared" si="194"/>
        <v>0</v>
      </c>
      <c r="J477" s="60">
        <f t="shared" si="194"/>
        <v>100000</v>
      </c>
      <c r="K477" s="60">
        <f t="shared" si="194"/>
        <v>0</v>
      </c>
      <c r="L477" s="60">
        <f t="shared" si="194"/>
        <v>0</v>
      </c>
      <c r="M477" s="60">
        <f t="shared" si="194"/>
        <v>0</v>
      </c>
      <c r="N477" s="60">
        <f>N478</f>
        <v>800000</v>
      </c>
      <c r="O477" s="60">
        <f>O478</f>
        <v>1000000</v>
      </c>
    </row>
    <row r="478" spans="1:15" ht="15" customHeight="1">
      <c r="A478" s="70"/>
      <c r="B478" s="70"/>
      <c r="C478" s="71" t="s">
        <v>939</v>
      </c>
      <c r="D478" s="94" t="s">
        <v>940</v>
      </c>
      <c r="E478" s="60">
        <f>E479</f>
        <v>50000</v>
      </c>
      <c r="F478" s="60">
        <f t="shared" si="191"/>
        <v>200000</v>
      </c>
      <c r="G478" s="60">
        <f>G479</f>
        <v>100000</v>
      </c>
      <c r="H478" s="60">
        <f t="shared" si="194"/>
        <v>0</v>
      </c>
      <c r="I478" s="60">
        <f t="shared" si="194"/>
        <v>0</v>
      </c>
      <c r="J478" s="60">
        <f t="shared" si="194"/>
        <v>100000</v>
      </c>
      <c r="K478" s="60">
        <f t="shared" si="194"/>
        <v>0</v>
      </c>
      <c r="L478" s="60">
        <f t="shared" si="194"/>
        <v>0</v>
      </c>
      <c r="M478" s="60">
        <f t="shared" si="194"/>
        <v>0</v>
      </c>
      <c r="N478" s="60">
        <v>800000</v>
      </c>
      <c r="O478" s="60">
        <v>1000000</v>
      </c>
    </row>
    <row r="479" spans="1:15" ht="15" customHeight="1">
      <c r="A479" s="70"/>
      <c r="B479" s="70"/>
      <c r="C479" s="71" t="s">
        <v>593</v>
      </c>
      <c r="D479" s="59" t="s">
        <v>234</v>
      </c>
      <c r="E479" s="60">
        <f>E480</f>
        <v>50000</v>
      </c>
      <c r="F479" s="60">
        <f t="shared" si="191"/>
        <v>200000</v>
      </c>
      <c r="G479" s="60">
        <f>G480</f>
        <v>100000</v>
      </c>
      <c r="H479" s="60">
        <f t="shared" si="194"/>
        <v>0</v>
      </c>
      <c r="I479" s="60">
        <f t="shared" si="194"/>
        <v>0</v>
      </c>
      <c r="J479" s="60">
        <f t="shared" si="194"/>
        <v>100000</v>
      </c>
      <c r="K479" s="60">
        <f t="shared" si="194"/>
        <v>0</v>
      </c>
      <c r="L479" s="60">
        <f t="shared" si="194"/>
        <v>0</v>
      </c>
      <c r="M479" s="60">
        <f t="shared" si="194"/>
        <v>0</v>
      </c>
      <c r="N479" s="60"/>
      <c r="O479" s="60"/>
    </row>
    <row r="480" spans="1:15" ht="15" customHeight="1">
      <c r="A480" s="99" t="s">
        <v>557</v>
      </c>
      <c r="B480" s="70"/>
      <c r="C480" s="71" t="s">
        <v>1039</v>
      </c>
      <c r="D480" s="70" t="s">
        <v>1040</v>
      </c>
      <c r="E480" s="60">
        <v>50000</v>
      </c>
      <c r="F480" s="60">
        <f t="shared" si="191"/>
        <v>200000</v>
      </c>
      <c r="G480" s="60">
        <v>100000</v>
      </c>
      <c r="H480" s="60">
        <v>0</v>
      </c>
      <c r="I480" s="60">
        <v>0</v>
      </c>
      <c r="J480" s="60">
        <v>100000</v>
      </c>
      <c r="K480" s="60">
        <v>0</v>
      </c>
      <c r="L480" s="60">
        <v>0</v>
      </c>
      <c r="M480" s="60">
        <v>0</v>
      </c>
      <c r="N480" s="60"/>
      <c r="O480" s="60"/>
    </row>
    <row r="481" spans="1:15" ht="27.75" customHeight="1">
      <c r="A481" s="70"/>
      <c r="B481" s="70"/>
      <c r="C481" s="199" t="s">
        <v>970</v>
      </c>
      <c r="D481" s="200"/>
      <c r="E481" s="63">
        <f>E482+E500+E505+E515+E521+E532</f>
        <v>1332000</v>
      </c>
      <c r="F481" s="63">
        <f aca="true" t="shared" si="195" ref="F481:F488">SUM(G481:M481)</f>
        <v>1347000</v>
      </c>
      <c r="G481" s="63">
        <f aca="true" t="shared" si="196" ref="G481:O481">G482+G500+G505+G515+G521+G532</f>
        <v>1327000</v>
      </c>
      <c r="H481" s="63">
        <f t="shared" si="196"/>
        <v>0</v>
      </c>
      <c r="I481" s="63">
        <f t="shared" si="196"/>
        <v>0</v>
      </c>
      <c r="J481" s="63">
        <f t="shared" si="196"/>
        <v>20000</v>
      </c>
      <c r="K481" s="63">
        <f t="shared" si="196"/>
        <v>0</v>
      </c>
      <c r="L481" s="63">
        <f t="shared" si="196"/>
        <v>0</v>
      </c>
      <c r="M481" s="63">
        <f t="shared" si="196"/>
        <v>0</v>
      </c>
      <c r="N481" s="63">
        <f t="shared" si="196"/>
        <v>2280000</v>
      </c>
      <c r="O481" s="63">
        <f t="shared" si="196"/>
        <v>2335000</v>
      </c>
    </row>
    <row r="482" spans="1:15" ht="25.5" customHeight="1">
      <c r="A482" s="70"/>
      <c r="B482" s="69" t="s">
        <v>75</v>
      </c>
      <c r="C482" s="197" t="s">
        <v>971</v>
      </c>
      <c r="D482" s="198"/>
      <c r="E482" s="62">
        <f aca="true" t="shared" si="197" ref="E482:O484">E483</f>
        <v>687000</v>
      </c>
      <c r="F482" s="62">
        <f t="shared" si="195"/>
        <v>702000</v>
      </c>
      <c r="G482" s="62">
        <f t="shared" si="197"/>
        <v>702000</v>
      </c>
      <c r="H482" s="62">
        <f t="shared" si="197"/>
        <v>0</v>
      </c>
      <c r="I482" s="62">
        <f t="shared" si="197"/>
        <v>0</v>
      </c>
      <c r="J482" s="62">
        <f t="shared" si="197"/>
        <v>0</v>
      </c>
      <c r="K482" s="62">
        <f t="shared" si="197"/>
        <v>0</v>
      </c>
      <c r="L482" s="62">
        <f t="shared" si="197"/>
        <v>0</v>
      </c>
      <c r="M482" s="62">
        <f t="shared" si="197"/>
        <v>0</v>
      </c>
      <c r="N482" s="62">
        <f t="shared" si="197"/>
        <v>720000</v>
      </c>
      <c r="O482" s="62">
        <f t="shared" si="197"/>
        <v>750000</v>
      </c>
    </row>
    <row r="483" spans="1:15" ht="21" customHeight="1">
      <c r="A483" s="70"/>
      <c r="B483" s="70"/>
      <c r="C483" s="71">
        <v>3</v>
      </c>
      <c r="D483" s="70" t="s">
        <v>197</v>
      </c>
      <c r="E483" s="60">
        <f t="shared" si="197"/>
        <v>687000</v>
      </c>
      <c r="F483" s="60">
        <f t="shared" si="195"/>
        <v>702000</v>
      </c>
      <c r="G483" s="60">
        <f t="shared" si="197"/>
        <v>702000</v>
      </c>
      <c r="H483" s="60">
        <f t="shared" si="197"/>
        <v>0</v>
      </c>
      <c r="I483" s="60">
        <f t="shared" si="197"/>
        <v>0</v>
      </c>
      <c r="J483" s="60">
        <f t="shared" si="197"/>
        <v>0</v>
      </c>
      <c r="K483" s="60">
        <f t="shared" si="197"/>
        <v>0</v>
      </c>
      <c r="L483" s="60">
        <f t="shared" si="197"/>
        <v>0</v>
      </c>
      <c r="M483" s="60">
        <f t="shared" si="197"/>
        <v>0</v>
      </c>
      <c r="N483" s="60">
        <f t="shared" si="197"/>
        <v>720000</v>
      </c>
      <c r="O483" s="60">
        <f t="shared" si="197"/>
        <v>750000</v>
      </c>
    </row>
    <row r="484" spans="1:15" ht="18" customHeight="1">
      <c r="A484" s="70"/>
      <c r="B484" s="70"/>
      <c r="C484" s="71">
        <v>37</v>
      </c>
      <c r="D484" s="70" t="s">
        <v>298</v>
      </c>
      <c r="E484" s="60">
        <f t="shared" si="197"/>
        <v>687000</v>
      </c>
      <c r="F484" s="60">
        <f t="shared" si="195"/>
        <v>702000</v>
      </c>
      <c r="G484" s="60">
        <f t="shared" si="197"/>
        <v>702000</v>
      </c>
      <c r="H484" s="60">
        <f t="shared" si="197"/>
        <v>0</v>
      </c>
      <c r="I484" s="60">
        <f t="shared" si="197"/>
        <v>0</v>
      </c>
      <c r="J484" s="60">
        <f t="shared" si="197"/>
        <v>0</v>
      </c>
      <c r="K484" s="60">
        <f t="shared" si="197"/>
        <v>0</v>
      </c>
      <c r="L484" s="60">
        <f t="shared" si="197"/>
        <v>0</v>
      </c>
      <c r="M484" s="60">
        <f t="shared" si="197"/>
        <v>0</v>
      </c>
      <c r="N484" s="60">
        <v>720000</v>
      </c>
      <c r="O484" s="60">
        <v>750000</v>
      </c>
    </row>
    <row r="485" spans="1:15" ht="18" customHeight="1">
      <c r="A485" s="70"/>
      <c r="B485" s="70"/>
      <c r="C485" s="71">
        <v>372</v>
      </c>
      <c r="D485" s="70" t="s">
        <v>299</v>
      </c>
      <c r="E485" s="60">
        <f>E486+E493</f>
        <v>687000</v>
      </c>
      <c r="F485" s="60">
        <f t="shared" si="195"/>
        <v>702000</v>
      </c>
      <c r="G485" s="60">
        <f aca="true" t="shared" si="198" ref="G485:M485">G486+G493</f>
        <v>702000</v>
      </c>
      <c r="H485" s="60">
        <f t="shared" si="198"/>
        <v>0</v>
      </c>
      <c r="I485" s="60">
        <f t="shared" si="198"/>
        <v>0</v>
      </c>
      <c r="J485" s="60">
        <f t="shared" si="198"/>
        <v>0</v>
      </c>
      <c r="K485" s="60">
        <f t="shared" si="198"/>
        <v>0</v>
      </c>
      <c r="L485" s="60">
        <f t="shared" si="198"/>
        <v>0</v>
      </c>
      <c r="M485" s="60">
        <f t="shared" si="198"/>
        <v>0</v>
      </c>
      <c r="N485" s="60"/>
      <c r="O485" s="60"/>
    </row>
    <row r="486" spans="1:15" ht="15" customHeight="1">
      <c r="A486" s="70"/>
      <c r="B486" s="70"/>
      <c r="C486" s="71">
        <v>3721</v>
      </c>
      <c r="D486" s="70" t="s">
        <v>300</v>
      </c>
      <c r="E486" s="60">
        <f>SUM(E487:E488)</f>
        <v>360000</v>
      </c>
      <c r="F486" s="60">
        <f t="shared" si="195"/>
        <v>340000</v>
      </c>
      <c r="G486" s="60">
        <f>SUM(G487:G488)</f>
        <v>340000</v>
      </c>
      <c r="H486" s="60">
        <f aca="true" t="shared" si="199" ref="H486:M486">H487</f>
        <v>0</v>
      </c>
      <c r="I486" s="60">
        <f t="shared" si="199"/>
        <v>0</v>
      </c>
      <c r="J486" s="60">
        <f t="shared" si="199"/>
        <v>0</v>
      </c>
      <c r="K486" s="60">
        <f t="shared" si="199"/>
        <v>0</v>
      </c>
      <c r="L486" s="60">
        <f t="shared" si="199"/>
        <v>0</v>
      </c>
      <c r="M486" s="60">
        <f t="shared" si="199"/>
        <v>0</v>
      </c>
      <c r="N486" s="60"/>
      <c r="O486" s="60"/>
    </row>
    <row r="487" spans="1:15" ht="15" customHeight="1">
      <c r="A487" s="70" t="s">
        <v>558</v>
      </c>
      <c r="B487" s="70"/>
      <c r="C487" s="71"/>
      <c r="D487" s="70" t="s">
        <v>301</v>
      </c>
      <c r="E487" s="60">
        <v>250000</v>
      </c>
      <c r="F487" s="60">
        <f t="shared" si="195"/>
        <v>230000</v>
      </c>
      <c r="G487" s="60">
        <v>230000</v>
      </c>
      <c r="H487" s="59">
        <v>0</v>
      </c>
      <c r="I487" s="59">
        <v>0</v>
      </c>
      <c r="J487" s="59">
        <v>0</v>
      </c>
      <c r="K487" s="59">
        <v>0</v>
      </c>
      <c r="L487" s="59">
        <v>0</v>
      </c>
      <c r="M487" s="59">
        <v>0</v>
      </c>
      <c r="N487" s="60"/>
      <c r="O487" s="60"/>
    </row>
    <row r="488" spans="1:15" ht="14.25" customHeight="1">
      <c r="A488" s="70" t="s">
        <v>559</v>
      </c>
      <c r="B488" s="70"/>
      <c r="C488" s="71"/>
      <c r="D488" s="70" t="s">
        <v>350</v>
      </c>
      <c r="E488" s="60">
        <v>110000</v>
      </c>
      <c r="F488" s="60">
        <f t="shared" si="195"/>
        <v>110000</v>
      </c>
      <c r="G488" s="60">
        <v>110000</v>
      </c>
      <c r="H488" s="59">
        <v>0</v>
      </c>
      <c r="I488" s="59">
        <v>0</v>
      </c>
      <c r="J488" s="59">
        <v>0</v>
      </c>
      <c r="K488" s="59">
        <v>0</v>
      </c>
      <c r="L488" s="59">
        <v>0</v>
      </c>
      <c r="M488" s="59">
        <v>0</v>
      </c>
      <c r="N488" s="60"/>
      <c r="O488" s="60"/>
    </row>
    <row r="489" spans="1:15" s="66" customFormat="1" ht="18.75" customHeight="1">
      <c r="A489" s="93"/>
      <c r="B489" s="93"/>
      <c r="C489" s="72"/>
      <c r="E489" s="76"/>
      <c r="F489" s="76"/>
      <c r="G489" s="76"/>
      <c r="N489" s="76"/>
      <c r="O489" s="76"/>
    </row>
    <row r="490" spans="1:15" ht="18" customHeight="1">
      <c r="A490" s="191" t="s">
        <v>36</v>
      </c>
      <c r="B490" s="190" t="s">
        <v>333</v>
      </c>
      <c r="C490" s="191" t="s">
        <v>800</v>
      </c>
      <c r="D490" s="191" t="s">
        <v>422</v>
      </c>
      <c r="E490" s="192" t="s">
        <v>1053</v>
      </c>
      <c r="F490" s="194" t="s">
        <v>1054</v>
      </c>
      <c r="G490" s="189" t="s">
        <v>1056</v>
      </c>
      <c r="H490" s="189"/>
      <c r="I490" s="189"/>
      <c r="J490" s="189"/>
      <c r="K490" s="189"/>
      <c r="L490" s="189"/>
      <c r="M490" s="189"/>
      <c r="N490" s="190" t="s">
        <v>905</v>
      </c>
      <c r="O490" s="190" t="s">
        <v>1055</v>
      </c>
    </row>
    <row r="491" spans="1:15" ht="39" customHeight="1">
      <c r="A491" s="191"/>
      <c r="B491" s="191"/>
      <c r="C491" s="191"/>
      <c r="D491" s="191"/>
      <c r="E491" s="193"/>
      <c r="F491" s="195"/>
      <c r="G491" s="57" t="s">
        <v>804</v>
      </c>
      <c r="H491" s="57" t="s">
        <v>334</v>
      </c>
      <c r="I491" s="57" t="s">
        <v>803</v>
      </c>
      <c r="J491" s="57" t="s">
        <v>805</v>
      </c>
      <c r="K491" s="57" t="s">
        <v>346</v>
      </c>
      <c r="L491" s="57" t="s">
        <v>806</v>
      </c>
      <c r="M491" s="57" t="s">
        <v>807</v>
      </c>
      <c r="N491" s="190"/>
      <c r="O491" s="190"/>
    </row>
    <row r="492" spans="1:15" ht="12" customHeight="1">
      <c r="A492" s="78">
        <v>1</v>
      </c>
      <c r="B492" s="78">
        <v>2</v>
      </c>
      <c r="C492" s="78">
        <v>3</v>
      </c>
      <c r="D492" s="78">
        <v>4</v>
      </c>
      <c r="E492" s="78">
        <v>5</v>
      </c>
      <c r="F492" s="78">
        <v>6</v>
      </c>
      <c r="G492" s="78">
        <v>7</v>
      </c>
      <c r="H492" s="78">
        <v>8</v>
      </c>
      <c r="I492" s="78">
        <v>9</v>
      </c>
      <c r="J492" s="78">
        <v>10</v>
      </c>
      <c r="K492" s="78">
        <v>11</v>
      </c>
      <c r="L492" s="78">
        <v>12</v>
      </c>
      <c r="M492" s="78">
        <v>13</v>
      </c>
      <c r="N492" s="78">
        <v>14</v>
      </c>
      <c r="O492" s="78">
        <v>15</v>
      </c>
    </row>
    <row r="493" spans="1:15" ht="15" customHeight="1">
      <c r="A493" s="70"/>
      <c r="B493" s="70"/>
      <c r="C493" s="71">
        <v>3722</v>
      </c>
      <c r="D493" s="70" t="s">
        <v>302</v>
      </c>
      <c r="E493" s="60">
        <f>E494+E495+E496+E497+E498+E499</f>
        <v>327000</v>
      </c>
      <c r="F493" s="60">
        <f aca="true" t="shared" si="200" ref="F493:F531">SUM(G493:M493)</f>
        <v>362000</v>
      </c>
      <c r="G493" s="60">
        <f aca="true" t="shared" si="201" ref="G493:M493">G494+G495+G496+G497+G498+G499</f>
        <v>362000</v>
      </c>
      <c r="H493" s="60">
        <f t="shared" si="201"/>
        <v>0</v>
      </c>
      <c r="I493" s="60">
        <f t="shared" si="201"/>
        <v>0</v>
      </c>
      <c r="J493" s="60">
        <f t="shared" si="201"/>
        <v>0</v>
      </c>
      <c r="K493" s="60">
        <f t="shared" si="201"/>
        <v>0</v>
      </c>
      <c r="L493" s="60">
        <f t="shared" si="201"/>
        <v>0</v>
      </c>
      <c r="M493" s="60">
        <f t="shared" si="201"/>
        <v>0</v>
      </c>
      <c r="N493" s="60"/>
      <c r="O493" s="60"/>
    </row>
    <row r="494" spans="1:15" ht="15" customHeight="1">
      <c r="A494" s="70" t="s">
        <v>560</v>
      </c>
      <c r="B494" s="70"/>
      <c r="C494" s="70"/>
      <c r="D494" s="70" t="s">
        <v>303</v>
      </c>
      <c r="E494" s="60">
        <v>12000</v>
      </c>
      <c r="F494" s="60">
        <f t="shared" si="200"/>
        <v>12000</v>
      </c>
      <c r="G494" s="60">
        <v>12000</v>
      </c>
      <c r="H494" s="59">
        <v>0</v>
      </c>
      <c r="I494" s="59">
        <v>0</v>
      </c>
      <c r="J494" s="59">
        <v>0</v>
      </c>
      <c r="K494" s="59">
        <v>0</v>
      </c>
      <c r="L494" s="59">
        <v>0</v>
      </c>
      <c r="M494" s="59">
        <v>0</v>
      </c>
      <c r="N494" s="60"/>
      <c r="O494" s="60"/>
    </row>
    <row r="495" spans="1:15" ht="15" customHeight="1">
      <c r="A495" s="70" t="s">
        <v>561</v>
      </c>
      <c r="B495" s="70"/>
      <c r="C495" s="70"/>
      <c r="D495" s="70" t="s">
        <v>213</v>
      </c>
      <c r="E495" s="60">
        <v>100000</v>
      </c>
      <c r="F495" s="60">
        <f t="shared" si="200"/>
        <v>70000</v>
      </c>
      <c r="G495" s="60">
        <v>70000</v>
      </c>
      <c r="H495" s="59">
        <v>0</v>
      </c>
      <c r="I495" s="59">
        <v>0</v>
      </c>
      <c r="J495" s="59">
        <v>0</v>
      </c>
      <c r="K495" s="59">
        <v>0</v>
      </c>
      <c r="L495" s="59">
        <v>0</v>
      </c>
      <c r="M495" s="59">
        <v>0</v>
      </c>
      <c r="N495" s="60"/>
      <c r="O495" s="60"/>
    </row>
    <row r="496" spans="1:15" ht="15" customHeight="1">
      <c r="A496" s="70" t="s">
        <v>562</v>
      </c>
      <c r="B496" s="70"/>
      <c r="C496" s="70"/>
      <c r="D496" s="70" t="s">
        <v>304</v>
      </c>
      <c r="E496" s="60">
        <v>15000</v>
      </c>
      <c r="F496" s="60">
        <f>SUM(G496:M496)</f>
        <v>40000</v>
      </c>
      <c r="G496" s="60">
        <v>40000</v>
      </c>
      <c r="H496" s="59">
        <v>0</v>
      </c>
      <c r="I496" s="59">
        <v>0</v>
      </c>
      <c r="J496" s="59">
        <v>0</v>
      </c>
      <c r="K496" s="59">
        <v>0</v>
      </c>
      <c r="L496" s="59">
        <v>0</v>
      </c>
      <c r="M496" s="59">
        <v>0</v>
      </c>
      <c r="N496" s="60"/>
      <c r="O496" s="60"/>
    </row>
    <row r="497" spans="1:15" ht="15" customHeight="1">
      <c r="A497" s="70" t="s">
        <v>563</v>
      </c>
      <c r="B497" s="70"/>
      <c r="C497" s="70"/>
      <c r="D497" s="70" t="s">
        <v>305</v>
      </c>
      <c r="E497" s="60">
        <v>30000</v>
      </c>
      <c r="F497" s="60">
        <f t="shared" si="200"/>
        <v>50000</v>
      </c>
      <c r="G497" s="60">
        <v>50000</v>
      </c>
      <c r="H497" s="59">
        <v>0</v>
      </c>
      <c r="I497" s="59">
        <v>0</v>
      </c>
      <c r="J497" s="59">
        <v>0</v>
      </c>
      <c r="K497" s="59">
        <v>0</v>
      </c>
      <c r="L497" s="59">
        <v>0</v>
      </c>
      <c r="M497" s="59">
        <v>0</v>
      </c>
      <c r="N497" s="60"/>
      <c r="O497" s="60"/>
    </row>
    <row r="498" spans="1:15" ht="15" customHeight="1">
      <c r="A498" s="70" t="s">
        <v>501</v>
      </c>
      <c r="B498" s="70"/>
      <c r="C498" s="70"/>
      <c r="D498" s="70" t="s">
        <v>583</v>
      </c>
      <c r="E498" s="60">
        <v>40000</v>
      </c>
      <c r="F498" s="60">
        <f t="shared" si="200"/>
        <v>40000</v>
      </c>
      <c r="G498" s="60">
        <v>40000</v>
      </c>
      <c r="H498" s="59">
        <v>0</v>
      </c>
      <c r="I498" s="59">
        <v>0</v>
      </c>
      <c r="J498" s="59">
        <v>0</v>
      </c>
      <c r="K498" s="59">
        <v>0</v>
      </c>
      <c r="L498" s="59">
        <v>0</v>
      </c>
      <c r="M498" s="59">
        <v>0</v>
      </c>
      <c r="N498" s="60"/>
      <c r="O498" s="60"/>
    </row>
    <row r="499" spans="1:15" ht="15" customHeight="1">
      <c r="A499" s="70" t="s">
        <v>502</v>
      </c>
      <c r="B499" s="70"/>
      <c r="C499" s="70"/>
      <c r="D499" s="70" t="s">
        <v>306</v>
      </c>
      <c r="E499" s="60">
        <v>130000</v>
      </c>
      <c r="F499" s="60">
        <f t="shared" si="200"/>
        <v>150000</v>
      </c>
      <c r="G499" s="60">
        <v>150000</v>
      </c>
      <c r="H499" s="59">
        <v>0</v>
      </c>
      <c r="I499" s="59">
        <v>0</v>
      </c>
      <c r="J499" s="59">
        <v>0</v>
      </c>
      <c r="K499" s="59">
        <v>0</v>
      </c>
      <c r="L499" s="59">
        <v>0</v>
      </c>
      <c r="M499" s="59">
        <v>0</v>
      </c>
      <c r="N499" s="60"/>
      <c r="O499" s="60"/>
    </row>
    <row r="500" spans="1:15" ht="24" customHeight="1">
      <c r="A500" s="70"/>
      <c r="B500" s="69" t="s">
        <v>76</v>
      </c>
      <c r="C500" s="197" t="s">
        <v>972</v>
      </c>
      <c r="D500" s="198"/>
      <c r="E500" s="62">
        <f>E501</f>
        <v>250000</v>
      </c>
      <c r="F500" s="62">
        <f t="shared" si="200"/>
        <v>250000</v>
      </c>
      <c r="G500" s="62">
        <f>G501</f>
        <v>250000</v>
      </c>
      <c r="H500" s="62">
        <f aca="true" t="shared" si="202" ref="H500:M503">H501</f>
        <v>0</v>
      </c>
      <c r="I500" s="62">
        <f t="shared" si="202"/>
        <v>0</v>
      </c>
      <c r="J500" s="62">
        <f t="shared" si="202"/>
        <v>0</v>
      </c>
      <c r="K500" s="62">
        <f t="shared" si="202"/>
        <v>0</v>
      </c>
      <c r="L500" s="62">
        <f t="shared" si="202"/>
        <v>0</v>
      </c>
      <c r="M500" s="62">
        <f t="shared" si="202"/>
        <v>0</v>
      </c>
      <c r="N500" s="62">
        <f>N501</f>
        <v>250000</v>
      </c>
      <c r="O500" s="62">
        <f>O501</f>
        <v>260000</v>
      </c>
    </row>
    <row r="501" spans="1:15" ht="21" customHeight="1">
      <c r="A501" s="70"/>
      <c r="B501" s="70"/>
      <c r="C501" s="71">
        <v>3</v>
      </c>
      <c r="D501" s="70" t="s">
        <v>197</v>
      </c>
      <c r="E501" s="60">
        <f>E502</f>
        <v>250000</v>
      </c>
      <c r="F501" s="60">
        <f t="shared" si="200"/>
        <v>250000</v>
      </c>
      <c r="G501" s="60">
        <f>G502</f>
        <v>250000</v>
      </c>
      <c r="H501" s="60">
        <f t="shared" si="202"/>
        <v>0</v>
      </c>
      <c r="I501" s="60">
        <f t="shared" si="202"/>
        <v>0</v>
      </c>
      <c r="J501" s="60">
        <f t="shared" si="202"/>
        <v>0</v>
      </c>
      <c r="K501" s="60">
        <f t="shared" si="202"/>
        <v>0</v>
      </c>
      <c r="L501" s="60">
        <f t="shared" si="202"/>
        <v>0</v>
      </c>
      <c r="M501" s="60">
        <f t="shared" si="202"/>
        <v>0</v>
      </c>
      <c r="N501" s="60">
        <f>N502</f>
        <v>250000</v>
      </c>
      <c r="O501" s="60">
        <f>O502</f>
        <v>260000</v>
      </c>
    </row>
    <row r="502" spans="1:15" ht="18" customHeight="1">
      <c r="A502" s="70"/>
      <c r="B502" s="70"/>
      <c r="C502" s="71">
        <v>37</v>
      </c>
      <c r="D502" s="70" t="s">
        <v>298</v>
      </c>
      <c r="E502" s="60">
        <f>E503</f>
        <v>250000</v>
      </c>
      <c r="F502" s="60">
        <f t="shared" si="200"/>
        <v>250000</v>
      </c>
      <c r="G502" s="60">
        <f>G503</f>
        <v>250000</v>
      </c>
      <c r="H502" s="60">
        <f t="shared" si="202"/>
        <v>0</v>
      </c>
      <c r="I502" s="60">
        <f t="shared" si="202"/>
        <v>0</v>
      </c>
      <c r="J502" s="60">
        <f t="shared" si="202"/>
        <v>0</v>
      </c>
      <c r="K502" s="60">
        <f t="shared" si="202"/>
        <v>0</v>
      </c>
      <c r="L502" s="60">
        <f t="shared" si="202"/>
        <v>0</v>
      </c>
      <c r="M502" s="60">
        <f t="shared" si="202"/>
        <v>0</v>
      </c>
      <c r="N502" s="60">
        <v>250000</v>
      </c>
      <c r="O502" s="60">
        <v>260000</v>
      </c>
    </row>
    <row r="503" spans="1:15" ht="18" customHeight="1">
      <c r="A503" s="70"/>
      <c r="B503" s="70"/>
      <c r="C503" s="71">
        <v>372</v>
      </c>
      <c r="D503" s="70" t="s">
        <v>299</v>
      </c>
      <c r="E503" s="60">
        <f>E504</f>
        <v>250000</v>
      </c>
      <c r="F503" s="60">
        <f t="shared" si="200"/>
        <v>250000</v>
      </c>
      <c r="G503" s="60">
        <f>G504</f>
        <v>250000</v>
      </c>
      <c r="H503" s="60">
        <f t="shared" si="202"/>
        <v>0</v>
      </c>
      <c r="I503" s="60">
        <f t="shared" si="202"/>
        <v>0</v>
      </c>
      <c r="J503" s="60">
        <f t="shared" si="202"/>
        <v>0</v>
      </c>
      <c r="K503" s="60">
        <f t="shared" si="202"/>
        <v>0</v>
      </c>
      <c r="L503" s="60">
        <f t="shared" si="202"/>
        <v>0</v>
      </c>
      <c r="M503" s="60">
        <f t="shared" si="202"/>
        <v>0</v>
      </c>
      <c r="N503" s="60"/>
      <c r="O503" s="60"/>
    </row>
    <row r="504" spans="1:15" ht="15" customHeight="1">
      <c r="A504" s="70" t="s">
        <v>329</v>
      </c>
      <c r="B504" s="70"/>
      <c r="C504" s="71">
        <v>3721</v>
      </c>
      <c r="D504" s="70" t="s">
        <v>307</v>
      </c>
      <c r="E504" s="60">
        <v>250000</v>
      </c>
      <c r="F504" s="60">
        <f t="shared" si="200"/>
        <v>250000</v>
      </c>
      <c r="G504" s="60">
        <v>250000</v>
      </c>
      <c r="H504" s="59">
        <v>0</v>
      </c>
      <c r="I504" s="59">
        <v>0</v>
      </c>
      <c r="J504" s="59">
        <v>0</v>
      </c>
      <c r="K504" s="59">
        <v>0</v>
      </c>
      <c r="L504" s="59">
        <v>0</v>
      </c>
      <c r="M504" s="59">
        <v>0</v>
      </c>
      <c r="N504" s="60"/>
      <c r="O504" s="60"/>
    </row>
    <row r="505" spans="1:15" ht="27" customHeight="1">
      <c r="A505" s="70"/>
      <c r="B505" s="69" t="s">
        <v>77</v>
      </c>
      <c r="C505" s="197" t="s">
        <v>973</v>
      </c>
      <c r="D505" s="198"/>
      <c r="E505" s="62">
        <f>E506</f>
        <v>70000</v>
      </c>
      <c r="F505" s="62">
        <f t="shared" si="200"/>
        <v>70000</v>
      </c>
      <c r="G505" s="62">
        <f>G506</f>
        <v>70000</v>
      </c>
      <c r="H505" s="62">
        <f aca="true" t="shared" si="203" ref="H505:M508">H506</f>
        <v>0</v>
      </c>
      <c r="I505" s="62">
        <f t="shared" si="203"/>
        <v>0</v>
      </c>
      <c r="J505" s="62">
        <f t="shared" si="203"/>
        <v>0</v>
      </c>
      <c r="K505" s="62">
        <f t="shared" si="203"/>
        <v>0</v>
      </c>
      <c r="L505" s="62">
        <f t="shared" si="203"/>
        <v>0</v>
      </c>
      <c r="M505" s="62">
        <f t="shared" si="203"/>
        <v>0</v>
      </c>
      <c r="N505" s="62">
        <f>N506</f>
        <v>75000</v>
      </c>
      <c r="O505" s="62">
        <f>O506</f>
        <v>80000</v>
      </c>
    </row>
    <row r="506" spans="1:15" ht="21" customHeight="1">
      <c r="A506" s="70"/>
      <c r="B506" s="70"/>
      <c r="C506" s="71">
        <v>3</v>
      </c>
      <c r="D506" s="70" t="s">
        <v>197</v>
      </c>
      <c r="E506" s="60">
        <f>E507</f>
        <v>70000</v>
      </c>
      <c r="F506" s="60">
        <f t="shared" si="200"/>
        <v>70000</v>
      </c>
      <c r="G506" s="60">
        <f>G507</f>
        <v>70000</v>
      </c>
      <c r="H506" s="60">
        <f t="shared" si="203"/>
        <v>0</v>
      </c>
      <c r="I506" s="60">
        <f t="shared" si="203"/>
        <v>0</v>
      </c>
      <c r="J506" s="60">
        <f t="shared" si="203"/>
        <v>0</v>
      </c>
      <c r="K506" s="60">
        <f t="shared" si="203"/>
        <v>0</v>
      </c>
      <c r="L506" s="60">
        <f t="shared" si="203"/>
        <v>0</v>
      </c>
      <c r="M506" s="60">
        <f t="shared" si="203"/>
        <v>0</v>
      </c>
      <c r="N506" s="60">
        <f>N507</f>
        <v>75000</v>
      </c>
      <c r="O506" s="60">
        <f>O507</f>
        <v>80000</v>
      </c>
    </row>
    <row r="507" spans="1:15" ht="18" customHeight="1">
      <c r="A507" s="70"/>
      <c r="B507" s="70"/>
      <c r="C507" s="71">
        <v>38</v>
      </c>
      <c r="D507" s="70" t="s">
        <v>308</v>
      </c>
      <c r="E507" s="60">
        <f>E508</f>
        <v>70000</v>
      </c>
      <c r="F507" s="60">
        <f t="shared" si="200"/>
        <v>70000</v>
      </c>
      <c r="G507" s="60">
        <f>G508</f>
        <v>70000</v>
      </c>
      <c r="H507" s="60">
        <f t="shared" si="203"/>
        <v>0</v>
      </c>
      <c r="I507" s="60">
        <f t="shared" si="203"/>
        <v>0</v>
      </c>
      <c r="J507" s="60">
        <f t="shared" si="203"/>
        <v>0</v>
      </c>
      <c r="K507" s="60">
        <f t="shared" si="203"/>
        <v>0</v>
      </c>
      <c r="L507" s="60">
        <f t="shared" si="203"/>
        <v>0</v>
      </c>
      <c r="M507" s="60">
        <f t="shared" si="203"/>
        <v>0</v>
      </c>
      <c r="N507" s="60">
        <v>75000</v>
      </c>
      <c r="O507" s="60">
        <v>80000</v>
      </c>
    </row>
    <row r="508" spans="1:15" ht="18" customHeight="1">
      <c r="A508" s="70"/>
      <c r="B508" s="70"/>
      <c r="C508" s="71">
        <v>381</v>
      </c>
      <c r="D508" s="70" t="s">
        <v>212</v>
      </c>
      <c r="E508" s="60">
        <f>E509</f>
        <v>70000</v>
      </c>
      <c r="F508" s="60">
        <f t="shared" si="200"/>
        <v>70000</v>
      </c>
      <c r="G508" s="60">
        <f>G509</f>
        <v>70000</v>
      </c>
      <c r="H508" s="60">
        <f t="shared" si="203"/>
        <v>0</v>
      </c>
      <c r="I508" s="60">
        <f t="shared" si="203"/>
        <v>0</v>
      </c>
      <c r="J508" s="60">
        <f t="shared" si="203"/>
        <v>0</v>
      </c>
      <c r="K508" s="60">
        <f t="shared" si="203"/>
        <v>0</v>
      </c>
      <c r="L508" s="60">
        <f t="shared" si="203"/>
        <v>0</v>
      </c>
      <c r="M508" s="60">
        <f t="shared" si="203"/>
        <v>0</v>
      </c>
      <c r="N508" s="60"/>
      <c r="O508" s="60"/>
    </row>
    <row r="509" spans="1:15" ht="15" customHeight="1">
      <c r="A509" s="70"/>
      <c r="B509" s="70"/>
      <c r="C509" s="71">
        <v>3811</v>
      </c>
      <c r="D509" s="70" t="s">
        <v>214</v>
      </c>
      <c r="E509" s="60">
        <f>E510+E511+E512+E513+E514</f>
        <v>70000</v>
      </c>
      <c r="F509" s="60">
        <f t="shared" si="200"/>
        <v>70000</v>
      </c>
      <c r="G509" s="60">
        <f aca="true" t="shared" si="204" ref="G509:M509">G510+G511+G512+G513+G514</f>
        <v>70000</v>
      </c>
      <c r="H509" s="60">
        <f t="shared" si="204"/>
        <v>0</v>
      </c>
      <c r="I509" s="60">
        <f t="shared" si="204"/>
        <v>0</v>
      </c>
      <c r="J509" s="60">
        <f t="shared" si="204"/>
        <v>0</v>
      </c>
      <c r="K509" s="60">
        <f t="shared" si="204"/>
        <v>0</v>
      </c>
      <c r="L509" s="60">
        <f t="shared" si="204"/>
        <v>0</v>
      </c>
      <c r="M509" s="60">
        <f t="shared" si="204"/>
        <v>0</v>
      </c>
      <c r="N509" s="60"/>
      <c r="O509" s="60"/>
    </row>
    <row r="510" spans="1:15" ht="15" customHeight="1">
      <c r="A510" s="99" t="s">
        <v>330</v>
      </c>
      <c r="B510" s="70"/>
      <c r="C510" s="95"/>
      <c r="D510" s="99" t="s">
        <v>309</v>
      </c>
      <c r="E510" s="60">
        <v>12000</v>
      </c>
      <c r="F510" s="60">
        <f t="shared" si="200"/>
        <v>12000</v>
      </c>
      <c r="G510" s="60">
        <v>12000</v>
      </c>
      <c r="H510" s="59">
        <v>0</v>
      </c>
      <c r="I510" s="59">
        <v>0</v>
      </c>
      <c r="J510" s="59">
        <v>0</v>
      </c>
      <c r="K510" s="59">
        <v>0</v>
      </c>
      <c r="L510" s="59">
        <v>0</v>
      </c>
      <c r="M510" s="59">
        <v>0</v>
      </c>
      <c r="N510" s="60"/>
      <c r="O510" s="60"/>
    </row>
    <row r="511" spans="1:15" ht="15" customHeight="1">
      <c r="A511" s="99" t="s">
        <v>331</v>
      </c>
      <c r="B511" s="70"/>
      <c r="C511" s="95"/>
      <c r="D511" s="99" t="s">
        <v>310</v>
      </c>
      <c r="E511" s="60">
        <v>5000</v>
      </c>
      <c r="F511" s="60">
        <f t="shared" si="200"/>
        <v>5000</v>
      </c>
      <c r="G511" s="60">
        <v>5000</v>
      </c>
      <c r="H511" s="59">
        <v>0</v>
      </c>
      <c r="I511" s="59">
        <v>0</v>
      </c>
      <c r="J511" s="59">
        <v>0</v>
      </c>
      <c r="K511" s="59">
        <v>0</v>
      </c>
      <c r="L511" s="59">
        <v>0</v>
      </c>
      <c r="M511" s="59">
        <v>0</v>
      </c>
      <c r="N511" s="60"/>
      <c r="O511" s="60"/>
    </row>
    <row r="512" spans="1:15" ht="15" customHeight="1">
      <c r="A512" s="99" t="s">
        <v>332</v>
      </c>
      <c r="B512" s="70"/>
      <c r="C512" s="95"/>
      <c r="D512" s="99" t="s">
        <v>311</v>
      </c>
      <c r="E512" s="60">
        <v>3000</v>
      </c>
      <c r="F512" s="60">
        <f t="shared" si="200"/>
        <v>3000</v>
      </c>
      <c r="G512" s="60">
        <v>3000</v>
      </c>
      <c r="H512" s="59">
        <v>0</v>
      </c>
      <c r="I512" s="59">
        <v>0</v>
      </c>
      <c r="J512" s="59">
        <v>0</v>
      </c>
      <c r="K512" s="59">
        <v>0</v>
      </c>
      <c r="L512" s="59">
        <v>0</v>
      </c>
      <c r="M512" s="59">
        <v>0</v>
      </c>
      <c r="N512" s="60"/>
      <c r="O512" s="60"/>
    </row>
    <row r="513" spans="1:15" ht="15" customHeight="1">
      <c r="A513" s="99" t="s">
        <v>399</v>
      </c>
      <c r="B513" s="70"/>
      <c r="C513" s="95"/>
      <c r="D513" s="99" t="s">
        <v>410</v>
      </c>
      <c r="E513" s="60">
        <v>40000</v>
      </c>
      <c r="F513" s="60">
        <f t="shared" si="200"/>
        <v>40000</v>
      </c>
      <c r="G513" s="60">
        <v>40000</v>
      </c>
      <c r="H513" s="59">
        <v>0</v>
      </c>
      <c r="I513" s="59">
        <v>0</v>
      </c>
      <c r="J513" s="59">
        <v>0</v>
      </c>
      <c r="K513" s="59">
        <v>0</v>
      </c>
      <c r="L513" s="59">
        <v>0</v>
      </c>
      <c r="M513" s="59">
        <v>0</v>
      </c>
      <c r="N513" s="60"/>
      <c r="O513" s="60"/>
    </row>
    <row r="514" spans="1:15" ht="15" customHeight="1">
      <c r="A514" s="99" t="s">
        <v>294</v>
      </c>
      <c r="B514" s="70"/>
      <c r="C514" s="96"/>
      <c r="D514" s="99" t="s">
        <v>312</v>
      </c>
      <c r="E514" s="60">
        <v>10000</v>
      </c>
      <c r="F514" s="60">
        <f t="shared" si="200"/>
        <v>10000</v>
      </c>
      <c r="G514" s="60">
        <v>10000</v>
      </c>
      <c r="H514" s="59">
        <v>0</v>
      </c>
      <c r="I514" s="59">
        <v>0</v>
      </c>
      <c r="J514" s="59">
        <v>0</v>
      </c>
      <c r="K514" s="59">
        <v>0</v>
      </c>
      <c r="L514" s="59">
        <v>0</v>
      </c>
      <c r="M514" s="59">
        <v>0</v>
      </c>
      <c r="N514" s="60"/>
      <c r="O514" s="60"/>
    </row>
    <row r="515" spans="1:15" ht="25.5" customHeight="1">
      <c r="A515" s="70"/>
      <c r="B515" s="69" t="s">
        <v>78</v>
      </c>
      <c r="C515" s="197" t="s">
        <v>974</v>
      </c>
      <c r="D515" s="198"/>
      <c r="E515" s="62">
        <f>E516</f>
        <v>40000</v>
      </c>
      <c r="F515" s="62">
        <f t="shared" si="200"/>
        <v>60000</v>
      </c>
      <c r="G515" s="62">
        <f>G516</f>
        <v>40000</v>
      </c>
      <c r="H515" s="62">
        <f aca="true" t="shared" si="205" ref="H515:M519">H516</f>
        <v>0</v>
      </c>
      <c r="I515" s="62">
        <f t="shared" si="205"/>
        <v>0</v>
      </c>
      <c r="J515" s="62">
        <f t="shared" si="205"/>
        <v>20000</v>
      </c>
      <c r="K515" s="62">
        <f t="shared" si="205"/>
        <v>0</v>
      </c>
      <c r="L515" s="62">
        <f t="shared" si="205"/>
        <v>0</v>
      </c>
      <c r="M515" s="62">
        <f t="shared" si="205"/>
        <v>0</v>
      </c>
      <c r="N515" s="62">
        <f>N516</f>
        <v>65000</v>
      </c>
      <c r="O515" s="62">
        <f>O516</f>
        <v>70000</v>
      </c>
    </row>
    <row r="516" spans="1:15" ht="20.25" customHeight="1">
      <c r="A516" s="70"/>
      <c r="B516" s="70"/>
      <c r="C516" s="71">
        <v>3</v>
      </c>
      <c r="D516" s="70" t="s">
        <v>197</v>
      </c>
      <c r="E516" s="60">
        <f>E517</f>
        <v>40000</v>
      </c>
      <c r="F516" s="60">
        <f t="shared" si="200"/>
        <v>60000</v>
      </c>
      <c r="G516" s="60">
        <f>G517</f>
        <v>40000</v>
      </c>
      <c r="H516" s="60">
        <f t="shared" si="205"/>
        <v>0</v>
      </c>
      <c r="I516" s="60">
        <f t="shared" si="205"/>
        <v>0</v>
      </c>
      <c r="J516" s="60">
        <f t="shared" si="205"/>
        <v>20000</v>
      </c>
      <c r="K516" s="60">
        <f t="shared" si="205"/>
        <v>0</v>
      </c>
      <c r="L516" s="60">
        <f t="shared" si="205"/>
        <v>0</v>
      </c>
      <c r="M516" s="60">
        <f t="shared" si="205"/>
        <v>0</v>
      </c>
      <c r="N516" s="60">
        <f>N517</f>
        <v>65000</v>
      </c>
      <c r="O516" s="60">
        <f>O517</f>
        <v>70000</v>
      </c>
    </row>
    <row r="517" spans="1:15" ht="18.75" customHeight="1">
      <c r="A517" s="70"/>
      <c r="B517" s="70"/>
      <c r="C517" s="71">
        <v>37</v>
      </c>
      <c r="D517" s="70" t="s">
        <v>298</v>
      </c>
      <c r="E517" s="60">
        <f>E518</f>
        <v>40000</v>
      </c>
      <c r="F517" s="60">
        <f t="shared" si="200"/>
        <v>60000</v>
      </c>
      <c r="G517" s="60">
        <f>G518</f>
        <v>40000</v>
      </c>
      <c r="H517" s="60">
        <f t="shared" si="205"/>
        <v>0</v>
      </c>
      <c r="I517" s="60">
        <f t="shared" si="205"/>
        <v>0</v>
      </c>
      <c r="J517" s="60">
        <f t="shared" si="205"/>
        <v>20000</v>
      </c>
      <c r="K517" s="60">
        <f t="shared" si="205"/>
        <v>0</v>
      </c>
      <c r="L517" s="60">
        <f t="shared" si="205"/>
        <v>0</v>
      </c>
      <c r="M517" s="60">
        <f t="shared" si="205"/>
        <v>0</v>
      </c>
      <c r="N517" s="60">
        <v>65000</v>
      </c>
      <c r="O517" s="60">
        <v>70000</v>
      </c>
    </row>
    <row r="518" spans="1:15" ht="18" customHeight="1">
      <c r="A518" s="70"/>
      <c r="B518" s="70"/>
      <c r="C518" s="71">
        <v>372</v>
      </c>
      <c r="D518" s="70" t="s">
        <v>299</v>
      </c>
      <c r="E518" s="60">
        <f>E519</f>
        <v>40000</v>
      </c>
      <c r="F518" s="60">
        <f t="shared" si="200"/>
        <v>60000</v>
      </c>
      <c r="G518" s="60">
        <f>G519</f>
        <v>40000</v>
      </c>
      <c r="H518" s="60">
        <f t="shared" si="205"/>
        <v>0</v>
      </c>
      <c r="I518" s="60">
        <f t="shared" si="205"/>
        <v>0</v>
      </c>
      <c r="J518" s="60">
        <f t="shared" si="205"/>
        <v>20000</v>
      </c>
      <c r="K518" s="60">
        <f t="shared" si="205"/>
        <v>0</v>
      </c>
      <c r="L518" s="60">
        <f t="shared" si="205"/>
        <v>0</v>
      </c>
      <c r="M518" s="60">
        <f t="shared" si="205"/>
        <v>0</v>
      </c>
      <c r="N518" s="60"/>
      <c r="O518" s="60"/>
    </row>
    <row r="519" spans="1:15" ht="15" customHeight="1">
      <c r="A519" s="70"/>
      <c r="B519" s="70"/>
      <c r="C519" s="71">
        <v>3722</v>
      </c>
      <c r="D519" s="70" t="s">
        <v>302</v>
      </c>
      <c r="E519" s="60">
        <f>E520</f>
        <v>40000</v>
      </c>
      <c r="F519" s="60">
        <f t="shared" si="200"/>
        <v>60000</v>
      </c>
      <c r="G519" s="60">
        <f>G520</f>
        <v>40000</v>
      </c>
      <c r="H519" s="60">
        <f t="shared" si="205"/>
        <v>0</v>
      </c>
      <c r="I519" s="60">
        <f t="shared" si="205"/>
        <v>0</v>
      </c>
      <c r="J519" s="60">
        <f t="shared" si="205"/>
        <v>20000</v>
      </c>
      <c r="K519" s="60">
        <f t="shared" si="205"/>
        <v>0</v>
      </c>
      <c r="L519" s="60">
        <f t="shared" si="205"/>
        <v>0</v>
      </c>
      <c r="M519" s="60">
        <f t="shared" si="205"/>
        <v>0</v>
      </c>
      <c r="N519" s="60"/>
      <c r="O519" s="60"/>
    </row>
    <row r="520" spans="1:15" ht="15" customHeight="1">
      <c r="A520" s="70" t="s">
        <v>295</v>
      </c>
      <c r="B520" s="70"/>
      <c r="C520" s="70"/>
      <c r="D520" s="70" t="s">
        <v>313</v>
      </c>
      <c r="E520" s="60">
        <v>40000</v>
      </c>
      <c r="F520" s="60">
        <f t="shared" si="200"/>
        <v>60000</v>
      </c>
      <c r="G520" s="60">
        <v>40000</v>
      </c>
      <c r="H520" s="59">
        <v>0</v>
      </c>
      <c r="I520" s="59">
        <v>0</v>
      </c>
      <c r="J520" s="60">
        <v>20000</v>
      </c>
      <c r="K520" s="59">
        <v>0</v>
      </c>
      <c r="L520" s="59">
        <v>0</v>
      </c>
      <c r="M520" s="59">
        <v>0</v>
      </c>
      <c r="N520" s="60"/>
      <c r="O520" s="60"/>
    </row>
    <row r="521" spans="1:15" ht="25.5" customHeight="1">
      <c r="A521" s="70"/>
      <c r="B521" s="69" t="s">
        <v>79</v>
      </c>
      <c r="C521" s="197" t="s">
        <v>975</v>
      </c>
      <c r="D521" s="198"/>
      <c r="E521" s="62">
        <f aca="true" t="shared" si="206" ref="E521:O522">E522</f>
        <v>185000</v>
      </c>
      <c r="F521" s="62">
        <f t="shared" si="200"/>
        <v>165000</v>
      </c>
      <c r="G521" s="62">
        <f t="shared" si="206"/>
        <v>165000</v>
      </c>
      <c r="H521" s="62">
        <f t="shared" si="206"/>
        <v>0</v>
      </c>
      <c r="I521" s="62">
        <f t="shared" si="206"/>
        <v>0</v>
      </c>
      <c r="J521" s="62">
        <f t="shared" si="206"/>
        <v>0</v>
      </c>
      <c r="K521" s="62">
        <f t="shared" si="206"/>
        <v>0</v>
      </c>
      <c r="L521" s="62">
        <f t="shared" si="206"/>
        <v>0</v>
      </c>
      <c r="M521" s="62">
        <f t="shared" si="206"/>
        <v>0</v>
      </c>
      <c r="N521" s="62">
        <f t="shared" si="206"/>
        <v>170000</v>
      </c>
      <c r="O521" s="62">
        <f t="shared" si="206"/>
        <v>175000</v>
      </c>
    </row>
    <row r="522" spans="1:15" ht="21" customHeight="1">
      <c r="A522" s="70"/>
      <c r="B522" s="70"/>
      <c r="C522" s="71">
        <v>3</v>
      </c>
      <c r="D522" s="70" t="s">
        <v>197</v>
      </c>
      <c r="E522" s="60">
        <f t="shared" si="206"/>
        <v>185000</v>
      </c>
      <c r="F522" s="60">
        <f t="shared" si="200"/>
        <v>165000</v>
      </c>
      <c r="G522" s="60">
        <f t="shared" si="206"/>
        <v>165000</v>
      </c>
      <c r="H522" s="60">
        <f t="shared" si="206"/>
        <v>0</v>
      </c>
      <c r="I522" s="60">
        <f t="shared" si="206"/>
        <v>0</v>
      </c>
      <c r="J522" s="60">
        <f t="shared" si="206"/>
        <v>0</v>
      </c>
      <c r="K522" s="60">
        <f t="shared" si="206"/>
        <v>0</v>
      </c>
      <c r="L522" s="60">
        <f t="shared" si="206"/>
        <v>0</v>
      </c>
      <c r="M522" s="60">
        <f t="shared" si="206"/>
        <v>0</v>
      </c>
      <c r="N522" s="60">
        <f t="shared" si="206"/>
        <v>170000</v>
      </c>
      <c r="O522" s="60">
        <f t="shared" si="206"/>
        <v>175000</v>
      </c>
    </row>
    <row r="523" spans="1:15" ht="19.5" customHeight="1">
      <c r="A523" s="70"/>
      <c r="B523" s="70"/>
      <c r="C523" s="71">
        <v>38</v>
      </c>
      <c r="D523" s="70" t="s">
        <v>308</v>
      </c>
      <c r="E523" s="60">
        <f>E524</f>
        <v>185000</v>
      </c>
      <c r="F523" s="60">
        <f t="shared" si="200"/>
        <v>165000</v>
      </c>
      <c r="G523" s="60">
        <f aca="true" t="shared" si="207" ref="G523:M523">G524</f>
        <v>165000</v>
      </c>
      <c r="H523" s="60">
        <f t="shared" si="207"/>
        <v>0</v>
      </c>
      <c r="I523" s="60">
        <f t="shared" si="207"/>
        <v>0</v>
      </c>
      <c r="J523" s="60">
        <f t="shared" si="207"/>
        <v>0</v>
      </c>
      <c r="K523" s="60">
        <f t="shared" si="207"/>
        <v>0</v>
      </c>
      <c r="L523" s="60">
        <f t="shared" si="207"/>
        <v>0</v>
      </c>
      <c r="M523" s="60">
        <f t="shared" si="207"/>
        <v>0</v>
      </c>
      <c r="N523" s="60">
        <v>170000</v>
      </c>
      <c r="O523" s="60">
        <v>175000</v>
      </c>
    </row>
    <row r="524" spans="1:15" ht="18" customHeight="1">
      <c r="A524" s="70"/>
      <c r="B524" s="70"/>
      <c r="C524" s="71">
        <v>381</v>
      </c>
      <c r="D524" s="70" t="s">
        <v>212</v>
      </c>
      <c r="E524" s="60">
        <f>E529</f>
        <v>185000</v>
      </c>
      <c r="F524" s="60">
        <f t="shared" si="200"/>
        <v>165000</v>
      </c>
      <c r="G524" s="60">
        <f>G529</f>
        <v>165000</v>
      </c>
      <c r="H524" s="60">
        <f aca="true" t="shared" si="208" ref="H524:M524">H529</f>
        <v>0</v>
      </c>
      <c r="I524" s="60">
        <f t="shared" si="208"/>
        <v>0</v>
      </c>
      <c r="J524" s="60">
        <f t="shared" si="208"/>
        <v>0</v>
      </c>
      <c r="K524" s="60">
        <f t="shared" si="208"/>
        <v>0</v>
      </c>
      <c r="L524" s="60">
        <f t="shared" si="208"/>
        <v>0</v>
      </c>
      <c r="M524" s="60">
        <f t="shared" si="208"/>
        <v>0</v>
      </c>
      <c r="N524" s="60"/>
      <c r="O524" s="60"/>
    </row>
    <row r="525" spans="1:15" s="66" customFormat="1" ht="13.5" customHeight="1">
      <c r="A525" s="93"/>
      <c r="B525" s="93"/>
      <c r="C525" s="72"/>
      <c r="E525" s="76"/>
      <c r="F525" s="76"/>
      <c r="G525" s="76"/>
      <c r="N525" s="76"/>
      <c r="O525" s="76"/>
    </row>
    <row r="526" spans="1:15" ht="18" customHeight="1">
      <c r="A526" s="191" t="s">
        <v>36</v>
      </c>
      <c r="B526" s="190" t="s">
        <v>333</v>
      </c>
      <c r="C526" s="191" t="s">
        <v>800</v>
      </c>
      <c r="D526" s="191" t="s">
        <v>422</v>
      </c>
      <c r="E526" s="192" t="s">
        <v>1053</v>
      </c>
      <c r="F526" s="194" t="s">
        <v>1054</v>
      </c>
      <c r="G526" s="189" t="s">
        <v>1056</v>
      </c>
      <c r="H526" s="189"/>
      <c r="I526" s="189"/>
      <c r="J526" s="189"/>
      <c r="K526" s="189"/>
      <c r="L526" s="189"/>
      <c r="M526" s="189"/>
      <c r="N526" s="190" t="s">
        <v>905</v>
      </c>
      <c r="O526" s="190" t="s">
        <v>1055</v>
      </c>
    </row>
    <row r="527" spans="1:15" ht="39" customHeight="1">
      <c r="A527" s="191"/>
      <c r="B527" s="191"/>
      <c r="C527" s="191"/>
      <c r="D527" s="191"/>
      <c r="E527" s="193"/>
      <c r="F527" s="195"/>
      <c r="G527" s="57" t="s">
        <v>804</v>
      </c>
      <c r="H527" s="57" t="s">
        <v>334</v>
      </c>
      <c r="I527" s="57" t="s">
        <v>803</v>
      </c>
      <c r="J527" s="57" t="s">
        <v>805</v>
      </c>
      <c r="K527" s="57" t="s">
        <v>346</v>
      </c>
      <c r="L527" s="57" t="s">
        <v>806</v>
      </c>
      <c r="M527" s="57" t="s">
        <v>807</v>
      </c>
      <c r="N527" s="190"/>
      <c r="O527" s="190"/>
    </row>
    <row r="528" spans="1:15" ht="12" customHeight="1">
      <c r="A528" s="78">
        <v>1</v>
      </c>
      <c r="B528" s="78">
        <v>2</v>
      </c>
      <c r="C528" s="78">
        <v>3</v>
      </c>
      <c r="D528" s="78">
        <v>4</v>
      </c>
      <c r="E528" s="78">
        <v>5</v>
      </c>
      <c r="F528" s="78">
        <v>6</v>
      </c>
      <c r="G528" s="78">
        <v>7</v>
      </c>
      <c r="H528" s="78">
        <v>8</v>
      </c>
      <c r="I528" s="78">
        <v>9</v>
      </c>
      <c r="J528" s="78">
        <v>10</v>
      </c>
      <c r="K528" s="78">
        <v>11</v>
      </c>
      <c r="L528" s="78">
        <v>12</v>
      </c>
      <c r="M528" s="78">
        <v>13</v>
      </c>
      <c r="N528" s="78">
        <v>14</v>
      </c>
      <c r="O528" s="78">
        <v>15</v>
      </c>
    </row>
    <row r="529" spans="1:15" ht="15" customHeight="1">
      <c r="A529" s="70"/>
      <c r="B529" s="70"/>
      <c r="C529" s="71">
        <v>3811</v>
      </c>
      <c r="D529" s="70" t="s">
        <v>214</v>
      </c>
      <c r="E529" s="60">
        <f>SUM(E530:E531)</f>
        <v>185000</v>
      </c>
      <c r="F529" s="60">
        <f t="shared" si="200"/>
        <v>165000</v>
      </c>
      <c r="G529" s="60">
        <f aca="true" t="shared" si="209" ref="G529:M529">SUM(G530:G531)</f>
        <v>165000</v>
      </c>
      <c r="H529" s="60">
        <f t="shared" si="209"/>
        <v>0</v>
      </c>
      <c r="I529" s="60">
        <f t="shared" si="209"/>
        <v>0</v>
      </c>
      <c r="J529" s="60">
        <f t="shared" si="209"/>
        <v>0</v>
      </c>
      <c r="K529" s="60">
        <f t="shared" si="209"/>
        <v>0</v>
      </c>
      <c r="L529" s="60">
        <f t="shared" si="209"/>
        <v>0</v>
      </c>
      <c r="M529" s="60">
        <f t="shared" si="209"/>
        <v>0</v>
      </c>
      <c r="N529" s="60"/>
      <c r="O529" s="60"/>
    </row>
    <row r="530" spans="1:15" ht="15" customHeight="1">
      <c r="A530" s="99" t="s">
        <v>224</v>
      </c>
      <c r="B530" s="70"/>
      <c r="C530" s="95"/>
      <c r="D530" s="99" t="s">
        <v>314</v>
      </c>
      <c r="E530" s="60">
        <v>140000</v>
      </c>
      <c r="F530" s="60">
        <f t="shared" si="200"/>
        <v>120000</v>
      </c>
      <c r="G530" s="60">
        <v>120000</v>
      </c>
      <c r="H530" s="59">
        <v>0</v>
      </c>
      <c r="I530" s="59">
        <v>0</v>
      </c>
      <c r="J530" s="59">
        <v>0</v>
      </c>
      <c r="K530" s="59">
        <v>0</v>
      </c>
      <c r="L530" s="59">
        <v>0</v>
      </c>
      <c r="M530" s="59">
        <v>0</v>
      </c>
      <c r="N530" s="60"/>
      <c r="O530" s="60"/>
    </row>
    <row r="531" spans="1:15" ht="15" customHeight="1">
      <c r="A531" s="99" t="s">
        <v>198</v>
      </c>
      <c r="B531" s="70"/>
      <c r="C531" s="95"/>
      <c r="D531" s="70" t="s">
        <v>315</v>
      </c>
      <c r="E531" s="60">
        <v>45000</v>
      </c>
      <c r="F531" s="60">
        <f t="shared" si="200"/>
        <v>45000</v>
      </c>
      <c r="G531" s="60">
        <v>45000</v>
      </c>
      <c r="H531" s="59">
        <v>0</v>
      </c>
      <c r="I531" s="59">
        <v>0</v>
      </c>
      <c r="J531" s="59">
        <v>0</v>
      </c>
      <c r="K531" s="59">
        <v>0</v>
      </c>
      <c r="L531" s="59">
        <v>0</v>
      </c>
      <c r="M531" s="59">
        <v>0</v>
      </c>
      <c r="N531" s="60"/>
      <c r="O531" s="60"/>
    </row>
    <row r="532" spans="1:15" ht="25.5" customHeight="1">
      <c r="A532" s="70"/>
      <c r="B532" s="69" t="s">
        <v>80</v>
      </c>
      <c r="C532" s="197" t="s">
        <v>976</v>
      </c>
      <c r="D532" s="198"/>
      <c r="E532" s="62">
        <f aca="true" t="shared" si="210" ref="E532:O533">E533</f>
        <v>100000</v>
      </c>
      <c r="F532" s="62">
        <f aca="true" t="shared" si="211" ref="F532:F568">SUM(G532:M532)</f>
        <v>100000</v>
      </c>
      <c r="G532" s="62">
        <f t="shared" si="210"/>
        <v>100000</v>
      </c>
      <c r="H532" s="62">
        <f t="shared" si="210"/>
        <v>0</v>
      </c>
      <c r="I532" s="62">
        <f t="shared" si="210"/>
        <v>0</v>
      </c>
      <c r="J532" s="62">
        <f t="shared" si="210"/>
        <v>0</v>
      </c>
      <c r="K532" s="62">
        <f t="shared" si="210"/>
        <v>0</v>
      </c>
      <c r="L532" s="62">
        <f t="shared" si="210"/>
        <v>0</v>
      </c>
      <c r="M532" s="62">
        <f t="shared" si="210"/>
        <v>0</v>
      </c>
      <c r="N532" s="62">
        <f t="shared" si="210"/>
        <v>1000000</v>
      </c>
      <c r="O532" s="62">
        <f t="shared" si="210"/>
        <v>1000000</v>
      </c>
    </row>
    <row r="533" spans="1:15" ht="21" customHeight="1">
      <c r="A533" s="70"/>
      <c r="B533" s="70"/>
      <c r="C533" s="71">
        <v>4</v>
      </c>
      <c r="D533" s="70" t="s">
        <v>229</v>
      </c>
      <c r="E533" s="60">
        <f>E534</f>
        <v>100000</v>
      </c>
      <c r="F533" s="60">
        <f t="shared" si="211"/>
        <v>100000</v>
      </c>
      <c r="G533" s="60">
        <f>G534</f>
        <v>100000</v>
      </c>
      <c r="H533" s="60">
        <f t="shared" si="210"/>
        <v>0</v>
      </c>
      <c r="I533" s="60">
        <f t="shared" si="210"/>
        <v>0</v>
      </c>
      <c r="J533" s="60">
        <f t="shared" si="210"/>
        <v>0</v>
      </c>
      <c r="K533" s="60">
        <f t="shared" si="210"/>
        <v>0</v>
      </c>
      <c r="L533" s="60">
        <f t="shared" si="210"/>
        <v>0</v>
      </c>
      <c r="M533" s="60">
        <f t="shared" si="210"/>
        <v>0</v>
      </c>
      <c r="N533" s="60">
        <f t="shared" si="210"/>
        <v>1000000</v>
      </c>
      <c r="O533" s="60">
        <f t="shared" si="210"/>
        <v>1000000</v>
      </c>
    </row>
    <row r="534" spans="1:15" ht="18" customHeight="1">
      <c r="A534" s="70"/>
      <c r="B534" s="70"/>
      <c r="C534" s="71">
        <v>42</v>
      </c>
      <c r="D534" s="70" t="s">
        <v>316</v>
      </c>
      <c r="E534" s="60">
        <f aca="true" t="shared" si="212" ref="E534:M535">E535</f>
        <v>100000</v>
      </c>
      <c r="F534" s="60">
        <f t="shared" si="211"/>
        <v>100000</v>
      </c>
      <c r="G534" s="60">
        <f t="shared" si="212"/>
        <v>100000</v>
      </c>
      <c r="H534" s="60">
        <f t="shared" si="212"/>
        <v>0</v>
      </c>
      <c r="I534" s="60">
        <f t="shared" si="212"/>
        <v>0</v>
      </c>
      <c r="J534" s="60">
        <f t="shared" si="212"/>
        <v>0</v>
      </c>
      <c r="K534" s="60">
        <f t="shared" si="212"/>
        <v>0</v>
      </c>
      <c r="L534" s="60">
        <f t="shared" si="212"/>
        <v>0</v>
      </c>
      <c r="M534" s="60">
        <f t="shared" si="212"/>
        <v>0</v>
      </c>
      <c r="N534" s="60">
        <v>1000000</v>
      </c>
      <c r="O534" s="60">
        <v>1000000</v>
      </c>
    </row>
    <row r="535" spans="1:15" ht="18" customHeight="1">
      <c r="A535" s="70"/>
      <c r="B535" s="70"/>
      <c r="C535" s="71">
        <v>421</v>
      </c>
      <c r="D535" s="70" t="s">
        <v>234</v>
      </c>
      <c r="E535" s="60">
        <f t="shared" si="212"/>
        <v>100000</v>
      </c>
      <c r="F535" s="60">
        <f t="shared" si="211"/>
        <v>100000</v>
      </c>
      <c r="G535" s="60">
        <f t="shared" si="212"/>
        <v>100000</v>
      </c>
      <c r="H535" s="60">
        <f t="shared" si="212"/>
        <v>0</v>
      </c>
      <c r="I535" s="60">
        <f t="shared" si="212"/>
        <v>0</v>
      </c>
      <c r="J535" s="60">
        <f t="shared" si="212"/>
        <v>0</v>
      </c>
      <c r="K535" s="60">
        <f t="shared" si="212"/>
        <v>0</v>
      </c>
      <c r="L535" s="60">
        <f t="shared" si="212"/>
        <v>0</v>
      </c>
      <c r="M535" s="60">
        <f t="shared" si="212"/>
        <v>0</v>
      </c>
      <c r="N535" s="60"/>
      <c r="O535" s="60"/>
    </row>
    <row r="536" spans="1:15" ht="15" customHeight="1">
      <c r="A536" s="70" t="s">
        <v>336</v>
      </c>
      <c r="B536" s="70"/>
      <c r="C536" s="71">
        <v>4212</v>
      </c>
      <c r="D536" s="70" t="s">
        <v>317</v>
      </c>
      <c r="E536" s="60">
        <v>100000</v>
      </c>
      <c r="F536" s="60">
        <f t="shared" si="211"/>
        <v>100000</v>
      </c>
      <c r="G536" s="60">
        <v>100000</v>
      </c>
      <c r="H536" s="59">
        <v>0</v>
      </c>
      <c r="I536" s="59">
        <v>0</v>
      </c>
      <c r="J536" s="59">
        <v>0</v>
      </c>
      <c r="K536" s="59">
        <v>0</v>
      </c>
      <c r="L536" s="59">
        <v>0</v>
      </c>
      <c r="M536" s="59">
        <v>0</v>
      </c>
      <c r="N536" s="60"/>
      <c r="O536" s="60"/>
    </row>
    <row r="537" spans="1:15" ht="32.25" customHeight="1">
      <c r="A537" s="99"/>
      <c r="B537" s="69"/>
      <c r="C537" s="197" t="s">
        <v>873</v>
      </c>
      <c r="D537" s="198"/>
      <c r="E537" s="97">
        <f aca="true" t="shared" si="213" ref="E537:O537">E538</f>
        <v>2390000</v>
      </c>
      <c r="F537" s="97">
        <f t="shared" si="211"/>
        <v>2320400</v>
      </c>
      <c r="G537" s="97">
        <f t="shared" si="213"/>
        <v>2310400</v>
      </c>
      <c r="H537" s="97">
        <f t="shared" si="213"/>
        <v>0</v>
      </c>
      <c r="I537" s="97">
        <f t="shared" si="213"/>
        <v>0</v>
      </c>
      <c r="J537" s="97">
        <f t="shared" si="213"/>
        <v>10000</v>
      </c>
      <c r="K537" s="97">
        <f t="shared" si="213"/>
        <v>0</v>
      </c>
      <c r="L537" s="97">
        <f t="shared" si="213"/>
        <v>0</v>
      </c>
      <c r="M537" s="97">
        <f t="shared" si="213"/>
        <v>0</v>
      </c>
      <c r="N537" s="97">
        <f t="shared" si="213"/>
        <v>2220000</v>
      </c>
      <c r="O537" s="97">
        <f t="shared" si="213"/>
        <v>2300000</v>
      </c>
    </row>
    <row r="538" spans="1:15" ht="29.25" customHeight="1">
      <c r="A538" s="70"/>
      <c r="B538" s="69"/>
      <c r="C538" s="221" t="s">
        <v>874</v>
      </c>
      <c r="D538" s="222"/>
      <c r="E538" s="63">
        <f>E539+E564</f>
        <v>2390000</v>
      </c>
      <c r="F538" s="63">
        <f t="shared" si="211"/>
        <v>2320400</v>
      </c>
      <c r="G538" s="63">
        <f aca="true" t="shared" si="214" ref="G538:M538">G539+G564</f>
        <v>2310400</v>
      </c>
      <c r="H538" s="63">
        <f t="shared" si="214"/>
        <v>0</v>
      </c>
      <c r="I538" s="63">
        <f t="shared" si="214"/>
        <v>0</v>
      </c>
      <c r="J538" s="63">
        <f t="shared" si="214"/>
        <v>10000</v>
      </c>
      <c r="K538" s="63">
        <f t="shared" si="214"/>
        <v>0</v>
      </c>
      <c r="L538" s="63">
        <f t="shared" si="214"/>
        <v>0</v>
      </c>
      <c r="M538" s="63">
        <f t="shared" si="214"/>
        <v>0</v>
      </c>
      <c r="N538" s="63">
        <f>SUM(N539+N564)</f>
        <v>2220000</v>
      </c>
      <c r="O538" s="63">
        <f>SUM(O539+O564)</f>
        <v>2300000</v>
      </c>
    </row>
    <row r="539" spans="1:15" ht="26.25" customHeight="1">
      <c r="A539" s="70"/>
      <c r="B539" s="69" t="s">
        <v>81</v>
      </c>
      <c r="C539" s="197" t="s">
        <v>926</v>
      </c>
      <c r="D539" s="198"/>
      <c r="E539" s="62">
        <f aca="true" t="shared" si="215" ref="E539:O539">E540</f>
        <v>2110000</v>
      </c>
      <c r="F539" s="62">
        <f t="shared" si="211"/>
        <v>2320400</v>
      </c>
      <c r="G539" s="62">
        <f t="shared" si="215"/>
        <v>2310400</v>
      </c>
      <c r="H539" s="62">
        <f t="shared" si="215"/>
        <v>0</v>
      </c>
      <c r="I539" s="62">
        <f t="shared" si="215"/>
        <v>0</v>
      </c>
      <c r="J539" s="62">
        <f t="shared" si="215"/>
        <v>10000</v>
      </c>
      <c r="K539" s="62">
        <f t="shared" si="215"/>
        <v>0</v>
      </c>
      <c r="L539" s="62">
        <f t="shared" si="215"/>
        <v>0</v>
      </c>
      <c r="M539" s="62">
        <f t="shared" si="215"/>
        <v>0</v>
      </c>
      <c r="N539" s="62">
        <f t="shared" si="215"/>
        <v>2170000</v>
      </c>
      <c r="O539" s="62">
        <f t="shared" si="215"/>
        <v>2250000</v>
      </c>
    </row>
    <row r="540" spans="1:15" ht="21" customHeight="1">
      <c r="A540" s="70"/>
      <c r="B540" s="70"/>
      <c r="C540" s="71">
        <v>3</v>
      </c>
      <c r="D540" s="70" t="s">
        <v>197</v>
      </c>
      <c r="E540" s="60">
        <f>E541+E549</f>
        <v>2110000</v>
      </c>
      <c r="F540" s="60">
        <f t="shared" si="211"/>
        <v>2320400</v>
      </c>
      <c r="G540" s="60">
        <f aca="true" t="shared" si="216" ref="G540:O540">G541+G549</f>
        <v>2310400</v>
      </c>
      <c r="H540" s="60">
        <f t="shared" si="216"/>
        <v>0</v>
      </c>
      <c r="I540" s="60">
        <f t="shared" si="216"/>
        <v>0</v>
      </c>
      <c r="J540" s="60">
        <f t="shared" si="216"/>
        <v>10000</v>
      </c>
      <c r="K540" s="60">
        <f t="shared" si="216"/>
        <v>0</v>
      </c>
      <c r="L540" s="60">
        <f t="shared" si="216"/>
        <v>0</v>
      </c>
      <c r="M540" s="60">
        <f t="shared" si="216"/>
        <v>0</v>
      </c>
      <c r="N540" s="60">
        <f t="shared" si="216"/>
        <v>2170000</v>
      </c>
      <c r="O540" s="60">
        <f t="shared" si="216"/>
        <v>2250000</v>
      </c>
    </row>
    <row r="541" spans="1:15" ht="18" customHeight="1">
      <c r="A541" s="70"/>
      <c r="B541" s="70"/>
      <c r="C541" s="71">
        <v>31</v>
      </c>
      <c r="D541" s="70" t="s">
        <v>318</v>
      </c>
      <c r="E541" s="60">
        <f>E542+E544+E546</f>
        <v>2002000</v>
      </c>
      <c r="F541" s="60">
        <f t="shared" si="211"/>
        <v>2171400</v>
      </c>
      <c r="G541" s="60">
        <f>G542+G544+G546</f>
        <v>2171400</v>
      </c>
      <c r="H541" s="59">
        <v>0</v>
      </c>
      <c r="I541" s="59">
        <v>0</v>
      </c>
      <c r="J541" s="59">
        <v>0</v>
      </c>
      <c r="K541" s="59">
        <v>0</v>
      </c>
      <c r="L541" s="59">
        <v>0</v>
      </c>
      <c r="M541" s="59">
        <v>0</v>
      </c>
      <c r="N541" s="60">
        <v>2050000</v>
      </c>
      <c r="O541" s="60">
        <v>2100000</v>
      </c>
    </row>
    <row r="542" spans="1:15" ht="18" customHeight="1">
      <c r="A542" s="70"/>
      <c r="B542" s="70"/>
      <c r="C542" s="71">
        <v>311</v>
      </c>
      <c r="D542" s="70" t="s">
        <v>1018</v>
      </c>
      <c r="E542" s="60">
        <f>E543</f>
        <v>1640000</v>
      </c>
      <c r="F542" s="60">
        <f t="shared" si="211"/>
        <v>1804400</v>
      </c>
      <c r="G542" s="60">
        <f>G543</f>
        <v>1804400</v>
      </c>
      <c r="H542" s="59">
        <v>0</v>
      </c>
      <c r="I542" s="59">
        <v>0</v>
      </c>
      <c r="J542" s="59">
        <v>0</v>
      </c>
      <c r="K542" s="59">
        <v>0</v>
      </c>
      <c r="L542" s="59">
        <v>0</v>
      </c>
      <c r="M542" s="59">
        <v>0</v>
      </c>
      <c r="N542" s="60"/>
      <c r="O542" s="60"/>
    </row>
    <row r="543" spans="1:15" ht="15" customHeight="1">
      <c r="A543" s="70" t="s">
        <v>337</v>
      </c>
      <c r="B543" s="70"/>
      <c r="C543" s="71">
        <v>3111</v>
      </c>
      <c r="D543" s="70" t="s">
        <v>319</v>
      </c>
      <c r="E543" s="60">
        <v>1640000</v>
      </c>
      <c r="F543" s="101">
        <f t="shared" si="211"/>
        <v>1804400</v>
      </c>
      <c r="G543" s="60">
        <v>1804400</v>
      </c>
      <c r="H543" s="59">
        <v>0</v>
      </c>
      <c r="I543" s="59">
        <v>0</v>
      </c>
      <c r="J543" s="59">
        <v>0</v>
      </c>
      <c r="K543" s="59">
        <v>0</v>
      </c>
      <c r="L543" s="59">
        <v>0</v>
      </c>
      <c r="M543" s="59">
        <v>0</v>
      </c>
      <c r="N543" s="60"/>
      <c r="O543" s="60"/>
    </row>
    <row r="544" spans="1:15" ht="18" customHeight="1">
      <c r="A544" s="70"/>
      <c r="B544" s="70"/>
      <c r="C544" s="71">
        <v>312</v>
      </c>
      <c r="D544" s="70" t="s">
        <v>320</v>
      </c>
      <c r="E544" s="60">
        <f>E545</f>
        <v>80000</v>
      </c>
      <c r="F544" s="60">
        <f t="shared" si="211"/>
        <v>85000</v>
      </c>
      <c r="G544" s="60">
        <f>G545</f>
        <v>85000</v>
      </c>
      <c r="H544" s="59">
        <v>0</v>
      </c>
      <c r="I544" s="59">
        <v>0</v>
      </c>
      <c r="J544" s="59">
        <v>0</v>
      </c>
      <c r="K544" s="59">
        <v>0</v>
      </c>
      <c r="L544" s="59">
        <v>0</v>
      </c>
      <c r="M544" s="59">
        <v>0</v>
      </c>
      <c r="N544" s="60"/>
      <c r="O544" s="60"/>
    </row>
    <row r="545" spans="1:15" ht="15" customHeight="1">
      <c r="A545" s="70" t="s">
        <v>338</v>
      </c>
      <c r="B545" s="70"/>
      <c r="C545" s="71">
        <v>3121</v>
      </c>
      <c r="D545" s="70" t="s">
        <v>321</v>
      </c>
      <c r="E545" s="60">
        <v>80000</v>
      </c>
      <c r="F545" s="60">
        <f t="shared" si="211"/>
        <v>85000</v>
      </c>
      <c r="G545" s="60">
        <v>85000</v>
      </c>
      <c r="H545" s="59">
        <v>0</v>
      </c>
      <c r="I545" s="59"/>
      <c r="J545" s="59">
        <v>0</v>
      </c>
      <c r="K545" s="59">
        <v>0</v>
      </c>
      <c r="L545" s="59">
        <v>0</v>
      </c>
      <c r="M545" s="59">
        <v>0</v>
      </c>
      <c r="N545" s="60"/>
      <c r="O545" s="60"/>
    </row>
    <row r="546" spans="1:15" ht="18" customHeight="1">
      <c r="A546" s="70"/>
      <c r="B546" s="70"/>
      <c r="C546" s="71">
        <v>313</v>
      </c>
      <c r="D546" s="70" t="s">
        <v>322</v>
      </c>
      <c r="E546" s="60">
        <f>SUM(E547:E548)</f>
        <v>282000</v>
      </c>
      <c r="F546" s="60">
        <f t="shared" si="211"/>
        <v>282000</v>
      </c>
      <c r="G546" s="60">
        <f aca="true" t="shared" si="217" ref="G546:M546">SUM(G547:G548)</f>
        <v>282000</v>
      </c>
      <c r="H546" s="60">
        <f t="shared" si="217"/>
        <v>0</v>
      </c>
      <c r="I546" s="60">
        <f t="shared" si="217"/>
        <v>0</v>
      </c>
      <c r="J546" s="60">
        <f t="shared" si="217"/>
        <v>0</v>
      </c>
      <c r="K546" s="60">
        <f t="shared" si="217"/>
        <v>0</v>
      </c>
      <c r="L546" s="60">
        <f t="shared" si="217"/>
        <v>0</v>
      </c>
      <c r="M546" s="60">
        <f t="shared" si="217"/>
        <v>0</v>
      </c>
      <c r="N546" s="60"/>
      <c r="O546" s="60"/>
    </row>
    <row r="547" spans="1:15" ht="15" customHeight="1">
      <c r="A547" s="70" t="s">
        <v>339</v>
      </c>
      <c r="B547" s="70"/>
      <c r="C547" s="71">
        <v>3132</v>
      </c>
      <c r="D547" s="94" t="s">
        <v>1085</v>
      </c>
      <c r="E547" s="60">
        <v>254000</v>
      </c>
      <c r="F547" s="60">
        <f t="shared" si="211"/>
        <v>254000</v>
      </c>
      <c r="G547" s="60">
        <v>254000</v>
      </c>
      <c r="H547" s="59">
        <v>0</v>
      </c>
      <c r="I547" s="59">
        <v>0</v>
      </c>
      <c r="J547" s="59">
        <v>0</v>
      </c>
      <c r="K547" s="59">
        <v>0</v>
      </c>
      <c r="L547" s="59">
        <v>0</v>
      </c>
      <c r="M547" s="59">
        <v>0</v>
      </c>
      <c r="N547" s="60"/>
      <c r="O547" s="60"/>
    </row>
    <row r="548" spans="1:15" ht="15" customHeight="1">
      <c r="A548" s="70" t="s">
        <v>340</v>
      </c>
      <c r="B548" s="70"/>
      <c r="C548" s="71">
        <v>3133</v>
      </c>
      <c r="D548" s="94" t="s">
        <v>1086</v>
      </c>
      <c r="E548" s="60">
        <v>28000</v>
      </c>
      <c r="F548" s="60">
        <f t="shared" si="211"/>
        <v>28000</v>
      </c>
      <c r="G548" s="60">
        <v>28000</v>
      </c>
      <c r="H548" s="59">
        <v>0</v>
      </c>
      <c r="I548" s="59">
        <v>0</v>
      </c>
      <c r="J548" s="59">
        <v>0</v>
      </c>
      <c r="K548" s="59">
        <v>0</v>
      </c>
      <c r="L548" s="59">
        <v>0</v>
      </c>
      <c r="M548" s="59">
        <v>0</v>
      </c>
      <c r="N548" s="60"/>
      <c r="O548" s="60"/>
    </row>
    <row r="549" spans="1:15" ht="18" customHeight="1">
      <c r="A549" s="70"/>
      <c r="B549" s="70"/>
      <c r="C549" s="71">
        <v>32</v>
      </c>
      <c r="D549" s="70" t="s">
        <v>802</v>
      </c>
      <c r="E549" s="60">
        <f>E550+E552+E556</f>
        <v>108000</v>
      </c>
      <c r="F549" s="60">
        <f t="shared" si="211"/>
        <v>149000</v>
      </c>
      <c r="G549" s="60">
        <f>G550+G552+G556</f>
        <v>139000</v>
      </c>
      <c r="H549" s="60">
        <f aca="true" t="shared" si="218" ref="H549:M549">H550+H552+H556</f>
        <v>0</v>
      </c>
      <c r="I549" s="60">
        <f t="shared" si="218"/>
        <v>0</v>
      </c>
      <c r="J549" s="60">
        <f t="shared" si="218"/>
        <v>10000</v>
      </c>
      <c r="K549" s="60">
        <f t="shared" si="218"/>
        <v>0</v>
      </c>
      <c r="L549" s="60">
        <f t="shared" si="218"/>
        <v>0</v>
      </c>
      <c r="M549" s="60">
        <f t="shared" si="218"/>
        <v>0</v>
      </c>
      <c r="N549" s="60">
        <v>120000</v>
      </c>
      <c r="O549" s="60">
        <v>150000</v>
      </c>
    </row>
    <row r="550" spans="1:15" ht="17.25" customHeight="1">
      <c r="A550" s="70"/>
      <c r="B550" s="70"/>
      <c r="C550" s="98">
        <v>321</v>
      </c>
      <c r="D550" s="70" t="s">
        <v>412</v>
      </c>
      <c r="E550" s="60">
        <f aca="true" t="shared" si="219" ref="E550:M550">SUM(E551)</f>
        <v>66000</v>
      </c>
      <c r="F550" s="60">
        <f t="shared" si="211"/>
        <v>66000</v>
      </c>
      <c r="G550" s="60">
        <f t="shared" si="219"/>
        <v>66000</v>
      </c>
      <c r="H550" s="60">
        <f t="shared" si="219"/>
        <v>0</v>
      </c>
      <c r="I550" s="60">
        <f t="shared" si="219"/>
        <v>0</v>
      </c>
      <c r="J550" s="60">
        <f t="shared" si="219"/>
        <v>0</v>
      </c>
      <c r="K550" s="60">
        <f t="shared" si="219"/>
        <v>0</v>
      </c>
      <c r="L550" s="60">
        <f t="shared" si="219"/>
        <v>0</v>
      </c>
      <c r="M550" s="60">
        <f t="shared" si="219"/>
        <v>0</v>
      </c>
      <c r="N550" s="60"/>
      <c r="O550" s="60"/>
    </row>
    <row r="551" spans="1:15" ht="15" customHeight="1">
      <c r="A551" s="70" t="s">
        <v>341</v>
      </c>
      <c r="B551" s="70"/>
      <c r="C551" s="98">
        <v>3212</v>
      </c>
      <c r="D551" s="70" t="s">
        <v>414</v>
      </c>
      <c r="E551" s="60">
        <v>66000</v>
      </c>
      <c r="F551" s="60">
        <f t="shared" si="211"/>
        <v>66000</v>
      </c>
      <c r="G551" s="60">
        <v>66000</v>
      </c>
      <c r="H551" s="60">
        <v>0</v>
      </c>
      <c r="I551" s="60">
        <v>0</v>
      </c>
      <c r="J551" s="60">
        <v>0</v>
      </c>
      <c r="K551" s="60">
        <v>0</v>
      </c>
      <c r="L551" s="60">
        <v>0</v>
      </c>
      <c r="M551" s="60">
        <v>0</v>
      </c>
      <c r="N551" s="60"/>
      <c r="O551" s="60"/>
    </row>
    <row r="552" spans="1:15" ht="17.25" customHeight="1">
      <c r="A552" s="70"/>
      <c r="B552" s="59"/>
      <c r="C552" s="87">
        <v>322</v>
      </c>
      <c r="D552" s="59" t="s">
        <v>25</v>
      </c>
      <c r="E552" s="60">
        <f>SUM(E553:E555)</f>
        <v>20000</v>
      </c>
      <c r="F552" s="60">
        <f t="shared" si="211"/>
        <v>65000</v>
      </c>
      <c r="G552" s="60">
        <f>SUM(G553:G555)</f>
        <v>55000</v>
      </c>
      <c r="H552" s="60">
        <f aca="true" t="shared" si="220" ref="H552:M552">SUM(H553:H555)</f>
        <v>0</v>
      </c>
      <c r="I552" s="60">
        <f t="shared" si="220"/>
        <v>0</v>
      </c>
      <c r="J552" s="60">
        <f t="shared" si="220"/>
        <v>10000</v>
      </c>
      <c r="K552" s="60">
        <f t="shared" si="220"/>
        <v>0</v>
      </c>
      <c r="L552" s="60">
        <f t="shared" si="220"/>
        <v>0</v>
      </c>
      <c r="M552" s="60">
        <f t="shared" si="220"/>
        <v>0</v>
      </c>
      <c r="N552" s="60"/>
      <c r="O552" s="60"/>
    </row>
    <row r="553" spans="1:15" ht="15" customHeight="1">
      <c r="A553" s="70" t="s">
        <v>342</v>
      </c>
      <c r="B553" s="59"/>
      <c r="C553" s="87">
        <v>3221</v>
      </c>
      <c r="D553" s="59" t="s">
        <v>814</v>
      </c>
      <c r="E553" s="60">
        <v>10000</v>
      </c>
      <c r="F553" s="60">
        <f>SUM(G553:M553)</f>
        <v>10000</v>
      </c>
      <c r="G553" s="60">
        <v>0</v>
      </c>
      <c r="H553" s="59">
        <v>0</v>
      </c>
      <c r="I553" s="59">
        <v>0</v>
      </c>
      <c r="J553" s="60">
        <v>10000</v>
      </c>
      <c r="K553" s="59">
        <v>0</v>
      </c>
      <c r="L553" s="59">
        <v>0</v>
      </c>
      <c r="M553" s="59">
        <v>0</v>
      </c>
      <c r="N553" s="60"/>
      <c r="O553" s="60"/>
    </row>
    <row r="554" spans="1:15" ht="15" customHeight="1">
      <c r="A554" s="70" t="s">
        <v>343</v>
      </c>
      <c r="B554" s="59"/>
      <c r="C554" s="87">
        <v>3223</v>
      </c>
      <c r="D554" s="59" t="s">
        <v>404</v>
      </c>
      <c r="E554" s="60">
        <v>5000</v>
      </c>
      <c r="F554" s="60">
        <f t="shared" si="211"/>
        <v>5000</v>
      </c>
      <c r="G554" s="60">
        <v>5000</v>
      </c>
      <c r="H554" s="59">
        <v>0</v>
      </c>
      <c r="I554" s="59">
        <v>0</v>
      </c>
      <c r="J554" s="59">
        <v>0</v>
      </c>
      <c r="K554" s="59">
        <v>0</v>
      </c>
      <c r="L554" s="59">
        <v>0</v>
      </c>
      <c r="M554" s="59">
        <v>0</v>
      </c>
      <c r="N554" s="60"/>
      <c r="O554" s="60"/>
    </row>
    <row r="555" spans="1:15" ht="15" customHeight="1">
      <c r="A555" s="70" t="s">
        <v>344</v>
      </c>
      <c r="B555" s="59"/>
      <c r="C555" s="87">
        <v>3224</v>
      </c>
      <c r="D555" s="59" t="s">
        <v>820</v>
      </c>
      <c r="E555" s="60">
        <v>5000</v>
      </c>
      <c r="F555" s="60">
        <f>SUM(G555:M555)</f>
        <v>50000</v>
      </c>
      <c r="G555" s="60">
        <v>50000</v>
      </c>
      <c r="H555" s="59">
        <v>0</v>
      </c>
      <c r="I555" s="59">
        <v>0</v>
      </c>
      <c r="J555" s="59">
        <v>0</v>
      </c>
      <c r="K555" s="59">
        <v>0</v>
      </c>
      <c r="L555" s="59">
        <v>0</v>
      </c>
      <c r="M555" s="59">
        <v>0</v>
      </c>
      <c r="N555" s="60"/>
      <c r="O555" s="60"/>
    </row>
    <row r="556" spans="1:15" ht="18" customHeight="1">
      <c r="A556" s="70"/>
      <c r="B556" s="70"/>
      <c r="C556" s="71">
        <v>329</v>
      </c>
      <c r="D556" s="70" t="s">
        <v>23</v>
      </c>
      <c r="E556" s="60">
        <f>SUM(E557:E558)</f>
        <v>22000</v>
      </c>
      <c r="F556" s="60">
        <f>SUM(G556:M556)</f>
        <v>18000</v>
      </c>
      <c r="G556" s="60">
        <f>SUM(G557:G558)</f>
        <v>18000</v>
      </c>
      <c r="H556" s="60">
        <f aca="true" t="shared" si="221" ref="H556:M556">H557</f>
        <v>0</v>
      </c>
      <c r="I556" s="60">
        <f t="shared" si="221"/>
        <v>0</v>
      </c>
      <c r="J556" s="60">
        <f t="shared" si="221"/>
        <v>0</v>
      </c>
      <c r="K556" s="60">
        <f t="shared" si="221"/>
        <v>0</v>
      </c>
      <c r="L556" s="60">
        <f t="shared" si="221"/>
        <v>0</v>
      </c>
      <c r="M556" s="60">
        <f t="shared" si="221"/>
        <v>0</v>
      </c>
      <c r="N556" s="60"/>
      <c r="O556" s="60"/>
    </row>
    <row r="557" spans="1:15" ht="15" customHeight="1">
      <c r="A557" s="70" t="s">
        <v>345</v>
      </c>
      <c r="B557" s="70"/>
      <c r="C557" s="71">
        <v>3291</v>
      </c>
      <c r="D557" s="70" t="s">
        <v>24</v>
      </c>
      <c r="E557" s="60">
        <v>17000</v>
      </c>
      <c r="F557" s="60">
        <f>SUM(G557:M557)</f>
        <v>15000</v>
      </c>
      <c r="G557" s="60">
        <v>15000</v>
      </c>
      <c r="H557" s="59">
        <v>0</v>
      </c>
      <c r="I557" s="59">
        <v>0</v>
      </c>
      <c r="J557" s="59">
        <v>0</v>
      </c>
      <c r="K557" s="59">
        <v>0</v>
      </c>
      <c r="L557" s="59">
        <v>0</v>
      </c>
      <c r="M557" s="59">
        <v>0</v>
      </c>
      <c r="N557" s="60"/>
      <c r="O557" s="60"/>
    </row>
    <row r="558" spans="1:15" ht="15" customHeight="1">
      <c r="A558" s="70" t="s">
        <v>839</v>
      </c>
      <c r="B558" s="70"/>
      <c r="C558" s="98">
        <v>3299</v>
      </c>
      <c r="D558" s="70" t="s">
        <v>408</v>
      </c>
      <c r="E558" s="60">
        <v>5000</v>
      </c>
      <c r="F558" s="60">
        <f>SUM(G558:M558)</f>
        <v>3000</v>
      </c>
      <c r="G558" s="60">
        <v>3000</v>
      </c>
      <c r="H558" s="59">
        <v>0</v>
      </c>
      <c r="I558" s="59">
        <v>0</v>
      </c>
      <c r="J558" s="59">
        <v>0</v>
      </c>
      <c r="K558" s="59">
        <v>0</v>
      </c>
      <c r="L558" s="59">
        <v>0</v>
      </c>
      <c r="M558" s="59">
        <v>0</v>
      </c>
      <c r="N558" s="60"/>
      <c r="O558" s="60"/>
    </row>
    <row r="559" spans="1:15" ht="15" customHeight="1">
      <c r="A559" s="93"/>
      <c r="B559" s="93"/>
      <c r="C559" s="151"/>
      <c r="D559" s="93"/>
      <c r="E559" s="76"/>
      <c r="F559" s="76"/>
      <c r="G559" s="76"/>
      <c r="H559" s="66"/>
      <c r="I559" s="66"/>
      <c r="J559" s="66"/>
      <c r="K559" s="66"/>
      <c r="L559" s="66"/>
      <c r="M559" s="66"/>
      <c r="N559" s="76"/>
      <c r="O559" s="76"/>
    </row>
    <row r="560" spans="1:15" s="66" customFormat="1" ht="18.75" customHeight="1">
      <c r="A560" s="93"/>
      <c r="B560" s="93"/>
      <c r="C560" s="72"/>
      <c r="E560" s="76"/>
      <c r="F560" s="76"/>
      <c r="G560" s="76"/>
      <c r="N560" s="76"/>
      <c r="O560" s="76"/>
    </row>
    <row r="561" spans="1:15" ht="18" customHeight="1">
      <c r="A561" s="191" t="s">
        <v>36</v>
      </c>
      <c r="B561" s="190" t="s">
        <v>333</v>
      </c>
      <c r="C561" s="191" t="s">
        <v>800</v>
      </c>
      <c r="D561" s="191" t="s">
        <v>422</v>
      </c>
      <c r="E561" s="192" t="s">
        <v>1053</v>
      </c>
      <c r="F561" s="194" t="s">
        <v>1054</v>
      </c>
      <c r="G561" s="189" t="s">
        <v>1056</v>
      </c>
      <c r="H561" s="189"/>
      <c r="I561" s="189"/>
      <c r="J561" s="189"/>
      <c r="K561" s="189"/>
      <c r="L561" s="189"/>
      <c r="M561" s="189"/>
      <c r="N561" s="190" t="s">
        <v>905</v>
      </c>
      <c r="O561" s="190" t="s">
        <v>1055</v>
      </c>
    </row>
    <row r="562" spans="1:15" ht="39" customHeight="1">
      <c r="A562" s="191"/>
      <c r="B562" s="191"/>
      <c r="C562" s="191"/>
      <c r="D562" s="191"/>
      <c r="E562" s="193"/>
      <c r="F562" s="195"/>
      <c r="G562" s="57" t="s">
        <v>804</v>
      </c>
      <c r="H562" s="57" t="s">
        <v>334</v>
      </c>
      <c r="I562" s="57" t="s">
        <v>803</v>
      </c>
      <c r="J562" s="57" t="s">
        <v>805</v>
      </c>
      <c r="K562" s="57" t="s">
        <v>346</v>
      </c>
      <c r="L562" s="57" t="s">
        <v>806</v>
      </c>
      <c r="M562" s="57" t="s">
        <v>807</v>
      </c>
      <c r="N562" s="190"/>
      <c r="O562" s="190"/>
    </row>
    <row r="563" spans="1:15" ht="12" customHeight="1">
      <c r="A563" s="78">
        <v>1</v>
      </c>
      <c r="B563" s="78">
        <v>2</v>
      </c>
      <c r="C563" s="78">
        <v>3</v>
      </c>
      <c r="D563" s="78">
        <v>4</v>
      </c>
      <c r="E563" s="78">
        <v>5</v>
      </c>
      <c r="F563" s="78">
        <v>6</v>
      </c>
      <c r="G563" s="78">
        <v>7</v>
      </c>
      <c r="H563" s="78">
        <v>8</v>
      </c>
      <c r="I563" s="78">
        <v>9</v>
      </c>
      <c r="J563" s="78">
        <v>10</v>
      </c>
      <c r="K563" s="78">
        <v>11</v>
      </c>
      <c r="L563" s="78">
        <v>12</v>
      </c>
      <c r="M563" s="78">
        <v>13</v>
      </c>
      <c r="N563" s="78">
        <v>14</v>
      </c>
      <c r="O563" s="78">
        <v>15</v>
      </c>
    </row>
    <row r="564" spans="1:15" ht="28.5" customHeight="1">
      <c r="A564" s="70"/>
      <c r="B564" s="69" t="s">
        <v>81</v>
      </c>
      <c r="C564" s="213" t="s">
        <v>927</v>
      </c>
      <c r="D564" s="214"/>
      <c r="E564" s="62">
        <f aca="true" t="shared" si="222" ref="E564:O564">E565</f>
        <v>280000</v>
      </c>
      <c r="F564" s="62">
        <f t="shared" si="211"/>
        <v>0</v>
      </c>
      <c r="G564" s="62">
        <f t="shared" si="222"/>
        <v>0</v>
      </c>
      <c r="H564" s="62">
        <f t="shared" si="222"/>
        <v>0</v>
      </c>
      <c r="I564" s="62">
        <f t="shared" si="222"/>
        <v>0</v>
      </c>
      <c r="J564" s="62">
        <f t="shared" si="222"/>
        <v>0</v>
      </c>
      <c r="K564" s="62">
        <f t="shared" si="222"/>
        <v>0</v>
      </c>
      <c r="L564" s="62">
        <f t="shared" si="222"/>
        <v>0</v>
      </c>
      <c r="M564" s="62">
        <f t="shared" si="222"/>
        <v>0</v>
      </c>
      <c r="N564" s="62">
        <f t="shared" si="222"/>
        <v>50000</v>
      </c>
      <c r="O564" s="62">
        <f t="shared" si="222"/>
        <v>50000</v>
      </c>
    </row>
    <row r="565" spans="1:15" ht="21" customHeight="1">
      <c r="A565" s="70"/>
      <c r="B565" s="70"/>
      <c r="C565" s="71">
        <v>4</v>
      </c>
      <c r="D565" s="94" t="s">
        <v>219</v>
      </c>
      <c r="E565" s="60">
        <f>E566</f>
        <v>280000</v>
      </c>
      <c r="F565" s="60">
        <f t="shared" si="211"/>
        <v>0</v>
      </c>
      <c r="G565" s="60">
        <f>G566</f>
        <v>0</v>
      </c>
      <c r="H565" s="60">
        <f aca="true" t="shared" si="223" ref="H565:M567">H566</f>
        <v>0</v>
      </c>
      <c r="I565" s="60">
        <f t="shared" si="223"/>
        <v>0</v>
      </c>
      <c r="J565" s="60">
        <f t="shared" si="223"/>
        <v>0</v>
      </c>
      <c r="K565" s="60">
        <f t="shared" si="223"/>
        <v>0</v>
      </c>
      <c r="L565" s="60">
        <f t="shared" si="223"/>
        <v>0</v>
      </c>
      <c r="M565" s="60">
        <f t="shared" si="223"/>
        <v>0</v>
      </c>
      <c r="N565" s="60">
        <f>N566</f>
        <v>50000</v>
      </c>
      <c r="O565" s="60">
        <f>O566</f>
        <v>50000</v>
      </c>
    </row>
    <row r="566" spans="1:15" ht="18" customHeight="1">
      <c r="A566" s="70"/>
      <c r="B566" s="70"/>
      <c r="C566" s="71">
        <v>45</v>
      </c>
      <c r="D566" s="94" t="s">
        <v>220</v>
      </c>
      <c r="E566" s="60">
        <f>E567</f>
        <v>280000</v>
      </c>
      <c r="F566" s="60">
        <f t="shared" si="211"/>
        <v>0</v>
      </c>
      <c r="G566" s="60">
        <f>G567</f>
        <v>0</v>
      </c>
      <c r="H566" s="60">
        <f t="shared" si="223"/>
        <v>0</v>
      </c>
      <c r="I566" s="60">
        <f t="shared" si="223"/>
        <v>0</v>
      </c>
      <c r="J566" s="60">
        <f t="shared" si="223"/>
        <v>0</v>
      </c>
      <c r="K566" s="60">
        <f t="shared" si="223"/>
        <v>0</v>
      </c>
      <c r="L566" s="60">
        <f t="shared" si="223"/>
        <v>0</v>
      </c>
      <c r="M566" s="60">
        <f t="shared" si="223"/>
        <v>0</v>
      </c>
      <c r="N566" s="60">
        <v>50000</v>
      </c>
      <c r="O566" s="60">
        <v>50000</v>
      </c>
    </row>
    <row r="567" spans="1:15" ht="17.25" customHeight="1">
      <c r="A567" s="70"/>
      <c r="B567" s="70"/>
      <c r="C567" s="71">
        <v>451</v>
      </c>
      <c r="D567" s="94" t="s">
        <v>221</v>
      </c>
      <c r="E567" s="60">
        <f>E568</f>
        <v>280000</v>
      </c>
      <c r="F567" s="60">
        <f t="shared" si="211"/>
        <v>0</v>
      </c>
      <c r="G567" s="60">
        <f>G568</f>
        <v>0</v>
      </c>
      <c r="H567" s="60">
        <f t="shared" si="223"/>
        <v>0</v>
      </c>
      <c r="I567" s="60">
        <f t="shared" si="223"/>
        <v>0</v>
      </c>
      <c r="J567" s="60">
        <f t="shared" si="223"/>
        <v>0</v>
      </c>
      <c r="K567" s="60">
        <f t="shared" si="223"/>
        <v>0</v>
      </c>
      <c r="L567" s="60">
        <f t="shared" si="223"/>
        <v>0</v>
      </c>
      <c r="M567" s="60">
        <f t="shared" si="223"/>
        <v>0</v>
      </c>
      <c r="N567" s="60"/>
      <c r="O567" s="60"/>
    </row>
    <row r="568" spans="1:15" ht="15" customHeight="1">
      <c r="A568" s="70"/>
      <c r="B568" s="70"/>
      <c r="C568" s="71">
        <v>4511</v>
      </c>
      <c r="D568" s="94" t="s">
        <v>525</v>
      </c>
      <c r="E568" s="60">
        <v>280000</v>
      </c>
      <c r="F568" s="60">
        <f t="shared" si="211"/>
        <v>0</v>
      </c>
      <c r="G568" s="60">
        <v>0</v>
      </c>
      <c r="H568" s="59">
        <v>0</v>
      </c>
      <c r="I568" s="59">
        <v>0</v>
      </c>
      <c r="J568" s="60">
        <v>0</v>
      </c>
      <c r="K568" s="59">
        <v>0</v>
      </c>
      <c r="L568" s="60">
        <v>0</v>
      </c>
      <c r="M568" s="59">
        <v>0</v>
      </c>
      <c r="N568" s="60"/>
      <c r="O568" s="60"/>
    </row>
    <row r="569" spans="1:15" ht="30.75" customHeight="1">
      <c r="A569" s="99"/>
      <c r="B569" s="69"/>
      <c r="C569" s="223" t="s">
        <v>872</v>
      </c>
      <c r="D569" s="224"/>
      <c r="E569" s="97">
        <f aca="true" t="shared" si="224" ref="E569:O569">E570</f>
        <v>480900</v>
      </c>
      <c r="F569" s="97">
        <f aca="true" t="shared" si="225" ref="F569:F607">SUM(G569:M569)</f>
        <v>504500</v>
      </c>
      <c r="G569" s="97">
        <f t="shared" si="224"/>
        <v>504500</v>
      </c>
      <c r="H569" s="97">
        <f t="shared" si="224"/>
        <v>0</v>
      </c>
      <c r="I569" s="97"/>
      <c r="J569" s="97">
        <f t="shared" si="224"/>
        <v>0</v>
      </c>
      <c r="K569" s="97">
        <f t="shared" si="224"/>
        <v>0</v>
      </c>
      <c r="L569" s="97">
        <f t="shared" si="224"/>
        <v>0</v>
      </c>
      <c r="M569" s="97">
        <f t="shared" si="224"/>
        <v>0</v>
      </c>
      <c r="N569" s="97">
        <f t="shared" si="224"/>
        <v>515000</v>
      </c>
      <c r="O569" s="97">
        <f t="shared" si="224"/>
        <v>535000</v>
      </c>
    </row>
    <row r="570" spans="1:15" ht="28.5" customHeight="1">
      <c r="A570" s="70"/>
      <c r="B570" s="69"/>
      <c r="C570" s="199" t="s">
        <v>875</v>
      </c>
      <c r="D570" s="200"/>
      <c r="E570" s="63">
        <f>E571+E600</f>
        <v>480900</v>
      </c>
      <c r="F570" s="63">
        <f t="shared" si="225"/>
        <v>504500</v>
      </c>
      <c r="G570" s="63">
        <f aca="true" t="shared" si="226" ref="G570:O570">G571+G600</f>
        <v>504500</v>
      </c>
      <c r="H570" s="63">
        <f t="shared" si="226"/>
        <v>0</v>
      </c>
      <c r="I570" s="63">
        <f t="shared" si="226"/>
        <v>0</v>
      </c>
      <c r="J570" s="63">
        <f t="shared" si="226"/>
        <v>0</v>
      </c>
      <c r="K570" s="63">
        <f t="shared" si="226"/>
        <v>0</v>
      </c>
      <c r="L570" s="63">
        <f t="shared" si="226"/>
        <v>0</v>
      </c>
      <c r="M570" s="63">
        <f t="shared" si="226"/>
        <v>0</v>
      </c>
      <c r="N570" s="63">
        <f t="shared" si="226"/>
        <v>515000</v>
      </c>
      <c r="O570" s="63">
        <f t="shared" si="226"/>
        <v>535000</v>
      </c>
    </row>
    <row r="571" spans="1:15" ht="25.5" customHeight="1">
      <c r="A571" s="70"/>
      <c r="B571" s="69" t="s">
        <v>71</v>
      </c>
      <c r="C571" s="197" t="s">
        <v>928</v>
      </c>
      <c r="D571" s="198"/>
      <c r="E571" s="62">
        <f aca="true" t="shared" si="227" ref="E571:O571">SUM(E572)</f>
        <v>415900</v>
      </c>
      <c r="F571" s="62">
        <f t="shared" si="225"/>
        <v>434500</v>
      </c>
      <c r="G571" s="62">
        <f t="shared" si="227"/>
        <v>434500</v>
      </c>
      <c r="H571" s="62">
        <f t="shared" si="227"/>
        <v>0</v>
      </c>
      <c r="I571" s="62">
        <f t="shared" si="227"/>
        <v>0</v>
      </c>
      <c r="J571" s="62">
        <f t="shared" si="227"/>
        <v>0</v>
      </c>
      <c r="K571" s="62">
        <f t="shared" si="227"/>
        <v>0</v>
      </c>
      <c r="L571" s="62">
        <f t="shared" si="227"/>
        <v>0</v>
      </c>
      <c r="M571" s="62">
        <f t="shared" si="227"/>
        <v>0</v>
      </c>
      <c r="N571" s="62">
        <f t="shared" si="227"/>
        <v>445000</v>
      </c>
      <c r="O571" s="62">
        <f t="shared" si="227"/>
        <v>460000</v>
      </c>
    </row>
    <row r="572" spans="1:15" ht="21" customHeight="1">
      <c r="A572" s="70"/>
      <c r="B572" s="59"/>
      <c r="C572" s="87">
        <v>3</v>
      </c>
      <c r="D572" s="59" t="s">
        <v>197</v>
      </c>
      <c r="E572" s="60">
        <f>E573+E581</f>
        <v>415900</v>
      </c>
      <c r="F572" s="60">
        <f t="shared" si="225"/>
        <v>434500</v>
      </c>
      <c r="G572" s="60">
        <f>G573+G581</f>
        <v>434500</v>
      </c>
      <c r="H572" s="60">
        <f>H573+H581</f>
        <v>0</v>
      </c>
      <c r="I572" s="60"/>
      <c r="J572" s="60">
        <f aca="true" t="shared" si="228" ref="J572:O572">J573+J581</f>
        <v>0</v>
      </c>
      <c r="K572" s="60">
        <f t="shared" si="228"/>
        <v>0</v>
      </c>
      <c r="L572" s="60">
        <f t="shared" si="228"/>
        <v>0</v>
      </c>
      <c r="M572" s="60">
        <f t="shared" si="228"/>
        <v>0</v>
      </c>
      <c r="N572" s="60">
        <f t="shared" si="228"/>
        <v>445000</v>
      </c>
      <c r="O572" s="60">
        <f t="shared" si="228"/>
        <v>460000</v>
      </c>
    </row>
    <row r="573" spans="1:15" ht="18" customHeight="1">
      <c r="A573" s="70"/>
      <c r="B573" s="59"/>
      <c r="C573" s="87">
        <v>31</v>
      </c>
      <c r="D573" s="59" t="s">
        <v>318</v>
      </c>
      <c r="E573" s="60">
        <f>E574+E576+E578</f>
        <v>335500</v>
      </c>
      <c r="F573" s="60">
        <f t="shared" si="225"/>
        <v>362100</v>
      </c>
      <c r="G573" s="60">
        <f>G574+G576+G578</f>
        <v>362100</v>
      </c>
      <c r="H573" s="59">
        <v>0</v>
      </c>
      <c r="I573" s="59">
        <v>0</v>
      </c>
      <c r="J573" s="59">
        <v>0</v>
      </c>
      <c r="K573" s="59">
        <v>0</v>
      </c>
      <c r="L573" s="59">
        <v>0</v>
      </c>
      <c r="M573" s="59">
        <v>0</v>
      </c>
      <c r="N573" s="60">
        <v>370000</v>
      </c>
      <c r="O573" s="60">
        <v>380000</v>
      </c>
    </row>
    <row r="574" spans="1:15" ht="18" customHeight="1">
      <c r="A574" s="70"/>
      <c r="B574" s="59"/>
      <c r="C574" s="87">
        <v>311</v>
      </c>
      <c r="D574" s="59" t="s">
        <v>1018</v>
      </c>
      <c r="E574" s="60">
        <f aca="true" t="shared" si="229" ref="E574:M574">SUM(E575)</f>
        <v>280000</v>
      </c>
      <c r="F574" s="60">
        <f t="shared" si="225"/>
        <v>300000</v>
      </c>
      <c r="G574" s="60">
        <f t="shared" si="229"/>
        <v>300000</v>
      </c>
      <c r="H574" s="60">
        <f t="shared" si="229"/>
        <v>0</v>
      </c>
      <c r="I574" s="60">
        <f t="shared" si="229"/>
        <v>0</v>
      </c>
      <c r="J574" s="60">
        <f t="shared" si="229"/>
        <v>0</v>
      </c>
      <c r="K574" s="60">
        <f t="shared" si="229"/>
        <v>0</v>
      </c>
      <c r="L574" s="60">
        <f t="shared" si="229"/>
        <v>0</v>
      </c>
      <c r="M574" s="60">
        <f t="shared" si="229"/>
        <v>0</v>
      </c>
      <c r="N574" s="60"/>
      <c r="O574" s="60"/>
    </row>
    <row r="575" spans="1:15" ht="15" customHeight="1">
      <c r="A575" s="70" t="s">
        <v>840</v>
      </c>
      <c r="B575" s="59"/>
      <c r="C575" s="87">
        <v>3111</v>
      </c>
      <c r="D575" s="59" t="s">
        <v>319</v>
      </c>
      <c r="E575" s="60">
        <v>280000</v>
      </c>
      <c r="F575" s="60">
        <f t="shared" si="225"/>
        <v>300000</v>
      </c>
      <c r="G575" s="60">
        <v>300000</v>
      </c>
      <c r="H575" s="59">
        <v>0</v>
      </c>
      <c r="I575" s="59">
        <v>0</v>
      </c>
      <c r="J575" s="59">
        <v>0</v>
      </c>
      <c r="K575" s="59">
        <v>0</v>
      </c>
      <c r="L575" s="59">
        <v>0</v>
      </c>
      <c r="M575" s="59">
        <v>0</v>
      </c>
      <c r="N575" s="60"/>
      <c r="O575" s="60"/>
    </row>
    <row r="576" spans="1:15" ht="18" customHeight="1">
      <c r="A576" s="70"/>
      <c r="B576" s="59"/>
      <c r="C576" s="87">
        <v>312</v>
      </c>
      <c r="D576" s="59" t="s">
        <v>320</v>
      </c>
      <c r="E576" s="60">
        <f aca="true" t="shared" si="230" ref="E576:M576">SUM(E577)</f>
        <v>7500</v>
      </c>
      <c r="F576" s="60">
        <f t="shared" si="225"/>
        <v>10000</v>
      </c>
      <c r="G576" s="60">
        <f t="shared" si="230"/>
        <v>10000</v>
      </c>
      <c r="H576" s="60">
        <f t="shared" si="230"/>
        <v>0</v>
      </c>
      <c r="I576" s="60">
        <f t="shared" si="230"/>
        <v>0</v>
      </c>
      <c r="J576" s="60">
        <f t="shared" si="230"/>
        <v>0</v>
      </c>
      <c r="K576" s="60">
        <f t="shared" si="230"/>
        <v>0</v>
      </c>
      <c r="L576" s="60">
        <f t="shared" si="230"/>
        <v>0</v>
      </c>
      <c r="M576" s="60">
        <f t="shared" si="230"/>
        <v>0</v>
      </c>
      <c r="N576" s="60"/>
      <c r="O576" s="60"/>
    </row>
    <row r="577" spans="1:15" ht="15" customHeight="1">
      <c r="A577" s="70" t="s">
        <v>847</v>
      </c>
      <c r="B577" s="59"/>
      <c r="C577" s="87">
        <v>3121</v>
      </c>
      <c r="D577" s="59" t="s">
        <v>321</v>
      </c>
      <c r="E577" s="60">
        <v>7500</v>
      </c>
      <c r="F577" s="60">
        <f t="shared" si="225"/>
        <v>10000</v>
      </c>
      <c r="G577" s="60">
        <v>10000</v>
      </c>
      <c r="H577" s="59">
        <v>0</v>
      </c>
      <c r="I577" s="59">
        <v>0</v>
      </c>
      <c r="J577" s="59">
        <v>0</v>
      </c>
      <c r="K577" s="59">
        <v>0</v>
      </c>
      <c r="L577" s="59">
        <v>0</v>
      </c>
      <c r="M577" s="59">
        <v>0</v>
      </c>
      <c r="N577" s="60"/>
      <c r="O577" s="60"/>
    </row>
    <row r="578" spans="1:15" ht="18" customHeight="1">
      <c r="A578" s="70"/>
      <c r="B578" s="59"/>
      <c r="C578" s="87">
        <v>313</v>
      </c>
      <c r="D578" s="59" t="s">
        <v>322</v>
      </c>
      <c r="E578" s="60">
        <f>SUM(E579:E580)</f>
        <v>48000</v>
      </c>
      <c r="F578" s="60">
        <f t="shared" si="225"/>
        <v>52100</v>
      </c>
      <c r="G578" s="60">
        <f aca="true" t="shared" si="231" ref="G578:M578">SUM(G579:G580)</f>
        <v>52100</v>
      </c>
      <c r="H578" s="60">
        <f t="shared" si="231"/>
        <v>0</v>
      </c>
      <c r="I578" s="60">
        <f t="shared" si="231"/>
        <v>0</v>
      </c>
      <c r="J578" s="60">
        <f t="shared" si="231"/>
        <v>0</v>
      </c>
      <c r="K578" s="60">
        <f t="shared" si="231"/>
        <v>0</v>
      </c>
      <c r="L578" s="60">
        <f t="shared" si="231"/>
        <v>0</v>
      </c>
      <c r="M578" s="60">
        <f t="shared" si="231"/>
        <v>0</v>
      </c>
      <c r="N578" s="60"/>
      <c r="O578" s="60"/>
    </row>
    <row r="579" spans="1:15" ht="15" customHeight="1">
      <c r="A579" s="70" t="s">
        <v>848</v>
      </c>
      <c r="B579" s="59"/>
      <c r="C579" s="87">
        <v>3132</v>
      </c>
      <c r="D579" s="94" t="s">
        <v>1085</v>
      </c>
      <c r="E579" s="60">
        <v>43000</v>
      </c>
      <c r="F579" s="60">
        <f t="shared" si="225"/>
        <v>47000</v>
      </c>
      <c r="G579" s="60">
        <v>47000</v>
      </c>
      <c r="H579" s="59">
        <v>0</v>
      </c>
      <c r="I579" s="59">
        <v>0</v>
      </c>
      <c r="J579" s="59">
        <v>0</v>
      </c>
      <c r="K579" s="59">
        <v>0</v>
      </c>
      <c r="L579" s="59">
        <v>0</v>
      </c>
      <c r="M579" s="59">
        <v>0</v>
      </c>
      <c r="N579" s="60"/>
      <c r="O579" s="60"/>
    </row>
    <row r="580" spans="1:15" ht="15" customHeight="1">
      <c r="A580" s="70" t="s">
        <v>1122</v>
      </c>
      <c r="B580" s="59"/>
      <c r="C580" s="87">
        <v>3133</v>
      </c>
      <c r="D580" s="94" t="s">
        <v>1086</v>
      </c>
      <c r="E580" s="60">
        <v>5000</v>
      </c>
      <c r="F580" s="60">
        <f t="shared" si="225"/>
        <v>5100</v>
      </c>
      <c r="G580" s="60">
        <v>5100</v>
      </c>
      <c r="H580" s="59">
        <v>0</v>
      </c>
      <c r="I580" s="59">
        <v>0</v>
      </c>
      <c r="J580" s="59">
        <v>0</v>
      </c>
      <c r="K580" s="59">
        <v>0</v>
      </c>
      <c r="L580" s="59">
        <v>0</v>
      </c>
      <c r="M580" s="59">
        <v>0</v>
      </c>
      <c r="N580" s="60"/>
      <c r="O580" s="60"/>
    </row>
    <row r="581" spans="1:15" ht="18" customHeight="1">
      <c r="A581" s="70"/>
      <c r="B581" s="59"/>
      <c r="C581" s="87">
        <v>32</v>
      </c>
      <c r="D581" s="59" t="s">
        <v>802</v>
      </c>
      <c r="E581" s="60">
        <f>E582+E584+E588+E598</f>
        <v>80400</v>
      </c>
      <c r="F581" s="60">
        <f t="shared" si="225"/>
        <v>72400</v>
      </c>
      <c r="G581" s="60">
        <f>G582+G584+G588+G598</f>
        <v>72400</v>
      </c>
      <c r="H581" s="60">
        <f aca="true" t="shared" si="232" ref="H581:M581">H584+H588+H598</f>
        <v>0</v>
      </c>
      <c r="I581" s="60">
        <f t="shared" si="232"/>
        <v>0</v>
      </c>
      <c r="J581" s="60">
        <f t="shared" si="232"/>
        <v>0</v>
      </c>
      <c r="K581" s="60">
        <f t="shared" si="232"/>
        <v>0</v>
      </c>
      <c r="L581" s="60">
        <f t="shared" si="232"/>
        <v>0</v>
      </c>
      <c r="M581" s="60">
        <f t="shared" si="232"/>
        <v>0</v>
      </c>
      <c r="N581" s="60">
        <v>75000</v>
      </c>
      <c r="O581" s="60">
        <v>80000</v>
      </c>
    </row>
    <row r="582" spans="1:15" ht="17.25" customHeight="1">
      <c r="A582" s="70"/>
      <c r="B582" s="70"/>
      <c r="C582" s="98">
        <v>321</v>
      </c>
      <c r="D582" s="70" t="s">
        <v>412</v>
      </c>
      <c r="E582" s="60">
        <f aca="true" t="shared" si="233" ref="E582:M582">SUM(E583)</f>
        <v>9400</v>
      </c>
      <c r="F582" s="60">
        <f t="shared" si="225"/>
        <v>9400</v>
      </c>
      <c r="G582" s="60">
        <f t="shared" si="233"/>
        <v>9400</v>
      </c>
      <c r="H582" s="60">
        <f t="shared" si="233"/>
        <v>0</v>
      </c>
      <c r="I582" s="60">
        <f t="shared" si="233"/>
        <v>0</v>
      </c>
      <c r="J582" s="60">
        <f t="shared" si="233"/>
        <v>0</v>
      </c>
      <c r="K582" s="60">
        <f t="shared" si="233"/>
        <v>0</v>
      </c>
      <c r="L582" s="60">
        <f t="shared" si="233"/>
        <v>0</v>
      </c>
      <c r="M582" s="60">
        <f t="shared" si="233"/>
        <v>0</v>
      </c>
      <c r="N582" s="60"/>
      <c r="O582" s="60"/>
    </row>
    <row r="583" spans="1:15" ht="15" customHeight="1">
      <c r="A583" s="70" t="s">
        <v>1025</v>
      </c>
      <c r="B583" s="70"/>
      <c r="C583" s="98">
        <v>3212</v>
      </c>
      <c r="D583" s="70" t="s">
        <v>414</v>
      </c>
      <c r="E583" s="60">
        <v>9400</v>
      </c>
      <c r="F583" s="60">
        <f t="shared" si="225"/>
        <v>9400</v>
      </c>
      <c r="G583" s="60">
        <v>9400</v>
      </c>
      <c r="H583" s="60">
        <v>0</v>
      </c>
      <c r="I583" s="60">
        <v>0</v>
      </c>
      <c r="J583" s="60">
        <v>0</v>
      </c>
      <c r="K583" s="60">
        <v>0</v>
      </c>
      <c r="L583" s="60">
        <v>0</v>
      </c>
      <c r="M583" s="60">
        <v>0</v>
      </c>
      <c r="N583" s="60"/>
      <c r="O583" s="60"/>
    </row>
    <row r="584" spans="1:15" ht="17.25" customHeight="1">
      <c r="A584" s="70" t="s">
        <v>19</v>
      </c>
      <c r="B584" s="59"/>
      <c r="C584" s="87">
        <v>322</v>
      </c>
      <c r="D584" s="59" t="s">
        <v>25</v>
      </c>
      <c r="E584" s="60">
        <f>SUM(E585:E587)</f>
        <v>17000</v>
      </c>
      <c r="F584" s="60">
        <f t="shared" si="225"/>
        <v>17000</v>
      </c>
      <c r="G584" s="60">
        <f aca="true" t="shared" si="234" ref="G584:M584">SUM(G585:G587)</f>
        <v>17000</v>
      </c>
      <c r="H584" s="60">
        <f t="shared" si="234"/>
        <v>0</v>
      </c>
      <c r="I584" s="60">
        <f t="shared" si="234"/>
        <v>0</v>
      </c>
      <c r="J584" s="60">
        <f t="shared" si="234"/>
        <v>0</v>
      </c>
      <c r="K584" s="60">
        <f t="shared" si="234"/>
        <v>0</v>
      </c>
      <c r="L584" s="60">
        <f t="shared" si="234"/>
        <v>0</v>
      </c>
      <c r="M584" s="60">
        <f t="shared" si="234"/>
        <v>0</v>
      </c>
      <c r="N584" s="60"/>
      <c r="O584" s="60"/>
    </row>
    <row r="585" spans="1:15" ht="15" customHeight="1">
      <c r="A585" s="70" t="s">
        <v>1041</v>
      </c>
      <c r="B585" s="59"/>
      <c r="C585" s="87">
        <v>3221</v>
      </c>
      <c r="D585" s="59" t="s">
        <v>26</v>
      </c>
      <c r="E585" s="60">
        <v>7000</v>
      </c>
      <c r="F585" s="60">
        <f t="shared" si="225"/>
        <v>7000</v>
      </c>
      <c r="G585" s="60">
        <v>7000</v>
      </c>
      <c r="H585" s="59">
        <v>0</v>
      </c>
      <c r="I585" s="59">
        <v>0</v>
      </c>
      <c r="J585" s="59">
        <v>0</v>
      </c>
      <c r="K585" s="59">
        <v>0</v>
      </c>
      <c r="L585" s="59">
        <v>0</v>
      </c>
      <c r="M585" s="59">
        <v>0</v>
      </c>
      <c r="N585" s="60"/>
      <c r="O585" s="60"/>
    </row>
    <row r="586" spans="1:15" ht="15" customHeight="1">
      <c r="A586" s="70" t="s">
        <v>1042</v>
      </c>
      <c r="B586" s="59"/>
      <c r="C586" s="87">
        <v>3224</v>
      </c>
      <c r="D586" s="59" t="s">
        <v>27</v>
      </c>
      <c r="E586" s="60">
        <v>3000</v>
      </c>
      <c r="F586" s="60">
        <f t="shared" si="225"/>
        <v>3000</v>
      </c>
      <c r="G586" s="60">
        <v>3000</v>
      </c>
      <c r="H586" s="59">
        <v>0</v>
      </c>
      <c r="I586" s="59">
        <v>0</v>
      </c>
      <c r="J586" s="59">
        <v>0</v>
      </c>
      <c r="K586" s="59">
        <v>0</v>
      </c>
      <c r="L586" s="59">
        <v>0</v>
      </c>
      <c r="M586" s="59">
        <v>0</v>
      </c>
      <c r="N586" s="60"/>
      <c r="O586" s="60"/>
    </row>
    <row r="587" spans="1:15" ht="15" customHeight="1">
      <c r="A587" s="70" t="s">
        <v>1043</v>
      </c>
      <c r="B587" s="59"/>
      <c r="C587" s="87">
        <v>3225</v>
      </c>
      <c r="D587" s="59" t="s">
        <v>28</v>
      </c>
      <c r="E587" s="60">
        <v>7000</v>
      </c>
      <c r="F587" s="60">
        <f t="shared" si="225"/>
        <v>7000</v>
      </c>
      <c r="G587" s="60">
        <v>7000</v>
      </c>
      <c r="H587" s="59">
        <v>0</v>
      </c>
      <c r="I587" s="59">
        <v>0</v>
      </c>
      <c r="J587" s="59">
        <v>0</v>
      </c>
      <c r="K587" s="59">
        <v>0</v>
      </c>
      <c r="L587" s="59">
        <v>0</v>
      </c>
      <c r="M587" s="59">
        <v>0</v>
      </c>
      <c r="N587" s="60"/>
      <c r="O587" s="60"/>
    </row>
    <row r="588" spans="1:15" ht="17.25" customHeight="1">
      <c r="A588" s="70"/>
      <c r="B588" s="59"/>
      <c r="C588" s="87">
        <v>323</v>
      </c>
      <c r="D588" s="59" t="s">
        <v>0</v>
      </c>
      <c r="E588" s="60">
        <f>SUM(E589:E593)</f>
        <v>49000</v>
      </c>
      <c r="F588" s="60">
        <f t="shared" si="225"/>
        <v>41000</v>
      </c>
      <c r="G588" s="60">
        <f aca="true" t="shared" si="235" ref="G588:M588">SUM(G589:G593)</f>
        <v>41000</v>
      </c>
      <c r="H588" s="60">
        <f t="shared" si="235"/>
        <v>0</v>
      </c>
      <c r="I588" s="60">
        <f t="shared" si="235"/>
        <v>0</v>
      </c>
      <c r="J588" s="60">
        <f t="shared" si="235"/>
        <v>0</v>
      </c>
      <c r="K588" s="60">
        <f t="shared" si="235"/>
        <v>0</v>
      </c>
      <c r="L588" s="60">
        <f t="shared" si="235"/>
        <v>0</v>
      </c>
      <c r="M588" s="60">
        <f t="shared" si="235"/>
        <v>0</v>
      </c>
      <c r="N588" s="60"/>
      <c r="O588" s="60"/>
    </row>
    <row r="589" spans="1:15" ht="15" customHeight="1">
      <c r="A589" s="70" t="s">
        <v>1044</v>
      </c>
      <c r="B589" s="59"/>
      <c r="C589" s="87">
        <v>3231</v>
      </c>
      <c r="D589" s="59" t="s">
        <v>29</v>
      </c>
      <c r="E589" s="60">
        <v>6000</v>
      </c>
      <c r="F589" s="60">
        <f t="shared" si="225"/>
        <v>7000</v>
      </c>
      <c r="G589" s="60">
        <v>7000</v>
      </c>
      <c r="H589" s="59">
        <v>0</v>
      </c>
      <c r="I589" s="59">
        <v>0</v>
      </c>
      <c r="J589" s="59">
        <v>0</v>
      </c>
      <c r="K589" s="59">
        <v>0</v>
      </c>
      <c r="L589" s="59">
        <v>0</v>
      </c>
      <c r="M589" s="59">
        <v>0</v>
      </c>
      <c r="N589" s="60"/>
      <c r="O589" s="60"/>
    </row>
    <row r="590" spans="1:15" ht="15" customHeight="1">
      <c r="A590" s="70" t="s">
        <v>1123</v>
      </c>
      <c r="B590" s="59"/>
      <c r="C590" s="87">
        <v>3232</v>
      </c>
      <c r="D590" s="59" t="s">
        <v>218</v>
      </c>
      <c r="E590" s="60">
        <v>17000</v>
      </c>
      <c r="F590" s="60">
        <f t="shared" si="225"/>
        <v>10000</v>
      </c>
      <c r="G590" s="60">
        <v>10000</v>
      </c>
      <c r="H590" s="59">
        <v>0</v>
      </c>
      <c r="I590" s="59">
        <v>0</v>
      </c>
      <c r="J590" s="59">
        <v>0</v>
      </c>
      <c r="K590" s="59">
        <v>0</v>
      </c>
      <c r="L590" s="59">
        <v>0</v>
      </c>
      <c r="M590" s="59">
        <v>0</v>
      </c>
      <c r="N590" s="60"/>
      <c r="O590" s="60"/>
    </row>
    <row r="591" spans="1:15" ht="15" customHeight="1">
      <c r="A591" s="70" t="s">
        <v>1124</v>
      </c>
      <c r="B591" s="59"/>
      <c r="C591" s="87">
        <v>3233</v>
      </c>
      <c r="D591" s="59" t="s">
        <v>278</v>
      </c>
      <c r="E591" s="60">
        <v>3000</v>
      </c>
      <c r="F591" s="60">
        <f t="shared" si="225"/>
        <v>3000</v>
      </c>
      <c r="G591" s="60">
        <v>3000</v>
      </c>
      <c r="H591" s="59">
        <v>0</v>
      </c>
      <c r="I591" s="59">
        <v>0</v>
      </c>
      <c r="J591" s="59">
        <v>0</v>
      </c>
      <c r="K591" s="59">
        <v>0</v>
      </c>
      <c r="L591" s="59">
        <v>0</v>
      </c>
      <c r="M591" s="59">
        <v>0</v>
      </c>
      <c r="N591" s="60"/>
      <c r="O591" s="60"/>
    </row>
    <row r="592" spans="1:15" ht="15" customHeight="1">
      <c r="A592" s="70" t="s">
        <v>1125</v>
      </c>
      <c r="B592" s="59"/>
      <c r="C592" s="87">
        <v>3237</v>
      </c>
      <c r="D592" s="59" t="s">
        <v>30</v>
      </c>
      <c r="E592" s="60">
        <v>17000</v>
      </c>
      <c r="F592" s="60">
        <f t="shared" si="225"/>
        <v>20000</v>
      </c>
      <c r="G592" s="60">
        <v>20000</v>
      </c>
      <c r="H592" s="59">
        <v>0</v>
      </c>
      <c r="I592" s="59">
        <v>0</v>
      </c>
      <c r="J592" s="59">
        <v>0</v>
      </c>
      <c r="K592" s="59">
        <v>0</v>
      </c>
      <c r="L592" s="59">
        <v>0</v>
      </c>
      <c r="M592" s="59">
        <v>0</v>
      </c>
      <c r="N592" s="60"/>
      <c r="O592" s="60"/>
    </row>
    <row r="593" spans="1:15" ht="15" customHeight="1">
      <c r="A593" s="70" t="s">
        <v>1126</v>
      </c>
      <c r="B593" s="59"/>
      <c r="C593" s="87">
        <v>3239</v>
      </c>
      <c r="D593" s="59" t="s">
        <v>528</v>
      </c>
      <c r="E593" s="60">
        <v>6000</v>
      </c>
      <c r="F593" s="60">
        <f t="shared" si="225"/>
        <v>1000</v>
      </c>
      <c r="G593" s="60">
        <v>1000</v>
      </c>
      <c r="H593" s="59">
        <v>0</v>
      </c>
      <c r="I593" s="59">
        <v>0</v>
      </c>
      <c r="J593" s="59">
        <v>0</v>
      </c>
      <c r="K593" s="59">
        <v>0</v>
      </c>
      <c r="L593" s="59">
        <v>0</v>
      </c>
      <c r="M593" s="59">
        <v>0</v>
      </c>
      <c r="N593" s="60"/>
      <c r="O593" s="60"/>
    </row>
    <row r="594" spans="1:15" s="66" customFormat="1" ht="18.75" customHeight="1">
      <c r="A594" s="93"/>
      <c r="B594" s="93"/>
      <c r="C594" s="72"/>
      <c r="E594" s="76"/>
      <c r="F594" s="76"/>
      <c r="G594" s="76"/>
      <c r="N594" s="76"/>
      <c r="O594" s="76"/>
    </row>
    <row r="595" spans="1:15" ht="18" customHeight="1">
      <c r="A595" s="191" t="s">
        <v>36</v>
      </c>
      <c r="B595" s="190" t="s">
        <v>333</v>
      </c>
      <c r="C595" s="191" t="s">
        <v>800</v>
      </c>
      <c r="D595" s="191" t="s">
        <v>422</v>
      </c>
      <c r="E595" s="192" t="s">
        <v>1053</v>
      </c>
      <c r="F595" s="194" t="s">
        <v>1054</v>
      </c>
      <c r="G595" s="189" t="s">
        <v>1056</v>
      </c>
      <c r="H595" s="189"/>
      <c r="I595" s="189"/>
      <c r="J595" s="189"/>
      <c r="K595" s="189"/>
      <c r="L595" s="189"/>
      <c r="M595" s="189"/>
      <c r="N595" s="190" t="s">
        <v>905</v>
      </c>
      <c r="O595" s="190" t="s">
        <v>1055</v>
      </c>
    </row>
    <row r="596" spans="1:15" ht="39" customHeight="1">
      <c r="A596" s="191"/>
      <c r="B596" s="191"/>
      <c r="C596" s="191"/>
      <c r="D596" s="191"/>
      <c r="E596" s="193"/>
      <c r="F596" s="195"/>
      <c r="G596" s="57" t="s">
        <v>804</v>
      </c>
      <c r="H596" s="57" t="s">
        <v>334</v>
      </c>
      <c r="I596" s="57" t="s">
        <v>803</v>
      </c>
      <c r="J596" s="57" t="s">
        <v>805</v>
      </c>
      <c r="K596" s="57" t="s">
        <v>346</v>
      </c>
      <c r="L596" s="57" t="s">
        <v>806</v>
      </c>
      <c r="M596" s="57" t="s">
        <v>807</v>
      </c>
      <c r="N596" s="190"/>
      <c r="O596" s="190"/>
    </row>
    <row r="597" spans="1:15" ht="12" customHeight="1">
      <c r="A597" s="78">
        <v>1</v>
      </c>
      <c r="B597" s="78">
        <v>2</v>
      </c>
      <c r="C597" s="78">
        <v>3</v>
      </c>
      <c r="D597" s="78">
        <v>4</v>
      </c>
      <c r="E597" s="78">
        <v>5</v>
      </c>
      <c r="F597" s="78">
        <v>6</v>
      </c>
      <c r="G597" s="78">
        <v>7</v>
      </c>
      <c r="H597" s="78">
        <v>8</v>
      </c>
      <c r="I597" s="78">
        <v>9</v>
      </c>
      <c r="J597" s="78">
        <v>10</v>
      </c>
      <c r="K597" s="78">
        <v>11</v>
      </c>
      <c r="L597" s="78">
        <v>12</v>
      </c>
      <c r="M597" s="78">
        <v>13</v>
      </c>
      <c r="N597" s="78">
        <v>14</v>
      </c>
      <c r="O597" s="78">
        <v>15</v>
      </c>
    </row>
    <row r="598" spans="1:15" ht="17.25" customHeight="1">
      <c r="A598" s="70" t="s">
        <v>19</v>
      </c>
      <c r="B598" s="59"/>
      <c r="C598" s="87">
        <v>329</v>
      </c>
      <c r="D598" s="59" t="s">
        <v>31</v>
      </c>
      <c r="E598" s="60">
        <f aca="true" t="shared" si="236" ref="E598:M598">SUM(E599)</f>
        <v>5000</v>
      </c>
      <c r="F598" s="60">
        <f t="shared" si="225"/>
        <v>5000</v>
      </c>
      <c r="G598" s="60">
        <f t="shared" si="236"/>
        <v>5000</v>
      </c>
      <c r="H598" s="60">
        <f t="shared" si="236"/>
        <v>0</v>
      </c>
      <c r="I598" s="60">
        <f t="shared" si="236"/>
        <v>0</v>
      </c>
      <c r="J598" s="60">
        <f t="shared" si="236"/>
        <v>0</v>
      </c>
      <c r="K598" s="60">
        <f t="shared" si="236"/>
        <v>0</v>
      </c>
      <c r="L598" s="60">
        <f t="shared" si="236"/>
        <v>0</v>
      </c>
      <c r="M598" s="60">
        <f t="shared" si="236"/>
        <v>0</v>
      </c>
      <c r="N598" s="60"/>
      <c r="O598" s="60"/>
    </row>
    <row r="599" spans="1:15" ht="15" customHeight="1">
      <c r="A599" s="70" t="s">
        <v>1146</v>
      </c>
      <c r="B599" s="59"/>
      <c r="C599" s="87">
        <v>3292</v>
      </c>
      <c r="D599" s="59" t="s">
        <v>4</v>
      </c>
      <c r="E599" s="60">
        <v>5000</v>
      </c>
      <c r="F599" s="60">
        <f t="shared" si="225"/>
        <v>5000</v>
      </c>
      <c r="G599" s="60">
        <v>5000</v>
      </c>
      <c r="H599" s="59">
        <v>0</v>
      </c>
      <c r="I599" s="59">
        <v>0</v>
      </c>
      <c r="J599" s="59">
        <v>0</v>
      </c>
      <c r="K599" s="59">
        <v>0</v>
      </c>
      <c r="L599" s="59">
        <v>0</v>
      </c>
      <c r="M599" s="59">
        <v>0</v>
      </c>
      <c r="N599" s="60"/>
      <c r="O599" s="60"/>
    </row>
    <row r="600" spans="1:15" ht="25.5" customHeight="1">
      <c r="A600" s="70"/>
      <c r="B600" s="69" t="s">
        <v>71</v>
      </c>
      <c r="C600" s="203" t="s">
        <v>929</v>
      </c>
      <c r="D600" s="204"/>
      <c r="E600" s="62">
        <f aca="true" t="shared" si="237" ref="E600:O601">SUM(E601)</f>
        <v>65000</v>
      </c>
      <c r="F600" s="62">
        <f t="shared" si="225"/>
        <v>70000</v>
      </c>
      <c r="G600" s="62">
        <f t="shared" si="237"/>
        <v>70000</v>
      </c>
      <c r="H600" s="62">
        <f t="shared" si="237"/>
        <v>0</v>
      </c>
      <c r="I600" s="62">
        <f t="shared" si="237"/>
        <v>0</v>
      </c>
      <c r="J600" s="62">
        <f t="shared" si="237"/>
        <v>0</v>
      </c>
      <c r="K600" s="62">
        <f t="shared" si="237"/>
        <v>0</v>
      </c>
      <c r="L600" s="62">
        <f t="shared" si="237"/>
        <v>0</v>
      </c>
      <c r="M600" s="62">
        <f t="shared" si="237"/>
        <v>0</v>
      </c>
      <c r="N600" s="62">
        <f t="shared" si="237"/>
        <v>70000</v>
      </c>
      <c r="O600" s="62">
        <f t="shared" si="237"/>
        <v>75000</v>
      </c>
    </row>
    <row r="601" spans="1:15" ht="21" customHeight="1">
      <c r="A601" s="70"/>
      <c r="B601" s="70"/>
      <c r="C601" s="87">
        <v>4</v>
      </c>
      <c r="D601" s="59" t="s">
        <v>32</v>
      </c>
      <c r="E601" s="60">
        <f t="shared" si="237"/>
        <v>65000</v>
      </c>
      <c r="F601" s="60">
        <f t="shared" si="225"/>
        <v>70000</v>
      </c>
      <c r="G601" s="60">
        <f t="shared" si="237"/>
        <v>70000</v>
      </c>
      <c r="H601" s="60">
        <f t="shared" si="237"/>
        <v>0</v>
      </c>
      <c r="I601" s="60">
        <f t="shared" si="237"/>
        <v>0</v>
      </c>
      <c r="J601" s="60">
        <f t="shared" si="237"/>
        <v>0</v>
      </c>
      <c r="K601" s="60">
        <f t="shared" si="237"/>
        <v>0</v>
      </c>
      <c r="L601" s="60">
        <f t="shared" si="237"/>
        <v>0</v>
      </c>
      <c r="M601" s="60">
        <f t="shared" si="237"/>
        <v>0</v>
      </c>
      <c r="N601" s="60">
        <f t="shared" si="237"/>
        <v>70000</v>
      </c>
      <c r="O601" s="60">
        <f t="shared" si="237"/>
        <v>75000</v>
      </c>
    </row>
    <row r="602" spans="1:15" ht="18" customHeight="1">
      <c r="A602" s="70"/>
      <c r="B602" s="70"/>
      <c r="C602" s="87">
        <v>42</v>
      </c>
      <c r="D602" s="59" t="s">
        <v>11</v>
      </c>
      <c r="E602" s="60">
        <f>SUM(E603+E605)</f>
        <v>65000</v>
      </c>
      <c r="F602" s="60">
        <f t="shared" si="225"/>
        <v>70000</v>
      </c>
      <c r="G602" s="60">
        <f>SUM(G603+G605)</f>
        <v>70000</v>
      </c>
      <c r="H602" s="60">
        <f aca="true" t="shared" si="238" ref="H602:M602">SUM(H605)</f>
        <v>0</v>
      </c>
      <c r="I602" s="60">
        <f t="shared" si="238"/>
        <v>0</v>
      </c>
      <c r="J602" s="60">
        <f t="shared" si="238"/>
        <v>0</v>
      </c>
      <c r="K602" s="60">
        <f t="shared" si="238"/>
        <v>0</v>
      </c>
      <c r="L602" s="60">
        <f t="shared" si="238"/>
        <v>0</v>
      </c>
      <c r="M602" s="60">
        <f t="shared" si="238"/>
        <v>0</v>
      </c>
      <c r="N602" s="60">
        <v>70000</v>
      </c>
      <c r="O602" s="60">
        <v>75000</v>
      </c>
    </row>
    <row r="603" spans="1:15" ht="17.25" customHeight="1">
      <c r="A603" s="70"/>
      <c r="B603" s="70"/>
      <c r="C603" s="87">
        <v>422</v>
      </c>
      <c r="D603" s="59" t="s">
        <v>12</v>
      </c>
      <c r="E603" s="60">
        <f aca="true" t="shared" si="239" ref="E603:M603">SUM(E604)</f>
        <v>5000</v>
      </c>
      <c r="F603" s="60">
        <f t="shared" si="225"/>
        <v>10000</v>
      </c>
      <c r="G603" s="60">
        <f t="shared" si="239"/>
        <v>10000</v>
      </c>
      <c r="H603" s="60">
        <f t="shared" si="239"/>
        <v>0</v>
      </c>
      <c r="I603" s="60">
        <f t="shared" si="239"/>
        <v>0</v>
      </c>
      <c r="J603" s="60">
        <f t="shared" si="239"/>
        <v>0</v>
      </c>
      <c r="K603" s="60">
        <f t="shared" si="239"/>
        <v>0</v>
      </c>
      <c r="L603" s="60">
        <f t="shared" si="239"/>
        <v>0</v>
      </c>
      <c r="M603" s="60">
        <f t="shared" si="239"/>
        <v>0</v>
      </c>
      <c r="N603" s="60"/>
      <c r="O603" s="60"/>
    </row>
    <row r="604" spans="1:15" ht="15" customHeight="1">
      <c r="A604" s="70" t="s">
        <v>1147</v>
      </c>
      <c r="B604" s="70"/>
      <c r="C604" s="87">
        <v>4221</v>
      </c>
      <c r="D604" s="59" t="s">
        <v>411</v>
      </c>
      <c r="E604" s="60">
        <v>5000</v>
      </c>
      <c r="F604" s="60">
        <f t="shared" si="225"/>
        <v>10000</v>
      </c>
      <c r="G604" s="60">
        <v>10000</v>
      </c>
      <c r="H604" s="60">
        <v>0</v>
      </c>
      <c r="I604" s="60">
        <v>0</v>
      </c>
      <c r="J604" s="60">
        <v>0</v>
      </c>
      <c r="K604" s="60">
        <v>0</v>
      </c>
      <c r="L604" s="60">
        <v>0</v>
      </c>
      <c r="M604" s="60">
        <v>0</v>
      </c>
      <c r="N604" s="60"/>
      <c r="O604" s="60"/>
    </row>
    <row r="605" spans="1:15" ht="18" customHeight="1">
      <c r="A605" s="70" t="s">
        <v>19</v>
      </c>
      <c r="B605" s="70"/>
      <c r="C605" s="87">
        <v>424</v>
      </c>
      <c r="D605" s="59" t="s">
        <v>33</v>
      </c>
      <c r="E605" s="60">
        <f aca="true" t="shared" si="240" ref="E605:M605">SUM(E606)</f>
        <v>60000</v>
      </c>
      <c r="F605" s="60">
        <f t="shared" si="225"/>
        <v>60000</v>
      </c>
      <c r="G605" s="60">
        <f t="shared" si="240"/>
        <v>60000</v>
      </c>
      <c r="H605" s="60">
        <f t="shared" si="240"/>
        <v>0</v>
      </c>
      <c r="I605" s="60">
        <f t="shared" si="240"/>
        <v>0</v>
      </c>
      <c r="J605" s="60">
        <f t="shared" si="240"/>
        <v>0</v>
      </c>
      <c r="K605" s="60">
        <f t="shared" si="240"/>
        <v>0</v>
      </c>
      <c r="L605" s="60">
        <f t="shared" si="240"/>
        <v>0</v>
      </c>
      <c r="M605" s="60">
        <f t="shared" si="240"/>
        <v>0</v>
      </c>
      <c r="N605" s="60"/>
      <c r="O605" s="60"/>
    </row>
    <row r="606" spans="1:15" ht="15" customHeight="1">
      <c r="A606" s="70" t="s">
        <v>1149</v>
      </c>
      <c r="B606" s="70"/>
      <c r="C606" s="87">
        <v>4241</v>
      </c>
      <c r="D606" s="59" t="s">
        <v>34</v>
      </c>
      <c r="E606" s="60">
        <v>60000</v>
      </c>
      <c r="F606" s="60">
        <f t="shared" si="225"/>
        <v>60000</v>
      </c>
      <c r="G606" s="60">
        <v>60000</v>
      </c>
      <c r="H606" s="59">
        <v>0</v>
      </c>
      <c r="I606" s="59">
        <v>0</v>
      </c>
      <c r="J606" s="59">
        <v>0</v>
      </c>
      <c r="K606" s="59">
        <v>0</v>
      </c>
      <c r="L606" s="59">
        <v>0</v>
      </c>
      <c r="M606" s="59">
        <v>0</v>
      </c>
      <c r="N606" s="60"/>
      <c r="O606" s="60"/>
    </row>
    <row r="607" spans="1:15" ht="26.25" customHeight="1">
      <c r="A607" s="70"/>
      <c r="B607" s="70"/>
      <c r="C607" s="59"/>
      <c r="D607" s="4" t="s">
        <v>35</v>
      </c>
      <c r="E607" s="62">
        <f>E5</f>
        <v>29300500</v>
      </c>
      <c r="F607" s="62">
        <f t="shared" si="225"/>
        <v>34687000</v>
      </c>
      <c r="G607" s="62">
        <f aca="true" t="shared" si="241" ref="G607:M607">G5</f>
        <v>20225000</v>
      </c>
      <c r="H607" s="62">
        <f t="shared" si="241"/>
        <v>2350000</v>
      </c>
      <c r="I607" s="62">
        <f t="shared" si="241"/>
        <v>6777000</v>
      </c>
      <c r="J607" s="62">
        <f t="shared" si="241"/>
        <v>3950000</v>
      </c>
      <c r="K607" s="62">
        <f t="shared" si="241"/>
        <v>765000</v>
      </c>
      <c r="L607" s="62">
        <f t="shared" si="241"/>
        <v>620000</v>
      </c>
      <c r="M607" s="62">
        <f t="shared" si="241"/>
        <v>0</v>
      </c>
      <c r="N607" s="62">
        <f>N5</f>
        <v>36770000</v>
      </c>
      <c r="O607" s="62">
        <f>O5</f>
        <v>37555000</v>
      </c>
    </row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</sheetData>
  <sheetProtection/>
  <mergeCells count="243">
    <mergeCell ref="O419:O420"/>
    <mergeCell ref="G419:M419"/>
    <mergeCell ref="N419:N420"/>
    <mergeCell ref="A419:A420"/>
    <mergeCell ref="B419:B420"/>
    <mergeCell ref="C419:C420"/>
    <mergeCell ref="D419:D420"/>
    <mergeCell ref="E419:E420"/>
    <mergeCell ref="F419:F420"/>
    <mergeCell ref="C118:D118"/>
    <mergeCell ref="C117:D117"/>
    <mergeCell ref="C295:D295"/>
    <mergeCell ref="C571:D571"/>
    <mergeCell ref="C537:D537"/>
    <mergeCell ref="C570:D570"/>
    <mergeCell ref="C198:D198"/>
    <mergeCell ref="C252:D252"/>
    <mergeCell ref="C147:D147"/>
    <mergeCell ref="C137:D137"/>
    <mergeCell ref="C146:D146"/>
    <mergeCell ref="E2:E3"/>
    <mergeCell ref="C160:D160"/>
    <mergeCell ref="C277:D277"/>
    <mergeCell ref="C564:D564"/>
    <mergeCell ref="C179:D179"/>
    <mergeCell ref="C184:D184"/>
    <mergeCell ref="C166:D166"/>
    <mergeCell ref="C167:D167"/>
    <mergeCell ref="C505:D505"/>
    <mergeCell ref="C481:D481"/>
    <mergeCell ref="C600:D600"/>
    <mergeCell ref="C532:D532"/>
    <mergeCell ref="C538:D538"/>
    <mergeCell ref="C539:D539"/>
    <mergeCell ref="C569:D569"/>
    <mergeCell ref="C521:D521"/>
    <mergeCell ref="C482:D482"/>
    <mergeCell ref="C500:D500"/>
    <mergeCell ref="C515:D515"/>
    <mergeCell ref="C431:D431"/>
    <mergeCell ref="C234:D234"/>
    <mergeCell ref="C154:D154"/>
    <mergeCell ref="C212:D212"/>
    <mergeCell ref="C190:D190"/>
    <mergeCell ref="C189:D189"/>
    <mergeCell ref="C266:D266"/>
    <mergeCell ref="C310:D310"/>
    <mergeCell ref="C287:D287"/>
    <mergeCell ref="C282:D282"/>
    <mergeCell ref="A2:A3"/>
    <mergeCell ref="B2:B3"/>
    <mergeCell ref="C2:C3"/>
    <mergeCell ref="C42:D42"/>
    <mergeCell ref="C64:D64"/>
    <mergeCell ref="D2:D3"/>
    <mergeCell ref="C96:D96"/>
    <mergeCell ref="C129:D129"/>
    <mergeCell ref="C8:D8"/>
    <mergeCell ref="C217:D217"/>
    <mergeCell ref="C211:D211"/>
    <mergeCell ref="C53:D53"/>
    <mergeCell ref="C97:D97"/>
    <mergeCell ref="C111:D111"/>
    <mergeCell ref="C87:D87"/>
    <mergeCell ref="C155:D155"/>
    <mergeCell ref="C432:D432"/>
    <mergeCell ref="C437:D437"/>
    <mergeCell ref="C462:D462"/>
    <mergeCell ref="C469:D469"/>
    <mergeCell ref="C438:D438"/>
    <mergeCell ref="C461:D461"/>
    <mergeCell ref="N2:N3"/>
    <mergeCell ref="O2:O3"/>
    <mergeCell ref="N37:N38"/>
    <mergeCell ref="O37:O38"/>
    <mergeCell ref="B5:D5"/>
    <mergeCell ref="C6:D6"/>
    <mergeCell ref="C7:D7"/>
    <mergeCell ref="G2:M2"/>
    <mergeCell ref="G37:M37"/>
    <mergeCell ref="F2:F3"/>
    <mergeCell ref="C476:D476"/>
    <mergeCell ref="C367:D367"/>
    <mergeCell ref="C325:D325"/>
    <mergeCell ref="C354:D354"/>
    <mergeCell ref="C422:D422"/>
    <mergeCell ref="C413:D413"/>
    <mergeCell ref="C404:D404"/>
    <mergeCell ref="C375:D375"/>
    <mergeCell ref="C396:D396"/>
    <mergeCell ref="C355:D355"/>
    <mergeCell ref="F306:F307"/>
    <mergeCell ref="G306:M306"/>
    <mergeCell ref="C228:D228"/>
    <mergeCell ref="G273:M273"/>
    <mergeCell ref="C233:D233"/>
    <mergeCell ref="C246:D246"/>
    <mergeCell ref="C222:D222"/>
    <mergeCell ref="C309:D309"/>
    <mergeCell ref="C318:D318"/>
    <mergeCell ref="C317:D317"/>
    <mergeCell ref="C251:D251"/>
    <mergeCell ref="C288:D288"/>
    <mergeCell ref="C276:D276"/>
    <mergeCell ref="C227:D227"/>
    <mergeCell ref="G595:M595"/>
    <mergeCell ref="N595:N596"/>
    <mergeCell ref="O595:O596"/>
    <mergeCell ref="N306:N307"/>
    <mergeCell ref="O306:O307"/>
    <mergeCell ref="A306:A307"/>
    <mergeCell ref="B306:B307"/>
    <mergeCell ref="C306:C307"/>
    <mergeCell ref="D306:D307"/>
    <mergeCell ref="E306:E307"/>
    <mergeCell ref="A595:A596"/>
    <mergeCell ref="B595:B596"/>
    <mergeCell ref="C595:C596"/>
    <mergeCell ref="D595:D596"/>
    <mergeCell ref="E595:E596"/>
    <mergeCell ref="F595:F596"/>
    <mergeCell ref="F490:F491"/>
    <mergeCell ref="G490:M490"/>
    <mergeCell ref="N490:N491"/>
    <mergeCell ref="O490:O491"/>
    <mergeCell ref="E526:E527"/>
    <mergeCell ref="F526:F527"/>
    <mergeCell ref="G526:M526"/>
    <mergeCell ref="N526:N527"/>
    <mergeCell ref="O526:O527"/>
    <mergeCell ref="G561:M561"/>
    <mergeCell ref="A526:A527"/>
    <mergeCell ref="B526:B527"/>
    <mergeCell ref="C526:C527"/>
    <mergeCell ref="D526:D527"/>
    <mergeCell ref="A490:A491"/>
    <mergeCell ref="B490:B491"/>
    <mergeCell ref="C490:C491"/>
    <mergeCell ref="D490:D491"/>
    <mergeCell ref="E490:E491"/>
    <mergeCell ref="A561:A562"/>
    <mergeCell ref="B561:B562"/>
    <mergeCell ref="C561:C562"/>
    <mergeCell ref="D561:D562"/>
    <mergeCell ref="E561:E562"/>
    <mergeCell ref="F561:F562"/>
    <mergeCell ref="N561:N562"/>
    <mergeCell ref="O561:O562"/>
    <mergeCell ref="A37:A38"/>
    <mergeCell ref="B37:B38"/>
    <mergeCell ref="C37:C38"/>
    <mergeCell ref="D37:D38"/>
    <mergeCell ref="E37:E38"/>
    <mergeCell ref="F37:F38"/>
    <mergeCell ref="A75:A76"/>
    <mergeCell ref="B75:B76"/>
    <mergeCell ref="C75:C76"/>
    <mergeCell ref="D75:D76"/>
    <mergeCell ref="E75:E76"/>
    <mergeCell ref="F75:F76"/>
    <mergeCell ref="G75:M75"/>
    <mergeCell ref="N75:N76"/>
    <mergeCell ref="O75:O76"/>
    <mergeCell ref="A108:A109"/>
    <mergeCell ref="B108:B109"/>
    <mergeCell ref="C108:C109"/>
    <mergeCell ref="D108:D109"/>
    <mergeCell ref="E108:E109"/>
    <mergeCell ref="F108:F109"/>
    <mergeCell ref="G108:M108"/>
    <mergeCell ref="N108:N109"/>
    <mergeCell ref="O108:O109"/>
    <mergeCell ref="A143:A144"/>
    <mergeCell ref="B143:B144"/>
    <mergeCell ref="C143:C144"/>
    <mergeCell ref="D143:D144"/>
    <mergeCell ref="E143:E144"/>
    <mergeCell ref="F143:F144"/>
    <mergeCell ref="G143:M143"/>
    <mergeCell ref="N143:N144"/>
    <mergeCell ref="O143:O144"/>
    <mergeCell ref="A176:A177"/>
    <mergeCell ref="B176:B177"/>
    <mergeCell ref="C176:C177"/>
    <mergeCell ref="D176:D177"/>
    <mergeCell ref="E176:E177"/>
    <mergeCell ref="F176:F177"/>
    <mergeCell ref="G176:M176"/>
    <mergeCell ref="N176:N177"/>
    <mergeCell ref="O176:O177"/>
    <mergeCell ref="A208:A209"/>
    <mergeCell ref="B208:B209"/>
    <mergeCell ref="C208:C209"/>
    <mergeCell ref="D208:D209"/>
    <mergeCell ref="E208:E209"/>
    <mergeCell ref="F208:F209"/>
    <mergeCell ref="G208:M208"/>
    <mergeCell ref="N208:N209"/>
    <mergeCell ref="O208:O209"/>
    <mergeCell ref="A241:A242"/>
    <mergeCell ref="B241:B242"/>
    <mergeCell ref="C241:C242"/>
    <mergeCell ref="D241:D242"/>
    <mergeCell ref="E241:E242"/>
    <mergeCell ref="F241:F242"/>
    <mergeCell ref="G241:M241"/>
    <mergeCell ref="N241:N242"/>
    <mergeCell ref="O241:O242"/>
    <mergeCell ref="A273:A274"/>
    <mergeCell ref="B273:B274"/>
    <mergeCell ref="C273:C274"/>
    <mergeCell ref="D273:D274"/>
    <mergeCell ref="E273:E274"/>
    <mergeCell ref="F273:F274"/>
    <mergeCell ref="N273:N274"/>
    <mergeCell ref="O273:O274"/>
    <mergeCell ref="A344:A345"/>
    <mergeCell ref="B344:B345"/>
    <mergeCell ref="C344:C345"/>
    <mergeCell ref="D344:D345"/>
    <mergeCell ref="E344:E345"/>
    <mergeCell ref="F344:F345"/>
    <mergeCell ref="G344:M344"/>
    <mergeCell ref="N344:N345"/>
    <mergeCell ref="O344:O345"/>
    <mergeCell ref="A381:A382"/>
    <mergeCell ref="B381:B382"/>
    <mergeCell ref="C381:C382"/>
    <mergeCell ref="D381:D382"/>
    <mergeCell ref="E381:E382"/>
    <mergeCell ref="F381:F382"/>
    <mergeCell ref="G381:M381"/>
    <mergeCell ref="N381:N382"/>
    <mergeCell ref="O381:O382"/>
    <mergeCell ref="G456:M456"/>
    <mergeCell ref="N456:N457"/>
    <mergeCell ref="O456:O457"/>
    <mergeCell ref="A456:A457"/>
    <mergeCell ref="B456:B457"/>
    <mergeCell ref="C456:C457"/>
    <mergeCell ref="D456:D457"/>
    <mergeCell ref="E456:E457"/>
    <mergeCell ref="F456:F457"/>
  </mergeCells>
  <printOptions/>
  <pageMargins left="0.5905511811023623" right="0.35433070866141736" top="0.5905511811023623" bottom="0.3937007874015748" header="0.3937007874015748" footer="0.1968503937007874"/>
  <pageSetup horizontalDpi="180" verticalDpi="180" orientation="landscape" paperSize="9" scale="83" r:id="rId1"/>
  <ignoredErrors>
    <ignoredError sqref="G5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E51"/>
  <sheetViews>
    <sheetView zoomScale="150" zoomScaleNormal="150" zoomScalePageLayoutView="0" workbookViewId="0" topLeftCell="A1">
      <selection activeCell="C10" sqref="C10"/>
    </sheetView>
  </sheetViews>
  <sheetFormatPr defaultColWidth="9.140625" defaultRowHeight="12.75"/>
  <cols>
    <col min="1" max="1" width="2.28125" style="0" customWidth="1"/>
    <col min="2" max="2" width="11.00390625" style="0" customWidth="1"/>
    <col min="3" max="3" width="48.421875" style="0" customWidth="1"/>
    <col min="4" max="4" width="12.140625" style="0" customWidth="1"/>
    <col min="5" max="5" width="9.7109375" style="0" customWidth="1"/>
  </cols>
  <sheetData>
    <row r="1" ht="12.75">
      <c r="B1" s="1" t="s">
        <v>513</v>
      </c>
    </row>
    <row r="3" spans="2:5" ht="21" customHeight="1">
      <c r="B3" s="185" t="s">
        <v>855</v>
      </c>
      <c r="C3" s="185"/>
      <c r="D3" s="185"/>
      <c r="E3" s="185"/>
    </row>
    <row r="4" ht="12" customHeight="1" thickBot="1"/>
    <row r="5" spans="2:5" ht="36.75" customHeight="1">
      <c r="B5" s="171" t="s">
        <v>465</v>
      </c>
      <c r="C5" s="44" t="s">
        <v>433</v>
      </c>
      <c r="D5" s="170" t="s">
        <v>1111</v>
      </c>
      <c r="E5" s="172" t="s">
        <v>466</v>
      </c>
    </row>
    <row r="6" spans="2:5" ht="9.75" customHeight="1">
      <c r="B6" s="173">
        <v>1</v>
      </c>
      <c r="C6" s="38">
        <v>2</v>
      </c>
      <c r="D6" s="38">
        <v>3</v>
      </c>
      <c r="E6" s="174">
        <v>4</v>
      </c>
    </row>
    <row r="7" spans="2:5" ht="18" customHeight="1">
      <c r="B7" s="28" t="s">
        <v>467</v>
      </c>
      <c r="C7" s="4" t="s">
        <v>434</v>
      </c>
      <c r="D7" s="5">
        <f>SUM(D8:D12)</f>
        <v>9668100</v>
      </c>
      <c r="E7" s="175">
        <f>D7/D48*100</f>
        <v>27.872401764349757</v>
      </c>
    </row>
    <row r="8" spans="2:5" ht="13.5" customHeight="1">
      <c r="B8" s="176" t="s">
        <v>39</v>
      </c>
      <c r="C8" s="2" t="s">
        <v>435</v>
      </c>
      <c r="D8" s="3">
        <f>'Pos.'!F8+'Pos.'!F42+'Pos.'!F87</f>
        <v>5149000</v>
      </c>
      <c r="E8" s="177">
        <f>D8/D48*100</f>
        <v>14.844177934096347</v>
      </c>
    </row>
    <row r="9" spans="2:5" ht="13.5" customHeight="1">
      <c r="B9" s="176" t="s">
        <v>468</v>
      </c>
      <c r="C9" s="2" t="s">
        <v>436</v>
      </c>
      <c r="D9" s="3">
        <f>'Pos.'!F111</f>
        <v>85000</v>
      </c>
      <c r="E9" s="177">
        <f>D9/D48*100</f>
        <v>0.24504857727678958</v>
      </c>
    </row>
    <row r="10" spans="2:5" ht="13.5" customHeight="1">
      <c r="B10" s="176" t="s">
        <v>469</v>
      </c>
      <c r="C10" s="2" t="s">
        <v>437</v>
      </c>
      <c r="D10" s="3">
        <f>'Pos.'!F53+'Pos.'!F64</f>
        <v>3236100</v>
      </c>
      <c r="E10" s="177">
        <f>D10/D48*100</f>
        <v>9.32943177559316</v>
      </c>
    </row>
    <row r="11" spans="2:5" ht="13.5" customHeight="1">
      <c r="B11" s="176" t="s">
        <v>470</v>
      </c>
      <c r="C11" s="2" t="s">
        <v>438</v>
      </c>
      <c r="D11" s="3">
        <f>SUM('Pos.'!F97)</f>
        <v>930000</v>
      </c>
      <c r="E11" s="177">
        <f>D11/D48*100</f>
        <v>2.681119727851933</v>
      </c>
    </row>
    <row r="12" spans="2:5" ht="13.5" customHeight="1">
      <c r="B12" s="176" t="s">
        <v>471</v>
      </c>
      <c r="C12" s="2" t="s">
        <v>439</v>
      </c>
      <c r="D12" s="3">
        <f>SUM('Pos.'!F438)</f>
        <v>268000</v>
      </c>
      <c r="E12" s="177">
        <f>D12/D48*100</f>
        <v>0.7726237495315248</v>
      </c>
    </row>
    <row r="13" spans="2:5" ht="18" customHeight="1">
      <c r="B13" s="28" t="s">
        <v>472</v>
      </c>
      <c r="C13" s="4" t="s">
        <v>440</v>
      </c>
      <c r="D13" s="5">
        <f>SUM(D14:D16)</f>
        <v>2120000</v>
      </c>
      <c r="E13" s="175">
        <f>D13/D48*100</f>
        <v>6.111799809726987</v>
      </c>
    </row>
    <row r="14" spans="2:5" ht="13.5" customHeight="1">
      <c r="B14" s="176" t="s">
        <v>1089</v>
      </c>
      <c r="C14" s="2" t="s">
        <v>1090</v>
      </c>
      <c r="D14" s="3">
        <f>'Pos.'!F137</f>
        <v>30000</v>
      </c>
      <c r="E14" s="177">
        <f>D14/D48*100</f>
        <v>0.08648773315651397</v>
      </c>
    </row>
    <row r="15" spans="2:5" ht="13.5" customHeight="1">
      <c r="B15" s="176" t="s">
        <v>473</v>
      </c>
      <c r="C15" s="2" t="s">
        <v>441</v>
      </c>
      <c r="D15" s="3">
        <f>SUM('Pos.'!F118)</f>
        <v>2030000</v>
      </c>
      <c r="E15" s="177">
        <f>D15/D48*100</f>
        <v>5.852336610257445</v>
      </c>
    </row>
    <row r="16" spans="2:5" ht="13.5" customHeight="1">
      <c r="B16" s="176" t="s">
        <v>272</v>
      </c>
      <c r="C16" s="2" t="s">
        <v>273</v>
      </c>
      <c r="D16" s="3">
        <f>'Pos.'!F129</f>
        <v>60000</v>
      </c>
      <c r="E16" s="177">
        <f>D16/D48*100</f>
        <v>0.17297546631302793</v>
      </c>
    </row>
    <row r="17" spans="2:5" ht="18" customHeight="1">
      <c r="B17" s="28" t="s">
        <v>474</v>
      </c>
      <c r="C17" s="4" t="s">
        <v>442</v>
      </c>
      <c r="D17" s="5">
        <f>SUM(D18:D22)</f>
        <v>3495000</v>
      </c>
      <c r="E17" s="175">
        <f>D17/D48*100</f>
        <v>10.075820912733876</v>
      </c>
    </row>
    <row r="18" spans="2:5" ht="13.5" customHeight="1">
      <c r="B18" s="176" t="s">
        <v>475</v>
      </c>
      <c r="C18" s="2" t="s">
        <v>443</v>
      </c>
      <c r="D18" s="3">
        <f>'Pos.'!F147</f>
        <v>40000</v>
      </c>
      <c r="E18" s="177">
        <f>D18/D48*100</f>
        <v>0.11531697754201863</v>
      </c>
    </row>
    <row r="19" spans="2:5" ht="13.5" customHeight="1">
      <c r="B19" s="176" t="s">
        <v>476</v>
      </c>
      <c r="C19" s="2" t="s">
        <v>499</v>
      </c>
      <c r="D19" s="3">
        <f>'Pos.'!F155</f>
        <v>100000</v>
      </c>
      <c r="E19" s="177">
        <f>D19/D48*100</f>
        <v>0.2882924438550466</v>
      </c>
    </row>
    <row r="20" spans="2:5" ht="13.5" customHeight="1">
      <c r="B20" s="176" t="s">
        <v>477</v>
      </c>
      <c r="C20" s="2" t="s">
        <v>444</v>
      </c>
      <c r="D20" s="3">
        <f>SUM('Pos.'!F167+'Pos.'!F179+'Pos.'!F184)</f>
        <v>2460000</v>
      </c>
      <c r="E20" s="177">
        <f>D20/D48*100</f>
        <v>7.091994118834146</v>
      </c>
    </row>
    <row r="21" spans="2:5" ht="13.5" customHeight="1">
      <c r="B21" s="176" t="s">
        <v>608</v>
      </c>
      <c r="C21" s="2" t="s">
        <v>609</v>
      </c>
      <c r="D21" s="3">
        <f>'Pos.'!F288</f>
        <v>850000</v>
      </c>
      <c r="E21" s="177">
        <f>D21/D48*100</f>
        <v>2.4504857727678955</v>
      </c>
    </row>
    <row r="22" spans="2:5" ht="13.5" customHeight="1">
      <c r="B22" s="176" t="s">
        <v>478</v>
      </c>
      <c r="C22" s="2" t="s">
        <v>500</v>
      </c>
      <c r="D22" s="3">
        <f>SUM('Pos.'!F160)</f>
        <v>45000</v>
      </c>
      <c r="E22" s="177">
        <f>D22/D48*100</f>
        <v>0.12973159973477094</v>
      </c>
    </row>
    <row r="23" spans="2:5" ht="18" customHeight="1">
      <c r="B23" s="28" t="s">
        <v>479</v>
      </c>
      <c r="C23" s="4" t="s">
        <v>445</v>
      </c>
      <c r="D23" s="5">
        <f>SUM(D24:D25)</f>
        <v>1617000</v>
      </c>
      <c r="E23" s="175">
        <f>D23/D48*100</f>
        <v>4.6616888171361035</v>
      </c>
    </row>
    <row r="24" spans="2:5" ht="13.5" customHeight="1">
      <c r="B24" s="29" t="s">
        <v>606</v>
      </c>
      <c r="C24" s="6" t="s">
        <v>607</v>
      </c>
      <c r="D24" s="7">
        <f>'Pos.'!F190</f>
        <v>367000</v>
      </c>
      <c r="E24" s="178">
        <f>D24/D48*100</f>
        <v>1.058033268948021</v>
      </c>
    </row>
    <row r="25" spans="2:5" ht="13.5" customHeight="1">
      <c r="B25" s="176" t="s">
        <v>480</v>
      </c>
      <c r="C25" s="2" t="s">
        <v>446</v>
      </c>
      <c r="D25" s="3">
        <f>'Pos.'!F198</f>
        <v>1250000</v>
      </c>
      <c r="E25" s="178">
        <f>D25/D48*100</f>
        <v>3.603655548188082</v>
      </c>
    </row>
    <row r="26" spans="2:5" ht="18" customHeight="1">
      <c r="B26" s="28" t="s">
        <v>481</v>
      </c>
      <c r="C26" s="4" t="s">
        <v>498</v>
      </c>
      <c r="D26" s="5">
        <f>SUM(D27:D30)</f>
        <v>6425000</v>
      </c>
      <c r="E26" s="175">
        <f>D26/D48*100</f>
        <v>18.522789517686743</v>
      </c>
    </row>
    <row r="27" spans="2:5" ht="13.5" customHeight="1">
      <c r="B27" s="176" t="s">
        <v>482</v>
      </c>
      <c r="C27" s="2" t="s">
        <v>447</v>
      </c>
      <c r="D27" s="3">
        <f>SUM('Pos.'!F212+'Pos.'!F217+'Pos.'!F226)</f>
        <v>700000</v>
      </c>
      <c r="E27" s="177">
        <f>D27/D48*100</f>
        <v>2.018047106985326</v>
      </c>
    </row>
    <row r="28" spans="2:5" ht="13.5" customHeight="1">
      <c r="B28" s="176" t="s">
        <v>483</v>
      </c>
      <c r="C28" s="2" t="s">
        <v>452</v>
      </c>
      <c r="D28" s="3">
        <f>SUM('Pos.'!F228)</f>
        <v>250000</v>
      </c>
      <c r="E28" s="177">
        <f>D28/D48*100</f>
        <v>0.7207311096376164</v>
      </c>
    </row>
    <row r="29" spans="2:5" ht="13.5" customHeight="1">
      <c r="B29" s="176" t="s">
        <v>484</v>
      </c>
      <c r="C29" s="2" t="s">
        <v>453</v>
      </c>
      <c r="D29" s="3">
        <f>'Pos.'!F234+'Pos.'!F246</f>
        <v>1290000</v>
      </c>
      <c r="E29" s="177">
        <f>D29/D48*100</f>
        <v>3.7189725257301007</v>
      </c>
    </row>
    <row r="30" spans="2:5" ht="13.5" customHeight="1">
      <c r="B30" s="176" t="s">
        <v>485</v>
      </c>
      <c r="C30" s="2" t="s">
        <v>983</v>
      </c>
      <c r="D30" s="3">
        <f>'Pos.'!F252+'Pos.'!F266+'Pos.'!F277+'Pos.'!F282+'Pos.'!F295</f>
        <v>4185000</v>
      </c>
      <c r="E30" s="177">
        <f>D30/D48*100</f>
        <v>12.065038775333699</v>
      </c>
    </row>
    <row r="31" spans="2:5" ht="18" customHeight="1">
      <c r="B31" s="28" t="s">
        <v>486</v>
      </c>
      <c r="C31" s="4" t="s">
        <v>454</v>
      </c>
      <c r="D31" s="5">
        <f>SUM(D32)</f>
        <v>240000</v>
      </c>
      <c r="E31" s="175">
        <f>D31/D48*100</f>
        <v>0.6919018652521117</v>
      </c>
    </row>
    <row r="32" spans="2:5" ht="13.5" customHeight="1">
      <c r="B32" s="176" t="s">
        <v>487</v>
      </c>
      <c r="C32" s="2" t="s">
        <v>496</v>
      </c>
      <c r="D32" s="3">
        <f>SUM('Pos.'!F310)</f>
        <v>240000</v>
      </c>
      <c r="E32" s="177">
        <f>D32/D48*100</f>
        <v>0.6919018652521117</v>
      </c>
    </row>
    <row r="33" spans="2:5" ht="18" customHeight="1">
      <c r="B33" s="28" t="s">
        <v>488</v>
      </c>
      <c r="C33" s="4" t="s">
        <v>455</v>
      </c>
      <c r="D33" s="5">
        <f>SUM(D34:D36)</f>
        <v>7087500</v>
      </c>
      <c r="E33" s="175">
        <f>D33/D48*100</f>
        <v>20.432726958226425</v>
      </c>
    </row>
    <row r="34" spans="2:5" ht="13.5" customHeight="1">
      <c r="B34" s="176" t="s">
        <v>489</v>
      </c>
      <c r="C34" s="2" t="s">
        <v>456</v>
      </c>
      <c r="D34" s="3">
        <f>SUM('Pos.'!F325+'Pos.'!F318)</f>
        <v>1064000</v>
      </c>
      <c r="E34" s="177">
        <f>D34/D48*100</f>
        <v>3.0674316026176953</v>
      </c>
    </row>
    <row r="35" spans="2:5" ht="13.5" customHeight="1">
      <c r="B35" s="176" t="s">
        <v>490</v>
      </c>
      <c r="C35" s="77" t="s">
        <v>824</v>
      </c>
      <c r="D35" s="3">
        <f>SUM('Pos.'!F355+'Pos.'!F367+'Pos.'!F375+'Pos.'!F396+'Pos.'!F404+'Pos.'!F413+'Pos.'!F422+'Pos.'!F571+'Pos.'!F600)</f>
        <v>5923500</v>
      </c>
      <c r="E35" s="177">
        <f>D35/D48*100</f>
        <v>17.077002911753684</v>
      </c>
    </row>
    <row r="36" spans="2:5" ht="13.5" customHeight="1">
      <c r="B36" s="176" t="s">
        <v>491</v>
      </c>
      <c r="C36" s="2" t="s">
        <v>457</v>
      </c>
      <c r="D36" s="3">
        <f>SUM('Pos.'!F432)</f>
        <v>100000</v>
      </c>
      <c r="E36" s="177">
        <f>D36/D48*100</f>
        <v>0.2882924438550466</v>
      </c>
    </row>
    <row r="37" spans="2:5" ht="18" customHeight="1">
      <c r="B37" s="28" t="s">
        <v>492</v>
      </c>
      <c r="C37" s="4" t="s">
        <v>458</v>
      </c>
      <c r="D37" s="5">
        <f>SUM(D38:D40)</f>
        <v>2687400</v>
      </c>
      <c r="E37" s="175">
        <f>D37/D48*100</f>
        <v>7.747571136160521</v>
      </c>
    </row>
    <row r="38" spans="2:5" ht="13.5" customHeight="1">
      <c r="B38" s="176" t="s">
        <v>493</v>
      </c>
      <c r="C38" s="2" t="s">
        <v>514</v>
      </c>
      <c r="D38" s="3">
        <f>'Pos.'!F537</f>
        <v>2320400</v>
      </c>
      <c r="E38" s="177">
        <f>D38/D48*100</f>
        <v>6.6895378672125</v>
      </c>
    </row>
    <row r="39" spans="2:5" ht="13.5" customHeight="1">
      <c r="B39" s="176" t="s">
        <v>494</v>
      </c>
      <c r="C39" s="2" t="s">
        <v>459</v>
      </c>
      <c r="D39" s="3">
        <f>'Pos.'!F462+'Pos.'!F476</f>
        <v>297000</v>
      </c>
      <c r="E39" s="177">
        <f>D39/D48*100</f>
        <v>0.8562285582494883</v>
      </c>
    </row>
    <row r="40" spans="2:5" ht="13.5" customHeight="1">
      <c r="B40" s="176" t="s">
        <v>821</v>
      </c>
      <c r="C40" s="2" t="s">
        <v>822</v>
      </c>
      <c r="D40" s="3">
        <f>'Pos.'!F469</f>
        <v>70000</v>
      </c>
      <c r="E40" s="177">
        <f>D40/D48*100</f>
        <v>0.2018047106985326</v>
      </c>
    </row>
    <row r="41" spans="2:5" ht="18" customHeight="1">
      <c r="B41" s="28" t="s">
        <v>495</v>
      </c>
      <c r="C41" s="4" t="s">
        <v>460</v>
      </c>
      <c r="D41" s="5">
        <f>SUM(D42:D47)</f>
        <v>1347000</v>
      </c>
      <c r="E41" s="175">
        <f>D41/D48*100</f>
        <v>3.883299218727477</v>
      </c>
    </row>
    <row r="42" spans="2:5" ht="13.5" customHeight="1">
      <c r="B42" s="176">
        <v>1012</v>
      </c>
      <c r="C42" s="2" t="s">
        <v>516</v>
      </c>
      <c r="D42" s="3">
        <f>SUM('Pos.'!F505)</f>
        <v>70000</v>
      </c>
      <c r="E42" s="177">
        <f>D42/D48*100</f>
        <v>0.2018047106985326</v>
      </c>
    </row>
    <row r="43" spans="2:5" ht="13.5" customHeight="1">
      <c r="B43" s="176">
        <v>1020</v>
      </c>
      <c r="C43" s="2" t="s">
        <v>461</v>
      </c>
      <c r="D43" s="3">
        <f>SUM('Pos.'!F532)</f>
        <v>100000</v>
      </c>
      <c r="E43" s="177">
        <f>D43/D48*100</f>
        <v>0.2882924438550466</v>
      </c>
    </row>
    <row r="44" spans="2:5" ht="13.5" customHeight="1">
      <c r="B44" s="176">
        <v>1040</v>
      </c>
      <c r="C44" s="2" t="s">
        <v>462</v>
      </c>
      <c r="D44" s="3">
        <f>SUM('Pos.'!F500)</f>
        <v>250000</v>
      </c>
      <c r="E44" s="177">
        <f>D44/D48*100</f>
        <v>0.7207311096376164</v>
      </c>
    </row>
    <row r="45" spans="2:5" ht="13.5" customHeight="1">
      <c r="B45" s="176">
        <v>1060</v>
      </c>
      <c r="C45" s="2" t="s">
        <v>463</v>
      </c>
      <c r="D45" s="3">
        <f>SUM('Pos.'!F515)</f>
        <v>60000</v>
      </c>
      <c r="E45" s="177">
        <f>D45/D48*100</f>
        <v>0.17297546631302793</v>
      </c>
    </row>
    <row r="46" spans="2:5" ht="13.5" customHeight="1">
      <c r="B46" s="176">
        <v>1070</v>
      </c>
      <c r="C46" s="2" t="s">
        <v>517</v>
      </c>
      <c r="D46" s="3">
        <f>SUM('Pos.'!F482)</f>
        <v>702000</v>
      </c>
      <c r="E46" s="177">
        <f>D46/D48*100</f>
        <v>2.023812955862427</v>
      </c>
    </row>
    <row r="47" spans="2:5" ht="13.5" customHeight="1">
      <c r="B47" s="176">
        <v>1090</v>
      </c>
      <c r="C47" s="2" t="s">
        <v>497</v>
      </c>
      <c r="D47" s="3">
        <f>SUM('Pos.'!F521)</f>
        <v>165000</v>
      </c>
      <c r="E47" s="177">
        <f>D47/D48*100</f>
        <v>0.4756825323608268</v>
      </c>
    </row>
    <row r="48" spans="2:5" ht="19.5" customHeight="1" thickBot="1">
      <c r="B48" s="179"/>
      <c r="C48" s="180" t="s">
        <v>464</v>
      </c>
      <c r="D48" s="19">
        <f>SUM(D7+D13+D17+D23+D26+D31+D33+D37+D41)</f>
        <v>34687000</v>
      </c>
      <c r="E48" s="181">
        <f>SUM(E7+E13+E17+E23+E26+E31+E33+E37+E41)</f>
        <v>99.99999999999999</v>
      </c>
    </row>
    <row r="50" spans="4:5" ht="16.5" customHeight="1">
      <c r="D50" s="229"/>
      <c r="E50" s="229"/>
    </row>
    <row r="51" spans="2:5" ht="21" customHeight="1">
      <c r="B51" s="133" t="s">
        <v>1150</v>
      </c>
      <c r="D51" s="8"/>
      <c r="E51" s="8"/>
    </row>
  </sheetData>
  <sheetProtection/>
  <mergeCells count="2">
    <mergeCell ref="B3:E3"/>
    <mergeCell ref="D50:E50"/>
  </mergeCells>
  <printOptions/>
  <pageMargins left="0.75" right="0.75" top="0.55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6" sqref="A26:C26"/>
    </sheetView>
  </sheetViews>
  <sheetFormatPr defaultColWidth="9.140625" defaultRowHeight="12.75"/>
  <cols>
    <col min="1" max="1" width="8.57421875" style="0" customWidth="1"/>
    <col min="2" max="2" width="9.7109375" style="0" customWidth="1"/>
    <col min="3" max="3" width="8.8515625" style="0" customWidth="1"/>
    <col min="4" max="4" width="9.57421875" style="0" customWidth="1"/>
    <col min="5" max="5" width="9.28125" style="0" customWidth="1"/>
    <col min="6" max="7" width="8.7109375" style="0" customWidth="1"/>
    <col min="8" max="8" width="8.00390625" style="0" customWidth="1"/>
    <col min="9" max="9" width="9.7109375" style="0" customWidth="1"/>
    <col min="10" max="10" width="8.8515625" style="0" customWidth="1"/>
    <col min="11" max="11" width="9.57421875" style="0" customWidth="1"/>
    <col min="12" max="12" width="9.28125" style="0" customWidth="1"/>
    <col min="13" max="13" width="8.57421875" style="0" customWidth="1"/>
    <col min="14" max="14" width="8.7109375" style="0" customWidth="1"/>
    <col min="15" max="15" width="8.140625" style="0" customWidth="1"/>
  </cols>
  <sheetData>
    <row r="1" spans="1:3" ht="18.75" customHeight="1">
      <c r="A1" s="247" t="s">
        <v>504</v>
      </c>
      <c r="B1" s="247"/>
      <c r="C1" s="247"/>
    </row>
    <row r="3" spans="1:15" ht="12.75">
      <c r="A3" s="251" t="s">
        <v>1112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5" ht="12.7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ht="19.5" customHeight="1">
      <c r="A5" s="252" t="s">
        <v>349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7" ht="13.5" thickBot="1"/>
    <row r="8" spans="1:15" ht="15" customHeight="1">
      <c r="A8" s="244" t="s">
        <v>841</v>
      </c>
      <c r="B8" s="248" t="s">
        <v>990</v>
      </c>
      <c r="C8" s="248"/>
      <c r="D8" s="248"/>
      <c r="E8" s="248"/>
      <c r="F8" s="248"/>
      <c r="G8" s="248"/>
      <c r="H8" s="249"/>
      <c r="I8" s="250" t="s">
        <v>1114</v>
      </c>
      <c r="J8" s="248"/>
      <c r="K8" s="248"/>
      <c r="L8" s="248"/>
      <c r="M8" s="248"/>
      <c r="N8" s="248"/>
      <c r="O8" s="249"/>
    </row>
    <row r="9" spans="1:15" ht="15" customHeight="1">
      <c r="A9" s="245"/>
      <c r="B9" s="232" t="s">
        <v>826</v>
      </c>
      <c r="C9" s="232" t="s">
        <v>348</v>
      </c>
      <c r="D9" s="232" t="s">
        <v>827</v>
      </c>
      <c r="E9" s="232" t="s">
        <v>805</v>
      </c>
      <c r="F9" s="233" t="s">
        <v>346</v>
      </c>
      <c r="G9" s="232" t="s">
        <v>828</v>
      </c>
      <c r="H9" s="238" t="s">
        <v>347</v>
      </c>
      <c r="I9" s="234" t="s">
        <v>826</v>
      </c>
      <c r="J9" s="232" t="s">
        <v>348</v>
      </c>
      <c r="K9" s="232" t="s">
        <v>827</v>
      </c>
      <c r="L9" s="232" t="s">
        <v>805</v>
      </c>
      <c r="M9" s="233" t="s">
        <v>346</v>
      </c>
      <c r="N9" s="235" t="s">
        <v>828</v>
      </c>
      <c r="O9" s="238" t="s">
        <v>347</v>
      </c>
    </row>
    <row r="10" spans="1:15" ht="12.75" customHeight="1">
      <c r="A10" s="245" t="s">
        <v>842</v>
      </c>
      <c r="B10" s="232"/>
      <c r="C10" s="232"/>
      <c r="D10" s="232"/>
      <c r="E10" s="232"/>
      <c r="F10" s="233"/>
      <c r="G10" s="233"/>
      <c r="H10" s="238"/>
      <c r="I10" s="234"/>
      <c r="J10" s="232"/>
      <c r="K10" s="232"/>
      <c r="L10" s="232"/>
      <c r="M10" s="233"/>
      <c r="N10" s="236"/>
      <c r="O10" s="238"/>
    </row>
    <row r="11" spans="1:15" ht="24" customHeight="1">
      <c r="A11" s="246"/>
      <c r="B11" s="232"/>
      <c r="C11" s="232"/>
      <c r="D11" s="232"/>
      <c r="E11" s="232"/>
      <c r="F11" s="233"/>
      <c r="G11" s="233"/>
      <c r="H11" s="238"/>
      <c r="I11" s="234"/>
      <c r="J11" s="232"/>
      <c r="K11" s="232"/>
      <c r="L11" s="232"/>
      <c r="M11" s="233"/>
      <c r="N11" s="237"/>
      <c r="O11" s="238"/>
    </row>
    <row r="12" spans="1:15" ht="24.75" customHeight="1">
      <c r="A12" s="158">
        <v>6</v>
      </c>
      <c r="B12" s="139">
        <f aca="true" t="shared" si="0" ref="B12:O12">SUM(B13:B18)</f>
        <v>19050000</v>
      </c>
      <c r="C12" s="139">
        <f t="shared" si="0"/>
        <v>2650000</v>
      </c>
      <c r="D12" s="139">
        <f t="shared" si="0"/>
        <v>9650000</v>
      </c>
      <c r="E12" s="139">
        <f t="shared" si="0"/>
        <v>5000000</v>
      </c>
      <c r="F12" s="139">
        <f t="shared" si="0"/>
        <v>300000</v>
      </c>
      <c r="G12" s="139">
        <f t="shared" si="0"/>
        <v>0</v>
      </c>
      <c r="H12" s="140">
        <f t="shared" si="0"/>
        <v>0</v>
      </c>
      <c r="I12" s="153">
        <f t="shared" si="0"/>
        <v>19385000</v>
      </c>
      <c r="J12" s="139">
        <f t="shared" si="0"/>
        <v>2750000</v>
      </c>
      <c r="K12" s="139">
        <f t="shared" si="0"/>
        <v>9850000</v>
      </c>
      <c r="L12" s="139">
        <f t="shared" si="0"/>
        <v>5100000</v>
      </c>
      <c r="M12" s="139">
        <f t="shared" si="0"/>
        <v>300000</v>
      </c>
      <c r="N12" s="139">
        <f t="shared" si="0"/>
        <v>0</v>
      </c>
      <c r="O12" s="140">
        <f t="shared" si="0"/>
        <v>0</v>
      </c>
    </row>
    <row r="13" spans="1:15" ht="19.5" customHeight="1">
      <c r="A13" s="159">
        <v>61</v>
      </c>
      <c r="B13" s="157">
        <v>16300000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3">
        <v>0</v>
      </c>
      <c r="I13" s="154">
        <v>16500000</v>
      </c>
      <c r="J13" s="141">
        <v>0</v>
      </c>
      <c r="K13" s="141">
        <v>0</v>
      </c>
      <c r="L13" s="141">
        <v>0</v>
      </c>
      <c r="M13" s="141">
        <v>0</v>
      </c>
      <c r="N13" s="142">
        <v>0</v>
      </c>
      <c r="O13" s="143">
        <v>0</v>
      </c>
    </row>
    <row r="14" spans="1:15" ht="19.5" customHeight="1">
      <c r="A14" s="159">
        <v>63</v>
      </c>
      <c r="B14" s="157">
        <v>0</v>
      </c>
      <c r="C14" s="141">
        <v>0</v>
      </c>
      <c r="D14" s="141">
        <v>0</v>
      </c>
      <c r="E14" s="141">
        <v>5000000</v>
      </c>
      <c r="F14" s="141">
        <v>0</v>
      </c>
      <c r="G14" s="141">
        <v>0</v>
      </c>
      <c r="H14" s="143">
        <v>0</v>
      </c>
      <c r="I14" s="154">
        <v>0</v>
      </c>
      <c r="J14" s="141">
        <v>0</v>
      </c>
      <c r="K14" s="141">
        <v>0</v>
      </c>
      <c r="L14" s="141">
        <v>5100000</v>
      </c>
      <c r="M14" s="141">
        <v>0</v>
      </c>
      <c r="N14" s="142">
        <v>0</v>
      </c>
      <c r="O14" s="143">
        <v>0</v>
      </c>
    </row>
    <row r="15" spans="1:15" ht="19.5" customHeight="1">
      <c r="A15" s="159">
        <v>64</v>
      </c>
      <c r="B15" s="157">
        <v>2300000</v>
      </c>
      <c r="C15" s="141">
        <v>0</v>
      </c>
      <c r="D15" s="141">
        <v>1400000</v>
      </c>
      <c r="E15" s="141">
        <v>0</v>
      </c>
      <c r="F15" s="141">
        <v>0</v>
      </c>
      <c r="G15" s="141">
        <v>0</v>
      </c>
      <c r="H15" s="143">
        <v>0</v>
      </c>
      <c r="I15" s="154">
        <v>2400000</v>
      </c>
      <c r="J15" s="141">
        <v>0</v>
      </c>
      <c r="K15" s="141">
        <v>1500000</v>
      </c>
      <c r="L15" s="141">
        <v>0</v>
      </c>
      <c r="M15" s="141">
        <v>0</v>
      </c>
      <c r="N15" s="142">
        <v>0</v>
      </c>
      <c r="O15" s="143">
        <v>0</v>
      </c>
    </row>
    <row r="16" spans="1:15" ht="19.5" customHeight="1">
      <c r="A16" s="159">
        <v>65</v>
      </c>
      <c r="B16" s="157">
        <v>350000</v>
      </c>
      <c r="C16" s="141">
        <v>0</v>
      </c>
      <c r="D16" s="141">
        <v>8250000</v>
      </c>
      <c r="E16" s="141">
        <v>0</v>
      </c>
      <c r="F16" s="141">
        <v>0</v>
      </c>
      <c r="G16" s="141">
        <v>0</v>
      </c>
      <c r="H16" s="143">
        <v>0</v>
      </c>
      <c r="I16" s="154">
        <v>370000</v>
      </c>
      <c r="J16" s="141">
        <v>0</v>
      </c>
      <c r="K16" s="141">
        <v>8350000</v>
      </c>
      <c r="L16" s="141">
        <v>0</v>
      </c>
      <c r="M16" s="141">
        <v>0</v>
      </c>
      <c r="N16" s="142">
        <v>0</v>
      </c>
      <c r="O16" s="143">
        <v>0</v>
      </c>
    </row>
    <row r="17" spans="1:15" ht="19.5" customHeight="1">
      <c r="A17" s="159">
        <v>66</v>
      </c>
      <c r="B17" s="157">
        <v>0</v>
      </c>
      <c r="C17" s="141">
        <v>2650000</v>
      </c>
      <c r="D17" s="141">
        <v>0</v>
      </c>
      <c r="E17" s="141">
        <v>0</v>
      </c>
      <c r="F17" s="141">
        <v>300000</v>
      </c>
      <c r="G17" s="141">
        <v>0</v>
      </c>
      <c r="H17" s="143">
        <v>0</v>
      </c>
      <c r="I17" s="154">
        <v>0</v>
      </c>
      <c r="J17" s="141">
        <v>2750000</v>
      </c>
      <c r="K17" s="141">
        <v>0</v>
      </c>
      <c r="L17" s="141">
        <v>0</v>
      </c>
      <c r="M17" s="141">
        <v>300000</v>
      </c>
      <c r="N17" s="142">
        <v>0</v>
      </c>
      <c r="O17" s="143">
        <v>0</v>
      </c>
    </row>
    <row r="18" spans="1:15" ht="19.5" customHeight="1">
      <c r="A18" s="159">
        <v>68</v>
      </c>
      <c r="B18" s="157">
        <v>100000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3">
        <v>0</v>
      </c>
      <c r="I18" s="154">
        <v>115000</v>
      </c>
      <c r="J18" s="141">
        <v>0</v>
      </c>
      <c r="K18" s="141">
        <v>0</v>
      </c>
      <c r="L18" s="141">
        <v>0</v>
      </c>
      <c r="M18" s="141">
        <v>0</v>
      </c>
      <c r="N18" s="142">
        <v>0</v>
      </c>
      <c r="O18" s="143">
        <v>0</v>
      </c>
    </row>
    <row r="19" spans="1:15" ht="19.5" customHeight="1">
      <c r="A19" s="158">
        <v>7</v>
      </c>
      <c r="B19" s="105">
        <f aca="true" t="shared" si="1" ref="B19:H19">SUM(B20:B21)</f>
        <v>0</v>
      </c>
      <c r="C19" s="144">
        <f t="shared" si="1"/>
        <v>0</v>
      </c>
      <c r="D19" s="144">
        <f t="shared" si="1"/>
        <v>0</v>
      </c>
      <c r="E19" s="144">
        <f t="shared" si="1"/>
        <v>0</v>
      </c>
      <c r="F19" s="144">
        <f t="shared" si="1"/>
        <v>0</v>
      </c>
      <c r="G19" s="144">
        <f t="shared" si="1"/>
        <v>120000</v>
      </c>
      <c r="H19" s="145">
        <f t="shared" si="1"/>
        <v>0</v>
      </c>
      <c r="I19" s="155">
        <f aca="true" t="shared" si="2" ref="I19:O19">SUM(I20:I21)</f>
        <v>0</v>
      </c>
      <c r="J19" s="144">
        <f t="shared" si="2"/>
        <v>0</v>
      </c>
      <c r="K19" s="144">
        <f t="shared" si="2"/>
        <v>0</v>
      </c>
      <c r="L19" s="144">
        <f t="shared" si="2"/>
        <v>0</v>
      </c>
      <c r="M19" s="144">
        <f t="shared" si="2"/>
        <v>0</v>
      </c>
      <c r="N19" s="144">
        <f t="shared" si="2"/>
        <v>170000</v>
      </c>
      <c r="O19" s="145">
        <f t="shared" si="2"/>
        <v>0</v>
      </c>
    </row>
    <row r="20" spans="1:15" ht="19.5" customHeight="1">
      <c r="A20" s="159">
        <v>71</v>
      </c>
      <c r="B20" s="157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100000</v>
      </c>
      <c r="H20" s="143">
        <v>0</v>
      </c>
      <c r="I20" s="154">
        <v>0</v>
      </c>
      <c r="J20" s="141">
        <v>0</v>
      </c>
      <c r="K20" s="141">
        <v>0</v>
      </c>
      <c r="L20" s="141">
        <v>0</v>
      </c>
      <c r="M20" s="141">
        <v>0</v>
      </c>
      <c r="N20" s="142">
        <v>150000</v>
      </c>
      <c r="O20" s="143">
        <v>0</v>
      </c>
    </row>
    <row r="21" spans="1:15" ht="19.5" customHeight="1">
      <c r="A21" s="159">
        <v>72</v>
      </c>
      <c r="B21" s="157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20000</v>
      </c>
      <c r="H21" s="143">
        <v>0</v>
      </c>
      <c r="I21" s="154">
        <v>0</v>
      </c>
      <c r="J21" s="141">
        <v>0</v>
      </c>
      <c r="K21" s="141">
        <v>0</v>
      </c>
      <c r="L21" s="141">
        <v>0</v>
      </c>
      <c r="M21" s="141">
        <v>0</v>
      </c>
      <c r="N21" s="142">
        <v>20000</v>
      </c>
      <c r="O21" s="143">
        <v>0</v>
      </c>
    </row>
    <row r="22" spans="1:15" ht="37.5" customHeight="1" thickBot="1">
      <c r="A22" s="160" t="s">
        <v>355</v>
      </c>
      <c r="B22" s="161">
        <f>B12+B19</f>
        <v>19050000</v>
      </c>
      <c r="C22" s="146">
        <f aca="true" t="shared" si="3" ref="C22:O22">C12+C19</f>
        <v>2650000</v>
      </c>
      <c r="D22" s="146">
        <f t="shared" si="3"/>
        <v>9650000</v>
      </c>
      <c r="E22" s="146">
        <f t="shared" si="3"/>
        <v>5000000</v>
      </c>
      <c r="F22" s="146">
        <f t="shared" si="3"/>
        <v>300000</v>
      </c>
      <c r="G22" s="146">
        <f t="shared" si="3"/>
        <v>120000</v>
      </c>
      <c r="H22" s="147">
        <f t="shared" si="3"/>
        <v>0</v>
      </c>
      <c r="I22" s="156">
        <f t="shared" si="3"/>
        <v>19385000</v>
      </c>
      <c r="J22" s="146">
        <f t="shared" si="3"/>
        <v>2750000</v>
      </c>
      <c r="K22" s="146">
        <f t="shared" si="3"/>
        <v>9850000</v>
      </c>
      <c r="L22" s="146">
        <f t="shared" si="3"/>
        <v>5100000</v>
      </c>
      <c r="M22" s="146">
        <f t="shared" si="3"/>
        <v>300000</v>
      </c>
      <c r="N22" s="146">
        <f t="shared" si="3"/>
        <v>170000</v>
      </c>
      <c r="O22" s="147">
        <f t="shared" si="3"/>
        <v>0</v>
      </c>
    </row>
    <row r="23" spans="1:15" ht="19.5" customHeight="1" thickBot="1">
      <c r="A23" s="240" t="s">
        <v>512</v>
      </c>
      <c r="B23" s="241"/>
      <c r="C23" s="241"/>
      <c r="D23" s="241"/>
      <c r="E23" s="241"/>
      <c r="F23" s="242">
        <f>SUM(B22:H22)</f>
        <v>36770000</v>
      </c>
      <c r="G23" s="242"/>
      <c r="H23" s="242"/>
      <c r="I23" s="243" t="s">
        <v>356</v>
      </c>
      <c r="J23" s="230"/>
      <c r="K23" s="230"/>
      <c r="L23" s="230"/>
      <c r="M23" s="230"/>
      <c r="N23" s="230">
        <f>SUM(I22:O22)</f>
        <v>37555000</v>
      </c>
      <c r="O23" s="231"/>
    </row>
    <row r="24" spans="1:15" ht="19.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ht="12.7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1:3" ht="12.75">
      <c r="A26" s="239" t="str">
        <f>'Funkc.'!B51</f>
        <v>Hvar, 28. prosinca 2011. god.</v>
      </c>
      <c r="B26" s="239"/>
      <c r="C26" s="239"/>
    </row>
  </sheetData>
  <sheetProtection/>
  <mergeCells count="26">
    <mergeCell ref="A1:C1"/>
    <mergeCell ref="B8:H8"/>
    <mergeCell ref="I8:O8"/>
    <mergeCell ref="B9:B11"/>
    <mergeCell ref="E9:E11"/>
    <mergeCell ref="F9:F11"/>
    <mergeCell ref="A3:O4"/>
    <mergeCell ref="A5:O5"/>
    <mergeCell ref="A26:C26"/>
    <mergeCell ref="A23:E23"/>
    <mergeCell ref="F23:H23"/>
    <mergeCell ref="H9:H11"/>
    <mergeCell ref="I23:M23"/>
    <mergeCell ref="L9:L11"/>
    <mergeCell ref="A8:A9"/>
    <mergeCell ref="A10:A11"/>
    <mergeCell ref="N23:O23"/>
    <mergeCell ref="C9:C11"/>
    <mergeCell ref="G9:G11"/>
    <mergeCell ref="J9:J11"/>
    <mergeCell ref="K9:K11"/>
    <mergeCell ref="I9:I11"/>
    <mergeCell ref="M9:M11"/>
    <mergeCell ref="N9:N11"/>
    <mergeCell ref="O9:O11"/>
    <mergeCell ref="D9:D11"/>
  </mergeCells>
  <printOptions/>
  <pageMargins left="0.75" right="0.63" top="1" bottom="0.67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2"/>
  <sheetViews>
    <sheetView zoomScaleSheetLayoutView="75" zoomScalePageLayoutView="0" workbookViewId="0" topLeftCell="A31">
      <selection activeCell="B15" sqref="B15"/>
    </sheetView>
  </sheetViews>
  <sheetFormatPr defaultColWidth="9.140625" defaultRowHeight="12.75"/>
  <cols>
    <col min="1" max="1" width="10.140625" style="0" customWidth="1"/>
    <col min="2" max="2" width="46.8515625" style="0" customWidth="1"/>
    <col min="3" max="3" width="12.7109375" style="0" customWidth="1"/>
    <col min="4" max="5" width="12.421875" style="0" customWidth="1"/>
    <col min="6" max="8" width="12.57421875" style="0" customWidth="1"/>
    <col min="9" max="13" width="9.28125" style="0" bestFit="1" customWidth="1"/>
  </cols>
  <sheetData>
    <row r="2" ht="34.5" customHeight="1">
      <c r="A2" s="54" t="s">
        <v>403</v>
      </c>
    </row>
    <row r="3" spans="1:8" ht="49.5" customHeight="1">
      <c r="A3" s="264" t="s">
        <v>357</v>
      </c>
      <c r="B3" s="264"/>
      <c r="C3" s="264"/>
      <c r="D3" s="264"/>
      <c r="E3" s="264"/>
      <c r="F3" s="264"/>
      <c r="G3" s="264"/>
      <c r="H3" s="264"/>
    </row>
    <row r="4" ht="19.5" customHeight="1" thickBot="1"/>
    <row r="5" spans="1:13" s="8" customFormat="1" ht="15" customHeight="1">
      <c r="A5" s="260" t="s">
        <v>358</v>
      </c>
      <c r="B5" s="253" t="s">
        <v>359</v>
      </c>
      <c r="C5" s="253" t="s">
        <v>360</v>
      </c>
      <c r="D5" s="263" t="s">
        <v>1113</v>
      </c>
      <c r="E5" s="253" t="s">
        <v>361</v>
      </c>
      <c r="F5" s="253"/>
      <c r="G5" s="253"/>
      <c r="H5" s="254"/>
      <c r="I5" s="20"/>
      <c r="J5" s="20"/>
      <c r="K5" s="20"/>
      <c r="L5" s="20"/>
      <c r="M5" s="20"/>
    </row>
    <row r="6" spans="1:13" ht="15" customHeight="1">
      <c r="A6" s="261"/>
      <c r="B6" s="262"/>
      <c r="C6" s="262"/>
      <c r="D6" s="262"/>
      <c r="E6" s="152" t="s">
        <v>825</v>
      </c>
      <c r="F6" s="152" t="s">
        <v>990</v>
      </c>
      <c r="G6" s="152" t="s">
        <v>1114</v>
      </c>
      <c r="H6" s="162" t="s">
        <v>1115</v>
      </c>
      <c r="I6" s="20"/>
      <c r="J6" s="20"/>
      <c r="K6" s="20"/>
      <c r="L6" s="20"/>
      <c r="M6" s="20"/>
    </row>
    <row r="7" spans="1:13" ht="21" customHeight="1">
      <c r="A7" s="255" t="s">
        <v>18</v>
      </c>
      <c r="B7" s="256"/>
      <c r="C7" s="35"/>
      <c r="D7" s="35"/>
      <c r="E7" s="35"/>
      <c r="F7" s="35"/>
      <c r="G7" s="35"/>
      <c r="H7" s="36"/>
      <c r="I7" s="8"/>
      <c r="J7" s="8"/>
      <c r="K7" s="8"/>
      <c r="L7" s="8"/>
      <c r="M7" s="8"/>
    </row>
    <row r="8" spans="1:13" ht="19.5" customHeight="1">
      <c r="A8" s="163"/>
      <c r="B8" s="10" t="s">
        <v>363</v>
      </c>
      <c r="C8" s="5">
        <f aca="true" t="shared" si="0" ref="C8:H8">SUM(C9)</f>
        <v>26301576</v>
      </c>
      <c r="D8" s="5">
        <f t="shared" si="0"/>
        <v>16474759</v>
      </c>
      <c r="E8" s="5">
        <f t="shared" si="0"/>
        <v>3000000</v>
      </c>
      <c r="F8" s="5">
        <f t="shared" si="0"/>
        <v>1500000</v>
      </c>
      <c r="G8" s="5">
        <f t="shared" si="0"/>
        <v>1500000</v>
      </c>
      <c r="H8" s="17">
        <f t="shared" si="0"/>
        <v>3826817</v>
      </c>
      <c r="I8" s="8"/>
      <c r="J8" s="8"/>
      <c r="K8" s="8"/>
      <c r="L8" s="8"/>
      <c r="M8" s="8"/>
    </row>
    <row r="9" spans="1:13" ht="13.5" customHeight="1">
      <c r="A9" s="29">
        <v>4511</v>
      </c>
      <c r="B9" s="16" t="s">
        <v>222</v>
      </c>
      <c r="C9" s="22">
        <f>SUM(D9:H9)</f>
        <v>26301576</v>
      </c>
      <c r="D9" s="3">
        <v>16474759</v>
      </c>
      <c r="E9" s="24">
        <v>3000000</v>
      </c>
      <c r="F9" s="3">
        <v>1500000</v>
      </c>
      <c r="G9" s="3">
        <v>1500000</v>
      </c>
      <c r="H9" s="18">
        <v>3826817</v>
      </c>
      <c r="I9" s="8"/>
      <c r="J9" s="8"/>
      <c r="K9" s="8"/>
      <c r="L9" s="8"/>
      <c r="M9" s="8"/>
    </row>
    <row r="10" spans="1:13" ht="19.5" customHeight="1">
      <c r="A10" s="29"/>
      <c r="B10" s="4" t="s">
        <v>362</v>
      </c>
      <c r="C10" s="5">
        <f aca="true" t="shared" si="1" ref="C10:H10">SUM(C11:C18)</f>
        <v>26301576</v>
      </c>
      <c r="D10" s="5">
        <f t="shared" si="1"/>
        <v>16474759</v>
      </c>
      <c r="E10" s="5">
        <f t="shared" si="1"/>
        <v>3000000</v>
      </c>
      <c r="F10" s="5">
        <f t="shared" si="1"/>
        <v>1500000</v>
      </c>
      <c r="G10" s="5">
        <f t="shared" si="1"/>
        <v>1500000</v>
      </c>
      <c r="H10" s="17">
        <f t="shared" si="1"/>
        <v>3826817</v>
      </c>
      <c r="I10" s="8"/>
      <c r="J10" s="8"/>
      <c r="K10" s="8"/>
      <c r="L10" s="8"/>
      <c r="M10" s="8"/>
    </row>
    <row r="11" spans="1:8" ht="13.5" customHeight="1">
      <c r="A11" s="164" t="s">
        <v>718</v>
      </c>
      <c r="B11" s="6" t="s">
        <v>409</v>
      </c>
      <c r="C11" s="22">
        <f aca="true" t="shared" si="2" ref="C11:C18">SUM(D11:H11)</f>
        <v>9219251</v>
      </c>
      <c r="D11" s="7">
        <v>4592434</v>
      </c>
      <c r="E11" s="7">
        <v>1700000</v>
      </c>
      <c r="F11" s="7">
        <v>600000</v>
      </c>
      <c r="G11" s="7">
        <v>600000</v>
      </c>
      <c r="H11" s="53">
        <v>1726817</v>
      </c>
    </row>
    <row r="12" spans="1:13" ht="13.5" customHeight="1">
      <c r="A12" s="29" t="s">
        <v>366</v>
      </c>
      <c r="B12" s="16" t="s">
        <v>260</v>
      </c>
      <c r="C12" s="3">
        <f t="shared" si="2"/>
        <v>223168</v>
      </c>
      <c r="D12" s="3">
        <v>223168</v>
      </c>
      <c r="E12" s="24">
        <v>0</v>
      </c>
      <c r="F12" s="3">
        <v>0</v>
      </c>
      <c r="G12" s="3">
        <v>0</v>
      </c>
      <c r="H12" s="18">
        <v>0</v>
      </c>
      <c r="I12" s="8"/>
      <c r="J12" s="8"/>
      <c r="K12" s="8"/>
      <c r="L12" s="8"/>
      <c r="M12" s="8"/>
    </row>
    <row r="13" spans="1:13" ht="13.5" customHeight="1">
      <c r="A13" s="29" t="s">
        <v>366</v>
      </c>
      <c r="B13" s="16" t="s">
        <v>367</v>
      </c>
      <c r="C13" s="3">
        <f t="shared" si="2"/>
        <v>12067000</v>
      </c>
      <c r="D13" s="3">
        <v>9567000</v>
      </c>
      <c r="E13" s="24">
        <v>500000</v>
      </c>
      <c r="F13" s="3">
        <v>500000</v>
      </c>
      <c r="G13" s="3">
        <v>500000</v>
      </c>
      <c r="H13" s="18">
        <v>1000000</v>
      </c>
      <c r="I13" s="8"/>
      <c r="J13" s="8"/>
      <c r="K13" s="8"/>
      <c r="L13" s="8"/>
      <c r="M13" s="8"/>
    </row>
    <row r="14" spans="1:13" ht="13.5" customHeight="1">
      <c r="A14" s="29" t="s">
        <v>366</v>
      </c>
      <c r="B14" s="16" t="s">
        <v>368</v>
      </c>
      <c r="C14" s="3">
        <f t="shared" si="2"/>
        <v>200000</v>
      </c>
      <c r="D14" s="3">
        <v>100000</v>
      </c>
      <c r="E14" s="24">
        <v>0</v>
      </c>
      <c r="F14" s="3">
        <v>0</v>
      </c>
      <c r="G14" s="3">
        <v>0</v>
      </c>
      <c r="H14" s="18">
        <v>100000</v>
      </c>
      <c r="I14" s="8"/>
      <c r="J14" s="8"/>
      <c r="K14" s="8"/>
      <c r="L14" s="8"/>
      <c r="M14" s="8"/>
    </row>
    <row r="15" spans="1:13" ht="13.5" customHeight="1">
      <c r="A15" s="29" t="s">
        <v>364</v>
      </c>
      <c r="B15" s="6" t="s">
        <v>365</v>
      </c>
      <c r="C15" s="3">
        <f t="shared" si="2"/>
        <v>1146974</v>
      </c>
      <c r="D15" s="3">
        <v>1046974</v>
      </c>
      <c r="E15" s="24">
        <v>0</v>
      </c>
      <c r="F15" s="3">
        <v>0</v>
      </c>
      <c r="G15" s="3">
        <v>0</v>
      </c>
      <c r="H15" s="18">
        <v>100000</v>
      </c>
      <c r="I15" s="8"/>
      <c r="J15" s="8"/>
      <c r="K15" s="8"/>
      <c r="L15" s="8"/>
      <c r="M15" s="8"/>
    </row>
    <row r="16" spans="1:13" ht="13.5" customHeight="1">
      <c r="A16" s="29" t="s">
        <v>369</v>
      </c>
      <c r="B16" s="6" t="s">
        <v>370</v>
      </c>
      <c r="C16" s="3">
        <f t="shared" si="2"/>
        <v>1845183</v>
      </c>
      <c r="D16" s="3">
        <v>845183</v>
      </c>
      <c r="E16" s="24">
        <v>200000</v>
      </c>
      <c r="F16" s="3">
        <v>200000</v>
      </c>
      <c r="G16" s="3">
        <v>200000</v>
      </c>
      <c r="H16" s="18">
        <v>400000</v>
      </c>
      <c r="I16" s="8"/>
      <c r="J16" s="8"/>
      <c r="K16" s="8"/>
      <c r="L16" s="8"/>
      <c r="M16" s="8"/>
    </row>
    <row r="17" spans="1:13" ht="13.5" customHeight="1">
      <c r="A17" s="29" t="s">
        <v>1031</v>
      </c>
      <c r="B17" s="6" t="s">
        <v>1116</v>
      </c>
      <c r="C17" s="3">
        <f t="shared" si="2"/>
        <v>1400000</v>
      </c>
      <c r="D17" s="3">
        <v>0</v>
      </c>
      <c r="E17" s="24">
        <v>600000</v>
      </c>
      <c r="F17" s="3">
        <v>200000</v>
      </c>
      <c r="G17" s="3">
        <v>200000</v>
      </c>
      <c r="H17" s="18">
        <v>400000</v>
      </c>
      <c r="I17" s="8"/>
      <c r="J17" s="8"/>
      <c r="K17" s="8"/>
      <c r="L17" s="8"/>
      <c r="M17" s="8"/>
    </row>
    <row r="18" spans="1:13" ht="13.5" customHeight="1">
      <c r="A18" s="29" t="s">
        <v>529</v>
      </c>
      <c r="B18" s="16" t="s">
        <v>530</v>
      </c>
      <c r="C18" s="3">
        <f t="shared" si="2"/>
        <v>200000</v>
      </c>
      <c r="D18" s="3">
        <v>100000</v>
      </c>
      <c r="E18" s="24">
        <v>0</v>
      </c>
      <c r="F18" s="3">
        <v>0</v>
      </c>
      <c r="G18" s="3">
        <v>0</v>
      </c>
      <c r="H18" s="18">
        <v>100000</v>
      </c>
      <c r="I18" s="8"/>
      <c r="J18" s="8"/>
      <c r="K18" s="8"/>
      <c r="L18" s="8"/>
      <c r="M18" s="8"/>
    </row>
    <row r="19" spans="1:13" ht="21" customHeight="1">
      <c r="A19" s="255" t="s">
        <v>1026</v>
      </c>
      <c r="B19" s="256"/>
      <c r="C19" s="35"/>
      <c r="D19" s="35"/>
      <c r="E19" s="35"/>
      <c r="F19" s="35"/>
      <c r="G19" s="35"/>
      <c r="H19" s="36"/>
      <c r="I19" s="8"/>
      <c r="J19" s="8"/>
      <c r="K19" s="8"/>
      <c r="L19" s="8"/>
      <c r="M19" s="8"/>
    </row>
    <row r="20" spans="1:13" ht="19.5" customHeight="1">
      <c r="A20" s="163"/>
      <c r="B20" s="10" t="s">
        <v>363</v>
      </c>
      <c r="C20" s="5">
        <f>SUM(C21:C22)</f>
        <v>7700100</v>
      </c>
      <c r="D20" s="5">
        <f>SUM(D21:D22)</f>
        <v>100</v>
      </c>
      <c r="E20" s="5">
        <f>SUM(E21:E22)</f>
        <v>800000</v>
      </c>
      <c r="F20" s="5">
        <f>SUM(F21:F22)</f>
        <v>3400000</v>
      </c>
      <c r="G20" s="5">
        <f>SUM(G21:G22)</f>
        <v>3500000</v>
      </c>
      <c r="H20" s="17">
        <f>SUM(H21)</f>
        <v>0</v>
      </c>
      <c r="I20" s="8"/>
      <c r="J20" s="8"/>
      <c r="K20" s="8"/>
      <c r="L20" s="8"/>
      <c r="M20" s="8"/>
    </row>
    <row r="21" spans="1:13" ht="13.5" customHeight="1">
      <c r="A21" s="29" t="s">
        <v>448</v>
      </c>
      <c r="B21" s="16" t="s">
        <v>1027</v>
      </c>
      <c r="C21" s="22">
        <f>SUM(D21:G21)</f>
        <v>3400000</v>
      </c>
      <c r="D21" s="3">
        <v>0</v>
      </c>
      <c r="E21" s="24">
        <v>500000</v>
      </c>
      <c r="F21" s="3">
        <v>1400000</v>
      </c>
      <c r="G21" s="3">
        <v>1500000</v>
      </c>
      <c r="H21" s="18">
        <f>C21-D21-E21-F21-G21</f>
        <v>0</v>
      </c>
      <c r="I21" s="8"/>
      <c r="J21" s="8"/>
      <c r="K21" s="8"/>
      <c r="L21" s="8"/>
      <c r="M21" s="8"/>
    </row>
    <row r="22" spans="1:13" ht="13.5" customHeight="1">
      <c r="A22" s="29" t="s">
        <v>948</v>
      </c>
      <c r="B22" s="16" t="s">
        <v>1028</v>
      </c>
      <c r="C22" s="22">
        <f>SUM(D22:G22)</f>
        <v>4300100</v>
      </c>
      <c r="D22" s="3">
        <v>100</v>
      </c>
      <c r="E22" s="24">
        <v>300000</v>
      </c>
      <c r="F22" s="3">
        <v>2000000</v>
      </c>
      <c r="G22" s="3">
        <v>2000000</v>
      </c>
      <c r="H22" s="18">
        <f>C22-D22-E22-F22-G22</f>
        <v>0</v>
      </c>
      <c r="I22" s="8"/>
      <c r="J22" s="8"/>
      <c r="K22" s="8"/>
      <c r="L22" s="8"/>
      <c r="M22" s="8"/>
    </row>
    <row r="23" spans="1:13" ht="19.5" customHeight="1">
      <c r="A23" s="29"/>
      <c r="B23" s="4" t="s">
        <v>362</v>
      </c>
      <c r="C23" s="5">
        <f>SUM(D23:H23)</f>
        <v>7700100</v>
      </c>
      <c r="D23" s="5">
        <f>SUM(D24:D25)</f>
        <v>100</v>
      </c>
      <c r="E23" s="5">
        <f>SUM(E24:E25)</f>
        <v>800000</v>
      </c>
      <c r="F23" s="5">
        <f>SUM(F24:F25)</f>
        <v>3400000</v>
      </c>
      <c r="G23" s="5">
        <f>SUM(G24:G25)</f>
        <v>3500000</v>
      </c>
      <c r="H23" s="17">
        <f>SUM(H25:H25)</f>
        <v>0</v>
      </c>
      <c r="I23" s="8"/>
      <c r="J23" s="8"/>
      <c r="K23" s="8"/>
      <c r="L23" s="8"/>
      <c r="M23" s="8"/>
    </row>
    <row r="24" spans="1:8" ht="13.5" customHeight="1">
      <c r="A24" s="164" t="s">
        <v>718</v>
      </c>
      <c r="B24" s="6" t="s">
        <v>409</v>
      </c>
      <c r="C24" s="22">
        <f>SUM(D24:H24)</f>
        <v>100</v>
      </c>
      <c r="D24" s="7">
        <v>100</v>
      </c>
      <c r="E24" s="7">
        <v>0</v>
      </c>
      <c r="F24" s="7">
        <v>0</v>
      </c>
      <c r="G24" s="7">
        <v>0</v>
      </c>
      <c r="H24" s="53">
        <v>0</v>
      </c>
    </row>
    <row r="25" spans="1:13" ht="13.5" customHeight="1">
      <c r="A25" s="29" t="s">
        <v>1029</v>
      </c>
      <c r="B25" s="6" t="s">
        <v>1030</v>
      </c>
      <c r="C25" s="3">
        <f>SUM(D25:H25)</f>
        <v>7700000</v>
      </c>
      <c r="D25" s="3">
        <v>0</v>
      </c>
      <c r="E25" s="24">
        <v>800000</v>
      </c>
      <c r="F25" s="3">
        <v>3400000</v>
      </c>
      <c r="G25" s="3">
        <v>3500000</v>
      </c>
      <c r="H25" s="18">
        <v>0</v>
      </c>
      <c r="I25" s="8"/>
      <c r="J25" s="8"/>
      <c r="K25" s="8"/>
      <c r="L25" s="8"/>
      <c r="M25" s="8"/>
    </row>
    <row r="26" spans="1:13" ht="21" customHeight="1">
      <c r="A26" s="255" t="s">
        <v>22</v>
      </c>
      <c r="B26" s="256"/>
      <c r="C26" s="35"/>
      <c r="D26" s="35"/>
      <c r="E26" s="35"/>
      <c r="F26" s="35"/>
      <c r="G26" s="35"/>
      <c r="H26" s="36"/>
      <c r="I26" s="8"/>
      <c r="J26" s="8"/>
      <c r="K26" s="8"/>
      <c r="L26" s="8"/>
      <c r="M26" s="8"/>
    </row>
    <row r="27" spans="1:13" ht="20.25" customHeight="1">
      <c r="A27" s="29"/>
      <c r="B27" s="10" t="s">
        <v>363</v>
      </c>
      <c r="C27" s="5">
        <f>SUM(C28:C29)</f>
        <v>5000000</v>
      </c>
      <c r="D27" s="5">
        <f>SUM(D28:D29)</f>
        <v>247878</v>
      </c>
      <c r="E27" s="5">
        <f>SUM(E29)</f>
        <v>100000</v>
      </c>
      <c r="F27" s="5">
        <f>SUM(F29)</f>
        <v>1000000</v>
      </c>
      <c r="G27" s="5">
        <f>SUM(G29)</f>
        <v>1000000</v>
      </c>
      <c r="H27" s="17">
        <f>SUM(H29)</f>
        <v>2652122</v>
      </c>
      <c r="I27" s="8"/>
      <c r="J27" s="8"/>
      <c r="K27" s="8"/>
      <c r="L27" s="8"/>
      <c r="M27" s="8"/>
    </row>
    <row r="28" spans="1:13" ht="15" customHeight="1">
      <c r="A28" s="29" t="s">
        <v>448</v>
      </c>
      <c r="B28" s="13" t="s">
        <v>449</v>
      </c>
      <c r="C28" s="22">
        <f aca="true" t="shared" si="3" ref="C28:C34">SUM(D28:H28)</f>
        <v>173878</v>
      </c>
      <c r="D28" s="7">
        <v>173878</v>
      </c>
      <c r="E28" s="7">
        <v>0</v>
      </c>
      <c r="F28" s="7">
        <v>0</v>
      </c>
      <c r="G28" s="7">
        <v>0</v>
      </c>
      <c r="H28" s="53">
        <v>0</v>
      </c>
      <c r="I28" s="8"/>
      <c r="J28" s="8"/>
      <c r="K28" s="8"/>
      <c r="L28" s="8"/>
      <c r="M28" s="8"/>
    </row>
    <row r="29" spans="1:13" ht="15" customHeight="1">
      <c r="A29" s="29">
        <v>4212</v>
      </c>
      <c r="B29" s="14" t="s">
        <v>450</v>
      </c>
      <c r="C29" s="22">
        <f t="shared" si="3"/>
        <v>4826122</v>
      </c>
      <c r="D29" s="3">
        <v>74000</v>
      </c>
      <c r="E29" s="3">
        <v>100000</v>
      </c>
      <c r="F29" s="3">
        <v>1000000</v>
      </c>
      <c r="G29" s="3">
        <v>1000000</v>
      </c>
      <c r="H29" s="18">
        <v>2652122</v>
      </c>
      <c r="I29" s="8"/>
      <c r="J29" s="8"/>
      <c r="K29" s="8"/>
      <c r="L29" s="8"/>
      <c r="M29" s="8"/>
    </row>
    <row r="30" spans="1:8" ht="21" customHeight="1">
      <c r="A30" s="31"/>
      <c r="B30" s="4" t="s">
        <v>362</v>
      </c>
      <c r="C30" s="23">
        <f t="shared" si="3"/>
        <v>5000000</v>
      </c>
      <c r="D30" s="5">
        <f>SUM(D31:D34)</f>
        <v>247878</v>
      </c>
      <c r="E30" s="5">
        <f>SUM(E31:E34)</f>
        <v>100000</v>
      </c>
      <c r="F30" s="5">
        <f>SUM(F31:F34)</f>
        <v>1000000</v>
      </c>
      <c r="G30" s="5">
        <f>SUM(G31:G34)</f>
        <v>1000000</v>
      </c>
      <c r="H30" s="17">
        <f>SUM(H31:H34)</f>
        <v>2652122</v>
      </c>
    </row>
    <row r="31" spans="1:8" ht="13.5" customHeight="1">
      <c r="A31" s="165"/>
      <c r="B31" s="2" t="s">
        <v>371</v>
      </c>
      <c r="C31" s="22">
        <f t="shared" si="3"/>
        <v>2840000</v>
      </c>
      <c r="D31" s="3">
        <v>247878</v>
      </c>
      <c r="E31" s="3">
        <v>100000</v>
      </c>
      <c r="F31" s="3">
        <v>700000</v>
      </c>
      <c r="G31" s="3">
        <v>500000</v>
      </c>
      <c r="H31" s="18">
        <v>1292122</v>
      </c>
    </row>
    <row r="32" spans="1:8" ht="13.5" customHeight="1">
      <c r="A32" s="164" t="s">
        <v>718</v>
      </c>
      <c r="B32" s="2" t="s">
        <v>409</v>
      </c>
      <c r="C32" s="22">
        <f t="shared" si="3"/>
        <v>660000</v>
      </c>
      <c r="D32" s="3">
        <v>0</v>
      </c>
      <c r="E32" s="3">
        <v>0</v>
      </c>
      <c r="F32" s="3">
        <v>0</v>
      </c>
      <c r="G32" s="3">
        <v>0</v>
      </c>
      <c r="H32" s="18">
        <v>660000</v>
      </c>
    </row>
    <row r="33" spans="1:8" ht="13.5" customHeight="1">
      <c r="A33" s="164" t="s">
        <v>739</v>
      </c>
      <c r="B33" s="2" t="s">
        <v>372</v>
      </c>
      <c r="C33" s="22">
        <f t="shared" si="3"/>
        <v>1100000</v>
      </c>
      <c r="D33" s="3">
        <v>0</v>
      </c>
      <c r="E33" s="3">
        <v>0</v>
      </c>
      <c r="F33" s="3">
        <v>200000</v>
      </c>
      <c r="G33" s="3">
        <v>400000</v>
      </c>
      <c r="H33" s="18">
        <v>500000</v>
      </c>
    </row>
    <row r="34" spans="1:8" ht="13.5" customHeight="1" thickBot="1">
      <c r="A34" s="166" t="s">
        <v>739</v>
      </c>
      <c r="B34" s="167" t="s">
        <v>373</v>
      </c>
      <c r="C34" s="47">
        <f t="shared" si="3"/>
        <v>400000</v>
      </c>
      <c r="D34" s="34">
        <v>0</v>
      </c>
      <c r="E34" s="34">
        <v>0</v>
      </c>
      <c r="F34" s="34">
        <v>100000</v>
      </c>
      <c r="G34" s="34">
        <v>100000</v>
      </c>
      <c r="H34" s="49">
        <v>200000</v>
      </c>
    </row>
    <row r="35" ht="33.75" customHeight="1" thickBot="1"/>
    <row r="36" spans="1:13" s="8" customFormat="1" ht="15" customHeight="1">
      <c r="A36" s="260" t="s">
        <v>358</v>
      </c>
      <c r="B36" s="253" t="s">
        <v>359</v>
      </c>
      <c r="C36" s="253" t="s">
        <v>360</v>
      </c>
      <c r="D36" s="263" t="s">
        <v>1113</v>
      </c>
      <c r="E36" s="253" t="s">
        <v>361</v>
      </c>
      <c r="F36" s="253"/>
      <c r="G36" s="253"/>
      <c r="H36" s="254"/>
      <c r="I36" s="20"/>
      <c r="J36" s="20"/>
      <c r="K36" s="20"/>
      <c r="L36" s="20"/>
      <c r="M36" s="20"/>
    </row>
    <row r="37" spans="1:13" ht="15" customHeight="1">
      <c r="A37" s="261"/>
      <c r="B37" s="262"/>
      <c r="C37" s="262"/>
      <c r="D37" s="262"/>
      <c r="E37" s="152" t="s">
        <v>825</v>
      </c>
      <c r="F37" s="152" t="s">
        <v>990</v>
      </c>
      <c r="G37" s="152" t="s">
        <v>1114</v>
      </c>
      <c r="H37" s="162" t="s">
        <v>1115</v>
      </c>
      <c r="I37" s="20"/>
      <c r="J37" s="20"/>
      <c r="K37" s="20"/>
      <c r="L37" s="20"/>
      <c r="M37" s="20"/>
    </row>
    <row r="38" spans="1:13" ht="21" customHeight="1">
      <c r="A38" s="255" t="s">
        <v>1046</v>
      </c>
      <c r="B38" s="256"/>
      <c r="C38" s="35"/>
      <c r="D38" s="35"/>
      <c r="E38" s="35"/>
      <c r="F38" s="35"/>
      <c r="G38" s="35"/>
      <c r="H38" s="36"/>
      <c r="I38" s="8"/>
      <c r="J38" s="8"/>
      <c r="K38" s="8"/>
      <c r="L38" s="8"/>
      <c r="M38" s="8"/>
    </row>
    <row r="39" spans="1:13" ht="20.25" customHeight="1">
      <c r="A39" s="29"/>
      <c r="B39" s="10" t="s">
        <v>363</v>
      </c>
      <c r="C39" s="5">
        <f>SUM(C40:C40)</f>
        <v>15000000</v>
      </c>
      <c r="D39" s="5">
        <f>SUM(D40:D40)</f>
        <v>0</v>
      </c>
      <c r="E39" s="5">
        <f>SUM(E40)</f>
        <v>200000</v>
      </c>
      <c r="F39" s="5">
        <f>SUM(F40)</f>
        <v>800000</v>
      </c>
      <c r="G39" s="5">
        <f>SUM(G40)</f>
        <v>1000000</v>
      </c>
      <c r="H39" s="17">
        <f>SUM(H40)</f>
        <v>13000000</v>
      </c>
      <c r="I39" s="8"/>
      <c r="J39" s="8"/>
      <c r="K39" s="8"/>
      <c r="L39" s="8"/>
      <c r="M39" s="8"/>
    </row>
    <row r="40" spans="1:13" ht="15" customHeight="1">
      <c r="A40" s="29">
        <v>4212</v>
      </c>
      <c r="B40" s="14" t="s">
        <v>1047</v>
      </c>
      <c r="C40" s="22">
        <f aca="true" t="shared" si="4" ref="C40:C45">SUM(D40:H40)</f>
        <v>15000000</v>
      </c>
      <c r="D40" s="3">
        <v>0</v>
      </c>
      <c r="E40" s="3">
        <v>200000</v>
      </c>
      <c r="F40" s="3">
        <v>800000</v>
      </c>
      <c r="G40" s="3">
        <v>1000000</v>
      </c>
      <c r="H40" s="18">
        <v>13000000</v>
      </c>
      <c r="I40" s="8"/>
      <c r="J40" s="8"/>
      <c r="K40" s="8"/>
      <c r="L40" s="8"/>
      <c r="M40" s="8"/>
    </row>
    <row r="41" spans="1:8" ht="21" customHeight="1">
      <c r="A41" s="31"/>
      <c r="B41" s="4" t="s">
        <v>362</v>
      </c>
      <c r="C41" s="23">
        <f t="shared" si="4"/>
        <v>15000000</v>
      </c>
      <c r="D41" s="5">
        <f>SUM(D42:D44)</f>
        <v>0</v>
      </c>
      <c r="E41" s="5">
        <f>SUM(E42:E44)</f>
        <v>200000</v>
      </c>
      <c r="F41" s="5">
        <f>SUM(F42:F44)</f>
        <v>800000</v>
      </c>
      <c r="G41" s="5">
        <f>SUM(G42:G44)</f>
        <v>1000000</v>
      </c>
      <c r="H41" s="17">
        <f>SUM(H42:H44)</f>
        <v>13000000</v>
      </c>
    </row>
    <row r="42" spans="1:8" ht="13.5" customHeight="1">
      <c r="A42" s="164" t="s">
        <v>718</v>
      </c>
      <c r="B42" s="2" t="s">
        <v>409</v>
      </c>
      <c r="C42" s="22">
        <f t="shared" si="4"/>
        <v>5000000</v>
      </c>
      <c r="D42" s="3">
        <v>0</v>
      </c>
      <c r="E42" s="3">
        <v>100000</v>
      </c>
      <c r="F42" s="3">
        <v>300000</v>
      </c>
      <c r="G42" s="3">
        <v>300000</v>
      </c>
      <c r="H42" s="18">
        <v>4300000</v>
      </c>
    </row>
    <row r="43" spans="1:8" ht="13.5" customHeight="1">
      <c r="A43" s="164" t="s">
        <v>739</v>
      </c>
      <c r="B43" s="2" t="s">
        <v>372</v>
      </c>
      <c r="C43" s="22">
        <f t="shared" si="4"/>
        <v>5000000</v>
      </c>
      <c r="D43" s="3">
        <v>0</v>
      </c>
      <c r="E43" s="3">
        <v>0</v>
      </c>
      <c r="F43" s="3">
        <v>300000</v>
      </c>
      <c r="G43" s="3">
        <v>300000</v>
      </c>
      <c r="H43" s="18">
        <v>4400000</v>
      </c>
    </row>
    <row r="44" spans="1:8" ht="13.5" customHeight="1">
      <c r="A44" s="164" t="s">
        <v>739</v>
      </c>
      <c r="B44" s="2" t="s">
        <v>373</v>
      </c>
      <c r="C44" s="22">
        <f t="shared" si="4"/>
        <v>5000000</v>
      </c>
      <c r="D44" s="3">
        <v>0</v>
      </c>
      <c r="E44" s="3">
        <v>100000</v>
      </c>
      <c r="F44" s="3">
        <v>200000</v>
      </c>
      <c r="G44" s="3">
        <v>400000</v>
      </c>
      <c r="H44" s="18">
        <v>4300000</v>
      </c>
    </row>
    <row r="45" spans="1:8" ht="24" customHeight="1" thickBot="1">
      <c r="A45" s="258" t="s">
        <v>388</v>
      </c>
      <c r="B45" s="259"/>
      <c r="C45" s="32">
        <f t="shared" si="4"/>
        <v>54001676</v>
      </c>
      <c r="D45" s="168">
        <f>D8+D20+D27+D39</f>
        <v>16722737</v>
      </c>
      <c r="E45" s="168">
        <f>E8+E20+E27+E39</f>
        <v>4100000</v>
      </c>
      <c r="F45" s="168">
        <f>F8+F20+F27+F39</f>
        <v>6700000</v>
      </c>
      <c r="G45" s="168">
        <f>G8+G20+G27+G39</f>
        <v>7000000</v>
      </c>
      <c r="H45" s="169">
        <f>H8+H20+H27+H39</f>
        <v>19478939</v>
      </c>
    </row>
    <row r="46" spans="1:13" ht="53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4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37.5" customHeight="1">
      <c r="A48" s="26"/>
      <c r="B48" s="55" t="str">
        <f>'Funkc.'!B51</f>
        <v>Hvar, 28. prosinca 2011. god.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20.25" customHeight="1">
      <c r="A49" s="26"/>
      <c r="B49" s="26"/>
      <c r="C49" s="26"/>
      <c r="D49" s="26"/>
      <c r="E49" s="26"/>
      <c r="F49" s="257"/>
      <c r="G49" s="257"/>
      <c r="H49" s="26"/>
      <c r="I49" s="26"/>
      <c r="J49" s="26"/>
      <c r="K49" s="26"/>
      <c r="L49" s="26"/>
      <c r="M49" s="26"/>
    </row>
    <row r="50" spans="1:13" ht="20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20.25" customHeight="1">
      <c r="A51" s="26"/>
      <c r="B51" s="26"/>
      <c r="C51" s="26"/>
      <c r="D51" s="26"/>
      <c r="E51" s="26"/>
      <c r="F51" s="8"/>
      <c r="G51" s="56"/>
      <c r="H51" s="26"/>
      <c r="I51" s="26"/>
      <c r="J51" s="26"/>
      <c r="K51" s="26"/>
      <c r="L51" s="26"/>
      <c r="M51" s="26"/>
    </row>
    <row r="52" spans="1:13" ht="20.25" customHeight="1">
      <c r="A52" s="26"/>
      <c r="B52" s="26"/>
      <c r="C52" s="26"/>
      <c r="D52" s="26"/>
      <c r="E52" s="26"/>
      <c r="F52" s="26"/>
      <c r="G52" s="56"/>
      <c r="H52" s="56"/>
      <c r="I52" s="26"/>
      <c r="J52" s="26"/>
      <c r="K52" s="26"/>
      <c r="L52" s="26"/>
      <c r="M52" s="26"/>
    </row>
  </sheetData>
  <sheetProtection/>
  <mergeCells count="17">
    <mergeCell ref="D5:D6"/>
    <mergeCell ref="A3:H3"/>
    <mergeCell ref="E5:H5"/>
    <mergeCell ref="A5:A6"/>
    <mergeCell ref="A26:B26"/>
    <mergeCell ref="A7:B7"/>
    <mergeCell ref="A19:B19"/>
    <mergeCell ref="E36:H36"/>
    <mergeCell ref="A38:B38"/>
    <mergeCell ref="F49:G49"/>
    <mergeCell ref="A45:B45"/>
    <mergeCell ref="A36:A37"/>
    <mergeCell ref="B5:B6"/>
    <mergeCell ref="C5:C6"/>
    <mergeCell ref="B36:B37"/>
    <mergeCell ref="C36:C37"/>
    <mergeCell ref="D36:D37"/>
  </mergeCells>
  <printOptions/>
  <pageMargins left="0.9055118110236221" right="0.6299212598425197" top="0.1968503937007874" bottom="0.11811023622047245" header="0.3937007874015748" footer="0.3149606299212598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75" zoomScalePageLayoutView="0" workbookViewId="0" topLeftCell="A40">
      <selection activeCell="B59" sqref="B59"/>
    </sheetView>
  </sheetViews>
  <sheetFormatPr defaultColWidth="9.140625" defaultRowHeight="12.75"/>
  <cols>
    <col min="1" max="1" width="10.140625" style="0" customWidth="1"/>
    <col min="2" max="2" width="46.8515625" style="0" customWidth="1"/>
    <col min="3" max="3" width="12.7109375" style="0" customWidth="1"/>
    <col min="4" max="5" width="12.421875" style="0" customWidth="1"/>
    <col min="6" max="8" width="12.57421875" style="0" customWidth="1"/>
    <col min="9" max="13" width="9.28125" style="0" bestFit="1" customWidth="1"/>
  </cols>
  <sheetData>
    <row r="1" spans="1:13" ht="37.5" customHeight="1">
      <c r="A1" s="54" t="s">
        <v>403</v>
      </c>
      <c r="B1" s="37"/>
      <c r="C1" s="37"/>
      <c r="D1" s="37"/>
      <c r="E1" s="37"/>
      <c r="F1" s="37"/>
      <c r="G1" s="37"/>
      <c r="H1" s="37"/>
      <c r="I1" s="26"/>
      <c r="J1" s="26"/>
      <c r="K1" s="26"/>
      <c r="L1" s="26"/>
      <c r="M1" s="26"/>
    </row>
    <row r="2" spans="1:8" ht="45.75" customHeight="1">
      <c r="A2" s="264" t="s">
        <v>402</v>
      </c>
      <c r="B2" s="264"/>
      <c r="C2" s="264"/>
      <c r="D2" s="264"/>
      <c r="E2" s="264"/>
      <c r="F2" s="264"/>
      <c r="G2" s="264"/>
      <c r="H2" s="264"/>
    </row>
    <row r="3" ht="31.5" customHeight="1" thickBot="1"/>
    <row r="4" spans="1:13" s="8" customFormat="1" ht="15" customHeight="1">
      <c r="A4" s="260" t="s">
        <v>358</v>
      </c>
      <c r="B4" s="253" t="s">
        <v>359</v>
      </c>
      <c r="C4" s="253" t="s">
        <v>360</v>
      </c>
      <c r="D4" s="263" t="s">
        <v>1113</v>
      </c>
      <c r="E4" s="253" t="s">
        <v>361</v>
      </c>
      <c r="F4" s="253"/>
      <c r="G4" s="253"/>
      <c r="H4" s="254"/>
      <c r="I4" s="20"/>
      <c r="J4" s="20"/>
      <c r="K4" s="20"/>
      <c r="L4" s="20"/>
      <c r="M4" s="20"/>
    </row>
    <row r="5" spans="1:13" ht="14.25" customHeight="1">
      <c r="A5" s="269"/>
      <c r="B5" s="270"/>
      <c r="C5" s="270"/>
      <c r="D5" s="270"/>
      <c r="E5" s="103" t="s">
        <v>825</v>
      </c>
      <c r="F5" s="103" t="s">
        <v>990</v>
      </c>
      <c r="G5" s="103" t="s">
        <v>1114</v>
      </c>
      <c r="H5" s="104" t="s">
        <v>1115</v>
      </c>
      <c r="I5" s="20"/>
      <c r="J5" s="20"/>
      <c r="K5" s="20"/>
      <c r="L5" s="20"/>
      <c r="M5" s="20"/>
    </row>
    <row r="6" spans="1:13" ht="21" customHeight="1">
      <c r="A6" s="267" t="s">
        <v>1137</v>
      </c>
      <c r="B6" s="268"/>
      <c r="C6" s="35"/>
      <c r="D6" s="35"/>
      <c r="E6" s="35"/>
      <c r="F6" s="35"/>
      <c r="G6" s="35"/>
      <c r="H6" s="36"/>
      <c r="I6" s="8"/>
      <c r="J6" s="8"/>
      <c r="K6" s="8"/>
      <c r="L6" s="8"/>
      <c r="M6" s="8"/>
    </row>
    <row r="7" spans="1:13" ht="18" customHeight="1">
      <c r="A7" s="30"/>
      <c r="B7" s="21" t="s">
        <v>363</v>
      </c>
      <c r="C7" s="5">
        <f aca="true" t="shared" si="0" ref="C7:H7">SUM(C8)</f>
        <v>11742779</v>
      </c>
      <c r="D7" s="5">
        <f t="shared" si="0"/>
        <v>3443789</v>
      </c>
      <c r="E7" s="5">
        <f t="shared" si="0"/>
        <v>1200000</v>
      </c>
      <c r="F7" s="5">
        <f t="shared" si="0"/>
        <v>1500000</v>
      </c>
      <c r="G7" s="5">
        <f t="shared" si="0"/>
        <v>1700000</v>
      </c>
      <c r="H7" s="17">
        <f t="shared" si="0"/>
        <v>3898990</v>
      </c>
      <c r="I7" s="8"/>
      <c r="J7" s="8"/>
      <c r="K7" s="8"/>
      <c r="L7" s="8"/>
      <c r="M7" s="8"/>
    </row>
    <row r="8" spans="1:13" ht="14.25" customHeight="1">
      <c r="A8" s="29" t="s">
        <v>389</v>
      </c>
      <c r="B8" s="16" t="s">
        <v>993</v>
      </c>
      <c r="C8" s="22">
        <f>SUM(D8:H8)</f>
        <v>11742779</v>
      </c>
      <c r="D8" s="3">
        <v>3443789</v>
      </c>
      <c r="E8" s="24">
        <v>1200000</v>
      </c>
      <c r="F8" s="3">
        <v>1500000</v>
      </c>
      <c r="G8" s="3">
        <v>1700000</v>
      </c>
      <c r="H8" s="18">
        <v>3898990</v>
      </c>
      <c r="I8" s="8"/>
      <c r="J8" s="8"/>
      <c r="K8" s="8"/>
      <c r="L8" s="8"/>
      <c r="M8" s="8"/>
    </row>
    <row r="9" spans="1:13" ht="18" customHeight="1">
      <c r="A9" s="29"/>
      <c r="B9" s="4" t="s">
        <v>362</v>
      </c>
      <c r="C9" s="5">
        <f aca="true" t="shared" si="1" ref="C9:H9">SUM(C10:C15)</f>
        <v>11742779</v>
      </c>
      <c r="D9" s="5">
        <f t="shared" si="1"/>
        <v>3443789</v>
      </c>
      <c r="E9" s="5">
        <f t="shared" si="1"/>
        <v>1200000</v>
      </c>
      <c r="F9" s="5">
        <f t="shared" si="1"/>
        <v>1500000</v>
      </c>
      <c r="G9" s="5">
        <f t="shared" si="1"/>
        <v>1700000</v>
      </c>
      <c r="H9" s="17">
        <f t="shared" si="1"/>
        <v>3898990</v>
      </c>
      <c r="I9" s="8"/>
      <c r="J9" s="8"/>
      <c r="K9" s="8"/>
      <c r="L9" s="8"/>
      <c r="M9" s="8"/>
    </row>
    <row r="10" spans="1:13" ht="12.75" customHeight="1">
      <c r="A10" s="29" t="s">
        <v>392</v>
      </c>
      <c r="B10" s="6" t="s">
        <v>393</v>
      </c>
      <c r="C10" s="22">
        <f aca="true" t="shared" si="2" ref="C10:C15">SUM(D10:H10)</f>
        <v>7310967</v>
      </c>
      <c r="D10" s="3">
        <v>871977</v>
      </c>
      <c r="E10" s="24">
        <v>940000</v>
      </c>
      <c r="F10" s="3">
        <v>1200000</v>
      </c>
      <c r="G10" s="3">
        <v>1300000</v>
      </c>
      <c r="H10" s="18">
        <v>2998990</v>
      </c>
      <c r="I10" s="8"/>
      <c r="J10" s="8"/>
      <c r="K10" s="8"/>
      <c r="L10" s="8"/>
      <c r="M10" s="8"/>
    </row>
    <row r="11" spans="1:13" ht="12.75" customHeight="1">
      <c r="A11" s="29" t="s">
        <v>366</v>
      </c>
      <c r="B11" s="16" t="s">
        <v>400</v>
      </c>
      <c r="C11" s="22">
        <f t="shared" si="2"/>
        <v>1300000</v>
      </c>
      <c r="D11" s="3">
        <v>0</v>
      </c>
      <c r="E11" s="24">
        <v>200000</v>
      </c>
      <c r="F11" s="3">
        <v>200000</v>
      </c>
      <c r="G11" s="3">
        <v>300000</v>
      </c>
      <c r="H11" s="18">
        <v>600000</v>
      </c>
      <c r="I11" s="8"/>
      <c r="J11" s="8"/>
      <c r="K11" s="8"/>
      <c r="L11" s="8"/>
      <c r="M11" s="8"/>
    </row>
    <row r="12" spans="1:13" ht="12.75" customHeight="1">
      <c r="A12" s="29" t="s">
        <v>601</v>
      </c>
      <c r="B12" s="16" t="s">
        <v>1050</v>
      </c>
      <c r="C12" s="22">
        <f t="shared" si="2"/>
        <v>100000</v>
      </c>
      <c r="D12" s="3">
        <v>0</v>
      </c>
      <c r="E12" s="24">
        <v>0</v>
      </c>
      <c r="F12" s="3">
        <v>0</v>
      </c>
      <c r="G12" s="3">
        <v>0</v>
      </c>
      <c r="H12" s="18">
        <v>100000</v>
      </c>
      <c r="I12" s="8"/>
      <c r="J12" s="8"/>
      <c r="K12" s="8"/>
      <c r="L12" s="8"/>
      <c r="M12" s="8"/>
    </row>
    <row r="13" spans="1:13" ht="12.75" customHeight="1">
      <c r="A13" s="29" t="s">
        <v>1032</v>
      </c>
      <c r="B13" s="6" t="s">
        <v>401</v>
      </c>
      <c r="C13" s="22">
        <f t="shared" si="2"/>
        <v>387000</v>
      </c>
      <c r="D13" s="3">
        <v>157000</v>
      </c>
      <c r="E13" s="24">
        <v>30000</v>
      </c>
      <c r="F13" s="3">
        <v>50000</v>
      </c>
      <c r="G13" s="3">
        <v>50000</v>
      </c>
      <c r="H13" s="18">
        <v>100000</v>
      </c>
      <c r="I13" s="8"/>
      <c r="J13" s="8"/>
      <c r="K13" s="8"/>
      <c r="L13" s="8"/>
      <c r="M13" s="8"/>
    </row>
    <row r="14" spans="1:13" ht="12.75" customHeight="1">
      <c r="A14" s="29" t="s">
        <v>529</v>
      </c>
      <c r="B14" s="16" t="s">
        <v>291</v>
      </c>
      <c r="C14" s="22">
        <f t="shared" si="2"/>
        <v>2375000</v>
      </c>
      <c r="D14" s="3">
        <v>2375000</v>
      </c>
      <c r="E14" s="24">
        <v>0</v>
      </c>
      <c r="F14" s="3">
        <v>0</v>
      </c>
      <c r="G14" s="3">
        <v>0</v>
      </c>
      <c r="H14" s="18">
        <v>0</v>
      </c>
      <c r="I14" s="8"/>
      <c r="J14" s="8"/>
      <c r="K14" s="8"/>
      <c r="L14" s="8"/>
      <c r="M14" s="8"/>
    </row>
    <row r="15" spans="1:13" ht="12.75" customHeight="1">
      <c r="A15" s="29" t="s">
        <v>991</v>
      </c>
      <c r="B15" s="6" t="s">
        <v>992</v>
      </c>
      <c r="C15" s="22">
        <f t="shared" si="2"/>
        <v>269812</v>
      </c>
      <c r="D15" s="3">
        <v>39812</v>
      </c>
      <c r="E15" s="24">
        <v>30000</v>
      </c>
      <c r="F15" s="3">
        <v>50000</v>
      </c>
      <c r="G15" s="3">
        <v>50000</v>
      </c>
      <c r="H15" s="18">
        <v>100000</v>
      </c>
      <c r="I15" s="8"/>
      <c r="J15" s="8"/>
      <c r="K15" s="8"/>
      <c r="L15" s="8"/>
      <c r="M15" s="8"/>
    </row>
    <row r="16" spans="1:13" ht="21" customHeight="1">
      <c r="A16" s="267" t="s">
        <v>1138</v>
      </c>
      <c r="B16" s="268"/>
      <c r="C16" s="35"/>
      <c r="D16" s="35"/>
      <c r="E16" s="35"/>
      <c r="F16" s="35"/>
      <c r="G16" s="35"/>
      <c r="H16" s="36"/>
      <c r="I16" s="8"/>
      <c r="J16" s="8"/>
      <c r="K16" s="8"/>
      <c r="L16" s="8"/>
      <c r="M16" s="8"/>
    </row>
    <row r="17" spans="1:13" ht="18" customHeight="1">
      <c r="A17" s="29"/>
      <c r="B17" s="10" t="s">
        <v>363</v>
      </c>
      <c r="C17" s="5">
        <f>SUM(C18:C18)</f>
        <v>24962092</v>
      </c>
      <c r="D17" s="5">
        <f>SUM(D18:D18)</f>
        <v>3846857</v>
      </c>
      <c r="E17" s="5">
        <f>SUM(E18:E18)</f>
        <v>280000</v>
      </c>
      <c r="F17" s="5">
        <f>SUM(F18:F18)</f>
        <v>1000000</v>
      </c>
      <c r="G17" s="5">
        <f>SUM(G18:G18)</f>
        <v>1000000</v>
      </c>
      <c r="H17" s="17">
        <f>H18</f>
        <v>18835235</v>
      </c>
      <c r="I17" s="8"/>
      <c r="J17" s="8"/>
      <c r="K17" s="8"/>
      <c r="L17" s="8"/>
      <c r="M17" s="8"/>
    </row>
    <row r="18" spans="1:13" ht="13.5" customHeight="1">
      <c r="A18" s="29" t="s">
        <v>389</v>
      </c>
      <c r="B18" s="16" t="s">
        <v>993</v>
      </c>
      <c r="C18" s="22">
        <f>SUM(D18:H18)</f>
        <v>24962092</v>
      </c>
      <c r="D18" s="3">
        <v>3846857</v>
      </c>
      <c r="E18" s="3">
        <v>280000</v>
      </c>
      <c r="F18" s="3">
        <v>1000000</v>
      </c>
      <c r="G18" s="3">
        <v>1000000</v>
      </c>
      <c r="H18" s="18">
        <v>18835235</v>
      </c>
      <c r="I18" s="8"/>
      <c r="J18" s="8"/>
      <c r="K18" s="8"/>
      <c r="L18" s="8"/>
      <c r="M18" s="8"/>
    </row>
    <row r="19" spans="1:8" ht="18" customHeight="1">
      <c r="A19" s="31"/>
      <c r="B19" s="4" t="s">
        <v>362</v>
      </c>
      <c r="C19" s="23">
        <f>SUM(D19:H19)</f>
        <v>24962092</v>
      </c>
      <c r="D19" s="23">
        <f>D20+D21</f>
        <v>3846857</v>
      </c>
      <c r="E19" s="23">
        <f>E20+E21</f>
        <v>280000</v>
      </c>
      <c r="F19" s="23">
        <f>F20+F21</f>
        <v>1000000</v>
      </c>
      <c r="G19" s="23">
        <f>G20+G21</f>
        <v>1000000</v>
      </c>
      <c r="H19" s="17">
        <f>H20+H21</f>
        <v>18835235</v>
      </c>
    </row>
    <row r="20" spans="1:8" ht="13.5" customHeight="1">
      <c r="A20" s="29" t="s">
        <v>392</v>
      </c>
      <c r="B20" s="6" t="s">
        <v>393</v>
      </c>
      <c r="C20" s="22">
        <f>SUM(D20:H20)</f>
        <v>9984837</v>
      </c>
      <c r="D20" s="3">
        <v>2075090</v>
      </c>
      <c r="E20" s="3">
        <v>130000</v>
      </c>
      <c r="F20" s="3">
        <v>400000</v>
      </c>
      <c r="G20" s="3">
        <v>400000</v>
      </c>
      <c r="H20" s="18">
        <v>6979747</v>
      </c>
    </row>
    <row r="21" spans="1:8" ht="13.5" customHeight="1">
      <c r="A21" s="41" t="s">
        <v>601</v>
      </c>
      <c r="B21" s="15" t="s">
        <v>602</v>
      </c>
      <c r="C21" s="22">
        <f>SUM(D21:H21)</f>
        <v>14977255</v>
      </c>
      <c r="D21" s="42">
        <v>1771767</v>
      </c>
      <c r="E21" s="42">
        <v>150000</v>
      </c>
      <c r="F21" s="42">
        <v>600000</v>
      </c>
      <c r="G21" s="42">
        <v>600000</v>
      </c>
      <c r="H21" s="43">
        <v>11855488</v>
      </c>
    </row>
    <row r="22" spans="1:13" ht="21" customHeight="1">
      <c r="A22" s="267" t="s">
        <v>1139</v>
      </c>
      <c r="B22" s="268"/>
      <c r="C22" s="35"/>
      <c r="D22" s="35"/>
      <c r="E22" s="35"/>
      <c r="F22" s="35"/>
      <c r="G22" s="35"/>
      <c r="H22" s="36"/>
      <c r="I22" s="8"/>
      <c r="J22" s="8"/>
      <c r="K22" s="8"/>
      <c r="L22" s="8"/>
      <c r="M22" s="8"/>
    </row>
    <row r="23" spans="1:13" ht="18" customHeight="1">
      <c r="A23" s="29"/>
      <c r="B23" s="10" t="s">
        <v>363</v>
      </c>
      <c r="C23" s="5">
        <f aca="true" t="shared" si="3" ref="C23:H23">SUM(C24)</f>
        <v>2949754</v>
      </c>
      <c r="D23" s="5">
        <f t="shared" si="3"/>
        <v>629754</v>
      </c>
      <c r="E23" s="5">
        <f t="shared" si="3"/>
        <v>250000</v>
      </c>
      <c r="F23" s="5">
        <f t="shared" si="3"/>
        <v>270000</v>
      </c>
      <c r="G23" s="5">
        <f t="shared" si="3"/>
        <v>300000</v>
      </c>
      <c r="H23" s="17">
        <f t="shared" si="3"/>
        <v>1500000</v>
      </c>
      <c r="I23" s="8"/>
      <c r="J23" s="8"/>
      <c r="K23" s="8"/>
      <c r="L23" s="8"/>
      <c r="M23" s="8"/>
    </row>
    <row r="24" spans="1:13" ht="13.5" customHeight="1">
      <c r="A24" s="29" t="s">
        <v>389</v>
      </c>
      <c r="B24" s="16" t="s">
        <v>603</v>
      </c>
      <c r="C24" s="22">
        <f aca="true" t="shared" si="4" ref="C24:C29">SUM(D24:H24)</f>
        <v>2949754</v>
      </c>
      <c r="D24" s="3">
        <v>629754</v>
      </c>
      <c r="E24" s="3">
        <v>250000</v>
      </c>
      <c r="F24" s="3">
        <v>270000</v>
      </c>
      <c r="G24" s="3">
        <v>300000</v>
      </c>
      <c r="H24" s="18">
        <v>1500000</v>
      </c>
      <c r="I24" s="8"/>
      <c r="J24" s="8"/>
      <c r="K24" s="8"/>
      <c r="L24" s="8"/>
      <c r="M24" s="8"/>
    </row>
    <row r="25" spans="1:8" ht="18" customHeight="1">
      <c r="A25" s="31"/>
      <c r="B25" s="4" t="s">
        <v>362</v>
      </c>
      <c r="C25" s="23">
        <f t="shared" si="4"/>
        <v>2949754</v>
      </c>
      <c r="D25" s="23">
        <f>SUM(D26:D29)</f>
        <v>629754</v>
      </c>
      <c r="E25" s="23">
        <f>SUM(E26:E29)</f>
        <v>250000</v>
      </c>
      <c r="F25" s="23">
        <f>SUM(F26:F29)</f>
        <v>270000</v>
      </c>
      <c r="G25" s="23">
        <f>SUM(G26:G29)</f>
        <v>300000</v>
      </c>
      <c r="H25" s="17">
        <f>SUM(H26:H29)</f>
        <v>1500000</v>
      </c>
    </row>
    <row r="26" spans="1:8" ht="13.5" customHeight="1">
      <c r="A26" s="29" t="s">
        <v>392</v>
      </c>
      <c r="B26" s="6" t="s">
        <v>393</v>
      </c>
      <c r="C26" s="22">
        <f t="shared" si="4"/>
        <v>924754</v>
      </c>
      <c r="D26" s="3">
        <v>214754</v>
      </c>
      <c r="E26" s="3">
        <v>30000</v>
      </c>
      <c r="F26" s="3">
        <v>30000</v>
      </c>
      <c r="G26" s="3">
        <v>50000</v>
      </c>
      <c r="H26" s="18">
        <v>600000</v>
      </c>
    </row>
    <row r="27" spans="1:8" ht="13.5" customHeight="1">
      <c r="A27" s="29" t="s">
        <v>366</v>
      </c>
      <c r="B27" s="6" t="s">
        <v>604</v>
      </c>
      <c r="C27" s="22">
        <f t="shared" si="4"/>
        <v>800000</v>
      </c>
      <c r="D27" s="3">
        <v>0</v>
      </c>
      <c r="E27" s="3">
        <v>100000</v>
      </c>
      <c r="F27" s="3">
        <v>100000</v>
      </c>
      <c r="G27" s="3">
        <v>100000</v>
      </c>
      <c r="H27" s="18">
        <v>500000</v>
      </c>
    </row>
    <row r="28" spans="1:8" ht="13.5" customHeight="1">
      <c r="A28" s="29" t="s">
        <v>366</v>
      </c>
      <c r="B28" s="6" t="s">
        <v>605</v>
      </c>
      <c r="C28" s="22">
        <f t="shared" si="4"/>
        <v>250000</v>
      </c>
      <c r="D28" s="3">
        <v>50000</v>
      </c>
      <c r="E28" s="3">
        <v>0</v>
      </c>
      <c r="F28" s="3">
        <v>0</v>
      </c>
      <c r="G28" s="3">
        <v>0</v>
      </c>
      <c r="H28" s="18">
        <v>200000</v>
      </c>
    </row>
    <row r="29" spans="1:13" ht="13.5" customHeight="1" thickBot="1">
      <c r="A29" s="45" t="s">
        <v>1032</v>
      </c>
      <c r="B29" s="46" t="s">
        <v>401</v>
      </c>
      <c r="C29" s="47">
        <f t="shared" si="4"/>
        <v>975000</v>
      </c>
      <c r="D29" s="34">
        <v>365000</v>
      </c>
      <c r="E29" s="48">
        <v>120000</v>
      </c>
      <c r="F29" s="34">
        <v>140000</v>
      </c>
      <c r="G29" s="34">
        <v>150000</v>
      </c>
      <c r="H29" s="49">
        <v>200000</v>
      </c>
      <c r="I29" s="8"/>
      <c r="J29" s="8"/>
      <c r="K29" s="8"/>
      <c r="L29" s="8"/>
      <c r="M29" s="8"/>
    </row>
    <row r="30" spans="1:13" ht="24.75" customHeight="1">
      <c r="A30" s="39"/>
      <c r="B30" s="40"/>
      <c r="C30" s="50"/>
      <c r="D30" s="9"/>
      <c r="E30" s="51"/>
      <c r="F30" s="9"/>
      <c r="G30" s="9"/>
      <c r="H30" s="9"/>
      <c r="I30" s="8"/>
      <c r="J30" s="8"/>
      <c r="K30" s="8"/>
      <c r="L30" s="8"/>
      <c r="M30" s="8"/>
    </row>
    <row r="31" spans="1:13" ht="13.5" customHeight="1">
      <c r="A31" s="39"/>
      <c r="B31" s="40"/>
      <c r="C31" s="50"/>
      <c r="D31" s="9"/>
      <c r="E31" s="51"/>
      <c r="F31" s="9"/>
      <c r="G31" s="9"/>
      <c r="H31" s="9"/>
      <c r="I31" s="8"/>
      <c r="J31" s="8"/>
      <c r="K31" s="8"/>
      <c r="L31" s="8"/>
      <c r="M31" s="8"/>
    </row>
    <row r="32" spans="1:8" s="8" customFormat="1" ht="19.5" customHeight="1" thickBot="1">
      <c r="A32" s="39"/>
      <c r="B32" s="40"/>
      <c r="C32" s="50"/>
      <c r="D32" s="9"/>
      <c r="E32" s="51"/>
      <c r="F32" s="9"/>
      <c r="G32" s="9"/>
      <c r="H32" s="9"/>
    </row>
    <row r="33" spans="1:13" s="8" customFormat="1" ht="15" customHeight="1">
      <c r="A33" s="260" t="s">
        <v>358</v>
      </c>
      <c r="B33" s="253" t="s">
        <v>359</v>
      </c>
      <c r="C33" s="253" t="s">
        <v>360</v>
      </c>
      <c r="D33" s="263" t="s">
        <v>1113</v>
      </c>
      <c r="E33" s="253" t="s">
        <v>361</v>
      </c>
      <c r="F33" s="253"/>
      <c r="G33" s="253"/>
      <c r="H33" s="254"/>
      <c r="I33" s="20"/>
      <c r="J33" s="20"/>
      <c r="K33" s="20"/>
      <c r="L33" s="20"/>
      <c r="M33" s="20"/>
    </row>
    <row r="34" spans="1:13" ht="14.25" customHeight="1">
      <c r="A34" s="261"/>
      <c r="B34" s="262"/>
      <c r="C34" s="270"/>
      <c r="D34" s="270"/>
      <c r="E34" s="103" t="s">
        <v>825</v>
      </c>
      <c r="F34" s="103" t="s">
        <v>990</v>
      </c>
      <c r="G34" s="103" t="s">
        <v>1114</v>
      </c>
      <c r="H34" s="104" t="s">
        <v>1115</v>
      </c>
      <c r="I34" s="20"/>
      <c r="J34" s="20"/>
      <c r="K34" s="20"/>
      <c r="L34" s="20"/>
      <c r="M34" s="20"/>
    </row>
    <row r="35" spans="1:13" ht="21" customHeight="1">
      <c r="A35" s="265" t="s">
        <v>1140</v>
      </c>
      <c r="B35" s="266"/>
      <c r="C35" s="35"/>
      <c r="D35" s="35"/>
      <c r="E35" s="35"/>
      <c r="F35" s="35"/>
      <c r="G35" s="35"/>
      <c r="H35" s="36"/>
      <c r="I35" s="8"/>
      <c r="J35" s="8"/>
      <c r="K35" s="8"/>
      <c r="L35" s="8"/>
      <c r="M35" s="8"/>
    </row>
    <row r="36" spans="1:13" ht="18" customHeight="1">
      <c r="A36" s="29"/>
      <c r="B36" s="10" t="s">
        <v>363</v>
      </c>
      <c r="C36" s="5">
        <f aca="true" t="shared" si="5" ref="C36:H36">SUM(C37)</f>
        <v>6350000</v>
      </c>
      <c r="D36" s="5">
        <f t="shared" si="5"/>
        <v>5450000</v>
      </c>
      <c r="E36" s="5">
        <f t="shared" si="5"/>
        <v>900000</v>
      </c>
      <c r="F36" s="5">
        <f t="shared" si="5"/>
        <v>0</v>
      </c>
      <c r="G36" s="5">
        <f t="shared" si="5"/>
        <v>0</v>
      </c>
      <c r="H36" s="17">
        <f t="shared" si="5"/>
        <v>0</v>
      </c>
      <c r="I36" s="8"/>
      <c r="J36" s="8"/>
      <c r="K36" s="8"/>
      <c r="L36" s="8"/>
      <c r="M36" s="8"/>
    </row>
    <row r="37" spans="1:13" ht="13.5" customHeight="1">
      <c r="A37" s="29" t="s">
        <v>418</v>
      </c>
      <c r="B37" s="16" t="s">
        <v>451</v>
      </c>
      <c r="C37" s="22">
        <f>SUM(D37:H37)</f>
        <v>6350000</v>
      </c>
      <c r="D37" s="3">
        <v>5450000</v>
      </c>
      <c r="E37" s="3">
        <v>900000</v>
      </c>
      <c r="F37" s="3">
        <v>0</v>
      </c>
      <c r="G37" s="3">
        <v>0</v>
      </c>
      <c r="H37" s="18">
        <v>0</v>
      </c>
      <c r="I37" s="8"/>
      <c r="J37" s="8"/>
      <c r="K37" s="8"/>
      <c r="L37" s="8"/>
      <c r="M37" s="8"/>
    </row>
    <row r="38" spans="1:8" ht="18" customHeight="1">
      <c r="A38" s="31"/>
      <c r="B38" s="4" t="s">
        <v>362</v>
      </c>
      <c r="C38" s="23">
        <f>C39+C40+C41</f>
        <v>6350000</v>
      </c>
      <c r="D38" s="23">
        <f>D39+D40+D41</f>
        <v>5450000</v>
      </c>
      <c r="E38" s="23">
        <f>E39+E40+E41</f>
        <v>900000</v>
      </c>
      <c r="F38" s="23">
        <f>F39+F40+F41</f>
        <v>0</v>
      </c>
      <c r="G38" s="23">
        <f>G39+G40+G41</f>
        <v>0</v>
      </c>
      <c r="H38" s="33">
        <f>H39+H41</f>
        <v>0</v>
      </c>
    </row>
    <row r="39" spans="1:8" ht="13.5" customHeight="1">
      <c r="A39" s="29" t="s">
        <v>392</v>
      </c>
      <c r="B39" s="6" t="s">
        <v>393</v>
      </c>
      <c r="C39" s="22">
        <f>SUM(D39:H39)</f>
        <v>1550000</v>
      </c>
      <c r="D39" s="3">
        <v>1450000</v>
      </c>
      <c r="E39" s="3">
        <v>100000</v>
      </c>
      <c r="F39" s="3">
        <v>0</v>
      </c>
      <c r="G39" s="3">
        <v>0</v>
      </c>
      <c r="H39" s="18">
        <v>0</v>
      </c>
    </row>
    <row r="40" spans="1:8" ht="13.5" customHeight="1">
      <c r="A40" s="29" t="s">
        <v>366</v>
      </c>
      <c r="B40" s="6" t="s">
        <v>604</v>
      </c>
      <c r="C40" s="22">
        <f>SUM(D40:H40)</f>
        <v>3350000</v>
      </c>
      <c r="D40" s="3">
        <v>3350000</v>
      </c>
      <c r="E40" s="3">
        <v>0</v>
      </c>
      <c r="F40" s="3">
        <v>0</v>
      </c>
      <c r="G40" s="3">
        <v>0</v>
      </c>
      <c r="H40" s="18">
        <v>0</v>
      </c>
    </row>
    <row r="41" spans="1:8" ht="13.5" customHeight="1">
      <c r="A41" s="29" t="s">
        <v>366</v>
      </c>
      <c r="B41" s="6" t="s">
        <v>605</v>
      </c>
      <c r="C41" s="22">
        <f>SUM(D41:H41)</f>
        <v>1450000</v>
      </c>
      <c r="D41" s="3">
        <v>650000</v>
      </c>
      <c r="E41" s="3">
        <v>800000</v>
      </c>
      <c r="F41" s="3">
        <v>0</v>
      </c>
      <c r="G41" s="3">
        <v>0</v>
      </c>
      <c r="H41" s="18">
        <v>0</v>
      </c>
    </row>
    <row r="42" spans="1:13" ht="21" customHeight="1">
      <c r="A42" s="265" t="s">
        <v>1141</v>
      </c>
      <c r="B42" s="266"/>
      <c r="C42" s="35"/>
      <c r="D42" s="35"/>
      <c r="E42" s="35"/>
      <c r="F42" s="35"/>
      <c r="G42" s="35"/>
      <c r="H42" s="36"/>
      <c r="I42" s="8"/>
      <c r="J42" s="8"/>
      <c r="K42" s="8"/>
      <c r="L42" s="8"/>
      <c r="M42" s="8"/>
    </row>
    <row r="43" spans="1:13" ht="18" customHeight="1">
      <c r="A43" s="29"/>
      <c r="B43" s="10" t="s">
        <v>363</v>
      </c>
      <c r="C43" s="5">
        <f aca="true" t="shared" si="6" ref="C43:H43">SUM(C44)</f>
        <v>400000</v>
      </c>
      <c r="D43" s="5">
        <f t="shared" si="6"/>
        <v>250000</v>
      </c>
      <c r="E43" s="5">
        <f t="shared" si="6"/>
        <v>150000</v>
      </c>
      <c r="F43" s="5">
        <f t="shared" si="6"/>
        <v>0</v>
      </c>
      <c r="G43" s="5">
        <f t="shared" si="6"/>
        <v>0</v>
      </c>
      <c r="H43" s="17">
        <f t="shared" si="6"/>
        <v>0</v>
      </c>
      <c r="I43" s="8"/>
      <c r="J43" s="8"/>
      <c r="K43" s="8"/>
      <c r="L43" s="8"/>
      <c r="M43" s="8"/>
    </row>
    <row r="44" spans="1:13" ht="13.5" customHeight="1">
      <c r="A44" s="29" t="s">
        <v>418</v>
      </c>
      <c r="B44" s="16" t="s">
        <v>1048</v>
      </c>
      <c r="C44" s="22">
        <f>SUM(D44:H44)</f>
        <v>400000</v>
      </c>
      <c r="D44" s="3">
        <v>250000</v>
      </c>
      <c r="E44" s="3">
        <v>150000</v>
      </c>
      <c r="F44" s="3">
        <v>0</v>
      </c>
      <c r="G44" s="3">
        <v>0</v>
      </c>
      <c r="H44" s="18">
        <v>0</v>
      </c>
      <c r="I44" s="8"/>
      <c r="J44" s="8"/>
      <c r="K44" s="8"/>
      <c r="L44" s="8"/>
      <c r="M44" s="8"/>
    </row>
    <row r="45" spans="1:8" ht="18" customHeight="1">
      <c r="A45" s="31"/>
      <c r="B45" s="4" t="s">
        <v>362</v>
      </c>
      <c r="C45" s="23">
        <f aca="true" t="shared" si="7" ref="C45:H45">C46</f>
        <v>400000</v>
      </c>
      <c r="D45" s="23">
        <f t="shared" si="7"/>
        <v>250000</v>
      </c>
      <c r="E45" s="23">
        <f t="shared" si="7"/>
        <v>150000</v>
      </c>
      <c r="F45" s="23">
        <f t="shared" si="7"/>
        <v>0</v>
      </c>
      <c r="G45" s="23">
        <f t="shared" si="7"/>
        <v>0</v>
      </c>
      <c r="H45" s="33">
        <f t="shared" si="7"/>
        <v>0</v>
      </c>
    </row>
    <row r="46" spans="1:8" ht="13.5" customHeight="1">
      <c r="A46" s="29" t="s">
        <v>392</v>
      </c>
      <c r="B46" s="6" t="s">
        <v>393</v>
      </c>
      <c r="C46" s="22">
        <f>SUM(D46:H46)</f>
        <v>400000</v>
      </c>
      <c r="D46" s="3">
        <v>250000</v>
      </c>
      <c r="E46" s="3">
        <v>150000</v>
      </c>
      <c r="F46" s="3">
        <v>0</v>
      </c>
      <c r="G46" s="3">
        <v>0</v>
      </c>
      <c r="H46" s="18">
        <v>0</v>
      </c>
    </row>
    <row r="47" spans="1:13" ht="21" customHeight="1">
      <c r="A47" s="265" t="s">
        <v>1142</v>
      </c>
      <c r="B47" s="266"/>
      <c r="C47" s="35"/>
      <c r="D47" s="35"/>
      <c r="E47" s="35"/>
      <c r="F47" s="35"/>
      <c r="G47" s="35"/>
      <c r="H47" s="36"/>
      <c r="I47" s="8"/>
      <c r="J47" s="8"/>
      <c r="K47" s="8"/>
      <c r="L47" s="8"/>
      <c r="M47" s="8"/>
    </row>
    <row r="48" spans="1:13" ht="18" customHeight="1">
      <c r="A48" s="29"/>
      <c r="B48" s="10" t="s">
        <v>363</v>
      </c>
      <c r="C48" s="5">
        <f aca="true" t="shared" si="8" ref="C48:H48">SUM(C49)</f>
        <v>1150000</v>
      </c>
      <c r="D48" s="5">
        <f t="shared" si="8"/>
        <v>194772</v>
      </c>
      <c r="E48" s="5">
        <f t="shared" si="8"/>
        <v>150000</v>
      </c>
      <c r="F48" s="5">
        <f t="shared" si="8"/>
        <v>200000</v>
      </c>
      <c r="G48" s="5">
        <f t="shared" si="8"/>
        <v>250000</v>
      </c>
      <c r="H48" s="17">
        <f t="shared" si="8"/>
        <v>355228</v>
      </c>
      <c r="I48" s="8"/>
      <c r="J48" s="8"/>
      <c r="K48" s="8"/>
      <c r="L48" s="8"/>
      <c r="M48" s="8"/>
    </row>
    <row r="49" spans="1:13" ht="13.5" customHeight="1">
      <c r="A49" s="29" t="s">
        <v>418</v>
      </c>
      <c r="B49" s="16" t="s">
        <v>1048</v>
      </c>
      <c r="C49" s="22">
        <f>SUM(D49:H49)</f>
        <v>1150000</v>
      </c>
      <c r="D49" s="3">
        <v>194772</v>
      </c>
      <c r="E49" s="3">
        <v>150000</v>
      </c>
      <c r="F49" s="3">
        <v>200000</v>
      </c>
      <c r="G49" s="3">
        <v>250000</v>
      </c>
      <c r="H49" s="18">
        <v>355228</v>
      </c>
      <c r="I49" s="8"/>
      <c r="J49" s="8"/>
      <c r="K49" s="8"/>
      <c r="L49" s="8"/>
      <c r="M49" s="8"/>
    </row>
    <row r="50" spans="1:8" ht="18" customHeight="1">
      <c r="A50" s="31"/>
      <c r="B50" s="4" t="s">
        <v>362</v>
      </c>
      <c r="C50" s="23">
        <f aca="true" t="shared" si="9" ref="C50:H50">C51</f>
        <v>1150000</v>
      </c>
      <c r="D50" s="23">
        <f t="shared" si="9"/>
        <v>194772</v>
      </c>
      <c r="E50" s="23">
        <f t="shared" si="9"/>
        <v>150000</v>
      </c>
      <c r="F50" s="23">
        <f t="shared" si="9"/>
        <v>200000</v>
      </c>
      <c r="G50" s="23">
        <f t="shared" si="9"/>
        <v>250000</v>
      </c>
      <c r="H50" s="33">
        <f t="shared" si="9"/>
        <v>355228</v>
      </c>
    </row>
    <row r="51" spans="1:8" ht="13.5" customHeight="1">
      <c r="A51" s="29" t="s">
        <v>392</v>
      </c>
      <c r="B51" s="6" t="s">
        <v>393</v>
      </c>
      <c r="C51" s="22">
        <f>SUM(D51:H51)</f>
        <v>1150000</v>
      </c>
      <c r="D51" s="3">
        <v>194772</v>
      </c>
      <c r="E51" s="3">
        <v>150000</v>
      </c>
      <c r="F51" s="3">
        <v>200000</v>
      </c>
      <c r="G51" s="3">
        <v>250000</v>
      </c>
      <c r="H51" s="18">
        <v>355228</v>
      </c>
    </row>
    <row r="52" spans="1:8" ht="27.75" customHeight="1" thickBot="1">
      <c r="A52" s="258" t="s">
        <v>388</v>
      </c>
      <c r="B52" s="259"/>
      <c r="C52" s="32">
        <f aca="true" t="shared" si="10" ref="C52:H52">C7+C17+C23+C36+C43+C48</f>
        <v>47554625</v>
      </c>
      <c r="D52" s="32">
        <f t="shared" si="10"/>
        <v>13815172</v>
      </c>
      <c r="E52" s="32">
        <f t="shared" si="10"/>
        <v>2930000</v>
      </c>
      <c r="F52" s="32">
        <f t="shared" si="10"/>
        <v>2970000</v>
      </c>
      <c r="G52" s="32">
        <f t="shared" si="10"/>
        <v>3250000</v>
      </c>
      <c r="H52" s="52">
        <f t="shared" si="10"/>
        <v>24589453</v>
      </c>
    </row>
    <row r="53" ht="12.75">
      <c r="D53" s="25"/>
    </row>
    <row r="54" ht="12.75">
      <c r="D54" s="25"/>
    </row>
    <row r="55" ht="37.5" customHeight="1">
      <c r="D55" s="25"/>
    </row>
    <row r="56" ht="36.75" customHeight="1">
      <c r="D56" s="25"/>
    </row>
    <row r="57" spans="2:8" ht="12.75">
      <c r="B57" s="37" t="str">
        <f>'Funkc.'!B51</f>
        <v>Hvar, 28. prosinca 2011. god.</v>
      </c>
      <c r="C57" s="37"/>
      <c r="D57" s="37"/>
      <c r="E57" s="37"/>
      <c r="F57" s="37"/>
      <c r="G57" s="257"/>
      <c r="H57" s="257"/>
    </row>
    <row r="58" spans="4:8" ht="36.75" customHeight="1">
      <c r="D58" s="25"/>
      <c r="G58" s="8"/>
      <c r="H58" s="8"/>
    </row>
    <row r="59" spans="2:8" ht="12.75">
      <c r="B59" s="37"/>
      <c r="C59" s="37"/>
      <c r="D59" s="37"/>
      <c r="E59" s="37"/>
      <c r="F59" s="37"/>
      <c r="G59" s="257"/>
      <c r="H59" s="257"/>
    </row>
  </sheetData>
  <sheetProtection/>
  <mergeCells count="20">
    <mergeCell ref="A42:B42"/>
    <mergeCell ref="G59:H59"/>
    <mergeCell ref="G57:H57"/>
    <mergeCell ref="A33:A34"/>
    <mergeCell ref="B33:B34"/>
    <mergeCell ref="C33:C34"/>
    <mergeCell ref="A52:B52"/>
    <mergeCell ref="A35:B35"/>
    <mergeCell ref="D33:D34"/>
    <mergeCell ref="E33:H33"/>
    <mergeCell ref="A47:B47"/>
    <mergeCell ref="A16:B16"/>
    <mergeCell ref="A22:B22"/>
    <mergeCell ref="A2:H2"/>
    <mergeCell ref="A4:A5"/>
    <mergeCell ref="B4:B5"/>
    <mergeCell ref="C4:C5"/>
    <mergeCell ref="E4:H4"/>
    <mergeCell ref="D4:D5"/>
    <mergeCell ref="A6:B6"/>
  </mergeCells>
  <printOptions/>
  <pageMargins left="0.75" right="0.75" top="0.38" bottom="0.48" header="0.34" footer="0.46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PC2</cp:lastModifiedBy>
  <cp:lastPrinted>2011-12-29T07:15:43Z</cp:lastPrinted>
  <dcterms:created xsi:type="dcterms:W3CDTF">2004-01-09T13:07:12Z</dcterms:created>
  <dcterms:modified xsi:type="dcterms:W3CDTF">2011-12-30T09:36:57Z</dcterms:modified>
  <cp:category/>
  <cp:version/>
  <cp:contentType/>
  <cp:contentStatus/>
</cp:coreProperties>
</file>