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tabRatio="599" activeTab="1"/>
  </bookViews>
  <sheets>
    <sheet name="Opći" sheetId="1" r:id="rId1"/>
    <sheet name="Pos." sheetId="2" r:id="rId2"/>
  </sheets>
  <definedNames/>
  <calcPr fullCalcOnLoad="1"/>
</workbook>
</file>

<file path=xl/sharedStrings.xml><?xml version="1.0" encoding="utf-8"?>
<sst xmlns="http://schemas.openxmlformats.org/spreadsheetml/2006/main" count="2005" uniqueCount="1169">
  <si>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</si>
  <si>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</si>
  <si>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</si>
  <si>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</si>
  <si>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</si>
  <si>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</si>
  <si>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</si>
  <si>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</si>
  <si>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</si>
  <si>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</si>
  <si>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</si>
  <si>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</si>
  <si>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</si>
  <si>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</si>
  <si>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</si>
  <si>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</si>
  <si>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</si>
  <si>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</si>
  <si>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</si>
  <si>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</si>
  <si>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</si>
  <si>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</si>
  <si>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</si>
  <si>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</si>
  <si>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</si>
  <si>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</si>
  <si>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</si>
  <si>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</si>
  <si>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</si>
  <si>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</si>
  <si>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</si>
  <si>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</si>
  <si>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</si>
  <si>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</si>
  <si>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</si>
  <si>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</si>
  <si>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</si>
  <si>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</si>
  <si>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</si>
  <si>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</si>
  <si>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</si>
  <si>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</si>
  <si>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</si>
  <si>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</si>
  <si>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</si>
  <si>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</si>
  <si>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</si>
  <si>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</si>
  <si>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</si>
  <si>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</si>
  <si>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</si>
  <si>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</si>
  <si>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</si>
  <si>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</si>
  <si>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</si>
  <si>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</si>
  <si>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</si>
  <si>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</si>
  <si>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</si>
  <si>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</si>
  <si>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</si>
  <si>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</si>
  <si>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</si>
  <si>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</si>
  <si>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</si>
  <si>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</si>
  <si>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</si>
  <si>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</si>
  <si>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</si>
  <si>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</si>
  <si>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</si>
  <si>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</si>
  <si>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</si>
  <si>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</si>
  <si>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</si>
  <si>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</si>
  <si>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</si>
  <si>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</si>
  <si>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</si>
  <si>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</si>
  <si>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</si>
  <si>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</si>
  <si>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</si>
  <si>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</si>
  <si>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</si>
  <si>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</si>
  <si>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</si>
  <si>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</si>
  <si>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</si>
  <si>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</si>
  <si>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</si>
  <si>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</si>
  <si>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</si>
  <si>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</si>
  <si>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</si>
  <si>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</si>
  <si>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</si>
  <si>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</si>
  <si>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</si>
  <si>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</si>
  <si>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</si>
  <si>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</si>
  <si>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</si>
  <si>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</si>
  <si>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</si>
  <si>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</si>
  <si>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</si>
  <si>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</si>
  <si>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</si>
  <si>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</si>
  <si>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</si>
  <si>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</si>
  <si>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</si>
  <si>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</si>
  <si>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</si>
  <si>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</si>
  <si>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</si>
  <si>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</si>
  <si>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</si>
  <si>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</si>
  <si>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</si>
  <si>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</si>
  <si>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</si>
  <si>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</si>
  <si>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</si>
  <si>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</si>
  <si>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</si>
  <si>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</si>
  <si>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</si>
  <si>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</si>
  <si>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</si>
  <si>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</si>
  <si>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</si>
  <si>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</si>
  <si>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</si>
  <si>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</si>
  <si>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</si>
  <si>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</si>
  <si>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</si>
  <si>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</si>
  <si>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</si>
  <si>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</si>
  <si>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</si>
  <si>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</si>
  <si>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</si>
  <si>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</si>
  <si>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</si>
  <si>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</si>
  <si>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</si>
  <si>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</si>
  <si>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</si>
  <si>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</si>
  <si>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</si>
  <si>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</si>
  <si>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</si>
  <si>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</si>
  <si>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</si>
  <si>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</si>
  <si>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</si>
  <si>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</si>
  <si>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</si>
  <si>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</si>
  <si>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</si>
  <si>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</si>
  <si>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</si>
  <si>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</si>
  <si>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</si>
  <si>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</si>
  <si>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</si>
  <si>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</si>
  <si>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</si>
  <si>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</si>
  <si>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</si>
  <si>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</si>
  <si>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</si>
  <si>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</si>
  <si>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</si>
  <si>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</si>
  <si>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</si>
  <si>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</si>
  <si>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</si>
  <si>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</si>
  <si>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</si>
  <si>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</si>
  <si>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</si>
  <si>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</si>
  <si>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</si>
  <si>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</si>
  <si>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</si>
  <si>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</si>
  <si>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</si>
  <si>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</si>
  <si>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</si>
  <si>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</si>
  <si>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</si>
  <si>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</si>
  <si>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</si>
  <si>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</si>
  <si>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</si>
  <si>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</si>
  <si>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</si>
  <si>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</si>
  <si>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</si>
  <si>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</si>
  <si>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</si>
  <si>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</si>
  <si>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</si>
  <si>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</si>
  <si>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</si>
  <si>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</si>
  <si>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</si>
  <si>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</si>
  <si>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</si>
  <si>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</si>
  <si>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</si>
  <si>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</si>
  <si>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</si>
  <si>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</si>
  <si>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</si>
  <si>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</si>
  <si>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</si>
  <si>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</si>
  <si>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</si>
  <si>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</si>
  <si>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</si>
  <si>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</si>
  <si>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</si>
  <si>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</si>
  <si>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</si>
  <si>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</si>
  <si>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</si>
  <si>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</si>
  <si>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</si>
  <si>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</si>
  <si>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</si>
  <si>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</si>
  <si>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</si>
  <si>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</si>
  <si>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</si>
  <si>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</si>
  <si>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</si>
  <si>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</si>
  <si>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</si>
  <si>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</si>
  <si>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</si>
  <si>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</si>
  <si>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</si>
  <si>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</si>
  <si>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</si>
  <si>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</si>
  <si>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</si>
  <si>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</si>
  <si>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</si>
  <si>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</si>
  <si>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</si>
  <si>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</si>
  <si>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</si>
  <si>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</si>
  <si>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</si>
  <si>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</si>
  <si>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</si>
  <si>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</si>
  <si>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</si>
  <si>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</si>
  <si>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</si>
  <si>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</si>
  <si>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</si>
  <si>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</si>
  <si>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</si>
  <si>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</si>
  <si>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</si>
  <si>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</si>
  <si>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</si>
  <si>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</si>
  <si>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</si>
  <si>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</si>
  <si>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</si>
  <si>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</si>
  <si>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</si>
  <si>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</si>
  <si>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</si>
  <si>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</si>
  <si>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</si>
  <si>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</si>
  <si>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</si>
  <si>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</si>
  <si>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</si>
  <si>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</si>
  <si>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</si>
  <si>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</si>
  <si>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</si>
  <si>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</si>
  <si>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</si>
  <si>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</si>
  <si>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</si>
  <si>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</si>
  <si>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</si>
  <si>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</si>
  <si>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</si>
  <si>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</si>
  <si>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</si>
  <si>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</si>
  <si>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</si>
  <si>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</si>
  <si>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</si>
  <si>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</si>
  <si>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</si>
  <si>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</si>
  <si>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</si>
  <si>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</si>
  <si>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</si>
  <si>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</si>
  <si>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</si>
  <si>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</si>
  <si>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</si>
  <si>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</si>
  <si>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</si>
  <si>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</si>
  <si>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</si>
  <si>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</si>
  <si>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</si>
  <si>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</si>
  <si>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</si>
  <si>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</si>
  <si>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</si>
  <si>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</si>
  <si>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</si>
  <si>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</si>
  <si>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</si>
  <si>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</si>
  <si>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</si>
  <si>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</si>
  <si>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</si>
  <si>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</si>
  <si>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</si>
  <si>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</si>
  <si>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</si>
  <si>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</si>
  <si>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</si>
  <si>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</si>
  <si>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</si>
  <si>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</si>
  <si>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</si>
  <si>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</si>
  <si>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</si>
  <si>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</si>
  <si>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</si>
  <si>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</si>
  <si>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</si>
  <si>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</si>
  <si>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</si>
  <si>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</si>
  <si>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</si>
  <si>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</si>
  <si>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</si>
  <si>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</si>
  <si>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</si>
  <si>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</si>
  <si>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</si>
  <si>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</si>
  <si>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</si>
  <si>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</si>
  <si>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</si>
  <si>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</si>
  <si>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</si>
  <si>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</si>
  <si>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</si>
  <si>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</si>
  <si>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</si>
  <si>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</si>
  <si>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</si>
  <si>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</si>
  <si>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</si>
  <si>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</si>
  <si>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</si>
  <si>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</si>
  <si>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</si>
  <si>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</si>
  <si>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</si>
  <si>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</si>
  <si>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</si>
  <si>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</si>
  <si>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</si>
  <si>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</si>
  <si>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</si>
  <si>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</si>
  <si>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</si>
  <si>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</si>
  <si>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</si>
  <si>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</si>
  <si>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</si>
  <si>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</si>
  <si>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</si>
  <si>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</si>
  <si>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</si>
  <si>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</si>
  <si>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</si>
  <si>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</si>
  <si>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</si>
  <si>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</si>
  <si>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</si>
  <si>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</si>
  <si>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</si>
  <si>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</si>
  <si>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</si>
  <si>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</si>
  <si>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</si>
  <si>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</si>
  <si>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</si>
  <si>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</si>
  <si>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</si>
  <si>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</si>
  <si>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</si>
  <si>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</si>
  <si>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</si>
  <si>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</si>
  <si>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</si>
  <si>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</si>
  <si>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</si>
  <si>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</si>
  <si>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</si>
  <si>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</si>
  <si>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</si>
  <si>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</si>
  <si>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</si>
  <si>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</si>
  <si>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</si>
  <si>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</si>
  <si>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</si>
  <si>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</si>
  <si>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</si>
  <si>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</si>
  <si>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</si>
  <si>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</si>
  <si>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</si>
  <si>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</si>
  <si>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</si>
  <si>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</si>
  <si>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</si>
  <si>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</si>
  <si>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</si>
  <si>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</si>
  <si>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</si>
  <si>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</si>
  <si>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</si>
  <si>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</si>
  <si>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</si>
  <si>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</si>
  <si>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</si>
  <si>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</si>
  <si>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</si>
  <si>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</si>
  <si>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</si>
  <si>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</si>
  <si>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</si>
  <si>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</si>
  <si>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</si>
  <si>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</si>
  <si>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</si>
  <si>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</si>
  <si>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</si>
  <si>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</si>
  <si>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</si>
  <si>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</si>
  <si>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</si>
  <si>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</si>
  <si>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</si>
  <si>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</si>
  <si>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</si>
  <si>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</si>
  <si>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</si>
  <si>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</si>
  <si>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</si>
  <si>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</si>
  <si>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</si>
  <si>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</si>
  <si>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</si>
  <si>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</si>
  <si>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</si>
  <si>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</si>
  <si>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</si>
  <si>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</si>
  <si>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</si>
  <si>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</si>
  <si>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</si>
  <si>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</si>
  <si>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</si>
  <si>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</si>
  <si>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</si>
  <si>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</si>
  <si>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</si>
  <si>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</si>
  <si>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</si>
  <si>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</si>
  <si>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</si>
  <si>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</si>
  <si>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</si>
  <si>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</si>
  <si>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</si>
  <si>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</si>
  <si>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</si>
  <si>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</si>
  <si>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</si>
  <si>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</si>
  <si>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</si>
  <si>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</si>
  <si>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</si>
  <si>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</si>
  <si>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</si>
  <si>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</si>
  <si>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</si>
  <si>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</si>
  <si>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</si>
  <si>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</si>
  <si>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</si>
  <si>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</si>
  <si>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</si>
  <si>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</si>
  <si>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</si>
  <si>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</si>
  <si>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</si>
  <si>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</si>
  <si>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</si>
  <si>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</si>
  <si>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</si>
  <si>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</si>
  <si>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</si>
  <si>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</si>
  <si>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</si>
  <si>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</si>
  <si>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</si>
  <si>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</si>
  <si>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</si>
  <si>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</si>
  <si>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</si>
  <si>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</si>
  <si>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</si>
  <si>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</si>
  <si>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</si>
  <si>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</si>
  <si>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</si>
  <si>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</si>
  <si>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</si>
  <si>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</si>
  <si>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</si>
  <si>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</si>
  <si>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</si>
  <si>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</si>
  <si>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</si>
  <si>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</si>
  <si>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</si>
  <si>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</si>
  <si>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</si>
  <si>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</si>
  <si>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</si>
  <si>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</si>
  <si>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</si>
  <si>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</si>
  <si>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</si>
  <si>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</si>
  <si>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</si>
  <si>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</si>
  <si>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</si>
  <si>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</si>
  <si>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</si>
  <si>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</si>
  <si>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</si>
  <si>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</si>
  <si>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</si>
  <si>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</si>
  <si>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</si>
  <si>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</si>
  <si>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</si>
  <si>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</si>
  <si>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</si>
  <si>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</si>
  <si>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</si>
  <si>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</si>
  <si>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</si>
  <si>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</si>
  <si>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</si>
  <si>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</si>
  <si>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</si>
  <si>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</si>
  <si>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</si>
  <si>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</si>
  <si>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</si>
  <si>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</si>
  <si>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</si>
  <si>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</si>
  <si>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</si>
  <si>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</si>
  <si>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</si>
  <si>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</si>
  <si>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</si>
  <si>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</si>
  <si>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</si>
  <si>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</si>
  <si>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</si>
  <si>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</si>
  <si>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</si>
  <si>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</si>
  <si>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</si>
  <si>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</si>
  <si>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</si>
  <si>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</si>
  <si>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</si>
  <si>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</si>
  <si>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</si>
  <si>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</si>
  <si>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</si>
  <si>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</si>
  <si>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</si>
  <si>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</si>
  <si>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</si>
  <si>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</si>
  <si>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</si>
  <si>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</si>
  <si>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</si>
  <si>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</si>
  <si>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</si>
  <si>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</si>
  <si>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</si>
  <si>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</si>
  <si>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</si>
  <si>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</si>
  <si>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</si>
  <si>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</si>
  <si>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</si>
  <si>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</si>
  <si>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</si>
  <si>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</si>
  <si>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</si>
  <si>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</si>
  <si>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</si>
  <si>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</si>
  <si>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</si>
  <si>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</si>
  <si>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</si>
  <si>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</si>
  <si>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</si>
  <si>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</si>
  <si>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</si>
  <si>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</si>
  <si>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</si>
  <si>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</si>
  <si>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</si>
  <si>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</si>
  <si>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</si>
  <si>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</si>
  <si>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</si>
  <si>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</si>
  <si>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</si>
  <si>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</si>
  <si>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</si>
  <si>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</si>
  <si>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</si>
  <si>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</si>
  <si>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</si>
  <si>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</si>
  <si>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</si>
  <si>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</si>
  <si>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</si>
  <si>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</si>
  <si>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</si>
  <si>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</si>
  <si>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</si>
  <si>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</si>
  <si>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</si>
  <si>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</si>
  <si>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</si>
  <si>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</si>
  <si>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</si>
  <si>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</si>
  <si>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</si>
  <si>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</si>
  <si>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</si>
  <si>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</si>
  <si>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</si>
  <si>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</si>
  <si>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</si>
  <si>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</si>
  <si>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</si>
  <si>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</si>
  <si>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</si>
  <si>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</si>
  <si>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</si>
  <si>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</si>
  <si>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</si>
  <si>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</si>
  <si>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</si>
  <si>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</si>
  <si>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</si>
  <si>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</si>
  <si>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</si>
  <si>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</si>
  <si>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</si>
  <si>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</si>
  <si>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</si>
  <si>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</si>
  <si>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</si>
  <si>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</si>
  <si>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</si>
  <si>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</si>
  <si>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</si>
  <si>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</si>
  <si>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</si>
  <si>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</si>
  <si>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</si>
  <si>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</si>
  <si>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</si>
  <si>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</si>
  <si>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</si>
  <si>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</si>
  <si>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</si>
  <si>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</si>
  <si>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</si>
  <si>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</si>
  <si>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</si>
  <si>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</si>
  <si>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</si>
  <si>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</si>
  <si>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</si>
  <si>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</si>
  <si>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</si>
  <si>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</si>
  <si>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</si>
  <si>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</si>
  <si>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</si>
  <si>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</si>
  <si>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</si>
  <si>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</si>
  <si>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</si>
  <si>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</si>
  <si>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</si>
  <si>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</si>
  <si>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</si>
  <si>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</si>
  <si>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</si>
  <si>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</si>
  <si>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</si>
  <si>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</si>
  <si>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</si>
  <si>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</si>
  <si>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</si>
  <si>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</si>
  <si>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</si>
  <si>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</si>
  <si>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</si>
  <si>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</si>
  <si>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</si>
  <si>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</si>
  <si>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</si>
  <si>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</si>
  <si>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</si>
  <si>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</si>
  <si>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</si>
  <si>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</si>
  <si>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</si>
  <si>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</si>
  <si>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</si>
  <si>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</si>
  <si>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</si>
  <si>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</si>
  <si>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</si>
  <si>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</si>
  <si>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</si>
  <si>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</si>
  <si>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</si>
  <si>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</si>
  <si>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</si>
  <si>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</si>
  <si>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</si>
  <si>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</si>
  <si>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</si>
  <si>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</si>
  <si>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</si>
  <si>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</si>
  <si>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</si>
  <si>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</si>
  <si>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</si>
  <si>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</si>
  <si>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</si>
  <si>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</si>
  <si>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</si>
  <si>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</si>
  <si>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</si>
  <si>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</si>
  <si>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</si>
  <si>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</si>
  <si>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</si>
  <si>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</si>
  <si>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</si>
  <si>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</si>
  <si>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</si>
  <si>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</si>
  <si>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</si>
  <si>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</si>
  <si>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</si>
  <si>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</si>
  <si>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</si>
  <si>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</si>
  <si>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</si>
  <si>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</si>
  <si>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</si>
  <si>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</si>
  <si>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</si>
  <si>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</si>
  <si>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</si>
  <si>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</si>
  <si>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</si>
  <si>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</si>
  <si>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</si>
  <si>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</si>
  <si>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</si>
  <si>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</si>
  <si>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</si>
  <si>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</si>
  <si>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</si>
  <si>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</si>
  <si>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</si>
  <si>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</si>
  <si>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</si>
  <si>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</si>
  <si>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</si>
  <si>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</si>
  <si>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</si>
  <si>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</si>
  <si>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</si>
  <si>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</si>
  <si>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</si>
  <si>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</si>
  <si>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</si>
  <si>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</si>
  <si>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</si>
  <si>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</si>
  <si>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</si>
  <si>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</si>
  <si>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</si>
  <si>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</si>
  <si>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</si>
  <si>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</si>
  <si>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</si>
  <si>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</si>
  <si>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</si>
  <si>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</si>
  <si>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</si>
  <si>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</si>
  <si>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</si>
  <si>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</si>
  <si>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</si>
  <si>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</si>
  <si>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</si>
  <si>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</si>
  <si>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</si>
  <si>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</si>
  <si>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</si>
  <si>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</si>
  <si>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K.prijekt K1014 03:  Izgradnja javnih površina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</si>
  <si>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</si>
  <si>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</si>
  <si>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</si>
  <si>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</si>
  <si>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</si>
  <si>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</si>
  <si>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</si>
  <si>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</si>
  <si>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</si>
  <si>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</si>
  <si>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</si>
  <si>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</si>
  <si>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</si>
  <si>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</si>
  <si>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</si>
  <si>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</si>
  <si>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</si>
  <si>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</si>
  <si>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</si>
  <si>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</si>
  <si>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</si>
  <si>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</si>
  <si>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</si>
  <si>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</si>
  <si>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</si>
  <si>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</si>
  <si>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</si>
  <si>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</si>
  <si>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</si>
  <si>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</si>
  <si>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</si>
  <si>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</si>
  <si>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</si>
  <si>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</si>
  <si>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</si>
  <si>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</si>
  <si>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</si>
  <si>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</si>
  <si>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</si>
  <si>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</si>
  <si>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</si>
  <si>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</si>
  <si>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</si>
  <si>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</si>
  <si>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</si>
  <si>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</si>
  <si>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</si>
  <si>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</si>
  <si>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</si>
  <si>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</si>
  <si>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</si>
  <si>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</si>
  <si>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</si>
  <si>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</si>
  <si>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</si>
  <si>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</si>
  <si>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</si>
  <si>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</si>
  <si>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</si>
  <si>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</si>
  <si>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</si>
  <si>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</si>
  <si>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</si>
  <si>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</si>
  <si>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</si>
  <si>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</si>
  <si>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</si>
  <si>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</si>
  <si>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</si>
  <si>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</si>
  <si>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</si>
  <si>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</si>
  <si>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</si>
  <si>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</si>
  <si>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</si>
  <si>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</si>
  <si>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</si>
  <si>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</si>
  <si>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</si>
  <si>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</si>
  <si>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</si>
  <si>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</si>
  <si>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</si>
  <si>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</si>
  <si>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</si>
  <si>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</si>
  <si>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</si>
  <si>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</si>
  <si>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</si>
  <si>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</si>
  <si>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</si>
  <si>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</si>
  <si>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</si>
  <si>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</si>
  <si>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</si>
  <si>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</si>
  <si>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</si>
  <si>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</si>
  <si>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</si>
  <si>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</si>
  <si>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</si>
  <si>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</si>
  <si>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</si>
  <si>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</si>
  <si>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</si>
  <si>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</si>
  <si>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</si>
  <si>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</si>
  <si>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</si>
  <si>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</si>
  <si>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</si>
  <si>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</si>
  <si>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</si>
  <si>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</si>
  <si>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</si>
  <si>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</si>
  <si>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</si>
  <si>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</si>
  <si>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</si>
  <si>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</si>
  <si>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</si>
  <si>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</si>
  <si>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</si>
  <si>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</si>
  <si>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</si>
  <si>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</si>
  <si>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</si>
  <si>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</si>
  <si>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</si>
  <si>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</si>
  <si>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</si>
  <si>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</si>
  <si>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</si>
  <si>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</si>
  <si>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</si>
  <si>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</si>
  <si>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</si>
  <si>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</si>
  <si>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</si>
  <si>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</si>
  <si>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</si>
  <si>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</si>
  <si>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</si>
  <si>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</si>
  <si>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</si>
  <si>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</si>
  <si>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</si>
  <si>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</si>
  <si>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</si>
  <si>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</si>
  <si>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</si>
  <si>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</si>
  <si>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</si>
  <si>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</si>
  <si>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</si>
  <si>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</si>
  <si>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</si>
  <si>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</si>
  <si>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</si>
  <si>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</si>
  <si>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</si>
  <si>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</si>
  <si>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</si>
  <si>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</si>
  <si>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</si>
  <si>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</si>
  <si>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</si>
  <si>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</si>
  <si>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</si>
  <si>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</si>
  <si>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</si>
  <si>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</si>
  <si>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</si>
  <si>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</si>
  <si>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</si>
  <si>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</si>
  <si>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>se po nositeljima, korisnicima, programima, aktivnostima i projektima u Posebnom dijelu Izmjena i dopuna Plana</t>
  </si>
  <si>
    <t>Grada Hvara ("Službeni glasnik Grada Hvara" br. 3/18 i 10/18 ), a u skladu sa Izmjenama i dopunama Proračuna Grada</t>
  </si>
  <si>
    <t xml:space="preserve">Otkup zemljišta za sanaciju odlagališta </t>
  </si>
  <si>
    <t>Kapit.pomoć unutar općeg prorač. (donac.bicikle i kamera)</t>
  </si>
  <si>
    <t xml:space="preserve">   - rashodi izbora za mjesne odbore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</si>
  <si>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</si>
  <si>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</si>
  <si>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</si>
  <si>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</si>
  <si>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</si>
  <si>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</si>
  <si>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</si>
  <si>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</si>
  <si>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</si>
  <si>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 xml:space="preserve"> T.projekt T1009 02:  Pomoć Komunalnom za sanaciju 
komunal. odlagališta i gradnju reciklažnog dvorišta</t>
  </si>
  <si>
    <t xml:space="preserve"> K.projekt K1009 03:  Kupnja zemljišta za sanaciju 
odlagališta i gradnju reciklažnog dvorišta
                                    i izgradnju reciklažnog dvorišta</t>
  </si>
  <si>
    <t>Turistička zajednica Grada Hvara - tekuća donacija</t>
  </si>
  <si>
    <t>Plan za 2019.god.</t>
  </si>
  <si>
    <t>NOVI
PLAN ZA
2019.god.</t>
  </si>
  <si>
    <t>I Z V O R I     F I N A N C I R A N J A   za   2019. god.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</si>
  <si>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</si>
  <si>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</si>
  <si>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</si>
  <si>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</si>
  <si>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</si>
  <si>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</si>
  <si>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</si>
  <si>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</si>
  <si>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</si>
  <si>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</si>
  <si>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</si>
  <si>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</si>
  <si>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</si>
  <si>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</si>
  <si>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</si>
  <si>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</si>
  <si>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</si>
  <si>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 xml:space="preserve"> K.prijekt K1014 04:  Uređenje Trga Sv. Stjepana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</si>
  <si>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</si>
  <si>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</si>
  <si>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</si>
  <si>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</si>
  <si>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</si>
  <si>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</si>
  <si>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</si>
  <si>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</si>
  <si>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</si>
  <si>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</si>
  <si>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</si>
  <si>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</si>
  <si>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</si>
  <si>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</si>
  <si>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</si>
  <si>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</si>
  <si>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</si>
  <si>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</si>
  <si>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</si>
  <si>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</si>
  <si>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</si>
  <si>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</si>
  <si>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</si>
  <si>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</si>
  <si>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</si>
  <si>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</si>
  <si>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</si>
  <si>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</si>
  <si>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</si>
  <si>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</si>
  <si>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</si>
  <si>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</si>
  <si>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</si>
  <si>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</si>
  <si>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</si>
  <si>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</si>
  <si>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</si>
  <si>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</si>
  <si>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</si>
  <si>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</si>
  <si>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</si>
  <si>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</si>
  <si>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</si>
  <si>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</si>
  <si>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</si>
  <si>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</si>
  <si>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</si>
  <si>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</si>
  <si>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</si>
  <si>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</si>
  <si>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</si>
  <si>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</si>
  <si>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Plan za 
2019.god.</t>
  </si>
  <si>
    <t xml:space="preserve">   U Planu prihoda i primitaka, te rashoda i izdataka Proračuna Grada Hvara za 2019.godinu ("Službeni glasnik Grada</t>
  </si>
  <si>
    <t xml:space="preserve">    Plan prihoda i primitaka, te rashoda i izdataka Proračuna Grada Hvara (u daljnjem tekstu Plan) za 2019. godine</t>
  </si>
  <si>
    <t>NOVI PLAN
za 2019.g.</t>
  </si>
  <si>
    <t>048a</t>
  </si>
  <si>
    <t xml:space="preserve"> Aktivnost A1005 05:  Usluge policije i pomoć komunalnog
 redarstva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</si>
  <si>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</si>
  <si>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</si>
  <si>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</si>
  <si>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</si>
  <si>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</si>
  <si>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</si>
  <si>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</si>
  <si>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</si>
  <si>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</si>
  <si>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</si>
  <si>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238A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</si>
  <si>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</si>
  <si>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</si>
  <si>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</si>
  <si>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</si>
  <si>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</si>
  <si>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</si>
  <si>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>PRIJEVOZNA SREDSTVA</t>
  </si>
  <si>
    <t xml:space="preserve"> K.projekt K1019 10:  Dodatna ulaganja na gradskoj Loggi
 i kuli sat  </t>
  </si>
  <si>
    <t xml:space="preserve"> Program 1002:  PRIGODNI KULTURNI-ZABAVNI PROGRAMI</t>
  </si>
  <si>
    <t xml:space="preserve"> Aktivnost A1002 01:   Prigodni kultuno-zabavni programi, priredbe, 
           koncerti, predstave i sl.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</si>
  <si>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</si>
  <si>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</si>
  <si>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</si>
  <si>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</si>
  <si>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</si>
  <si>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</si>
  <si>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</si>
  <si>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>rashoda i izdataka za 2019. godinu povećavaju se i smanjuju kako slijedi:</t>
  </si>
  <si>
    <t xml:space="preserve">za 2019.godinu kako slijedi: </t>
  </si>
  <si>
    <t>PRORAČUNA GRADA HVARA ZA 2019. GODINU</t>
  </si>
  <si>
    <t>190a</t>
  </si>
  <si>
    <t>Hvara za 2019.godinu, Gradonačelnik Grada Hvara dana prosinca, 2019. godine,   d o n o s i:</t>
  </si>
  <si>
    <t>Hvara" br. 12/18 i 9/19) članak 1. mijenja se i glasi:</t>
  </si>
  <si>
    <t>KLASA: 400-01/19-01/</t>
  </si>
  <si>
    <t>URBROJ: 2128/01-01/1-19-</t>
  </si>
  <si>
    <t xml:space="preserve">Hvar,  prosinca 2019.godine </t>
  </si>
  <si>
    <t xml:space="preserve">      Rashodi poslovanja i rashodi za nabavu nefinancijske imovine u ukupnoj svoti od 50.093.661 kuna raspoređuju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</si>
</sst>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indent="1"/>
    </xf>
    <xf numFmtId="0" fontId="13" fillId="0" borderId="17" xfId="0" applyFont="1" applyBorder="1" applyAlignment="1">
      <alignment horizontal="left" indent="1"/>
    </xf>
    <xf numFmtId="3" fontId="1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13" fillId="35" borderId="18" xfId="0" applyNumberFormat="1" applyFont="1" applyFill="1" applyBorder="1" applyAlignment="1">
      <alignment/>
    </xf>
    <xf numFmtId="3" fontId="13" fillId="35" borderId="17" xfId="0" applyNumberFormat="1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3" fontId="13" fillId="35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49" fontId="18" fillId="33" borderId="16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8" fillId="33" borderId="19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zoomScale="140" zoomScaleNormal="140" zoomScalePageLayoutView="0" workbookViewId="0" topLeftCell="A25">
      <selection activeCell="A307" sqref="A307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10.00390625" style="9" customWidth="1"/>
    <col min="5" max="5" width="9.8515625" style="9" customWidth="1"/>
    <col min="6" max="16384" width="9.140625" style="9" customWidth="1"/>
  </cols>
  <sheetData>
    <row r="1" spans="1:5" ht="18.75" customHeight="1">
      <c r="A1" s="67" t="s">
        <v>919</v>
      </c>
      <c r="B1" s="67"/>
      <c r="C1" s="67"/>
      <c r="D1" s="67"/>
      <c r="E1" s="67"/>
    </row>
    <row r="2" spans="1:5" ht="14.25" customHeight="1">
      <c r="A2" s="67" t="s">
        <v>1036</v>
      </c>
      <c r="B2" s="67"/>
      <c r="C2" s="67"/>
      <c r="D2" s="67"/>
      <c r="E2" s="67"/>
    </row>
    <row r="3" spans="1:5" ht="14.25" customHeight="1">
      <c r="A3" s="67" t="s">
        <v>1163</v>
      </c>
      <c r="B3" s="67"/>
      <c r="C3" s="67"/>
      <c r="D3" s="67"/>
      <c r="E3" s="67"/>
    </row>
    <row r="4" ht="23.25" customHeight="1"/>
    <row r="5" ht="10.5" customHeight="1"/>
    <row r="6" spans="1:5" ht="21" customHeight="1">
      <c r="A6" s="158" t="s">
        <v>920</v>
      </c>
      <c r="B6" s="158"/>
      <c r="C6" s="158"/>
      <c r="D6" s="158"/>
      <c r="E6" s="158"/>
    </row>
    <row r="7" spans="1:5" ht="21" customHeight="1">
      <c r="A7" s="158" t="s">
        <v>818</v>
      </c>
      <c r="B7" s="158"/>
      <c r="C7" s="158"/>
      <c r="D7" s="158"/>
      <c r="E7" s="158"/>
    </row>
    <row r="8" spans="1:5" ht="21" customHeight="1">
      <c r="A8" s="158" t="s">
        <v>1161</v>
      </c>
      <c r="B8" s="158"/>
      <c r="C8" s="158"/>
      <c r="D8" s="158"/>
      <c r="E8" s="158"/>
    </row>
    <row r="9" spans="1:2" ht="23.25" customHeight="1">
      <c r="A9" s="14"/>
      <c r="B9" s="14"/>
    </row>
    <row r="10" ht="27" customHeight="1">
      <c r="A10" s="49" t="s">
        <v>112</v>
      </c>
    </row>
    <row r="12" spans="1:5" ht="20.25" customHeight="1">
      <c r="A12" s="154" t="s">
        <v>280</v>
      </c>
      <c r="B12" s="154"/>
      <c r="C12" s="154"/>
      <c r="D12" s="154"/>
      <c r="E12" s="154"/>
    </row>
    <row r="14" spans="1:2" ht="14.25" customHeight="1">
      <c r="A14" s="67" t="s">
        <v>1126</v>
      </c>
      <c r="B14" s="67"/>
    </row>
    <row r="15" spans="1:2" ht="14.25" customHeight="1">
      <c r="A15" s="67" t="s">
        <v>1164</v>
      </c>
      <c r="B15" s="67"/>
    </row>
    <row r="16" spans="1:2" ht="14.25" customHeight="1">
      <c r="A16" s="67" t="s">
        <v>1127</v>
      </c>
      <c r="B16" s="67"/>
    </row>
    <row r="17" spans="1:2" ht="14.25" customHeight="1">
      <c r="A17" s="67" t="s">
        <v>1033</v>
      </c>
      <c r="B17" s="67"/>
    </row>
    <row r="18" ht="9" customHeight="1"/>
    <row r="19" spans="1:5" ht="33" customHeight="1">
      <c r="A19" s="155" t="s">
        <v>189</v>
      </c>
      <c r="B19" s="156"/>
      <c r="C19" s="103" t="s">
        <v>1125</v>
      </c>
      <c r="D19" s="103" t="s">
        <v>921</v>
      </c>
      <c r="E19" s="104" t="s">
        <v>1128</v>
      </c>
    </row>
    <row r="20" spans="1:5" ht="16.5" customHeight="1">
      <c r="A20" s="3" t="s">
        <v>185</v>
      </c>
      <c r="B20" s="3"/>
      <c r="C20" s="51">
        <f>C49</f>
        <v>58813861</v>
      </c>
      <c r="D20" s="51">
        <f>D49</f>
        <v>-11349100</v>
      </c>
      <c r="E20" s="51">
        <f>E49</f>
        <v>47464761</v>
      </c>
    </row>
    <row r="21" spans="1:5" ht="16.5" customHeight="1">
      <c r="A21" s="3" t="s">
        <v>113</v>
      </c>
      <c r="B21" s="3"/>
      <c r="C21" s="51">
        <f>C173</f>
        <v>120000</v>
      </c>
      <c r="D21" s="51">
        <f>D173</f>
        <v>-98000</v>
      </c>
      <c r="E21" s="51">
        <f>E173</f>
        <v>22000</v>
      </c>
    </row>
    <row r="22" spans="1:5" ht="16.5" customHeight="1">
      <c r="A22" s="1" t="s">
        <v>114</v>
      </c>
      <c r="B22" s="1"/>
      <c r="C22" s="11">
        <f>SUM(C20:C21)</f>
        <v>58933861</v>
      </c>
      <c r="D22" s="11">
        <f>SUM(D20:D21)</f>
        <v>-11447100</v>
      </c>
      <c r="E22" s="11">
        <f>SUM(E20:E21)</f>
        <v>47486761</v>
      </c>
    </row>
    <row r="23" spans="1:5" ht="16.5" customHeight="1">
      <c r="A23" s="3" t="s">
        <v>186</v>
      </c>
      <c r="B23" s="3"/>
      <c r="C23" s="51">
        <f>C196</f>
        <v>39443300</v>
      </c>
      <c r="D23" s="51">
        <f>D196</f>
        <v>-6015000</v>
      </c>
      <c r="E23" s="51">
        <f>E196</f>
        <v>33428300</v>
      </c>
    </row>
    <row r="24" spans="1:5" ht="16.5" customHeight="1">
      <c r="A24" s="3" t="s">
        <v>115</v>
      </c>
      <c r="B24" s="3"/>
      <c r="C24" s="51">
        <f>C271</f>
        <v>24721361</v>
      </c>
      <c r="D24" s="51">
        <f>D271</f>
        <v>-8056000</v>
      </c>
      <c r="E24" s="51">
        <f>E271</f>
        <v>16665361</v>
      </c>
    </row>
    <row r="25" spans="1:5" ht="16.5" customHeight="1">
      <c r="A25" s="1" t="s">
        <v>187</v>
      </c>
      <c r="B25" s="1"/>
      <c r="C25" s="11">
        <f>SUM(C23:C24)</f>
        <v>64164661</v>
      </c>
      <c r="D25" s="11">
        <f>SUM(D23:D24)</f>
        <v>-14071000</v>
      </c>
      <c r="E25" s="11">
        <f>SUM(E23:E24)</f>
        <v>50093661</v>
      </c>
    </row>
    <row r="26" spans="1:5" ht="16.5" customHeight="1">
      <c r="A26" s="3" t="s">
        <v>116</v>
      </c>
      <c r="B26" s="3"/>
      <c r="C26" s="51">
        <f>C22-C25</f>
        <v>-5230800</v>
      </c>
      <c r="D26" s="51">
        <f>D22-D25</f>
        <v>2623900</v>
      </c>
      <c r="E26" s="51">
        <f>E22-E25</f>
        <v>-2606900</v>
      </c>
    </row>
    <row r="27" ht="19.5" customHeight="1"/>
    <row r="28" spans="1:5" ht="34.5" customHeight="1">
      <c r="A28" s="21" t="s">
        <v>188</v>
      </c>
      <c r="B28" s="22"/>
      <c r="C28" s="103" t="s">
        <v>1125</v>
      </c>
      <c r="D28" s="103" t="s">
        <v>921</v>
      </c>
      <c r="E28" s="104" t="s">
        <v>1128</v>
      </c>
    </row>
    <row r="29" spans="1:5" ht="16.5" customHeight="1">
      <c r="A29" s="23" t="s">
        <v>597</v>
      </c>
      <c r="B29" s="3"/>
      <c r="C29" s="51">
        <f>C188</f>
        <v>0</v>
      </c>
      <c r="D29" s="51">
        <f>D188</f>
        <v>0</v>
      </c>
      <c r="E29" s="51">
        <f>E188</f>
        <v>0</v>
      </c>
    </row>
    <row r="30" spans="1:5" ht="16.5" customHeight="1">
      <c r="A30" s="1" t="s">
        <v>346</v>
      </c>
      <c r="B30" s="1"/>
      <c r="C30" s="11">
        <f>C29</f>
        <v>0</v>
      </c>
      <c r="D30" s="11">
        <f>D29</f>
        <v>0</v>
      </c>
      <c r="E30" s="11">
        <f>E29</f>
        <v>0</v>
      </c>
    </row>
    <row r="31" ht="21" customHeight="1"/>
    <row r="32" spans="1:5" ht="18.75" customHeight="1">
      <c r="A32" s="1" t="s">
        <v>190</v>
      </c>
      <c r="B32" s="1"/>
      <c r="C32" s="105">
        <f>C22+C29</f>
        <v>58933861</v>
      </c>
      <c r="D32" s="105">
        <f>D22+D29</f>
        <v>-11447100</v>
      </c>
      <c r="E32" s="105">
        <f>E22+E29</f>
        <v>47486761</v>
      </c>
    </row>
    <row r="33" spans="1:5" ht="18.75" customHeight="1">
      <c r="A33" s="1" t="s">
        <v>191</v>
      </c>
      <c r="B33" s="1"/>
      <c r="C33" s="105">
        <f>C25</f>
        <v>64164661</v>
      </c>
      <c r="D33" s="105">
        <f>D25</f>
        <v>-14071000</v>
      </c>
      <c r="E33" s="105">
        <f>E25</f>
        <v>50093661</v>
      </c>
    </row>
    <row r="34" spans="1:5" ht="18.75" customHeight="1">
      <c r="A34" s="3" t="s">
        <v>192</v>
      </c>
      <c r="B34" s="3"/>
      <c r="C34" s="51">
        <f>C32-C33</f>
        <v>-5230800</v>
      </c>
      <c r="D34" s="51">
        <f>D32-D33</f>
        <v>2623900</v>
      </c>
      <c r="E34" s="51">
        <f>E32-E33</f>
        <v>-2606900</v>
      </c>
    </row>
    <row r="35" spans="1:5" ht="18.75" customHeight="1">
      <c r="A35" s="1" t="s">
        <v>627</v>
      </c>
      <c r="B35" s="1"/>
      <c r="C35" s="11">
        <v>5230800</v>
      </c>
      <c r="D35" s="11">
        <f>E35-C35</f>
        <v>-2623900</v>
      </c>
      <c r="E35" s="11">
        <v>2606900</v>
      </c>
    </row>
    <row r="36" spans="1:5" ht="18.75" customHeight="1">
      <c r="A36" s="3" t="s">
        <v>193</v>
      </c>
      <c r="B36" s="3"/>
      <c r="C36" s="51">
        <f>C35+C34</f>
        <v>0</v>
      </c>
      <c r="D36" s="51">
        <f>D35+D34</f>
        <v>0</v>
      </c>
      <c r="E36" s="51">
        <f>E35+E34</f>
        <v>0</v>
      </c>
    </row>
    <row r="37" ht="20.25" customHeight="1"/>
    <row r="38" ht="20.25" customHeight="1"/>
    <row r="39" ht="20.25" customHeight="1"/>
    <row r="40" ht="20.25" customHeight="1"/>
    <row r="41" ht="24.75" customHeight="1"/>
    <row r="42" spans="1:5" ht="18" customHeight="1">
      <c r="A42" s="154" t="s">
        <v>58</v>
      </c>
      <c r="B42" s="154"/>
      <c r="C42" s="154"/>
      <c r="D42" s="154"/>
      <c r="E42" s="154"/>
    </row>
    <row r="43" ht="16.5" customHeight="1"/>
    <row r="44" ht="15" customHeight="1">
      <c r="A44" s="67" t="s">
        <v>1034</v>
      </c>
    </row>
    <row r="45" ht="15" customHeight="1">
      <c r="A45" s="67" t="s">
        <v>1159</v>
      </c>
    </row>
    <row r="46" spans="1:2" ht="23.25" customHeight="1">
      <c r="A46" s="8" t="s">
        <v>39</v>
      </c>
      <c r="B46" s="8"/>
    </row>
    <row r="47" spans="3:5" ht="10.5" customHeight="1">
      <c r="C47" s="15"/>
      <c r="D47" s="108"/>
      <c r="E47" s="108" t="s">
        <v>111</v>
      </c>
    </row>
    <row r="48" spans="1:5" ht="35.25" customHeight="1">
      <c r="A48" s="114" t="s">
        <v>110</v>
      </c>
      <c r="B48" s="24" t="s">
        <v>225</v>
      </c>
      <c r="C48" s="106" t="s">
        <v>1125</v>
      </c>
      <c r="D48" s="106" t="s">
        <v>921</v>
      </c>
      <c r="E48" s="107" t="s">
        <v>1128</v>
      </c>
    </row>
    <row r="49" spans="1:5" ht="24" customHeight="1">
      <c r="A49" s="25" t="s">
        <v>194</v>
      </c>
      <c r="B49" s="110" t="s">
        <v>195</v>
      </c>
      <c r="C49" s="105">
        <f>C50+C69+C96+C120+C149+C166</f>
        <v>58813861</v>
      </c>
      <c r="D49" s="105">
        <f>D50+D69+D96+D120+D149+D166</f>
        <v>-11349100</v>
      </c>
      <c r="E49" s="105">
        <f>E50+E69+E96+E120+E149+E166</f>
        <v>47464761</v>
      </c>
    </row>
    <row r="50" spans="1:5" ht="24" customHeight="1">
      <c r="A50" s="4" t="s">
        <v>196</v>
      </c>
      <c r="B50" s="111" t="s">
        <v>117</v>
      </c>
      <c r="C50" s="11">
        <f>C51+C58+C64</f>
        <v>20811000</v>
      </c>
      <c r="D50" s="11">
        <f>D51+D58+D64</f>
        <v>1798000</v>
      </c>
      <c r="E50" s="11">
        <f>E51+E58+E64</f>
        <v>22609000</v>
      </c>
    </row>
    <row r="51" spans="1:5" ht="21" customHeight="1">
      <c r="A51" s="4" t="s">
        <v>197</v>
      </c>
      <c r="B51" s="111" t="s">
        <v>118</v>
      </c>
      <c r="C51" s="11">
        <f>SUM(C52:C57)</f>
        <v>9051000</v>
      </c>
      <c r="D51" s="11">
        <f>SUM(D52:D57)</f>
        <v>-201000</v>
      </c>
      <c r="E51" s="11">
        <f>SUM(E52:E57)</f>
        <v>8850000</v>
      </c>
    </row>
    <row r="52" spans="1:5" ht="15" customHeight="1">
      <c r="A52" s="65" t="s">
        <v>198</v>
      </c>
      <c r="B52" s="52" t="s">
        <v>119</v>
      </c>
      <c r="C52" s="66">
        <v>5600000</v>
      </c>
      <c r="D52" s="66">
        <f aca="true" t="shared" si="0" ref="D52:D57">E52-C52</f>
        <v>100000</v>
      </c>
      <c r="E52" s="66">
        <v>5700000</v>
      </c>
    </row>
    <row r="53" spans="1:5" ht="15" customHeight="1">
      <c r="A53" s="65" t="s">
        <v>199</v>
      </c>
      <c r="B53" s="52" t="s">
        <v>120</v>
      </c>
      <c r="C53" s="66">
        <v>1300000</v>
      </c>
      <c r="D53" s="66">
        <f t="shared" si="0"/>
        <v>100000</v>
      </c>
      <c r="E53" s="66">
        <v>1400000</v>
      </c>
    </row>
    <row r="54" spans="1:5" ht="15" customHeight="1">
      <c r="A54" s="65" t="s">
        <v>200</v>
      </c>
      <c r="B54" s="52" t="s">
        <v>121</v>
      </c>
      <c r="C54" s="66">
        <v>1650000</v>
      </c>
      <c r="D54" s="66">
        <f t="shared" si="0"/>
        <v>200000</v>
      </c>
      <c r="E54" s="66">
        <v>1850000</v>
      </c>
    </row>
    <row r="55" spans="1:5" ht="15" customHeight="1">
      <c r="A55" s="65" t="s">
        <v>348</v>
      </c>
      <c r="B55" s="52" t="s">
        <v>349</v>
      </c>
      <c r="C55" s="66">
        <v>500000</v>
      </c>
      <c r="D55" s="66">
        <f t="shared" si="0"/>
        <v>-100000</v>
      </c>
      <c r="E55" s="66">
        <v>400000</v>
      </c>
    </row>
    <row r="56" spans="1:5" ht="15" customHeight="1">
      <c r="A56" s="65" t="s">
        <v>201</v>
      </c>
      <c r="B56" s="52" t="s">
        <v>122</v>
      </c>
      <c r="C56" s="66">
        <v>0</v>
      </c>
      <c r="D56" s="66">
        <f t="shared" si="0"/>
        <v>-600000</v>
      </c>
      <c r="E56" s="66">
        <v>-600000</v>
      </c>
    </row>
    <row r="57" spans="1:5" ht="15" customHeight="1">
      <c r="A57" s="65" t="s">
        <v>739</v>
      </c>
      <c r="B57" s="52" t="s">
        <v>740</v>
      </c>
      <c r="C57" s="66">
        <v>1000</v>
      </c>
      <c r="D57" s="66">
        <f t="shared" si="0"/>
        <v>99000</v>
      </c>
      <c r="E57" s="66">
        <v>100000</v>
      </c>
    </row>
    <row r="58" spans="1:5" ht="21" customHeight="1">
      <c r="A58" s="4" t="s">
        <v>202</v>
      </c>
      <c r="B58" s="111" t="s">
        <v>123</v>
      </c>
      <c r="C58" s="11">
        <f>C59+C62</f>
        <v>8000000</v>
      </c>
      <c r="D58" s="11">
        <f>D59+D62</f>
        <v>1600000</v>
      </c>
      <c r="E58" s="11">
        <f>E59+E62</f>
        <v>9600000</v>
      </c>
    </row>
    <row r="59" spans="1:5" ht="15" customHeight="1">
      <c r="A59" s="65" t="s">
        <v>203</v>
      </c>
      <c r="B59" s="52" t="s">
        <v>124</v>
      </c>
      <c r="C59" s="66">
        <f>SUM(C60:C61)</f>
        <v>5350000</v>
      </c>
      <c r="D59" s="66">
        <f>SUM(D60:D61)</f>
        <v>-250000</v>
      </c>
      <c r="E59" s="66">
        <f>SUM(E60:E61)</f>
        <v>5100000</v>
      </c>
    </row>
    <row r="60" spans="1:5" ht="13.5" customHeight="1">
      <c r="A60" s="65" t="s">
        <v>71</v>
      </c>
      <c r="B60" s="52" t="s">
        <v>205</v>
      </c>
      <c r="C60" s="66">
        <v>250000</v>
      </c>
      <c r="D60" s="66">
        <f>E60-C60</f>
        <v>-50000</v>
      </c>
      <c r="E60" s="66">
        <v>200000</v>
      </c>
    </row>
    <row r="61" spans="1:5" ht="13.5" customHeight="1">
      <c r="A61" s="65" t="s">
        <v>72</v>
      </c>
      <c r="B61" s="52" t="s">
        <v>206</v>
      </c>
      <c r="C61" s="66">
        <v>5100000</v>
      </c>
      <c r="D61" s="66">
        <f>E61-C61</f>
        <v>-200000</v>
      </c>
      <c r="E61" s="66">
        <v>4900000</v>
      </c>
    </row>
    <row r="62" spans="1:5" ht="15" customHeight="1">
      <c r="A62" s="65" t="s">
        <v>204</v>
      </c>
      <c r="B62" s="52" t="s">
        <v>125</v>
      </c>
      <c r="C62" s="66">
        <f>SUM(C63)</f>
        <v>2650000</v>
      </c>
      <c r="D62" s="66">
        <f>SUM(D63)</f>
        <v>1850000</v>
      </c>
      <c r="E62" s="66">
        <f>SUM(E63)</f>
        <v>4500000</v>
      </c>
    </row>
    <row r="63" spans="1:5" ht="12">
      <c r="A63" s="65" t="s">
        <v>73</v>
      </c>
      <c r="B63" s="52" t="s">
        <v>207</v>
      </c>
      <c r="C63" s="66">
        <v>2650000</v>
      </c>
      <c r="D63" s="66">
        <f>E63-C63</f>
        <v>1850000</v>
      </c>
      <c r="E63" s="66">
        <v>4500000</v>
      </c>
    </row>
    <row r="64" spans="1:5" ht="21" customHeight="1">
      <c r="A64" s="4" t="s">
        <v>208</v>
      </c>
      <c r="B64" s="111" t="s">
        <v>126</v>
      </c>
      <c r="C64" s="11">
        <f>C65+C67</f>
        <v>3760000</v>
      </c>
      <c r="D64" s="11">
        <f>D65+D67</f>
        <v>399000</v>
      </c>
      <c r="E64" s="11">
        <f>E65+E67</f>
        <v>4159000</v>
      </c>
    </row>
    <row r="65" spans="1:5" ht="15" customHeight="1">
      <c r="A65" s="65" t="s">
        <v>209</v>
      </c>
      <c r="B65" s="52" t="s">
        <v>127</v>
      </c>
      <c r="C65" s="66">
        <f>SUM(C66)</f>
        <v>3750000</v>
      </c>
      <c r="D65" s="66">
        <f>SUM(D66)</f>
        <v>400000</v>
      </c>
      <c r="E65" s="66">
        <f>SUM(E66)</f>
        <v>4150000</v>
      </c>
    </row>
    <row r="66" spans="1:5" ht="13.5" customHeight="1">
      <c r="A66" s="65" t="s">
        <v>74</v>
      </c>
      <c r="B66" s="52" t="s">
        <v>211</v>
      </c>
      <c r="C66" s="66">
        <v>3750000</v>
      </c>
      <c r="D66" s="66">
        <f>E66-C66</f>
        <v>400000</v>
      </c>
      <c r="E66" s="66">
        <v>4150000</v>
      </c>
    </row>
    <row r="67" spans="1:5" ht="15" customHeight="1">
      <c r="A67" s="65" t="s">
        <v>210</v>
      </c>
      <c r="B67" s="52" t="s">
        <v>316</v>
      </c>
      <c r="C67" s="66">
        <f>SUM(C68:C68)</f>
        <v>10000</v>
      </c>
      <c r="D67" s="66">
        <f>SUM(D68:D68)</f>
        <v>-1000</v>
      </c>
      <c r="E67" s="66">
        <f>SUM(E68:E68)</f>
        <v>9000</v>
      </c>
    </row>
    <row r="68" spans="1:5" ht="13.5" customHeight="1">
      <c r="A68" s="65" t="s">
        <v>75</v>
      </c>
      <c r="B68" s="52" t="s">
        <v>212</v>
      </c>
      <c r="C68" s="66">
        <v>10000</v>
      </c>
      <c r="D68" s="66">
        <f>E68-C68</f>
        <v>-1000</v>
      </c>
      <c r="E68" s="66">
        <v>9000</v>
      </c>
    </row>
    <row r="69" spans="1:5" ht="24" customHeight="1">
      <c r="A69" s="4" t="s">
        <v>213</v>
      </c>
      <c r="B69" s="111" t="s">
        <v>128</v>
      </c>
      <c r="C69" s="11">
        <f>C70+C73+C80+C88+C94</f>
        <v>11814500</v>
      </c>
      <c r="D69" s="11">
        <f>D70+D73+D80+D88+D94</f>
        <v>-9534600</v>
      </c>
      <c r="E69" s="11">
        <f>E70+E73+E80+E88+E94</f>
        <v>2279900</v>
      </c>
    </row>
    <row r="70" spans="1:5" ht="21" customHeight="1">
      <c r="A70" s="4" t="s">
        <v>844</v>
      </c>
      <c r="B70" s="111" t="s">
        <v>845</v>
      </c>
      <c r="C70" s="11">
        <f aca="true" t="shared" si="1" ref="C70:E71">C71</f>
        <v>270000</v>
      </c>
      <c r="D70" s="11">
        <f t="shared" si="1"/>
        <v>-108000</v>
      </c>
      <c r="E70" s="11">
        <f t="shared" si="1"/>
        <v>162000</v>
      </c>
    </row>
    <row r="71" spans="1:5" ht="15" customHeight="1">
      <c r="A71" s="65" t="s">
        <v>846</v>
      </c>
      <c r="B71" s="52" t="s">
        <v>847</v>
      </c>
      <c r="C71" s="66">
        <f t="shared" si="1"/>
        <v>270000</v>
      </c>
      <c r="D71" s="66">
        <f t="shared" si="1"/>
        <v>-108000</v>
      </c>
      <c r="E71" s="66">
        <f t="shared" si="1"/>
        <v>162000</v>
      </c>
    </row>
    <row r="72" spans="1:5" ht="13.5" customHeight="1">
      <c r="A72" s="65" t="s">
        <v>848</v>
      </c>
      <c r="B72" s="52" t="s">
        <v>849</v>
      </c>
      <c r="C72" s="66">
        <v>270000</v>
      </c>
      <c r="D72" s="66">
        <f>E72-C72</f>
        <v>-108000</v>
      </c>
      <c r="E72" s="66">
        <v>162000</v>
      </c>
    </row>
    <row r="73" spans="1:5" ht="21" customHeight="1">
      <c r="A73" s="4" t="s">
        <v>214</v>
      </c>
      <c r="B73" s="111" t="s">
        <v>601</v>
      </c>
      <c r="C73" s="11">
        <f>C74+C77</f>
        <v>6990000</v>
      </c>
      <c r="D73" s="11">
        <f>D74+D77</f>
        <v>-5098600</v>
      </c>
      <c r="E73" s="11">
        <f>E74+E77</f>
        <v>1891400</v>
      </c>
    </row>
    <row r="74" spans="1:5" ht="15" customHeight="1">
      <c r="A74" s="65" t="s">
        <v>215</v>
      </c>
      <c r="B74" s="52" t="s">
        <v>602</v>
      </c>
      <c r="C74" s="66">
        <f>SUM(C75:C76)</f>
        <v>565000</v>
      </c>
      <c r="D74" s="66">
        <f>SUM(D75:D76)</f>
        <v>-15000</v>
      </c>
      <c r="E74" s="66">
        <f>SUM(E75:E76)</f>
        <v>550000</v>
      </c>
    </row>
    <row r="75" spans="1:5" ht="13.5" customHeight="1">
      <c r="A75" s="65" t="s">
        <v>76</v>
      </c>
      <c r="B75" s="52" t="s">
        <v>77</v>
      </c>
      <c r="C75" s="66">
        <v>545000</v>
      </c>
      <c r="D75" s="66">
        <f>E75-C75</f>
        <v>0</v>
      </c>
      <c r="E75" s="66">
        <v>545000</v>
      </c>
    </row>
    <row r="76" spans="1:5" ht="13.5" customHeight="1">
      <c r="A76" s="65" t="s">
        <v>78</v>
      </c>
      <c r="B76" s="52" t="s">
        <v>79</v>
      </c>
      <c r="C76" s="66">
        <v>20000</v>
      </c>
      <c r="D76" s="66">
        <f>E76-C76</f>
        <v>-15000</v>
      </c>
      <c r="E76" s="66">
        <v>5000</v>
      </c>
    </row>
    <row r="77" spans="1:5" ht="15" customHeight="1">
      <c r="A77" s="65" t="s">
        <v>216</v>
      </c>
      <c r="B77" s="52" t="s">
        <v>603</v>
      </c>
      <c r="C77" s="66">
        <f>SUM(C78:C79)</f>
        <v>6425000</v>
      </c>
      <c r="D77" s="66">
        <f>SUM(D78:D79)</f>
        <v>-5083600</v>
      </c>
      <c r="E77" s="66">
        <f>SUM(E78:E79)</f>
        <v>1341400</v>
      </c>
    </row>
    <row r="78" spans="1:5" ht="13.5" customHeight="1">
      <c r="A78" s="65" t="s">
        <v>80</v>
      </c>
      <c r="B78" s="52" t="s">
        <v>82</v>
      </c>
      <c r="C78" s="66">
        <v>6225000</v>
      </c>
      <c r="D78" s="66">
        <f>E78-C78</f>
        <v>-5579100</v>
      </c>
      <c r="E78" s="66">
        <v>645900</v>
      </c>
    </row>
    <row r="79" spans="1:5" ht="13.5" customHeight="1">
      <c r="A79" s="65" t="s">
        <v>81</v>
      </c>
      <c r="B79" s="52" t="s">
        <v>70</v>
      </c>
      <c r="C79" s="66">
        <v>200000</v>
      </c>
      <c r="D79" s="66">
        <f>E79-C79</f>
        <v>495500</v>
      </c>
      <c r="E79" s="66">
        <v>695500</v>
      </c>
    </row>
    <row r="80" spans="1:5" ht="21" customHeight="1">
      <c r="A80" s="4" t="s">
        <v>68</v>
      </c>
      <c r="B80" s="111" t="s">
        <v>604</v>
      </c>
      <c r="C80" s="11">
        <f>C81+C84</f>
        <v>1749500</v>
      </c>
      <c r="D80" s="11">
        <f>D81+D84</f>
        <v>-1600000</v>
      </c>
      <c r="E80" s="11">
        <f>E81+E84</f>
        <v>149500</v>
      </c>
    </row>
    <row r="81" spans="1:5" ht="15" customHeight="1">
      <c r="A81" s="65" t="s">
        <v>374</v>
      </c>
      <c r="B81" s="52" t="s">
        <v>605</v>
      </c>
      <c r="C81" s="66">
        <f>C82+C83</f>
        <v>149500</v>
      </c>
      <c r="D81" s="66">
        <f>D82+D83</f>
        <v>0</v>
      </c>
      <c r="E81" s="66">
        <f>E82+E83</f>
        <v>149500</v>
      </c>
    </row>
    <row r="82" spans="1:5" ht="13.5" customHeight="1">
      <c r="A82" s="65" t="s">
        <v>375</v>
      </c>
      <c r="B82" s="52" t="s">
        <v>741</v>
      </c>
      <c r="C82" s="66">
        <v>149500</v>
      </c>
      <c r="D82" s="66">
        <f>E82-C82</f>
        <v>0</v>
      </c>
      <c r="E82" s="66">
        <v>149500</v>
      </c>
    </row>
    <row r="83" spans="1:5" ht="13.5" customHeight="1">
      <c r="A83" s="65" t="s">
        <v>375</v>
      </c>
      <c r="B83" s="52" t="s">
        <v>932</v>
      </c>
      <c r="C83" s="66">
        <v>0</v>
      </c>
      <c r="D83" s="66">
        <f>E83-C83</f>
        <v>0</v>
      </c>
      <c r="E83" s="66">
        <v>0</v>
      </c>
    </row>
    <row r="84" spans="1:5" ht="15" customHeight="1">
      <c r="A84" s="65" t="s">
        <v>69</v>
      </c>
      <c r="B84" s="52" t="s">
        <v>606</v>
      </c>
      <c r="C84" s="66">
        <f>C85+C86</f>
        <v>1600000</v>
      </c>
      <c r="D84" s="66">
        <f>D85+D86</f>
        <v>-1600000</v>
      </c>
      <c r="E84" s="66">
        <f>E85+E86</f>
        <v>0</v>
      </c>
    </row>
    <row r="85" spans="1:5" ht="13.5" customHeight="1">
      <c r="A85" s="65" t="s">
        <v>282</v>
      </c>
      <c r="B85" s="52" t="s">
        <v>66</v>
      </c>
      <c r="C85" s="66">
        <v>1600000</v>
      </c>
      <c r="D85" s="66">
        <f>E85-C85</f>
        <v>-1600000</v>
      </c>
      <c r="E85" s="66">
        <v>0</v>
      </c>
    </row>
    <row r="86" spans="1:5" ht="13.5" customHeight="1">
      <c r="A86" s="65" t="s">
        <v>282</v>
      </c>
      <c r="B86" s="52" t="s">
        <v>643</v>
      </c>
      <c r="C86" s="66">
        <v>0</v>
      </c>
      <c r="D86" s="66">
        <f>E86-C86</f>
        <v>0</v>
      </c>
      <c r="E86" s="66">
        <v>0</v>
      </c>
    </row>
    <row r="87" spans="1:5" ht="32.25" customHeight="1">
      <c r="A87" s="114" t="s">
        <v>110</v>
      </c>
      <c r="B87" s="24" t="s">
        <v>225</v>
      </c>
      <c r="C87" s="106" t="s">
        <v>1125</v>
      </c>
      <c r="D87" s="106" t="s">
        <v>921</v>
      </c>
      <c r="E87" s="107" t="s">
        <v>1128</v>
      </c>
    </row>
    <row r="88" spans="1:5" ht="21" customHeight="1">
      <c r="A88" s="62" t="s">
        <v>644</v>
      </c>
      <c r="B88" s="112" t="s">
        <v>645</v>
      </c>
      <c r="C88" s="109">
        <f>C89+C92</f>
        <v>80000</v>
      </c>
      <c r="D88" s="109">
        <f>D89+D92</f>
        <v>-3000</v>
      </c>
      <c r="E88" s="109">
        <f>E89+E92</f>
        <v>77000</v>
      </c>
    </row>
    <row r="89" spans="1:5" ht="15" customHeight="1">
      <c r="A89" s="85" t="s">
        <v>646</v>
      </c>
      <c r="B89" s="64" t="s">
        <v>647</v>
      </c>
      <c r="C89" s="86">
        <f>SUM(C90:C91)</f>
        <v>20000</v>
      </c>
      <c r="D89" s="86">
        <f>SUM(D90:D91)</f>
        <v>-3000</v>
      </c>
      <c r="E89" s="86">
        <f>SUM(E90:E91)</f>
        <v>17000</v>
      </c>
    </row>
    <row r="90" spans="1:5" ht="13.5" customHeight="1">
      <c r="A90" s="85" t="s">
        <v>766</v>
      </c>
      <c r="B90" s="64" t="s">
        <v>648</v>
      </c>
      <c r="C90" s="86">
        <v>8000</v>
      </c>
      <c r="D90" s="86">
        <f>E90-C90</f>
        <v>9000</v>
      </c>
      <c r="E90" s="86">
        <v>17000</v>
      </c>
    </row>
    <row r="91" spans="1:5" ht="13.5" customHeight="1">
      <c r="A91" s="85" t="s">
        <v>767</v>
      </c>
      <c r="B91" s="64" t="s">
        <v>649</v>
      </c>
      <c r="C91" s="86">
        <v>12000</v>
      </c>
      <c r="D91" s="86">
        <f>E91-C91</f>
        <v>-12000</v>
      </c>
      <c r="E91" s="86">
        <v>0</v>
      </c>
    </row>
    <row r="92" spans="1:5" ht="15" customHeight="1">
      <c r="A92" s="85" t="s">
        <v>650</v>
      </c>
      <c r="B92" s="64" t="s">
        <v>651</v>
      </c>
      <c r="C92" s="86">
        <f>C93</f>
        <v>60000</v>
      </c>
      <c r="D92" s="86">
        <f>D93</f>
        <v>0</v>
      </c>
      <c r="E92" s="86">
        <f>E93</f>
        <v>60000</v>
      </c>
    </row>
    <row r="93" spans="1:5" ht="13.5" customHeight="1">
      <c r="A93" s="85" t="s">
        <v>768</v>
      </c>
      <c r="B93" s="64" t="s">
        <v>652</v>
      </c>
      <c r="C93" s="86">
        <v>60000</v>
      </c>
      <c r="D93" s="86">
        <f>E93-C93</f>
        <v>0</v>
      </c>
      <c r="E93" s="86">
        <v>60000</v>
      </c>
    </row>
    <row r="94" spans="1:5" ht="21" customHeight="1">
      <c r="A94" s="4" t="s">
        <v>743</v>
      </c>
      <c r="B94" s="111" t="s">
        <v>769</v>
      </c>
      <c r="C94" s="11">
        <f>C95</f>
        <v>2725000</v>
      </c>
      <c r="D94" s="11">
        <f>D95</f>
        <v>-2725000</v>
      </c>
      <c r="E94" s="11">
        <f>E95</f>
        <v>0</v>
      </c>
    </row>
    <row r="95" spans="1:5" ht="15" customHeight="1">
      <c r="A95" s="65" t="s">
        <v>754</v>
      </c>
      <c r="B95" s="52" t="s">
        <v>770</v>
      </c>
      <c r="C95" s="66">
        <v>2725000</v>
      </c>
      <c r="D95" s="66">
        <f>E95-C95</f>
        <v>-2725000</v>
      </c>
      <c r="E95" s="66">
        <v>0</v>
      </c>
    </row>
    <row r="96" spans="1:5" ht="24" customHeight="1">
      <c r="A96" s="4" t="s">
        <v>217</v>
      </c>
      <c r="B96" s="111" t="s">
        <v>129</v>
      </c>
      <c r="C96" s="11">
        <f>C97+C105</f>
        <v>6137600</v>
      </c>
      <c r="D96" s="11">
        <f>D97+D105</f>
        <v>-35000</v>
      </c>
      <c r="E96" s="11">
        <f>E97+E105</f>
        <v>6102600</v>
      </c>
    </row>
    <row r="97" spans="1:5" ht="21" customHeight="1">
      <c r="A97" s="4" t="s">
        <v>218</v>
      </c>
      <c r="B97" s="111" t="s">
        <v>130</v>
      </c>
      <c r="C97" s="11">
        <f>C98+C103</f>
        <v>127600</v>
      </c>
      <c r="D97" s="11">
        <f>D98+D103</f>
        <v>-80500</v>
      </c>
      <c r="E97" s="11">
        <f>E98+E103</f>
        <v>47100</v>
      </c>
    </row>
    <row r="98" spans="1:5" ht="15" customHeight="1">
      <c r="A98" s="65" t="s">
        <v>219</v>
      </c>
      <c r="B98" s="52" t="s">
        <v>131</v>
      </c>
      <c r="C98" s="66">
        <f>SUM(C99:C102)</f>
        <v>125100</v>
      </c>
      <c r="D98" s="66">
        <f>SUM(D99:D102)</f>
        <v>-97000</v>
      </c>
      <c r="E98" s="66">
        <f>SUM(E99:E102)</f>
        <v>28100</v>
      </c>
    </row>
    <row r="99" spans="1:5" ht="13.5" customHeight="1">
      <c r="A99" s="65" t="s">
        <v>83</v>
      </c>
      <c r="B99" s="52" t="s">
        <v>84</v>
      </c>
      <c r="C99" s="66">
        <v>25000</v>
      </c>
      <c r="D99" s="66">
        <f>E99-C99</f>
        <v>2000</v>
      </c>
      <c r="E99" s="66">
        <v>27000</v>
      </c>
    </row>
    <row r="100" spans="1:5" ht="13.5" customHeight="1">
      <c r="A100" s="65" t="s">
        <v>85</v>
      </c>
      <c r="B100" s="52" t="s">
        <v>86</v>
      </c>
      <c r="C100" s="66">
        <v>100000</v>
      </c>
      <c r="D100" s="66">
        <f>E100-C100</f>
        <v>-99000</v>
      </c>
      <c r="E100" s="66">
        <v>1000</v>
      </c>
    </row>
    <row r="101" spans="1:5" ht="13.5" customHeight="1">
      <c r="A101" s="85" t="s">
        <v>85</v>
      </c>
      <c r="B101" s="64" t="s">
        <v>742</v>
      </c>
      <c r="C101" s="86">
        <v>100</v>
      </c>
      <c r="D101" s="86">
        <f>E101-C101</f>
        <v>0</v>
      </c>
      <c r="E101" s="86">
        <v>100</v>
      </c>
    </row>
    <row r="102" spans="1:5" ht="13.5" customHeight="1">
      <c r="A102" s="85" t="s">
        <v>85</v>
      </c>
      <c r="B102" s="64" t="s">
        <v>656</v>
      </c>
      <c r="C102" s="86">
        <v>0</v>
      </c>
      <c r="D102" s="86">
        <f>E102-C102</f>
        <v>0</v>
      </c>
      <c r="E102" s="86">
        <v>0</v>
      </c>
    </row>
    <row r="103" spans="1:5" ht="15" customHeight="1">
      <c r="A103" s="65" t="s">
        <v>220</v>
      </c>
      <c r="B103" s="52" t="s">
        <v>132</v>
      </c>
      <c r="C103" s="66">
        <f>SUM(C104)</f>
        <v>2500</v>
      </c>
      <c r="D103" s="66">
        <f>SUM(D104)</f>
        <v>16500</v>
      </c>
      <c r="E103" s="66">
        <f>SUM(E104)</f>
        <v>19000</v>
      </c>
    </row>
    <row r="104" spans="1:5" ht="13.5" customHeight="1">
      <c r="A104" s="65" t="s">
        <v>87</v>
      </c>
      <c r="B104" s="52" t="s">
        <v>88</v>
      </c>
      <c r="C104" s="66">
        <v>2500</v>
      </c>
      <c r="D104" s="66">
        <f>E104-C104</f>
        <v>16500</v>
      </c>
      <c r="E104" s="66">
        <v>19000</v>
      </c>
    </row>
    <row r="105" spans="1:5" ht="21" customHeight="1">
      <c r="A105" s="4" t="s">
        <v>221</v>
      </c>
      <c r="B105" s="111" t="s">
        <v>133</v>
      </c>
      <c r="C105" s="11">
        <f>C106+C109+C114+C118</f>
        <v>6010000</v>
      </c>
      <c r="D105" s="11">
        <f>D106+D109+D114+D118</f>
        <v>45500</v>
      </c>
      <c r="E105" s="11">
        <f>E106+E109+E114+E118</f>
        <v>6055500</v>
      </c>
    </row>
    <row r="106" spans="1:5" ht="15" customHeight="1">
      <c r="A106" s="65" t="s">
        <v>222</v>
      </c>
      <c r="B106" s="52" t="s">
        <v>134</v>
      </c>
      <c r="C106" s="66">
        <f>SUM(C107:C108)</f>
        <v>1630000</v>
      </c>
      <c r="D106" s="66">
        <f>SUM(D107:D108)</f>
        <v>40000</v>
      </c>
      <c r="E106" s="66">
        <f>SUM(E107:E108)</f>
        <v>1670000</v>
      </c>
    </row>
    <row r="107" spans="1:5" ht="13.5" customHeight="1">
      <c r="A107" s="65" t="s">
        <v>89</v>
      </c>
      <c r="B107" s="52" t="s">
        <v>90</v>
      </c>
      <c r="C107" s="66">
        <v>1600000</v>
      </c>
      <c r="D107" s="66">
        <f>E107-C107</f>
        <v>40000</v>
      </c>
      <c r="E107" s="66">
        <v>1640000</v>
      </c>
    </row>
    <row r="108" spans="1:5" ht="13.5" customHeight="1">
      <c r="A108" s="65" t="s">
        <v>376</v>
      </c>
      <c r="B108" s="52" t="s">
        <v>377</v>
      </c>
      <c r="C108" s="66">
        <v>30000</v>
      </c>
      <c r="D108" s="66">
        <f>E108-C108</f>
        <v>0</v>
      </c>
      <c r="E108" s="66">
        <v>30000</v>
      </c>
    </row>
    <row r="109" spans="1:5" ht="15" customHeight="1">
      <c r="A109" s="65" t="s">
        <v>223</v>
      </c>
      <c r="B109" s="52" t="s">
        <v>655</v>
      </c>
      <c r="C109" s="66">
        <f>SUM(C110:C113)</f>
        <v>2860000</v>
      </c>
      <c r="D109" s="66">
        <f>SUM(D110:D113)</f>
        <v>63500</v>
      </c>
      <c r="E109" s="66">
        <f>SUM(E110:E113)</f>
        <v>2923500</v>
      </c>
    </row>
    <row r="110" spans="1:5" ht="13.5" customHeight="1">
      <c r="A110" s="65" t="s">
        <v>634</v>
      </c>
      <c r="B110" s="52" t="s">
        <v>635</v>
      </c>
      <c r="C110" s="66">
        <v>2000</v>
      </c>
      <c r="D110" s="66">
        <f>E110-C110</f>
        <v>1500</v>
      </c>
      <c r="E110" s="66">
        <v>3500</v>
      </c>
    </row>
    <row r="111" spans="1:5" ht="13.5" customHeight="1">
      <c r="A111" s="65" t="s">
        <v>283</v>
      </c>
      <c r="B111" s="52" t="s">
        <v>607</v>
      </c>
      <c r="C111" s="66">
        <v>2800000</v>
      </c>
      <c r="D111" s="66">
        <f>E111-C111</f>
        <v>50000</v>
      </c>
      <c r="E111" s="66">
        <v>2850000</v>
      </c>
    </row>
    <row r="112" spans="1:5" ht="13.5" customHeight="1">
      <c r="A112" s="85" t="s">
        <v>283</v>
      </c>
      <c r="B112" s="64" t="s">
        <v>653</v>
      </c>
      <c r="C112" s="86">
        <v>8000</v>
      </c>
      <c r="D112" s="86">
        <f>E112-C112</f>
        <v>0</v>
      </c>
      <c r="E112" s="86">
        <v>8000</v>
      </c>
    </row>
    <row r="113" spans="1:5" ht="13.5" customHeight="1">
      <c r="A113" s="65" t="s">
        <v>367</v>
      </c>
      <c r="B113" s="52" t="s">
        <v>368</v>
      </c>
      <c r="C113" s="66">
        <v>50000</v>
      </c>
      <c r="D113" s="66">
        <f>E113-C113</f>
        <v>12000</v>
      </c>
      <c r="E113" s="66">
        <v>62000</v>
      </c>
    </row>
    <row r="114" spans="1:5" ht="15" customHeight="1">
      <c r="A114" s="65" t="s">
        <v>224</v>
      </c>
      <c r="B114" s="52" t="s">
        <v>371</v>
      </c>
      <c r="C114" s="66">
        <f>C115+C116+C117</f>
        <v>1460000</v>
      </c>
      <c r="D114" s="66">
        <f>D115+D116+D117</f>
        <v>-33000</v>
      </c>
      <c r="E114" s="66">
        <f>E115+E116+E117</f>
        <v>1427000</v>
      </c>
    </row>
    <row r="115" spans="1:5" ht="13.5" customHeight="1">
      <c r="A115" s="65" t="s">
        <v>304</v>
      </c>
      <c r="B115" s="52" t="s">
        <v>305</v>
      </c>
      <c r="C115" s="66">
        <v>10000</v>
      </c>
      <c r="D115" s="66">
        <f>E115-C115</f>
        <v>-3000</v>
      </c>
      <c r="E115" s="66">
        <v>7000</v>
      </c>
    </row>
    <row r="116" spans="1:5" ht="13.5" customHeight="1">
      <c r="A116" s="65" t="s">
        <v>91</v>
      </c>
      <c r="B116" s="52" t="s">
        <v>48</v>
      </c>
      <c r="C116" s="66">
        <v>400000</v>
      </c>
      <c r="D116" s="66">
        <f>E116-C116</f>
        <v>100000</v>
      </c>
      <c r="E116" s="66">
        <v>500000</v>
      </c>
    </row>
    <row r="117" spans="1:5" ht="13.5" customHeight="1">
      <c r="A117" s="65" t="s">
        <v>92</v>
      </c>
      <c r="B117" s="52" t="s">
        <v>49</v>
      </c>
      <c r="C117" s="66">
        <v>1050000</v>
      </c>
      <c r="D117" s="66">
        <f>E117-C117</f>
        <v>-130000</v>
      </c>
      <c r="E117" s="66">
        <v>920000</v>
      </c>
    </row>
    <row r="118" spans="1:5" ht="15" customHeight="1">
      <c r="A118" s="65" t="s">
        <v>369</v>
      </c>
      <c r="B118" s="52" t="s">
        <v>47</v>
      </c>
      <c r="C118" s="66">
        <f>C119</f>
        <v>60000</v>
      </c>
      <c r="D118" s="66">
        <f>D119</f>
        <v>-25000</v>
      </c>
      <c r="E118" s="66">
        <f>E119</f>
        <v>35000</v>
      </c>
    </row>
    <row r="119" spans="1:5" ht="13.5" customHeight="1">
      <c r="A119" s="65" t="s">
        <v>370</v>
      </c>
      <c r="B119" s="52" t="s">
        <v>372</v>
      </c>
      <c r="C119" s="66">
        <v>60000</v>
      </c>
      <c r="D119" s="66">
        <f>E119-C119</f>
        <v>-25000</v>
      </c>
      <c r="E119" s="66">
        <v>35000</v>
      </c>
    </row>
    <row r="120" spans="1:5" ht="24" customHeight="1">
      <c r="A120" s="26" t="s">
        <v>226</v>
      </c>
      <c r="B120" s="111" t="s">
        <v>608</v>
      </c>
      <c r="C120" s="11">
        <f>C121+C133+C144</f>
        <v>8581500</v>
      </c>
      <c r="D120" s="11">
        <f>D121+D133+D144</f>
        <v>-1707500</v>
      </c>
      <c r="E120" s="11">
        <f>E121+E133+E144</f>
        <v>6874000</v>
      </c>
    </row>
    <row r="121" spans="1:5" ht="21" customHeight="1">
      <c r="A121" s="26" t="s">
        <v>227</v>
      </c>
      <c r="B121" s="111" t="s">
        <v>317</v>
      </c>
      <c r="C121" s="11">
        <f>C122+C124+C126</f>
        <v>1171500</v>
      </c>
      <c r="D121" s="11">
        <f>D122+D124+D126</f>
        <v>-233500</v>
      </c>
      <c r="E121" s="11">
        <f>E122+E124+E126</f>
        <v>938000</v>
      </c>
    </row>
    <row r="122" spans="1:5" ht="15" customHeight="1">
      <c r="A122" s="53" t="s">
        <v>228</v>
      </c>
      <c r="B122" s="52" t="s">
        <v>135</v>
      </c>
      <c r="C122" s="66">
        <f>SUM(C123)</f>
        <v>60000</v>
      </c>
      <c r="D122" s="66">
        <f>SUM(D123)</f>
        <v>-20000</v>
      </c>
      <c r="E122" s="66">
        <f>SUM(E123)</f>
        <v>40000</v>
      </c>
    </row>
    <row r="123" spans="1:5" ht="13.5" customHeight="1">
      <c r="A123" s="53" t="s">
        <v>93</v>
      </c>
      <c r="B123" s="52" t="s">
        <v>258</v>
      </c>
      <c r="C123" s="66">
        <v>60000</v>
      </c>
      <c r="D123" s="66">
        <f>E123-C123</f>
        <v>-20000</v>
      </c>
      <c r="E123" s="66">
        <v>40000</v>
      </c>
    </row>
    <row r="124" spans="1:5" ht="15" customHeight="1">
      <c r="A124" s="53" t="s">
        <v>229</v>
      </c>
      <c r="B124" s="52" t="s">
        <v>318</v>
      </c>
      <c r="C124" s="66">
        <f>SUM(C125)</f>
        <v>100000</v>
      </c>
      <c r="D124" s="66">
        <f>SUM(D125)</f>
        <v>0</v>
      </c>
      <c r="E124" s="66">
        <f>SUM(E125)</f>
        <v>100000</v>
      </c>
    </row>
    <row r="125" spans="1:5" ht="13.5" customHeight="1">
      <c r="A125" s="53" t="s">
        <v>94</v>
      </c>
      <c r="B125" s="52" t="s">
        <v>231</v>
      </c>
      <c r="C125" s="66">
        <v>100000</v>
      </c>
      <c r="D125" s="66">
        <f>E125-C125</f>
        <v>0</v>
      </c>
      <c r="E125" s="66">
        <v>100000</v>
      </c>
    </row>
    <row r="126" spans="1:5" ht="15" customHeight="1">
      <c r="A126" s="53" t="s">
        <v>230</v>
      </c>
      <c r="B126" s="52" t="s">
        <v>319</v>
      </c>
      <c r="C126" s="66">
        <f>SUM(C127:C130)</f>
        <v>1011500</v>
      </c>
      <c r="D126" s="66">
        <f>SUM(D127:D130)</f>
        <v>-213500</v>
      </c>
      <c r="E126" s="66">
        <f>SUM(E127:E130)</f>
        <v>798000</v>
      </c>
    </row>
    <row r="127" spans="1:5" ht="13.5" customHeight="1">
      <c r="A127" s="53" t="s">
        <v>95</v>
      </c>
      <c r="B127" s="52" t="s">
        <v>232</v>
      </c>
      <c r="C127" s="66">
        <v>750000</v>
      </c>
      <c r="D127" s="66">
        <f>E127-C127</f>
        <v>0</v>
      </c>
      <c r="E127" s="66">
        <v>750000</v>
      </c>
    </row>
    <row r="128" spans="1:5" ht="13.5" customHeight="1">
      <c r="A128" s="53" t="s">
        <v>595</v>
      </c>
      <c r="B128" s="52" t="s">
        <v>596</v>
      </c>
      <c r="C128" s="66">
        <v>10000</v>
      </c>
      <c r="D128" s="66">
        <f>E128-C128</f>
        <v>-3000</v>
      </c>
      <c r="E128" s="66">
        <v>7000</v>
      </c>
    </row>
    <row r="129" spans="1:5" ht="13.5" customHeight="1">
      <c r="A129" s="53" t="s">
        <v>636</v>
      </c>
      <c r="B129" s="52" t="s">
        <v>637</v>
      </c>
      <c r="C129" s="66">
        <v>250000</v>
      </c>
      <c r="D129" s="66">
        <f>E129-C129</f>
        <v>-209000</v>
      </c>
      <c r="E129" s="66">
        <v>41000</v>
      </c>
    </row>
    <row r="130" spans="1:5" ht="13.5" customHeight="1">
      <c r="A130" s="53" t="s">
        <v>636</v>
      </c>
      <c r="B130" s="52" t="s">
        <v>638</v>
      </c>
      <c r="C130" s="66">
        <v>1500</v>
      </c>
      <c r="D130" s="66">
        <f>E130-C130</f>
        <v>-1500</v>
      </c>
      <c r="E130" s="66">
        <v>0</v>
      </c>
    </row>
    <row r="131" spans="1:5" ht="74.25" customHeight="1">
      <c r="A131" s="29"/>
      <c r="B131" s="29"/>
      <c r="C131" s="29"/>
      <c r="D131" s="29"/>
      <c r="E131" s="29"/>
    </row>
    <row r="132" spans="1:5" ht="31.5" customHeight="1">
      <c r="A132" s="114" t="s">
        <v>110</v>
      </c>
      <c r="B132" s="24" t="s">
        <v>225</v>
      </c>
      <c r="C132" s="106" t="s">
        <v>1125</v>
      </c>
      <c r="D132" s="106" t="s">
        <v>921</v>
      </c>
      <c r="E132" s="107" t="s">
        <v>1128</v>
      </c>
    </row>
    <row r="133" spans="1:5" ht="21" customHeight="1">
      <c r="A133" s="26" t="s">
        <v>235</v>
      </c>
      <c r="B133" s="111" t="s">
        <v>136</v>
      </c>
      <c r="C133" s="11">
        <f>C134+C136+C138</f>
        <v>910000</v>
      </c>
      <c r="D133" s="11">
        <f>D134+D136+D138</f>
        <v>546000</v>
      </c>
      <c r="E133" s="11">
        <f>E134+E136+E138</f>
        <v>1456000</v>
      </c>
    </row>
    <row r="134" spans="1:5" ht="15" customHeight="1">
      <c r="A134" s="53" t="s">
        <v>285</v>
      </c>
      <c r="B134" s="52" t="s">
        <v>286</v>
      </c>
      <c r="C134" s="66">
        <f>C135</f>
        <v>30000</v>
      </c>
      <c r="D134" s="66">
        <f>D135</f>
        <v>15000</v>
      </c>
      <c r="E134" s="66">
        <f>E135</f>
        <v>45000</v>
      </c>
    </row>
    <row r="135" spans="1:5" ht="13.5" customHeight="1">
      <c r="A135" s="53" t="s">
        <v>287</v>
      </c>
      <c r="B135" s="52" t="s">
        <v>363</v>
      </c>
      <c r="C135" s="66">
        <v>30000</v>
      </c>
      <c r="D135" s="66">
        <f>E135-C135</f>
        <v>15000</v>
      </c>
      <c r="E135" s="66">
        <v>45000</v>
      </c>
    </row>
    <row r="136" spans="1:5" ht="15" customHeight="1">
      <c r="A136" s="53" t="s">
        <v>744</v>
      </c>
      <c r="B136" s="52" t="s">
        <v>745</v>
      </c>
      <c r="C136" s="66">
        <f>C137</f>
        <v>0</v>
      </c>
      <c r="D136" s="66">
        <f>D137</f>
        <v>0</v>
      </c>
      <c r="E136" s="66">
        <f>E137</f>
        <v>0</v>
      </c>
    </row>
    <row r="137" spans="1:5" ht="13.5" customHeight="1">
      <c r="A137" s="53" t="s">
        <v>746</v>
      </c>
      <c r="B137" s="52" t="s">
        <v>747</v>
      </c>
      <c r="C137" s="66">
        <v>0</v>
      </c>
      <c r="D137" s="66">
        <f>E137-C137</f>
        <v>0</v>
      </c>
      <c r="E137" s="66">
        <v>0</v>
      </c>
    </row>
    <row r="138" spans="1:5" ht="15" customHeight="1">
      <c r="A138" s="53" t="s">
        <v>236</v>
      </c>
      <c r="B138" s="52" t="s">
        <v>298</v>
      </c>
      <c r="C138" s="66">
        <f>SUM(C139:C143)</f>
        <v>880000</v>
      </c>
      <c r="D138" s="66">
        <f>SUM(D139:D143)</f>
        <v>531000</v>
      </c>
      <c r="E138" s="66">
        <f>SUM(E139:E143)</f>
        <v>1411000</v>
      </c>
    </row>
    <row r="139" spans="1:5" ht="13.5" customHeight="1">
      <c r="A139" s="63" t="s">
        <v>350</v>
      </c>
      <c r="B139" s="64" t="s">
        <v>654</v>
      </c>
      <c r="C139" s="86">
        <v>795000</v>
      </c>
      <c r="D139" s="86">
        <f>E139-C139</f>
        <v>0</v>
      </c>
      <c r="E139" s="86">
        <v>795000</v>
      </c>
    </row>
    <row r="140" spans="1:5" ht="13.5" customHeight="1">
      <c r="A140" s="63" t="s">
        <v>350</v>
      </c>
      <c r="B140" s="64" t="s">
        <v>657</v>
      </c>
      <c r="C140" s="86">
        <v>14000</v>
      </c>
      <c r="D140" s="86">
        <f>E140-C140</f>
        <v>0</v>
      </c>
      <c r="E140" s="86">
        <v>14000</v>
      </c>
    </row>
    <row r="141" spans="1:5" ht="13.5" customHeight="1">
      <c r="A141" s="53" t="s">
        <v>277</v>
      </c>
      <c r="B141" s="52" t="s">
        <v>276</v>
      </c>
      <c r="C141" s="66">
        <v>70000</v>
      </c>
      <c r="D141" s="66">
        <f>E141-C141</f>
        <v>530000</v>
      </c>
      <c r="E141" s="66">
        <v>600000</v>
      </c>
    </row>
    <row r="142" spans="1:5" ht="13.5" customHeight="1">
      <c r="A142" s="53" t="s">
        <v>351</v>
      </c>
      <c r="B142" s="52" t="s">
        <v>352</v>
      </c>
      <c r="C142" s="66">
        <v>0</v>
      </c>
      <c r="D142" s="66">
        <f>E142-C142</f>
        <v>2000</v>
      </c>
      <c r="E142" s="66">
        <v>2000</v>
      </c>
    </row>
    <row r="143" spans="1:5" ht="13.5" customHeight="1">
      <c r="A143" s="53" t="s">
        <v>357</v>
      </c>
      <c r="B143" s="52" t="s">
        <v>358</v>
      </c>
      <c r="C143" s="66">
        <v>1000</v>
      </c>
      <c r="D143" s="66">
        <f>E143-C143</f>
        <v>-1000</v>
      </c>
      <c r="E143" s="66">
        <v>0</v>
      </c>
    </row>
    <row r="144" spans="1:5" ht="18" customHeight="1">
      <c r="A144" s="26" t="s">
        <v>284</v>
      </c>
      <c r="B144" s="111" t="s">
        <v>288</v>
      </c>
      <c r="C144" s="11">
        <f>C145+C147</f>
        <v>6500000</v>
      </c>
      <c r="D144" s="11">
        <f>D145+D147</f>
        <v>-2020000</v>
      </c>
      <c r="E144" s="11">
        <f>E145+E147</f>
        <v>4480000</v>
      </c>
    </row>
    <row r="145" spans="1:5" ht="15" customHeight="1">
      <c r="A145" s="53" t="s">
        <v>289</v>
      </c>
      <c r="B145" s="52" t="s">
        <v>290</v>
      </c>
      <c r="C145" s="66">
        <f>C146</f>
        <v>3500000</v>
      </c>
      <c r="D145" s="66">
        <f>D146</f>
        <v>-1670000</v>
      </c>
      <c r="E145" s="66">
        <f>E146</f>
        <v>1830000</v>
      </c>
    </row>
    <row r="146" spans="1:5" ht="13.5" customHeight="1">
      <c r="A146" s="53" t="s">
        <v>291</v>
      </c>
      <c r="B146" s="52" t="s">
        <v>233</v>
      </c>
      <c r="C146" s="66">
        <v>3500000</v>
      </c>
      <c r="D146" s="66">
        <f>E146-C146</f>
        <v>-1670000</v>
      </c>
      <c r="E146" s="66">
        <v>1830000</v>
      </c>
    </row>
    <row r="147" spans="1:5" ht="15" customHeight="1">
      <c r="A147" s="53" t="s">
        <v>292</v>
      </c>
      <c r="B147" s="52" t="s">
        <v>293</v>
      </c>
      <c r="C147" s="66">
        <f>C148</f>
        <v>3000000</v>
      </c>
      <c r="D147" s="66">
        <f>E147-C147</f>
        <v>-350000</v>
      </c>
      <c r="E147" s="66">
        <f>E148</f>
        <v>2650000</v>
      </c>
    </row>
    <row r="148" spans="1:5" ht="13.5" customHeight="1">
      <c r="A148" s="53" t="s">
        <v>294</v>
      </c>
      <c r="B148" s="52" t="s">
        <v>234</v>
      </c>
      <c r="C148" s="66">
        <v>3000000</v>
      </c>
      <c r="D148" s="66">
        <f>E148-C148</f>
        <v>-350000</v>
      </c>
      <c r="E148" s="66">
        <v>2650000</v>
      </c>
    </row>
    <row r="149" spans="1:5" ht="21" customHeight="1">
      <c r="A149" s="26" t="s">
        <v>237</v>
      </c>
      <c r="B149" s="111" t="s">
        <v>320</v>
      </c>
      <c r="C149" s="11">
        <f>C150+C158</f>
        <v>11059261</v>
      </c>
      <c r="D149" s="11">
        <f>D150+D158</f>
        <v>-1750000</v>
      </c>
      <c r="E149" s="11">
        <f>E150+E158</f>
        <v>9309261</v>
      </c>
    </row>
    <row r="150" spans="1:5" ht="18" customHeight="1">
      <c r="A150" s="26" t="s">
        <v>238</v>
      </c>
      <c r="B150" s="111" t="s">
        <v>609</v>
      </c>
      <c r="C150" s="11">
        <f>C151</f>
        <v>9605000</v>
      </c>
      <c r="D150" s="11">
        <f>D151</f>
        <v>-1755000</v>
      </c>
      <c r="E150" s="11">
        <f>E151</f>
        <v>7850000</v>
      </c>
    </row>
    <row r="151" spans="1:5" ht="14.25" customHeight="1">
      <c r="A151" s="53" t="s">
        <v>295</v>
      </c>
      <c r="B151" s="52" t="s">
        <v>296</v>
      </c>
      <c r="C151" s="66">
        <f>SUM(C152:C157)</f>
        <v>9605000</v>
      </c>
      <c r="D151" s="66">
        <f>SUM(D152:D157)</f>
        <v>-1755000</v>
      </c>
      <c r="E151" s="66">
        <f>SUM(E152:E157)</f>
        <v>7850000</v>
      </c>
    </row>
    <row r="152" spans="1:5" ht="13.5" customHeight="1">
      <c r="A152" s="53" t="s">
        <v>297</v>
      </c>
      <c r="B152" s="52" t="s">
        <v>378</v>
      </c>
      <c r="C152" s="66">
        <v>170000</v>
      </c>
      <c r="D152" s="66">
        <f aca="true" t="shared" si="2" ref="D152:D157">E152-C152</f>
        <v>100000</v>
      </c>
      <c r="E152" s="66">
        <v>270000</v>
      </c>
    </row>
    <row r="153" spans="1:5" ht="13.5" customHeight="1">
      <c r="A153" s="53" t="s">
        <v>297</v>
      </c>
      <c r="B153" s="52" t="s">
        <v>379</v>
      </c>
      <c r="C153" s="66">
        <v>7600000</v>
      </c>
      <c r="D153" s="66">
        <f t="shared" si="2"/>
        <v>-550000</v>
      </c>
      <c r="E153" s="66">
        <v>7050000</v>
      </c>
    </row>
    <row r="154" spans="1:5" ht="13.5" customHeight="1">
      <c r="A154" s="53" t="s">
        <v>297</v>
      </c>
      <c r="B154" s="52" t="s">
        <v>1142</v>
      </c>
      <c r="C154" s="66">
        <v>1700000</v>
      </c>
      <c r="D154" s="66">
        <f t="shared" si="2"/>
        <v>-1400000</v>
      </c>
      <c r="E154" s="66">
        <v>300000</v>
      </c>
    </row>
    <row r="155" spans="1:5" ht="13.5" customHeight="1">
      <c r="A155" s="53" t="s">
        <v>297</v>
      </c>
      <c r="B155" s="52" t="s">
        <v>353</v>
      </c>
      <c r="C155" s="66">
        <v>130000</v>
      </c>
      <c r="D155" s="66">
        <f t="shared" si="2"/>
        <v>100000</v>
      </c>
      <c r="E155" s="66">
        <v>230000</v>
      </c>
    </row>
    <row r="156" spans="1:5" ht="13.5" customHeight="1">
      <c r="A156" s="53" t="s">
        <v>297</v>
      </c>
      <c r="B156" s="52" t="s">
        <v>373</v>
      </c>
      <c r="C156" s="66">
        <v>5000</v>
      </c>
      <c r="D156" s="66">
        <f t="shared" si="2"/>
        <v>-5000</v>
      </c>
      <c r="E156" s="66">
        <v>0</v>
      </c>
    </row>
    <row r="157" spans="1:5" ht="13.5" customHeight="1">
      <c r="A157" s="53" t="s">
        <v>297</v>
      </c>
      <c r="B157" s="52" t="s">
        <v>703</v>
      </c>
      <c r="C157" s="66">
        <v>0</v>
      </c>
      <c r="D157" s="66">
        <f t="shared" si="2"/>
        <v>0</v>
      </c>
      <c r="E157" s="66">
        <v>0</v>
      </c>
    </row>
    <row r="158" spans="1:5" ht="18" customHeight="1">
      <c r="A158" s="26" t="s">
        <v>239</v>
      </c>
      <c r="B158" s="111" t="s">
        <v>138</v>
      </c>
      <c r="C158" s="11">
        <f>C159+C164</f>
        <v>1454261</v>
      </c>
      <c r="D158" s="11">
        <f>D159+D164</f>
        <v>5000</v>
      </c>
      <c r="E158" s="11">
        <f>E159+E164</f>
        <v>1459261</v>
      </c>
    </row>
    <row r="159" spans="1:5" ht="14.25" customHeight="1">
      <c r="A159" s="53" t="s">
        <v>240</v>
      </c>
      <c r="B159" s="52" t="s">
        <v>139</v>
      </c>
      <c r="C159" s="66">
        <f>SUM(C160:C163)</f>
        <v>220000</v>
      </c>
      <c r="D159" s="66">
        <f>SUM(D160:D163)</f>
        <v>5000</v>
      </c>
      <c r="E159" s="66">
        <f>SUM(E160:E163)</f>
        <v>225000</v>
      </c>
    </row>
    <row r="160" spans="1:5" ht="13.5" customHeight="1">
      <c r="A160" s="53" t="s">
        <v>97</v>
      </c>
      <c r="B160" s="52" t="s">
        <v>98</v>
      </c>
      <c r="C160" s="66">
        <v>140000</v>
      </c>
      <c r="D160" s="66">
        <f>E160-C160</f>
        <v>-40000</v>
      </c>
      <c r="E160" s="66">
        <v>100000</v>
      </c>
    </row>
    <row r="161" spans="1:5" ht="13.5" customHeight="1">
      <c r="A161" s="53" t="s">
        <v>99</v>
      </c>
      <c r="B161" s="52" t="s">
        <v>100</v>
      </c>
      <c r="C161" s="66">
        <v>50000</v>
      </c>
      <c r="D161" s="66">
        <f>E161-C161</f>
        <v>50000</v>
      </c>
      <c r="E161" s="66">
        <v>100000</v>
      </c>
    </row>
    <row r="162" spans="1:5" ht="13.5" customHeight="1">
      <c r="A162" s="63" t="s">
        <v>240</v>
      </c>
      <c r="B162" s="64" t="s">
        <v>658</v>
      </c>
      <c r="C162" s="86">
        <v>15000</v>
      </c>
      <c r="D162" s="86">
        <f>E162-C162</f>
        <v>-5000</v>
      </c>
      <c r="E162" s="86">
        <v>10000</v>
      </c>
    </row>
    <row r="163" spans="1:5" ht="13.5" customHeight="1">
      <c r="A163" s="63" t="s">
        <v>240</v>
      </c>
      <c r="B163" s="64" t="s">
        <v>659</v>
      </c>
      <c r="C163" s="86">
        <v>15000</v>
      </c>
      <c r="D163" s="86">
        <f>E163-C163</f>
        <v>0</v>
      </c>
      <c r="E163" s="86">
        <v>15000</v>
      </c>
    </row>
    <row r="164" spans="1:5" ht="14.25" customHeight="1">
      <c r="A164" s="144" t="s">
        <v>1135</v>
      </c>
      <c r="B164" s="52" t="s">
        <v>1136</v>
      </c>
      <c r="C164" s="66">
        <f>C165</f>
        <v>1234261</v>
      </c>
      <c r="D164" s="66">
        <f>D165</f>
        <v>0</v>
      </c>
      <c r="E164" s="66">
        <f>E165</f>
        <v>1234261</v>
      </c>
    </row>
    <row r="165" spans="1:5" ht="13.5" customHeight="1">
      <c r="A165" s="53" t="s">
        <v>1137</v>
      </c>
      <c r="B165" s="52" t="s">
        <v>1138</v>
      </c>
      <c r="C165" s="66">
        <v>1234261</v>
      </c>
      <c r="D165" s="66">
        <f>E165-C165</f>
        <v>0</v>
      </c>
      <c r="E165" s="66">
        <v>1234261</v>
      </c>
    </row>
    <row r="166" spans="1:5" ht="21" customHeight="1">
      <c r="A166" s="26" t="s">
        <v>299</v>
      </c>
      <c r="B166" s="111" t="s">
        <v>300</v>
      </c>
      <c r="C166" s="11">
        <f>C167+C171</f>
        <v>410000</v>
      </c>
      <c r="D166" s="11">
        <f>D167+D171</f>
        <v>-120000</v>
      </c>
      <c r="E166" s="11">
        <f>E167+E171</f>
        <v>290000</v>
      </c>
    </row>
    <row r="167" spans="1:5" ht="18" customHeight="1">
      <c r="A167" s="26" t="s">
        <v>301</v>
      </c>
      <c r="B167" s="111" t="s">
        <v>610</v>
      </c>
      <c r="C167" s="11">
        <f>C168</f>
        <v>310000</v>
      </c>
      <c r="D167" s="11">
        <f>D168</f>
        <v>-90000</v>
      </c>
      <c r="E167" s="11">
        <f>E168</f>
        <v>220000</v>
      </c>
    </row>
    <row r="168" spans="1:5" ht="15" customHeight="1">
      <c r="A168" s="53" t="s">
        <v>302</v>
      </c>
      <c r="B168" s="52" t="s">
        <v>137</v>
      </c>
      <c r="C168" s="66">
        <f>C169+C170</f>
        <v>310000</v>
      </c>
      <c r="D168" s="66">
        <f>D169+D170</f>
        <v>-90000</v>
      </c>
      <c r="E168" s="66">
        <f>E169+E170</f>
        <v>220000</v>
      </c>
    </row>
    <row r="169" spans="1:5" ht="13.5" customHeight="1">
      <c r="A169" s="53" t="s">
        <v>321</v>
      </c>
      <c r="B169" s="52" t="s">
        <v>639</v>
      </c>
      <c r="C169" s="66">
        <v>270000</v>
      </c>
      <c r="D169" s="66">
        <f>E169-C169</f>
        <v>-120000</v>
      </c>
      <c r="E169" s="66">
        <v>150000</v>
      </c>
    </row>
    <row r="170" spans="1:5" ht="13.5" customHeight="1">
      <c r="A170" s="53" t="s">
        <v>321</v>
      </c>
      <c r="B170" s="52" t="s">
        <v>96</v>
      </c>
      <c r="C170" s="66">
        <v>40000</v>
      </c>
      <c r="D170" s="66">
        <f>E170-C170</f>
        <v>30000</v>
      </c>
      <c r="E170" s="66">
        <v>70000</v>
      </c>
    </row>
    <row r="171" spans="1:5" ht="18" customHeight="1">
      <c r="A171" s="26" t="s">
        <v>340</v>
      </c>
      <c r="B171" s="1" t="s">
        <v>342</v>
      </c>
      <c r="C171" s="2">
        <f>SUM(C172)</f>
        <v>100000</v>
      </c>
      <c r="D171" s="2">
        <f>SUM(D172)</f>
        <v>-30000</v>
      </c>
      <c r="E171" s="2">
        <f>SUM(E172)</f>
        <v>70000</v>
      </c>
    </row>
    <row r="172" spans="1:5" ht="15" customHeight="1">
      <c r="A172" s="53" t="s">
        <v>341</v>
      </c>
      <c r="B172" s="52" t="s">
        <v>343</v>
      </c>
      <c r="C172" s="66">
        <v>100000</v>
      </c>
      <c r="D172" s="66">
        <f>E172-C172</f>
        <v>-30000</v>
      </c>
      <c r="E172" s="66">
        <v>70000</v>
      </c>
    </row>
    <row r="173" spans="1:5" ht="26.25" customHeight="1">
      <c r="A173" s="27" t="s">
        <v>241</v>
      </c>
      <c r="B173" s="110" t="s">
        <v>140</v>
      </c>
      <c r="C173" s="105">
        <f>C174+C180</f>
        <v>120000</v>
      </c>
      <c r="D173" s="105">
        <f>D174+D180</f>
        <v>-98000</v>
      </c>
      <c r="E173" s="105">
        <f>E174+E180</f>
        <v>22000</v>
      </c>
    </row>
    <row r="174" spans="1:5" ht="21" customHeight="1">
      <c r="A174" s="26" t="s">
        <v>242</v>
      </c>
      <c r="B174" s="111" t="s">
        <v>322</v>
      </c>
      <c r="C174" s="11">
        <f aca="true" t="shared" si="3" ref="C174:E175">SUM(C175)</f>
        <v>100000</v>
      </c>
      <c r="D174" s="11">
        <f t="shared" si="3"/>
        <v>-87000</v>
      </c>
      <c r="E174" s="11">
        <f t="shared" si="3"/>
        <v>13000</v>
      </c>
    </row>
    <row r="175" spans="1:5" ht="18" customHeight="1">
      <c r="A175" s="26" t="s">
        <v>243</v>
      </c>
      <c r="B175" s="111" t="s">
        <v>141</v>
      </c>
      <c r="C175" s="11">
        <f t="shared" si="3"/>
        <v>100000</v>
      </c>
      <c r="D175" s="11">
        <f t="shared" si="3"/>
        <v>-87000</v>
      </c>
      <c r="E175" s="11">
        <f t="shared" si="3"/>
        <v>13000</v>
      </c>
    </row>
    <row r="176" spans="1:5" ht="15" customHeight="1">
      <c r="A176" s="53" t="s">
        <v>244</v>
      </c>
      <c r="B176" s="52" t="s">
        <v>142</v>
      </c>
      <c r="C176" s="66">
        <f>C177</f>
        <v>100000</v>
      </c>
      <c r="D176" s="66">
        <f>D177</f>
        <v>-87000</v>
      </c>
      <c r="E176" s="66">
        <f>E177</f>
        <v>13000</v>
      </c>
    </row>
    <row r="177" spans="1:5" ht="13.5" customHeight="1">
      <c r="A177" s="53" t="s">
        <v>101</v>
      </c>
      <c r="B177" s="52" t="s">
        <v>102</v>
      </c>
      <c r="C177" s="66">
        <v>100000</v>
      </c>
      <c r="D177" s="66">
        <f>E177-C177</f>
        <v>-87000</v>
      </c>
      <c r="E177" s="66">
        <v>13000</v>
      </c>
    </row>
    <row r="178" spans="1:5" ht="69.75" customHeight="1">
      <c r="A178" s="29"/>
      <c r="B178" s="29"/>
      <c r="C178" s="29"/>
      <c r="D178" s="29"/>
      <c r="E178" s="29"/>
    </row>
    <row r="179" spans="1:5" ht="33" customHeight="1">
      <c r="A179" s="114" t="s">
        <v>110</v>
      </c>
      <c r="B179" s="24" t="s">
        <v>225</v>
      </c>
      <c r="C179" s="106" t="s">
        <v>1125</v>
      </c>
      <c r="D179" s="106" t="s">
        <v>921</v>
      </c>
      <c r="E179" s="107" t="s">
        <v>1128</v>
      </c>
    </row>
    <row r="180" spans="1:5" ht="21" customHeight="1">
      <c r="A180" s="26" t="s">
        <v>245</v>
      </c>
      <c r="B180" s="111" t="s">
        <v>323</v>
      </c>
      <c r="C180" s="11">
        <f>SUM(C181+C184)</f>
        <v>20000</v>
      </c>
      <c r="D180" s="11">
        <f>SUM(D181+D184)</f>
        <v>-11000</v>
      </c>
      <c r="E180" s="11">
        <f>SUM(E181+E184)</f>
        <v>9000</v>
      </c>
    </row>
    <row r="181" spans="1:5" ht="18" customHeight="1">
      <c r="A181" s="26" t="s">
        <v>246</v>
      </c>
      <c r="B181" s="111" t="s">
        <v>143</v>
      </c>
      <c r="C181" s="11">
        <f>SUM(C182)</f>
        <v>20000</v>
      </c>
      <c r="D181" s="11">
        <f>SUM(D182)</f>
        <v>-11000</v>
      </c>
      <c r="E181" s="11">
        <f>SUM(E182)</f>
        <v>9000</v>
      </c>
    </row>
    <row r="182" spans="1:5" ht="15" customHeight="1">
      <c r="A182" s="53" t="s">
        <v>247</v>
      </c>
      <c r="B182" s="52" t="s">
        <v>104</v>
      </c>
      <c r="C182" s="66">
        <f>C183</f>
        <v>20000</v>
      </c>
      <c r="D182" s="66">
        <f>D183</f>
        <v>-11000</v>
      </c>
      <c r="E182" s="66">
        <f>E183</f>
        <v>9000</v>
      </c>
    </row>
    <row r="183" spans="1:5" ht="13.5" customHeight="1">
      <c r="A183" s="53" t="s">
        <v>103</v>
      </c>
      <c r="B183" s="52" t="s">
        <v>105</v>
      </c>
      <c r="C183" s="66">
        <v>20000</v>
      </c>
      <c r="D183" s="66">
        <f>E183-C183</f>
        <v>-11000</v>
      </c>
      <c r="E183" s="66">
        <v>9000</v>
      </c>
    </row>
    <row r="184" spans="1:5" ht="18" customHeight="1">
      <c r="A184" s="26" t="s">
        <v>380</v>
      </c>
      <c r="B184" s="111" t="s">
        <v>381</v>
      </c>
      <c r="C184" s="11">
        <f>SUM(C185)</f>
        <v>0</v>
      </c>
      <c r="D184" s="11">
        <f>SUM(D185)</f>
        <v>0</v>
      </c>
      <c r="E184" s="11">
        <f>SUM(E185)</f>
        <v>0</v>
      </c>
    </row>
    <row r="185" spans="1:5" ht="15" customHeight="1">
      <c r="A185" s="53" t="s">
        <v>382</v>
      </c>
      <c r="B185" s="52" t="s">
        <v>611</v>
      </c>
      <c r="C185" s="66">
        <f>C186</f>
        <v>0</v>
      </c>
      <c r="D185" s="66">
        <f>D186</f>
        <v>0</v>
      </c>
      <c r="E185" s="66">
        <f>E186</f>
        <v>0</v>
      </c>
    </row>
    <row r="186" spans="1:5" ht="13.5" customHeight="1">
      <c r="A186" s="53" t="s">
        <v>383</v>
      </c>
      <c r="B186" s="52" t="s">
        <v>384</v>
      </c>
      <c r="C186" s="66">
        <v>0</v>
      </c>
      <c r="D186" s="66">
        <f>E186-C186</f>
        <v>0</v>
      </c>
      <c r="E186" s="66">
        <v>0</v>
      </c>
    </row>
    <row r="187" spans="1:5" ht="25.5" customHeight="1">
      <c r="A187" s="3"/>
      <c r="B187" s="113" t="s">
        <v>144</v>
      </c>
      <c r="C187" s="105">
        <f>C49+C173</f>
        <v>58933861</v>
      </c>
      <c r="D187" s="105">
        <f>D49+D173</f>
        <v>-11447100</v>
      </c>
      <c r="E187" s="105">
        <f>E49+E173</f>
        <v>47486761</v>
      </c>
    </row>
    <row r="188" spans="1:5" ht="26.25" customHeight="1">
      <c r="A188" s="27" t="s">
        <v>581</v>
      </c>
      <c r="B188" s="110" t="s">
        <v>582</v>
      </c>
      <c r="C188" s="105">
        <f>C189+C193</f>
        <v>0</v>
      </c>
      <c r="D188" s="105">
        <f>D189+D193</f>
        <v>0</v>
      </c>
      <c r="E188" s="105">
        <f>E189+E193</f>
        <v>0</v>
      </c>
    </row>
    <row r="189" spans="1:5" ht="21" customHeight="1">
      <c r="A189" s="26" t="s">
        <v>583</v>
      </c>
      <c r="B189" s="111" t="s">
        <v>612</v>
      </c>
      <c r="C189" s="11">
        <f aca="true" t="shared" si="4" ref="C189:E190">SUM(C190)</f>
        <v>0</v>
      </c>
      <c r="D189" s="11">
        <f t="shared" si="4"/>
        <v>0</v>
      </c>
      <c r="E189" s="11">
        <f t="shared" si="4"/>
        <v>0</v>
      </c>
    </row>
    <row r="190" spans="1:5" ht="18" customHeight="1">
      <c r="A190" s="26" t="s">
        <v>584</v>
      </c>
      <c r="B190" s="111" t="s">
        <v>585</v>
      </c>
      <c r="C190" s="11">
        <f t="shared" si="4"/>
        <v>0</v>
      </c>
      <c r="D190" s="11">
        <f t="shared" si="4"/>
        <v>0</v>
      </c>
      <c r="E190" s="11">
        <f t="shared" si="4"/>
        <v>0</v>
      </c>
    </row>
    <row r="191" spans="1:5" ht="15" customHeight="1">
      <c r="A191" s="53" t="s">
        <v>586</v>
      </c>
      <c r="B191" s="52" t="s">
        <v>587</v>
      </c>
      <c r="C191" s="66">
        <v>0</v>
      </c>
      <c r="D191" s="66">
        <f>E191-C191</f>
        <v>0</v>
      </c>
      <c r="E191" s="66">
        <v>0</v>
      </c>
    </row>
    <row r="192" spans="1:5" ht="25.5" customHeight="1">
      <c r="A192" s="3"/>
      <c r="B192" s="113" t="s">
        <v>588</v>
      </c>
      <c r="C192" s="105">
        <f>C187+C188</f>
        <v>58933861</v>
      </c>
      <c r="D192" s="105">
        <f>D187+D188</f>
        <v>-11447100</v>
      </c>
      <c r="E192" s="105">
        <f>E187+E188</f>
        <v>47486761</v>
      </c>
    </row>
    <row r="193" ht="33.75" customHeight="1">
      <c r="A193" s="7" t="s">
        <v>248</v>
      </c>
    </row>
    <row r="194" ht="15" customHeight="1"/>
    <row r="195" spans="1:5" ht="33" customHeight="1">
      <c r="A195" s="114" t="s">
        <v>110</v>
      </c>
      <c r="B195" s="24" t="s">
        <v>40</v>
      </c>
      <c r="C195" s="106" t="s">
        <v>1125</v>
      </c>
      <c r="D195" s="106" t="s">
        <v>921</v>
      </c>
      <c r="E195" s="107" t="s">
        <v>1128</v>
      </c>
    </row>
    <row r="196" spans="1:5" ht="24" customHeight="1">
      <c r="A196" s="27" t="s">
        <v>249</v>
      </c>
      <c r="B196" s="110" t="s">
        <v>270</v>
      </c>
      <c r="C196" s="105">
        <f>C197+C205+C240+C245+C248+C255+C259</f>
        <v>39443300</v>
      </c>
      <c r="D196" s="105">
        <f>D197+D205+D240+D245+D248+D255+D259</f>
        <v>-6015000</v>
      </c>
      <c r="E196" s="105">
        <f>E197+E205+E240+E245+E248+E255+E259</f>
        <v>33428300</v>
      </c>
    </row>
    <row r="197" spans="1:5" ht="21" customHeight="1">
      <c r="A197" s="26" t="s">
        <v>250</v>
      </c>
      <c r="B197" s="115" t="s">
        <v>145</v>
      </c>
      <c r="C197" s="11">
        <f>SUM(C198+C200+C202)</f>
        <v>7479000</v>
      </c>
      <c r="D197" s="11">
        <f>SUM(D198+D200+D202)</f>
        <v>-562100</v>
      </c>
      <c r="E197" s="11">
        <f>SUM(E198+E200+E202)</f>
        <v>6916900</v>
      </c>
    </row>
    <row r="198" spans="1:5" ht="18" customHeight="1">
      <c r="A198" s="26" t="s">
        <v>251</v>
      </c>
      <c r="B198" s="111" t="s">
        <v>324</v>
      </c>
      <c r="C198" s="11">
        <f>SUM(C199:C199)</f>
        <v>6230500</v>
      </c>
      <c r="D198" s="11">
        <f>SUM(D199:D199)</f>
        <v>-425500</v>
      </c>
      <c r="E198" s="11">
        <f>SUM(E199:E199)</f>
        <v>5805000</v>
      </c>
    </row>
    <row r="199" spans="1:5" ht="15" customHeight="1">
      <c r="A199" s="53" t="s">
        <v>252</v>
      </c>
      <c r="B199" s="52" t="s">
        <v>146</v>
      </c>
      <c r="C199" s="66">
        <f>SUM('Pos.'!E10+'Pos.'!E479+'Pos.'!E579+'Pos.'!E655)</f>
        <v>6230500</v>
      </c>
      <c r="D199" s="66">
        <f>SUM('Pos.'!F10+'Pos.'!F479+'Pos.'!F579+'Pos.'!F655)</f>
        <v>-425500</v>
      </c>
      <c r="E199" s="66">
        <f>SUM('Pos.'!G10+'Pos.'!G479+'Pos.'!G579+'Pos.'!G655)</f>
        <v>5805000</v>
      </c>
    </row>
    <row r="200" spans="1:5" ht="18" customHeight="1">
      <c r="A200" s="26" t="s">
        <v>253</v>
      </c>
      <c r="B200" s="111" t="s">
        <v>256</v>
      </c>
      <c r="C200" s="11">
        <f>C201</f>
        <v>216500</v>
      </c>
      <c r="D200" s="11">
        <f>D201</f>
        <v>-5000</v>
      </c>
      <c r="E200" s="11">
        <f>E201</f>
        <v>211500</v>
      </c>
    </row>
    <row r="201" spans="1:5" ht="15" customHeight="1">
      <c r="A201" s="53" t="s">
        <v>254</v>
      </c>
      <c r="B201" s="52" t="s">
        <v>147</v>
      </c>
      <c r="C201" s="66">
        <f>'Pos.'!E12+'Pos.'!E581+'Pos.'!E657</f>
        <v>216500</v>
      </c>
      <c r="D201" s="66">
        <f>'Pos.'!F12+'Pos.'!F581+'Pos.'!F657</f>
        <v>-5000</v>
      </c>
      <c r="E201" s="66">
        <f>'Pos.'!G12+'Pos.'!G581+'Pos.'!G657</f>
        <v>211500</v>
      </c>
    </row>
    <row r="202" spans="1:5" ht="18" customHeight="1">
      <c r="A202" s="26" t="s">
        <v>255</v>
      </c>
      <c r="B202" s="1" t="s">
        <v>325</v>
      </c>
      <c r="C202" s="2">
        <f>SUM(C203:C204)</f>
        <v>1032000</v>
      </c>
      <c r="D202" s="2">
        <f>SUM(D203:D204)</f>
        <v>-131600</v>
      </c>
      <c r="E202" s="2">
        <f>SUM(E203:E204)</f>
        <v>900400</v>
      </c>
    </row>
    <row r="203" spans="1:5" ht="15" customHeight="1">
      <c r="A203" s="87">
        <v>3132</v>
      </c>
      <c r="B203" s="52" t="s">
        <v>326</v>
      </c>
      <c r="C203" s="66">
        <f>SUM('Pos.'!E14+'Pos.'!E481+'Pos.'!E583+'Pos.'!E659)</f>
        <v>1024200</v>
      </c>
      <c r="D203" s="66">
        <f>SUM('Pos.'!F14+'Pos.'!F481+'Pos.'!F583+'Pos.'!F659)</f>
        <v>-131300</v>
      </c>
      <c r="E203" s="66">
        <f>SUM('Pos.'!G14+'Pos.'!G481+'Pos.'!G583+'Pos.'!G659)</f>
        <v>892900</v>
      </c>
    </row>
    <row r="204" spans="1:5" ht="15" customHeight="1">
      <c r="A204" s="87">
        <v>3133</v>
      </c>
      <c r="B204" s="52" t="s">
        <v>327</v>
      </c>
      <c r="C204" s="66">
        <f>SUM('Pos.'!E15+'Pos.'!E482+'Pos.'!E584+'Pos.'!E660)</f>
        <v>7800</v>
      </c>
      <c r="D204" s="66">
        <f>SUM('Pos.'!F15+'Pos.'!F482+'Pos.'!F584+'Pos.'!F660)</f>
        <v>-300</v>
      </c>
      <c r="E204" s="66">
        <f>SUM('Pos.'!G15+'Pos.'!G482+'Pos.'!G584+'Pos.'!G660)</f>
        <v>7500</v>
      </c>
    </row>
    <row r="205" spans="1:5" ht="21" customHeight="1">
      <c r="A205" s="5">
        <v>32</v>
      </c>
      <c r="B205" s="111" t="s">
        <v>148</v>
      </c>
      <c r="C205" s="11">
        <f>SUM(C206+C211+C220+C230+C232)</f>
        <v>18811700</v>
      </c>
      <c r="D205" s="11">
        <f>SUM(D206+D211+D220+D230+D232)</f>
        <v>-573400</v>
      </c>
      <c r="E205" s="11">
        <f>SUM(E206+E211+E220+E230+E232)</f>
        <v>18238300</v>
      </c>
    </row>
    <row r="206" spans="1:5" ht="18" customHeight="1">
      <c r="A206" s="5">
        <v>321</v>
      </c>
      <c r="B206" s="111" t="s">
        <v>257</v>
      </c>
      <c r="C206" s="11">
        <f>SUM(C207:C210)</f>
        <v>447000</v>
      </c>
      <c r="D206" s="11">
        <f>SUM(D207:D210)</f>
        <v>-18900</v>
      </c>
      <c r="E206" s="11">
        <f>SUM(E207:E210)</f>
        <v>428100</v>
      </c>
    </row>
    <row r="207" spans="1:5" ht="15" customHeight="1">
      <c r="A207" s="87">
        <v>3211</v>
      </c>
      <c r="B207" s="52" t="s">
        <v>149</v>
      </c>
      <c r="C207" s="66">
        <f>SUM('Pos.'!E18+'Pos.'!E591+'Pos.'!E663)</f>
        <v>113000</v>
      </c>
      <c r="D207" s="66">
        <f>SUM('Pos.'!F18+'Pos.'!F591+'Pos.'!F663)</f>
        <v>20000</v>
      </c>
      <c r="E207" s="66">
        <f>SUM('Pos.'!G18+'Pos.'!G591+'Pos.'!G663)</f>
        <v>133000</v>
      </c>
    </row>
    <row r="208" spans="1:5" ht="15" customHeight="1">
      <c r="A208" s="87" t="s">
        <v>53</v>
      </c>
      <c r="B208" s="52" t="s">
        <v>55</v>
      </c>
      <c r="C208" s="66">
        <f>SUM('Pos.'!E19+'Pos.'!E485+'Pos.'!E592+'Pos.'!E664)</f>
        <v>299000</v>
      </c>
      <c r="D208" s="66">
        <f>SUM('Pos.'!F19+'Pos.'!F485+'Pos.'!F592+'Pos.'!F664)</f>
        <v>-41400</v>
      </c>
      <c r="E208" s="66">
        <f>SUM('Pos.'!G19+'Pos.'!G485+'Pos.'!G592+'Pos.'!G664)</f>
        <v>257600</v>
      </c>
    </row>
    <row r="209" spans="1:5" ht="15" customHeight="1">
      <c r="A209" s="87">
        <v>3213</v>
      </c>
      <c r="B209" s="52" t="s">
        <v>150</v>
      </c>
      <c r="C209" s="66">
        <f>SUM('Pos.'!E20+'Pos.'!E593+'Pos.'!E665)</f>
        <v>30000</v>
      </c>
      <c r="D209" s="66">
        <f>SUM('Pos.'!F20+'Pos.'!F593+'Pos.'!F665)</f>
        <v>6000</v>
      </c>
      <c r="E209" s="66">
        <f>SUM('Pos.'!G20+'Pos.'!G593+'Pos.'!G665)</f>
        <v>36000</v>
      </c>
    </row>
    <row r="210" spans="1:5" ht="15" customHeight="1">
      <c r="A210" s="87" t="s">
        <v>328</v>
      </c>
      <c r="B210" s="52" t="s">
        <v>329</v>
      </c>
      <c r="C210" s="66">
        <f>'Pos.'!E21+'Pos.'!E594</f>
        <v>5000</v>
      </c>
      <c r="D210" s="66">
        <f>'Pos.'!F21+'Pos.'!F594</f>
        <v>-3500</v>
      </c>
      <c r="E210" s="66">
        <f>'Pos.'!G21+'Pos.'!G594</f>
        <v>1500</v>
      </c>
    </row>
    <row r="211" spans="1:5" ht="18" customHeight="1">
      <c r="A211" s="5">
        <v>322</v>
      </c>
      <c r="B211" s="111" t="s">
        <v>259</v>
      </c>
      <c r="C211" s="11">
        <f>SUM(C212:C217)</f>
        <v>2278300</v>
      </c>
      <c r="D211" s="11">
        <f>SUM(D212:D217)</f>
        <v>162500</v>
      </c>
      <c r="E211" s="11">
        <f>SUM(E212:E217)</f>
        <v>2440800</v>
      </c>
    </row>
    <row r="212" spans="1:5" ht="15" customHeight="1">
      <c r="A212" s="87">
        <v>3221</v>
      </c>
      <c r="B212" s="52" t="s">
        <v>151</v>
      </c>
      <c r="C212" s="66">
        <f>'Pos.'!E23+'Pos.'!E65+'Pos.'!E228+'Pos.'!E304+'Pos.'!E349+'Pos.'!E450+'Pos.'!E414+'Pos.'!E596+'Pos.'!E667</f>
        <v>762000</v>
      </c>
      <c r="D212" s="66">
        <f>'Pos.'!F23+'Pos.'!F65+'Pos.'!F228+'Pos.'!F304+'Pos.'!F349+'Pos.'!F450+'Pos.'!F414+'Pos.'!F596+'Pos.'!F667</f>
        <v>-34000</v>
      </c>
      <c r="E212" s="66">
        <f>'Pos.'!G23+'Pos.'!G65+'Pos.'!G228+'Pos.'!G304+'Pos.'!G349+'Pos.'!G450+'Pos.'!G414+'Pos.'!G596+'Pos.'!G667</f>
        <v>728000</v>
      </c>
    </row>
    <row r="213" spans="1:5" ht="15" customHeight="1">
      <c r="A213" s="87" t="s">
        <v>660</v>
      </c>
      <c r="B213" s="52" t="s">
        <v>661</v>
      </c>
      <c r="C213" s="66">
        <f>'Pos.'!E597</f>
        <v>250000</v>
      </c>
      <c r="D213" s="66">
        <f>'Pos.'!F597</f>
        <v>0</v>
      </c>
      <c r="E213" s="66">
        <f>'Pos.'!G597</f>
        <v>250000</v>
      </c>
    </row>
    <row r="214" spans="1:5" ht="15" customHeight="1">
      <c r="A214" s="87">
        <v>3223</v>
      </c>
      <c r="B214" s="52" t="s">
        <v>152</v>
      </c>
      <c r="C214" s="66">
        <f>'Pos.'!E24+'Pos.'!E289+'Pos.'!E598</f>
        <v>635000</v>
      </c>
      <c r="D214" s="66">
        <f>'Pos.'!F24+'Pos.'!F289+'Pos.'!F598</f>
        <v>128000</v>
      </c>
      <c r="E214" s="66">
        <f>'Pos.'!G24+'Pos.'!G289+'Pos.'!G598</f>
        <v>763000</v>
      </c>
    </row>
    <row r="215" spans="1:5" ht="15" customHeight="1">
      <c r="A215" s="87">
        <v>3224</v>
      </c>
      <c r="B215" s="52" t="s">
        <v>153</v>
      </c>
      <c r="C215" s="66">
        <f>'Pos.'!E25+'Pos.'!E154+'Pos.'!E451+'Pos.'!E186+'Pos.'!E290+'Pos.'!E305+'Pos.'!E350+'Pos.'!E387+'Pos.'!E599+'Pos.'!E668</f>
        <v>544000</v>
      </c>
      <c r="D215" s="66">
        <f>'Pos.'!F25+'Pos.'!F154+'Pos.'!F451+'Pos.'!F186+'Pos.'!F290+'Pos.'!F305+'Pos.'!F350+'Pos.'!F387+'Pos.'!F599+'Pos.'!F668</f>
        <v>75000</v>
      </c>
      <c r="E215" s="66">
        <f>'Pos.'!G25+'Pos.'!G154+'Pos.'!G451+'Pos.'!G186+'Pos.'!G290+'Pos.'!G305+'Pos.'!G350+'Pos.'!G387+'Pos.'!G599+'Pos.'!G668</f>
        <v>619000</v>
      </c>
    </row>
    <row r="216" spans="1:5" ht="15" customHeight="1">
      <c r="A216" s="87">
        <v>3225</v>
      </c>
      <c r="B216" s="52" t="s">
        <v>154</v>
      </c>
      <c r="C216" s="66">
        <f>'Pos.'!E26+'Pos.'!E415+'Pos.'!E468+'Pos.'!E669</f>
        <v>54300</v>
      </c>
      <c r="D216" s="66">
        <f>'Pos.'!F26+'Pos.'!F415+'Pos.'!F468+'Pos.'!F669</f>
        <v>-5000</v>
      </c>
      <c r="E216" s="66">
        <f>'Pos.'!G26+'Pos.'!G415+'Pos.'!G468+'Pos.'!G669</f>
        <v>49300</v>
      </c>
    </row>
    <row r="217" spans="1:5" ht="15" customHeight="1">
      <c r="A217" s="87" t="s">
        <v>385</v>
      </c>
      <c r="B217" s="52" t="s">
        <v>387</v>
      </c>
      <c r="C217" s="66">
        <f>'Pos.'!E27+'Pos.'!E600</f>
        <v>33000</v>
      </c>
      <c r="D217" s="66">
        <f>'Pos.'!F27+'Pos.'!F600</f>
        <v>-1500</v>
      </c>
      <c r="E217" s="66">
        <f>'Pos.'!G27+'Pos.'!G600</f>
        <v>31500</v>
      </c>
    </row>
    <row r="218" spans="1:5" ht="31.5" customHeight="1">
      <c r="A218" s="29"/>
      <c r="B218" s="29"/>
      <c r="C218" s="29"/>
      <c r="D218" s="29"/>
      <c r="E218" s="29"/>
    </row>
    <row r="219" spans="1:5" ht="32.25" customHeight="1">
      <c r="A219" s="114" t="s">
        <v>110</v>
      </c>
      <c r="B219" s="24" t="s">
        <v>40</v>
      </c>
      <c r="C219" s="106" t="s">
        <v>1125</v>
      </c>
      <c r="D219" s="106" t="s">
        <v>921</v>
      </c>
      <c r="E219" s="107" t="s">
        <v>1128</v>
      </c>
    </row>
    <row r="220" spans="1:5" ht="18" customHeight="1">
      <c r="A220" s="5">
        <v>323</v>
      </c>
      <c r="B220" s="111" t="s">
        <v>260</v>
      </c>
      <c r="C220" s="11">
        <f>SUM(C221:C229)</f>
        <v>14675450</v>
      </c>
      <c r="D220" s="11">
        <f>SUM(D221:D229)</f>
        <v>-530500</v>
      </c>
      <c r="E220" s="11">
        <f>SUM(E221:E229)</f>
        <v>14144950</v>
      </c>
    </row>
    <row r="221" spans="1:5" ht="14.25" customHeight="1">
      <c r="A221" s="87">
        <v>3231</v>
      </c>
      <c r="B221" s="52" t="s">
        <v>155</v>
      </c>
      <c r="C221" s="66">
        <f>SUM('Pos.'!E29+'Pos.'!E602+'Pos.'!E671+'Pos.'!E67)</f>
        <v>277000</v>
      </c>
      <c r="D221" s="66">
        <f>SUM('Pos.'!F29+'Pos.'!F602+'Pos.'!F671+'Pos.'!F67)</f>
        <v>29800</v>
      </c>
      <c r="E221" s="66">
        <f>SUM('Pos.'!G29+'Pos.'!G602+'Pos.'!G671+'Pos.'!G67)</f>
        <v>306800</v>
      </c>
    </row>
    <row r="222" spans="1:5" ht="14.25" customHeight="1">
      <c r="A222" s="87">
        <v>3232</v>
      </c>
      <c r="B222" s="52" t="s">
        <v>156</v>
      </c>
      <c r="C222" s="66">
        <f>'Pos.'!E30+'Pos.'!E156+'Pos.'!E453+'Pos.'!E188+'Pos.'!E204+'Pos.'!E216+'Pos.'!E274+'Pos.'!E292+'Pos.'!E307+'Pos.'!E343+'Pos.'!E352+'Pos.'!E389+'Pos.'!E603+'Pos.'!E672</f>
        <v>5774000</v>
      </c>
      <c r="D222" s="66">
        <f>'Pos.'!F30+'Pos.'!F156+'Pos.'!F453+'Pos.'!F188+'Pos.'!F204+'Pos.'!F216+'Pos.'!F274+'Pos.'!F292+'Pos.'!F307+'Pos.'!F343+'Pos.'!F352+'Pos.'!F389+'Pos.'!F603+'Pos.'!F672</f>
        <v>-976800</v>
      </c>
      <c r="E222" s="66">
        <f>'Pos.'!G30+'Pos.'!G156+'Pos.'!G453+'Pos.'!G188+'Pos.'!G204+'Pos.'!G216+'Pos.'!G274+'Pos.'!G292+'Pos.'!G307+'Pos.'!G343+'Pos.'!G352+'Pos.'!G389+'Pos.'!G603+'Pos.'!G672</f>
        <v>4797200</v>
      </c>
    </row>
    <row r="223" spans="1:5" ht="14.25" customHeight="1">
      <c r="A223" s="87">
        <v>3233</v>
      </c>
      <c r="B223" s="52" t="s">
        <v>157</v>
      </c>
      <c r="C223" s="66">
        <f>SUM('Pos.'!E87+'Pos.'!E68+'Pos.'!E230+'Pos.'!E604+'Pos.'!E673+'Pos.'!E43)</f>
        <v>491500</v>
      </c>
      <c r="D223" s="66">
        <f>SUM('Pos.'!F87+'Pos.'!F68+'Pos.'!F230+'Pos.'!F604+'Pos.'!F673+'Pos.'!F43)</f>
        <v>-76500</v>
      </c>
      <c r="E223" s="66">
        <f>SUM('Pos.'!G87+'Pos.'!G68+'Pos.'!G230+'Pos.'!G604+'Pos.'!G673+'Pos.'!G43)</f>
        <v>415000</v>
      </c>
    </row>
    <row r="224" spans="1:5" ht="14.25" customHeight="1">
      <c r="A224" s="87">
        <v>3234</v>
      </c>
      <c r="B224" s="52" t="s">
        <v>158</v>
      </c>
      <c r="C224" s="66">
        <f>'Pos.'!E31+'Pos.'!E308+'Pos.'!E357+'Pos.'!E454+'Pos.'!E605</f>
        <v>1285000</v>
      </c>
      <c r="D224" s="66">
        <f>'Pos.'!F31+'Pos.'!F308+'Pos.'!F357+'Pos.'!F454+'Pos.'!F605</f>
        <v>699000</v>
      </c>
      <c r="E224" s="66">
        <f>'Pos.'!G31+'Pos.'!G308+'Pos.'!G357+'Pos.'!G454+'Pos.'!G605</f>
        <v>1984000</v>
      </c>
    </row>
    <row r="225" spans="1:5" ht="14.25" customHeight="1">
      <c r="A225" s="87">
        <v>3235</v>
      </c>
      <c r="B225" s="52" t="s">
        <v>159</v>
      </c>
      <c r="C225" s="66">
        <f>'Pos.'!E32+'Pos.'!E69+'Pos.'!E417+'Pos.'!E309+'Pos.'!E455</f>
        <v>260500</v>
      </c>
      <c r="D225" s="66">
        <f>'Pos.'!F32+'Pos.'!F69+'Pos.'!F417+'Pos.'!F309+'Pos.'!F455</f>
        <v>-30500</v>
      </c>
      <c r="E225" s="66">
        <f>'Pos.'!G32+'Pos.'!G69+'Pos.'!G417+'Pos.'!G309+'Pos.'!G455</f>
        <v>230000</v>
      </c>
    </row>
    <row r="226" spans="1:5" ht="14.25" customHeight="1">
      <c r="A226" s="87" t="s">
        <v>41</v>
      </c>
      <c r="B226" s="52" t="s">
        <v>42</v>
      </c>
      <c r="C226" s="66">
        <f>'Pos.'!E310+'Pos.'!E606</f>
        <v>67000</v>
      </c>
      <c r="D226" s="66">
        <f>'Pos.'!F310+'Pos.'!F606</f>
        <v>-2000</v>
      </c>
      <c r="E226" s="66">
        <f>'Pos.'!G310+'Pos.'!G606</f>
        <v>65000</v>
      </c>
    </row>
    <row r="227" spans="1:5" ht="14.25" customHeight="1">
      <c r="A227" s="87">
        <v>3237</v>
      </c>
      <c r="B227" s="52" t="s">
        <v>160</v>
      </c>
      <c r="C227" s="66">
        <f>'Pos.'!E70+'Pos.'!E88+'Pos.'!E251+'Pos.'!E275+'Pos.'!E353+'Pos.'!E418+'Pos.'!E427+'Pos.'!E456+'Pos.'!E487+'Pos.'!E607+'Pos.'!E644+'Pos.'!E674+'Pos.'!E344</f>
        <v>2943950</v>
      </c>
      <c r="D227" s="66">
        <f>'Pos.'!F70+'Pos.'!F88+'Pos.'!F251+'Pos.'!F275+'Pos.'!F353+'Pos.'!F418+'Pos.'!F427+'Pos.'!F456+'Pos.'!F487+'Pos.'!F607+'Pos.'!F644+'Pos.'!F674+'Pos.'!F344</f>
        <v>10500</v>
      </c>
      <c r="E227" s="66">
        <f>'Pos.'!G70+'Pos.'!G88+'Pos.'!G251+'Pos.'!G275+'Pos.'!G353+'Pos.'!G418+'Pos.'!G427+'Pos.'!G456+'Pos.'!G487+'Pos.'!G607+'Pos.'!G644+'Pos.'!G674+'Pos.'!G344</f>
        <v>2954450</v>
      </c>
    </row>
    <row r="228" spans="1:5" ht="14.25" customHeight="1">
      <c r="A228" s="87">
        <v>3238</v>
      </c>
      <c r="B228" s="52" t="s">
        <v>161</v>
      </c>
      <c r="C228" s="66">
        <f>SUM('Pos.'!E33+'Pos.'!E89+'Pos.'!E608+'Pos.'!E675+'Pos.'!E419)</f>
        <v>202000</v>
      </c>
      <c r="D228" s="66">
        <f>SUM('Pos.'!F33+'Pos.'!F89+'Pos.'!F608+'Pos.'!F675+'Pos.'!F419)</f>
        <v>-30000</v>
      </c>
      <c r="E228" s="66">
        <f>SUM('Pos.'!G33+'Pos.'!G89+'Pos.'!G608+'Pos.'!G675+'Pos.'!G419)</f>
        <v>172000</v>
      </c>
    </row>
    <row r="229" spans="1:5" ht="14.25" customHeight="1">
      <c r="A229" s="87">
        <v>3239</v>
      </c>
      <c r="B229" s="52" t="s">
        <v>162</v>
      </c>
      <c r="C229" s="66">
        <f>'Pos.'!E34+'Pos.'!E71+'Pos.'!E90+'Pos.'!E157+'Pos.'!E311+'Pos.'!E358+'Pos.'!E420+'Pos.'!E431+'Pos.'!E457+'Pos.'!E609+'Pos.'!E645+'Pos.'!E676</f>
        <v>3374500</v>
      </c>
      <c r="D229" s="66">
        <f>'Pos.'!F34+'Pos.'!F71+'Pos.'!F90+'Pos.'!F157+'Pos.'!F311+'Pos.'!F358+'Pos.'!F420+'Pos.'!F431+'Pos.'!F457+'Pos.'!F609+'Pos.'!F645+'Pos.'!F676</f>
        <v>-154000</v>
      </c>
      <c r="E229" s="66">
        <f>'Pos.'!G34+'Pos.'!G71+'Pos.'!G90+'Pos.'!G157+'Pos.'!G311+'Pos.'!G358+'Pos.'!G420+'Pos.'!G431+'Pos.'!G457+'Pos.'!G609+'Pos.'!G645+'Pos.'!G676</f>
        <v>3220500</v>
      </c>
    </row>
    <row r="230" spans="1:5" ht="18" customHeight="1">
      <c r="A230" s="5" t="s">
        <v>311</v>
      </c>
      <c r="B230" s="111" t="s">
        <v>315</v>
      </c>
      <c r="C230" s="11">
        <f>C231</f>
        <v>10000</v>
      </c>
      <c r="D230" s="11">
        <f>D231</f>
        <v>-8000</v>
      </c>
      <c r="E230" s="11">
        <f>E231</f>
        <v>2000</v>
      </c>
    </row>
    <row r="231" spans="1:5" ht="15.75" customHeight="1">
      <c r="A231" s="87" t="s">
        <v>313</v>
      </c>
      <c r="B231" s="52" t="s">
        <v>314</v>
      </c>
      <c r="C231" s="66">
        <f>'Pos.'!E45+'Pos.'!E92+'Pos.'!E611</f>
        <v>10000</v>
      </c>
      <c r="D231" s="66">
        <f>'Pos.'!F45+'Pos.'!F92+'Pos.'!F611</f>
        <v>-8000</v>
      </c>
      <c r="E231" s="66">
        <f>'Pos.'!G45+'Pos.'!G92+'Pos.'!G611</f>
        <v>2000</v>
      </c>
    </row>
    <row r="232" spans="1:5" ht="18" customHeight="1">
      <c r="A232" s="5">
        <v>329</v>
      </c>
      <c r="B232" s="111" t="s">
        <v>261</v>
      </c>
      <c r="C232" s="11">
        <f>SUM(C233:C239)</f>
        <v>1400950</v>
      </c>
      <c r="D232" s="11">
        <f>SUM(D233:D239)</f>
        <v>-178500</v>
      </c>
      <c r="E232" s="11">
        <f>SUM(E233:E239)</f>
        <v>1222450</v>
      </c>
    </row>
    <row r="233" spans="1:5" ht="15" customHeight="1">
      <c r="A233" s="87">
        <v>3291</v>
      </c>
      <c r="B233" s="52" t="s">
        <v>330</v>
      </c>
      <c r="C233" s="66">
        <f>'Pos.'!E47+'Pos.'!E360+'Pos.'!E613</f>
        <v>228000</v>
      </c>
      <c r="D233" s="66">
        <f>'Pos.'!F47+'Pos.'!F360+'Pos.'!F613</f>
        <v>-7000</v>
      </c>
      <c r="E233" s="66">
        <f>'Pos.'!G47+'Pos.'!G360+'Pos.'!G613</f>
        <v>221000</v>
      </c>
    </row>
    <row r="234" spans="1:5" ht="15" customHeight="1">
      <c r="A234" s="87">
        <v>3292</v>
      </c>
      <c r="B234" s="52" t="s">
        <v>164</v>
      </c>
      <c r="C234" s="66">
        <f>SUM('Pos.'!E94+'Pos.'!E614+'Pos.'!E678+'Pos.'!E77)</f>
        <v>158700</v>
      </c>
      <c r="D234" s="66">
        <f>SUM('Pos.'!F94+'Pos.'!F614+'Pos.'!F678+'Pos.'!F77)</f>
        <v>-12000</v>
      </c>
      <c r="E234" s="66">
        <f>SUM('Pos.'!G94+'Pos.'!G614+'Pos.'!G678+'Pos.'!G77)</f>
        <v>146700</v>
      </c>
    </row>
    <row r="235" spans="1:5" ht="15" customHeight="1">
      <c r="A235" s="87">
        <v>3293</v>
      </c>
      <c r="B235" s="52" t="s">
        <v>165</v>
      </c>
      <c r="C235" s="66">
        <f>'Pos.'!E36+'Pos.'!E48+'Pos.'!E78+'Pos.'!E422+'Pos.'!E433+'Pos.'!E615+'Pos.'!E679</f>
        <v>239500</v>
      </c>
      <c r="D235" s="66">
        <f>'Pos.'!F36+'Pos.'!F48+'Pos.'!F78+'Pos.'!F422+'Pos.'!F433+'Pos.'!F615+'Pos.'!F679</f>
        <v>48500</v>
      </c>
      <c r="E235" s="66">
        <f>'Pos.'!G36+'Pos.'!G48+'Pos.'!G78+'Pos.'!G422+'Pos.'!G433+'Pos.'!G615+'Pos.'!G679</f>
        <v>288000</v>
      </c>
    </row>
    <row r="236" spans="1:5" ht="15" customHeight="1">
      <c r="A236" s="87">
        <v>3294</v>
      </c>
      <c r="B236" s="52" t="s">
        <v>613</v>
      </c>
      <c r="C236" s="66">
        <f>SUM('Pos.'!E95)</f>
        <v>125000</v>
      </c>
      <c r="D236" s="66">
        <f>SUM('Pos.'!F95)</f>
        <v>0</v>
      </c>
      <c r="E236" s="66">
        <f>SUM('Pos.'!G95)</f>
        <v>125000</v>
      </c>
    </row>
    <row r="237" spans="1:5" ht="15" customHeight="1">
      <c r="A237" s="87" t="s">
        <v>354</v>
      </c>
      <c r="B237" s="52" t="s">
        <v>355</v>
      </c>
      <c r="C237" s="66">
        <f>'Pos.'!E96+'Pos.'!E616+'Pos.'!E681</f>
        <v>69000</v>
      </c>
      <c r="D237" s="66">
        <f>'Pos.'!F96+'Pos.'!F616+'Pos.'!F681</f>
        <v>-5000</v>
      </c>
      <c r="E237" s="66">
        <f>'Pos.'!G96+'Pos.'!G616+'Pos.'!G681</f>
        <v>64000</v>
      </c>
    </row>
    <row r="238" spans="1:5" ht="15" customHeight="1">
      <c r="A238" s="87" t="s">
        <v>640</v>
      </c>
      <c r="B238" s="52" t="s">
        <v>642</v>
      </c>
      <c r="C238" s="66">
        <f>'Pos.'!E97</f>
        <v>60000</v>
      </c>
      <c r="D238" s="66">
        <f>'Pos.'!F97</f>
        <v>-60000</v>
      </c>
      <c r="E238" s="66">
        <f>'Pos.'!G97</f>
        <v>0</v>
      </c>
    </row>
    <row r="239" spans="1:5" ht="15" customHeight="1">
      <c r="A239" s="87">
        <v>3299</v>
      </c>
      <c r="B239" s="52" t="s">
        <v>163</v>
      </c>
      <c r="C239" s="66">
        <f>'Pos.'!E79+'Pos.'!E98+'Pos.'!E123+'Pos.'!E124+'Pos.'!E135+'Pos.'!E146+'Pos.'!E423+'Pos.'!E434+'Pos.'!E617+'Pos.'!E682</f>
        <v>520750</v>
      </c>
      <c r="D239" s="66">
        <f>'Pos.'!F79+'Pos.'!F98+'Pos.'!F123+'Pos.'!F124+'Pos.'!F135+'Pos.'!F146+'Pos.'!F423+'Pos.'!F434+'Pos.'!F617+'Pos.'!F682</f>
        <v>-143000</v>
      </c>
      <c r="E239" s="66">
        <f>'Pos.'!G79+'Pos.'!G98+'Pos.'!G123+'Pos.'!G124+'Pos.'!G135+'Pos.'!G146+'Pos.'!G423+'Pos.'!G434+'Pos.'!G617+'Pos.'!G682</f>
        <v>377750</v>
      </c>
    </row>
    <row r="240" spans="1:5" ht="21" customHeight="1">
      <c r="A240" s="5">
        <v>34</v>
      </c>
      <c r="B240" s="111" t="s">
        <v>166</v>
      </c>
      <c r="C240" s="11">
        <f>C241</f>
        <v>116300</v>
      </c>
      <c r="D240" s="11">
        <f>D241</f>
        <v>-1500</v>
      </c>
      <c r="E240" s="11">
        <f>E241</f>
        <v>114800</v>
      </c>
    </row>
    <row r="241" spans="1:5" ht="18" customHeight="1">
      <c r="A241" s="5">
        <v>343</v>
      </c>
      <c r="B241" s="111" t="s">
        <v>262</v>
      </c>
      <c r="C241" s="11">
        <f>SUM(C242:C244)</f>
        <v>116300</v>
      </c>
      <c r="D241" s="11">
        <f>SUM(D242:D244)</f>
        <v>-1500</v>
      </c>
      <c r="E241" s="11">
        <f>SUM(E242:E244)</f>
        <v>114800</v>
      </c>
    </row>
    <row r="242" spans="1:5" ht="15" customHeight="1">
      <c r="A242" s="87">
        <v>3431</v>
      </c>
      <c r="B242" s="52" t="s">
        <v>167</v>
      </c>
      <c r="C242" s="66">
        <f>SUM('Pos.'!E116+'Pos.'!E620+'Pos.'!E688)</f>
        <v>104300</v>
      </c>
      <c r="D242" s="66">
        <f>SUM('Pos.'!F116+'Pos.'!F620+'Pos.'!F688)</f>
        <v>-500</v>
      </c>
      <c r="E242" s="66">
        <f>SUM('Pos.'!G116+'Pos.'!G620+'Pos.'!G688)</f>
        <v>103800</v>
      </c>
    </row>
    <row r="243" spans="1:5" ht="15" customHeight="1">
      <c r="A243" s="87" t="s">
        <v>928</v>
      </c>
      <c r="B243" s="52" t="s">
        <v>930</v>
      </c>
      <c r="C243" s="66">
        <f>'Pos.'!E117</f>
        <v>2000</v>
      </c>
      <c r="D243" s="66">
        <f>'Pos.'!F117</f>
        <v>2000</v>
      </c>
      <c r="E243" s="66">
        <f>'Pos.'!G117</f>
        <v>4000</v>
      </c>
    </row>
    <row r="244" spans="1:5" ht="15" customHeight="1">
      <c r="A244" s="87">
        <v>3433</v>
      </c>
      <c r="B244" s="52" t="s">
        <v>168</v>
      </c>
      <c r="C244" s="66">
        <f>SUM('Pos.'!E118)</f>
        <v>10000</v>
      </c>
      <c r="D244" s="66">
        <f>SUM('Pos.'!F118)</f>
        <v>-3000</v>
      </c>
      <c r="E244" s="66">
        <f>SUM('Pos.'!G118)</f>
        <v>7000</v>
      </c>
    </row>
    <row r="245" spans="1:5" ht="21" customHeight="1">
      <c r="A245" s="5">
        <v>35</v>
      </c>
      <c r="B245" s="111" t="s">
        <v>169</v>
      </c>
      <c r="C245" s="11">
        <f aca="true" t="shared" si="5" ref="C245:E246">C246</f>
        <v>20000</v>
      </c>
      <c r="D245" s="11">
        <f t="shared" si="5"/>
        <v>-20000</v>
      </c>
      <c r="E245" s="11">
        <f t="shared" si="5"/>
        <v>0</v>
      </c>
    </row>
    <row r="246" spans="1:5" ht="18" customHeight="1">
      <c r="A246" s="5">
        <v>352</v>
      </c>
      <c r="B246" s="111" t="s">
        <v>263</v>
      </c>
      <c r="C246" s="11">
        <f t="shared" si="5"/>
        <v>20000</v>
      </c>
      <c r="D246" s="11">
        <f t="shared" si="5"/>
        <v>-20000</v>
      </c>
      <c r="E246" s="11">
        <f t="shared" si="5"/>
        <v>0</v>
      </c>
    </row>
    <row r="247" spans="1:5" ht="15" customHeight="1">
      <c r="A247" s="87">
        <v>3523</v>
      </c>
      <c r="B247" s="52" t="s">
        <v>614</v>
      </c>
      <c r="C247" s="66">
        <f>'Pos.'!E177</f>
        <v>20000</v>
      </c>
      <c r="D247" s="66">
        <f>'Pos.'!F177</f>
        <v>-20000</v>
      </c>
      <c r="E247" s="66">
        <f>'Pos.'!G177</f>
        <v>0</v>
      </c>
    </row>
    <row r="248" spans="1:5" ht="21" customHeight="1">
      <c r="A248" s="5" t="s">
        <v>589</v>
      </c>
      <c r="B248" s="111" t="s">
        <v>592</v>
      </c>
      <c r="C248" s="11">
        <f>C249+C252</f>
        <v>1751000</v>
      </c>
      <c r="D248" s="11">
        <f>D249+D252</f>
        <v>-165000</v>
      </c>
      <c r="E248" s="11">
        <f>E249+E252</f>
        <v>1586000</v>
      </c>
    </row>
    <row r="249" spans="1:5" ht="18" customHeight="1">
      <c r="A249" s="5" t="s">
        <v>590</v>
      </c>
      <c r="B249" s="111" t="s">
        <v>593</v>
      </c>
      <c r="C249" s="11">
        <f>C250+C251</f>
        <v>40000</v>
      </c>
      <c r="D249" s="11">
        <f>D250+D251</f>
        <v>0</v>
      </c>
      <c r="E249" s="11">
        <f>E250+E251</f>
        <v>40000</v>
      </c>
    </row>
    <row r="250" spans="1:5" ht="15" customHeight="1">
      <c r="A250" s="87" t="s">
        <v>591</v>
      </c>
      <c r="B250" s="52" t="s">
        <v>594</v>
      </c>
      <c r="C250" s="66">
        <f>'Pos.'!E548</f>
        <v>40000</v>
      </c>
      <c r="D250" s="66">
        <f>'Pos.'!F548</f>
        <v>0</v>
      </c>
      <c r="E250" s="66">
        <f>'Pos.'!G548</f>
        <v>40000</v>
      </c>
    </row>
    <row r="251" spans="1:5" ht="15" customHeight="1">
      <c r="A251" s="87" t="s">
        <v>1025</v>
      </c>
      <c r="B251" s="52" t="s">
        <v>1026</v>
      </c>
      <c r="C251" s="66">
        <f>'Pos.'!E149</f>
        <v>0</v>
      </c>
      <c r="D251" s="66">
        <f>'Pos.'!F149</f>
        <v>0</v>
      </c>
      <c r="E251" s="66">
        <f>'Pos.'!G149</f>
        <v>0</v>
      </c>
    </row>
    <row r="252" spans="1:5" ht="18" customHeight="1">
      <c r="A252" s="5" t="s">
        <v>620</v>
      </c>
      <c r="B252" s="111" t="s">
        <v>623</v>
      </c>
      <c r="C252" s="11">
        <f>C253+C254</f>
        <v>1711000</v>
      </c>
      <c r="D252" s="11">
        <f>D253+D254</f>
        <v>-165000</v>
      </c>
      <c r="E252" s="11">
        <f>E253+E254</f>
        <v>1546000</v>
      </c>
    </row>
    <row r="253" spans="1:5" ht="15" customHeight="1">
      <c r="A253" s="87" t="s">
        <v>621</v>
      </c>
      <c r="B253" s="52" t="s">
        <v>624</v>
      </c>
      <c r="C253" s="66">
        <f>'Pos.'!E373+'Pos.'!E377+'Pos.'!E443+'Pos.'!E444+'Pos.'!E517+'Pos.'!E522</f>
        <v>870000</v>
      </c>
      <c r="D253" s="66">
        <f>'Pos.'!F373+'Pos.'!F377+'Pos.'!F443+'Pos.'!F444+'Pos.'!F517+'Pos.'!F522</f>
        <v>-45000</v>
      </c>
      <c r="E253" s="66">
        <f>'Pos.'!G373+'Pos.'!G377+'Pos.'!G443+'Pos.'!G444+'Pos.'!G517+'Pos.'!G522</f>
        <v>825000</v>
      </c>
    </row>
    <row r="254" spans="1:5" ht="15" customHeight="1">
      <c r="A254" s="87" t="s">
        <v>622</v>
      </c>
      <c r="B254" s="52" t="s">
        <v>625</v>
      </c>
      <c r="C254" s="66">
        <f>'Pos.'!E378+'Pos.'!E445+'Pos.'!E446+'Pos.'!E518+'Pos.'!E523</f>
        <v>841000</v>
      </c>
      <c r="D254" s="66">
        <f>'Pos.'!F378+'Pos.'!F445+'Pos.'!F446+'Pos.'!F518+'Pos.'!F523</f>
        <v>-120000</v>
      </c>
      <c r="E254" s="66">
        <f>'Pos.'!G378+'Pos.'!G445+'Pos.'!G446+'Pos.'!G518+'Pos.'!G523</f>
        <v>721000</v>
      </c>
    </row>
    <row r="255" spans="1:5" ht="21" customHeight="1">
      <c r="A255" s="5">
        <v>37</v>
      </c>
      <c r="B255" s="111" t="s">
        <v>170</v>
      </c>
      <c r="C255" s="11">
        <f>C256</f>
        <v>845000</v>
      </c>
      <c r="D255" s="11">
        <f>D256</f>
        <v>-170000</v>
      </c>
      <c r="E255" s="11">
        <f>E256</f>
        <v>675000</v>
      </c>
    </row>
    <row r="256" spans="1:5" ht="18" customHeight="1">
      <c r="A256" s="5">
        <v>372</v>
      </c>
      <c r="B256" s="111" t="s">
        <v>615</v>
      </c>
      <c r="C256" s="11">
        <f>SUM(C257:C258)</f>
        <v>845000</v>
      </c>
      <c r="D256" s="11">
        <f>SUM(D257:D258)</f>
        <v>-170000</v>
      </c>
      <c r="E256" s="11">
        <f>SUM(E257:E258)</f>
        <v>675000</v>
      </c>
    </row>
    <row r="257" spans="1:5" ht="15" customHeight="1">
      <c r="A257" s="87">
        <v>3721</v>
      </c>
      <c r="B257" s="52" t="s">
        <v>171</v>
      </c>
      <c r="C257" s="66">
        <f>'Pos.'!E535+'Pos.'!E552</f>
        <v>690000</v>
      </c>
      <c r="D257" s="66">
        <f>'Pos.'!F535+'Pos.'!F552</f>
        <v>-130000</v>
      </c>
      <c r="E257" s="66">
        <f>'Pos.'!G535+'Pos.'!G552</f>
        <v>560000</v>
      </c>
    </row>
    <row r="258" spans="1:5" ht="15" customHeight="1">
      <c r="A258" s="87">
        <v>3722</v>
      </c>
      <c r="B258" s="52" t="s">
        <v>172</v>
      </c>
      <c r="C258" s="66">
        <f>'Pos.'!E538+'Pos.'!E563</f>
        <v>155000</v>
      </c>
      <c r="D258" s="66">
        <f>'Pos.'!F538+'Pos.'!F563</f>
        <v>-40000</v>
      </c>
      <c r="E258" s="66">
        <f>'Pos.'!G538+'Pos.'!G563</f>
        <v>115000</v>
      </c>
    </row>
    <row r="259" spans="1:5" ht="21" customHeight="1">
      <c r="A259" s="5">
        <v>38</v>
      </c>
      <c r="B259" s="111" t="s">
        <v>331</v>
      </c>
      <c r="C259" s="11">
        <f>C260+C262+C265+C267+C269</f>
        <v>10420300</v>
      </c>
      <c r="D259" s="11">
        <f>D260+D262+D265+D267+D269</f>
        <v>-4523000</v>
      </c>
      <c r="E259" s="11">
        <f>E260+E262+E265+E267+E269</f>
        <v>5897300</v>
      </c>
    </row>
    <row r="260" spans="1:5" ht="18" customHeight="1">
      <c r="A260" s="5">
        <v>381</v>
      </c>
      <c r="B260" s="111" t="s">
        <v>264</v>
      </c>
      <c r="C260" s="11">
        <f>SUM(C261)</f>
        <v>4105000</v>
      </c>
      <c r="D260" s="11">
        <f>SUM(D261)</f>
        <v>0</v>
      </c>
      <c r="E260" s="11">
        <f>SUM(E261)</f>
        <v>4105000</v>
      </c>
    </row>
    <row r="261" spans="1:5" ht="15" customHeight="1">
      <c r="A261" s="87">
        <v>3811</v>
      </c>
      <c r="B261" s="52" t="s">
        <v>173</v>
      </c>
      <c r="C261" s="66">
        <f>'Pos.'!E128+'Pos.'!E142+'Pos.'!E181+'Pos.'!E393+'Pos.'!E438+'Pos.'!E502+'Pos.'!E507+'Pos.'!E512+'Pos.'!E559+'Pos.'!E568+'Pos.'!E691+'Pos.'!E82</f>
        <v>4105000</v>
      </c>
      <c r="D261" s="66">
        <f>'Pos.'!F128+'Pos.'!F142+'Pos.'!F181+'Pos.'!F393+'Pos.'!F438+'Pos.'!F502+'Pos.'!F507+'Pos.'!F512+'Pos.'!F559+'Pos.'!F568+'Pos.'!F691+'Pos.'!F82</f>
        <v>0</v>
      </c>
      <c r="E261" s="66">
        <f>'Pos.'!G128+'Pos.'!G142+'Pos.'!G181+'Pos.'!G393+'Pos.'!G438+'Pos.'!G502+'Pos.'!G507+'Pos.'!G512+'Pos.'!G559+'Pos.'!G568+'Pos.'!G691+'Pos.'!G82</f>
        <v>4105000</v>
      </c>
    </row>
    <row r="262" spans="1:5" ht="18" customHeight="1">
      <c r="A262" s="5">
        <v>382</v>
      </c>
      <c r="B262" s="111" t="s">
        <v>265</v>
      </c>
      <c r="C262" s="11">
        <f>C263</f>
        <v>400000</v>
      </c>
      <c r="D262" s="11">
        <f>D263</f>
        <v>70000</v>
      </c>
      <c r="E262" s="11">
        <f>E263</f>
        <v>470000</v>
      </c>
    </row>
    <row r="263" spans="1:5" ht="23.25" customHeight="1">
      <c r="A263" s="87">
        <v>3821</v>
      </c>
      <c r="B263" s="52" t="s">
        <v>174</v>
      </c>
      <c r="C263" s="66">
        <f>'Pos.'!E130+'Pos.'!E131</f>
        <v>400000</v>
      </c>
      <c r="D263" s="66">
        <f>'Pos.'!F130+'Pos.'!F131</f>
        <v>70000</v>
      </c>
      <c r="E263" s="66">
        <f>'Pos.'!G130+'Pos.'!G131</f>
        <v>470000</v>
      </c>
    </row>
    <row r="264" spans="1:5" ht="36" customHeight="1">
      <c r="A264" s="114" t="s">
        <v>110</v>
      </c>
      <c r="B264" s="24" t="s">
        <v>40</v>
      </c>
      <c r="C264" s="106" t="s">
        <v>1125</v>
      </c>
      <c r="D264" s="106" t="s">
        <v>921</v>
      </c>
      <c r="E264" s="107" t="s">
        <v>1128</v>
      </c>
    </row>
    <row r="265" spans="1:5" ht="18" customHeight="1">
      <c r="A265" s="5" t="s">
        <v>1040</v>
      </c>
      <c r="B265" s="111" t="s">
        <v>1044</v>
      </c>
      <c r="C265" s="11">
        <f>SUM(C266)</f>
        <v>21500</v>
      </c>
      <c r="D265" s="11">
        <f>SUM(D266)</f>
        <v>0</v>
      </c>
      <c r="E265" s="11">
        <f>SUM(E266)</f>
        <v>21500</v>
      </c>
    </row>
    <row r="266" spans="1:5" s="67" customFormat="1" ht="15" customHeight="1">
      <c r="A266" s="87" t="s">
        <v>1042</v>
      </c>
      <c r="B266" s="52" t="s">
        <v>1045</v>
      </c>
      <c r="C266" s="66">
        <f>SUM('Pos.'!E105)</f>
        <v>21500</v>
      </c>
      <c r="D266" s="66">
        <f>SUM('Pos.'!F105)</f>
        <v>0</v>
      </c>
      <c r="E266" s="66">
        <f>'Pos.'!G105</f>
        <v>21500</v>
      </c>
    </row>
    <row r="267" spans="1:5" ht="18" customHeight="1">
      <c r="A267" s="5">
        <v>385</v>
      </c>
      <c r="B267" s="111" t="s">
        <v>266</v>
      </c>
      <c r="C267" s="11">
        <f>SUM(C268)</f>
        <v>100800</v>
      </c>
      <c r="D267" s="11">
        <f>SUM(D268)</f>
        <v>0</v>
      </c>
      <c r="E267" s="11">
        <f>SUM(E268)</f>
        <v>100800</v>
      </c>
    </row>
    <row r="268" spans="1:5" s="67" customFormat="1" ht="15" customHeight="1">
      <c r="A268" s="87">
        <v>3851</v>
      </c>
      <c r="B268" s="52" t="s">
        <v>175</v>
      </c>
      <c r="C268" s="66">
        <f>SUM('Pos.'!E111)</f>
        <v>100800</v>
      </c>
      <c r="D268" s="66">
        <f>SUM('Pos.'!F111)</f>
        <v>0</v>
      </c>
      <c r="E268" s="66">
        <f>SUM('Pos.'!G111)</f>
        <v>100800</v>
      </c>
    </row>
    <row r="269" spans="1:5" ht="18" customHeight="1">
      <c r="A269" s="5">
        <v>386</v>
      </c>
      <c r="B269" s="111" t="s">
        <v>267</v>
      </c>
      <c r="C269" s="11">
        <f>SUM(C270)</f>
        <v>5793000</v>
      </c>
      <c r="D269" s="11">
        <f>SUM(D270)</f>
        <v>-4593000</v>
      </c>
      <c r="E269" s="11">
        <f>SUM(E270)</f>
        <v>1200000</v>
      </c>
    </row>
    <row r="270" spans="1:5" s="67" customFormat="1" ht="15" customHeight="1">
      <c r="A270" s="87">
        <v>3861</v>
      </c>
      <c r="B270" s="52" t="s">
        <v>176</v>
      </c>
      <c r="C270" s="66">
        <f>'Pos.'!E208+'Pos.'!E220+'Pos.'!E284+'Pos.'!E315</f>
        <v>5793000</v>
      </c>
      <c r="D270" s="66">
        <f>'Pos.'!F208+'Pos.'!F220+'Pos.'!F284+'Pos.'!F315</f>
        <v>-4593000</v>
      </c>
      <c r="E270" s="66">
        <f>'Pos.'!G208+'Pos.'!G220+'Pos.'!G284+'Pos.'!G315</f>
        <v>1200000</v>
      </c>
    </row>
    <row r="271" spans="1:5" ht="26.25" customHeight="1">
      <c r="A271" s="28">
        <v>4</v>
      </c>
      <c r="B271" s="110" t="s">
        <v>177</v>
      </c>
      <c r="C271" s="105">
        <f>C272+C275+C294+C297</f>
        <v>24721361</v>
      </c>
      <c r="D271" s="105">
        <f>D272+D275+D294+D297</f>
        <v>-8056000</v>
      </c>
      <c r="E271" s="105">
        <f>E272+E275+E294+E297</f>
        <v>16665361</v>
      </c>
    </row>
    <row r="272" spans="1:5" ht="21" customHeight="1">
      <c r="A272" s="5">
        <v>41</v>
      </c>
      <c r="B272" s="111" t="s">
        <v>332</v>
      </c>
      <c r="C272" s="11">
        <f>C273</f>
        <v>2816000</v>
      </c>
      <c r="D272" s="11">
        <f>D273</f>
        <v>-178000</v>
      </c>
      <c r="E272" s="11">
        <f>E273</f>
        <v>2638000</v>
      </c>
    </row>
    <row r="273" spans="1:5" ht="18" customHeight="1">
      <c r="A273" s="5">
        <v>411</v>
      </c>
      <c r="B273" s="111" t="s">
        <v>268</v>
      </c>
      <c r="C273" s="11">
        <f>SUM(C274)</f>
        <v>2816000</v>
      </c>
      <c r="D273" s="11">
        <f>SUM(D274)</f>
        <v>-178000</v>
      </c>
      <c r="E273" s="11">
        <f>SUM(E274)</f>
        <v>2638000</v>
      </c>
    </row>
    <row r="274" spans="1:5" s="67" customFormat="1" ht="15" customHeight="1">
      <c r="A274" s="87">
        <v>4111</v>
      </c>
      <c r="B274" s="52" t="s">
        <v>178</v>
      </c>
      <c r="C274" s="66">
        <f>'Pos.'!E192+'Pos.'!E212+'Pos.'!E259+'Pos.'!E332+'Pos.'!E270</f>
        <v>2816000</v>
      </c>
      <c r="D274" s="66">
        <f>'Pos.'!F192+'Pos.'!F212+'Pos.'!F259+'Pos.'!F332+'Pos.'!F270</f>
        <v>-178000</v>
      </c>
      <c r="E274" s="66">
        <f>'Pos.'!G192+'Pos.'!G212+'Pos.'!G259+'Pos.'!G332+'Pos.'!G270</f>
        <v>2638000</v>
      </c>
    </row>
    <row r="275" spans="1:5" ht="21" customHeight="1">
      <c r="A275" s="5">
        <v>42</v>
      </c>
      <c r="B275" s="111" t="s">
        <v>344</v>
      </c>
      <c r="C275" s="11">
        <f>C276+C280+C289+C291+C287</f>
        <v>11074361</v>
      </c>
      <c r="D275" s="11">
        <f>D276+D280+D289+D291+D287</f>
        <v>-2997000</v>
      </c>
      <c r="E275" s="11">
        <f>E276+E280+E289+E291+E287</f>
        <v>8077361</v>
      </c>
    </row>
    <row r="276" spans="1:5" ht="18" customHeight="1">
      <c r="A276" s="5">
        <v>421</v>
      </c>
      <c r="B276" s="111" t="s">
        <v>269</v>
      </c>
      <c r="C276" s="11">
        <f>SUM(C277:C279)</f>
        <v>7583000</v>
      </c>
      <c r="D276" s="11">
        <f>SUM(D277:D279)</f>
        <v>-2598000</v>
      </c>
      <c r="E276" s="11">
        <f>SUM(E277:E279)</f>
        <v>4985000</v>
      </c>
    </row>
    <row r="277" spans="1:5" s="67" customFormat="1" ht="15" customHeight="1">
      <c r="A277" s="87">
        <v>4212</v>
      </c>
      <c r="B277" s="52" t="s">
        <v>179</v>
      </c>
      <c r="C277" s="66">
        <f>'Pos.'!E382+'Pos.'!E401+'Pos.'!E572+'Pos.'!E530</f>
        <v>725000</v>
      </c>
      <c r="D277" s="66">
        <f>'Pos.'!F382+'Pos.'!F401+'Pos.'!F572+'Pos.'!F530</f>
        <v>-325000</v>
      </c>
      <c r="E277" s="66">
        <f>'Pos.'!G382+'Pos.'!G401+'Pos.'!G572+'Pos.'!G530</f>
        <v>400000</v>
      </c>
    </row>
    <row r="278" spans="1:5" s="67" customFormat="1" ht="15" customHeight="1">
      <c r="A278" s="87" t="s">
        <v>109</v>
      </c>
      <c r="B278" s="52" t="s">
        <v>333</v>
      </c>
      <c r="C278" s="66">
        <f>'Pos.'!E196+'Pos.'!E319+'Pos.'!E323</f>
        <v>3247500</v>
      </c>
      <c r="D278" s="66">
        <f>'Pos.'!F196+'Pos.'!F319+'Pos.'!F323</f>
        <v>52500</v>
      </c>
      <c r="E278" s="66">
        <f>'Pos.'!G196+'Pos.'!G319+'Pos.'!G323</f>
        <v>3300000</v>
      </c>
    </row>
    <row r="279" spans="1:5" s="67" customFormat="1" ht="15" customHeight="1">
      <c r="A279" s="87" t="s">
        <v>309</v>
      </c>
      <c r="B279" s="52" t="s">
        <v>310</v>
      </c>
      <c r="C279" s="66">
        <f>'Pos.'!E266+'Pos.'!E296+'Pos.'!E339+'Pos.'!E364+'Pos.'!E405+'Pos.'!E224+'Pos.'!E279</f>
        <v>3610500</v>
      </c>
      <c r="D279" s="66">
        <f>'Pos.'!F266+'Pos.'!F296+'Pos.'!F339+'Pos.'!F364+'Pos.'!F405+'Pos.'!F224+'Pos.'!F279</f>
        <v>-2325500</v>
      </c>
      <c r="E279" s="66">
        <f>'Pos.'!G266+'Pos.'!G296+'Pos.'!G339+'Pos.'!G364+'Pos.'!G405+'Pos.'!G224+'Pos.'!G279</f>
        <v>1285000</v>
      </c>
    </row>
    <row r="280" spans="1:5" ht="18" customHeight="1">
      <c r="A280" s="5">
        <v>422</v>
      </c>
      <c r="B280" s="111" t="s">
        <v>7</v>
      </c>
      <c r="C280" s="11">
        <f>SUM(C281:C286)</f>
        <v>1080100</v>
      </c>
      <c r="D280" s="11">
        <f>SUM(D281:D286)</f>
        <v>-173000</v>
      </c>
      <c r="E280" s="11">
        <f>SUM(E281:E286)</f>
        <v>907100</v>
      </c>
    </row>
    <row r="281" spans="1:5" s="67" customFormat="1" ht="14.25" customHeight="1">
      <c r="A281" s="87">
        <v>4221</v>
      </c>
      <c r="B281" s="52" t="s">
        <v>180</v>
      </c>
      <c r="C281" s="66">
        <f>SUM('Pos.'!E52+'Pos.'!E628+'Pos.'!E695)</f>
        <v>94000</v>
      </c>
      <c r="D281" s="66">
        <f>SUM('Pos.'!F52+'Pos.'!F628+'Pos.'!F695)</f>
        <v>0</v>
      </c>
      <c r="E281" s="66">
        <f>SUM('Pos.'!G52+'Pos.'!G628+'Pos.'!G695)</f>
        <v>94000</v>
      </c>
    </row>
    <row r="282" spans="1:5" s="67" customFormat="1" ht="14.25" customHeight="1">
      <c r="A282" s="87" t="s">
        <v>4</v>
      </c>
      <c r="B282" s="52" t="s">
        <v>5</v>
      </c>
      <c r="C282" s="66">
        <f>'Pos.'!E53+'Pos.'!E629</f>
        <v>7000</v>
      </c>
      <c r="D282" s="66">
        <f>'Pos.'!F53+'Pos.'!F629</f>
        <v>-3000</v>
      </c>
      <c r="E282" s="66">
        <f>'Pos.'!G53+'Pos.'!G629</f>
        <v>4000</v>
      </c>
    </row>
    <row r="283" spans="1:5" s="67" customFormat="1" ht="14.25" customHeight="1">
      <c r="A283" s="87" t="s">
        <v>616</v>
      </c>
      <c r="B283" s="52" t="s">
        <v>6</v>
      </c>
      <c r="C283" s="66">
        <f>'Pos.'!E54+'Pos.'!E630+'Pos.'!E696</f>
        <v>45000</v>
      </c>
      <c r="D283" s="66">
        <f>'Pos.'!F54+'Pos.'!F630+'Pos.'!F696</f>
        <v>58000</v>
      </c>
      <c r="E283" s="66">
        <f>'Pos.'!G54+'Pos.'!G630+'Pos.'!G696</f>
        <v>103000</v>
      </c>
    </row>
    <row r="284" spans="1:5" s="67" customFormat="1" ht="14.25" customHeight="1">
      <c r="A284" s="87" t="s">
        <v>598</v>
      </c>
      <c r="B284" s="52" t="s">
        <v>600</v>
      </c>
      <c r="C284" s="66">
        <f>'Pos.'!E55+'Pos.'!E632</f>
        <v>107000</v>
      </c>
      <c r="D284" s="66">
        <f>'Pos.'!F55+'Pos.'!F632</f>
        <v>-104000</v>
      </c>
      <c r="E284" s="66">
        <f>'Pos.'!G55+'Pos.'!G632</f>
        <v>3000</v>
      </c>
    </row>
    <row r="285" spans="1:5" s="67" customFormat="1" ht="14.25" customHeight="1">
      <c r="A285" s="87" t="s">
        <v>830</v>
      </c>
      <c r="B285" s="52" t="s">
        <v>831</v>
      </c>
      <c r="C285" s="66">
        <f>'Pos.'!E633</f>
        <v>2100</v>
      </c>
      <c r="D285" s="66">
        <f>'Pos.'!F633</f>
        <v>-1000</v>
      </c>
      <c r="E285" s="66">
        <f>'Pos.'!G633</f>
        <v>1100</v>
      </c>
    </row>
    <row r="286" spans="1:5" s="67" customFormat="1" ht="14.25" customHeight="1">
      <c r="A286" s="87" t="s">
        <v>107</v>
      </c>
      <c r="B286" s="52" t="s">
        <v>307</v>
      </c>
      <c r="C286" s="66">
        <f>'Pos.'!E56+'Pos.'!E327+'Pos.'!E471+'Pos.'!E634</f>
        <v>825000</v>
      </c>
      <c r="D286" s="66">
        <f>'Pos.'!F56+'Pos.'!F327+'Pos.'!F471+'Pos.'!F634</f>
        <v>-123000</v>
      </c>
      <c r="E286" s="66">
        <f>'Pos.'!G56+'Pos.'!G327+'Pos.'!G471+'Pos.'!G634</f>
        <v>702000</v>
      </c>
    </row>
    <row r="287" spans="1:5" ht="18" customHeight="1">
      <c r="A287" s="5" t="s">
        <v>1131</v>
      </c>
      <c r="B287" s="111" t="s">
        <v>1140</v>
      </c>
      <c r="C287" s="11">
        <f>SUM(C288)</f>
        <v>1234261</v>
      </c>
      <c r="D287" s="11">
        <f>SUM(D288)</f>
        <v>0</v>
      </c>
      <c r="E287" s="11">
        <f>SUM(E288)</f>
        <v>1234261</v>
      </c>
    </row>
    <row r="288" spans="1:5" s="67" customFormat="1" ht="15" customHeight="1">
      <c r="A288" s="87" t="s">
        <v>1132</v>
      </c>
      <c r="B288" s="52" t="s">
        <v>1139</v>
      </c>
      <c r="C288" s="66">
        <f>'Pos.'!E58</f>
        <v>1234261</v>
      </c>
      <c r="D288" s="66">
        <f>'Pos.'!F58</f>
        <v>0</v>
      </c>
      <c r="E288" s="66">
        <f>'Pos.'!G58</f>
        <v>1234261</v>
      </c>
    </row>
    <row r="289" spans="1:5" ht="18" customHeight="1">
      <c r="A289" s="5">
        <v>424</v>
      </c>
      <c r="B289" s="111" t="s">
        <v>8</v>
      </c>
      <c r="C289" s="11">
        <f>SUM(C290)</f>
        <v>120000</v>
      </c>
      <c r="D289" s="11">
        <f>SUM(D290)</f>
        <v>0</v>
      </c>
      <c r="E289" s="11">
        <f>SUM(E290)</f>
        <v>120000</v>
      </c>
    </row>
    <row r="290" spans="1:5" s="67" customFormat="1" ht="15" customHeight="1">
      <c r="A290" s="87">
        <v>4241</v>
      </c>
      <c r="B290" s="52" t="s">
        <v>181</v>
      </c>
      <c r="C290" s="66">
        <f>SUM('Pos.'!E698)</f>
        <v>120000</v>
      </c>
      <c r="D290" s="66">
        <f>SUM('Pos.'!F698)</f>
        <v>0</v>
      </c>
      <c r="E290" s="66">
        <f>SUM('Pos.'!G698)</f>
        <v>120000</v>
      </c>
    </row>
    <row r="291" spans="1:5" ht="18" customHeight="1">
      <c r="A291" s="5">
        <v>426</v>
      </c>
      <c r="B291" s="111" t="s">
        <v>9</v>
      </c>
      <c r="C291" s="11">
        <f>SUM(C292:C293)</f>
        <v>1057000</v>
      </c>
      <c r="D291" s="11">
        <f>SUM(D292:D293)</f>
        <v>-226000</v>
      </c>
      <c r="E291" s="11">
        <f>SUM(E292:E293)</f>
        <v>831000</v>
      </c>
    </row>
    <row r="292" spans="1:5" s="67" customFormat="1" ht="15" customHeight="1">
      <c r="A292" s="87">
        <v>4262</v>
      </c>
      <c r="B292" s="52" t="s">
        <v>182</v>
      </c>
      <c r="C292" s="66">
        <f>'Pos.'!E60+'Pos.'!E636+'Pos.'!E700</f>
        <v>68000</v>
      </c>
      <c r="D292" s="66">
        <f>'Pos.'!F60+'Pos.'!F636+'Pos.'!F700</f>
        <v>-43000</v>
      </c>
      <c r="E292" s="66">
        <f>'Pos.'!G60+'Pos.'!G636+'Pos.'!G700</f>
        <v>25000</v>
      </c>
    </row>
    <row r="293" spans="1:5" s="67" customFormat="1" ht="15" customHeight="1">
      <c r="A293" s="87" t="s">
        <v>334</v>
      </c>
      <c r="B293" s="52" t="s">
        <v>335</v>
      </c>
      <c r="C293" s="66">
        <f>SUM('Pos.'!E238+'Pos.'!E242+'Pos.'!E246+'Pos.'!E255+'Pos.'!E701)</f>
        <v>989000</v>
      </c>
      <c r="D293" s="66">
        <f>SUM('Pos.'!F238+'Pos.'!F242+'Pos.'!F246+'Pos.'!F255+'Pos.'!F701)</f>
        <v>-183000</v>
      </c>
      <c r="E293" s="66">
        <f>SUM('Pos.'!G238+'Pos.'!G242+'Pos.'!G246+'Pos.'!G255+'Pos.'!G701)</f>
        <v>806000</v>
      </c>
    </row>
    <row r="294" spans="1:5" ht="21" customHeight="1">
      <c r="A294" s="5" t="s">
        <v>823</v>
      </c>
      <c r="B294" s="111" t="s">
        <v>824</v>
      </c>
      <c r="C294" s="11">
        <f aca="true" t="shared" si="6" ref="C294:E295">C295</f>
        <v>0</v>
      </c>
      <c r="D294" s="11">
        <f t="shared" si="6"/>
        <v>0</v>
      </c>
      <c r="E294" s="11">
        <f t="shared" si="6"/>
        <v>0</v>
      </c>
    </row>
    <row r="295" spans="1:5" ht="18" customHeight="1">
      <c r="A295" s="5" t="s">
        <v>825</v>
      </c>
      <c r="B295" s="111" t="s">
        <v>826</v>
      </c>
      <c r="C295" s="11">
        <f t="shared" si="6"/>
        <v>0</v>
      </c>
      <c r="D295" s="11">
        <f t="shared" si="6"/>
        <v>0</v>
      </c>
      <c r="E295" s="11">
        <f t="shared" si="6"/>
        <v>0</v>
      </c>
    </row>
    <row r="296" spans="1:5" s="67" customFormat="1" ht="15" customHeight="1">
      <c r="A296" s="87" t="s">
        <v>827</v>
      </c>
      <c r="B296" s="52" t="s">
        <v>828</v>
      </c>
      <c r="C296" s="66">
        <f>'Pos.'!E704</f>
        <v>0</v>
      </c>
      <c r="D296" s="66">
        <f>'Pos.'!F704</f>
        <v>0</v>
      </c>
      <c r="E296" s="66">
        <f>'Pos.'!G704</f>
        <v>0</v>
      </c>
    </row>
    <row r="297" spans="1:5" ht="21" customHeight="1">
      <c r="A297" s="5" t="s">
        <v>11</v>
      </c>
      <c r="B297" s="111" t="s">
        <v>345</v>
      </c>
      <c r="C297" s="11">
        <f aca="true" t="shared" si="7" ref="C297:E298">C298</f>
        <v>10831000</v>
      </c>
      <c r="D297" s="11">
        <f t="shared" si="7"/>
        <v>-4881000</v>
      </c>
      <c r="E297" s="11">
        <f t="shared" si="7"/>
        <v>5950000</v>
      </c>
    </row>
    <row r="298" spans="1:5" ht="18" customHeight="1">
      <c r="A298" s="5" t="s">
        <v>12</v>
      </c>
      <c r="B298" s="111" t="s">
        <v>13</v>
      </c>
      <c r="C298" s="11">
        <f t="shared" si="7"/>
        <v>10831000</v>
      </c>
      <c r="D298" s="11">
        <f t="shared" si="7"/>
        <v>-4881000</v>
      </c>
      <c r="E298" s="11">
        <f t="shared" si="7"/>
        <v>5950000</v>
      </c>
    </row>
    <row r="299" spans="1:5" s="67" customFormat="1" ht="15" customHeight="1">
      <c r="A299" s="87" t="s">
        <v>14</v>
      </c>
      <c r="B299" s="52" t="s">
        <v>67</v>
      </c>
      <c r="C299" s="66">
        <f>'Pos.'!E161+'Pos.'!E165+'Pos.'!E169+'Pos.'!E409+'Pos.'!E461+'Pos.'!E475+'Pos.'!E490+'Pos.'!E497+'Pos.'!E640</f>
        <v>10831000</v>
      </c>
      <c r="D299" s="66">
        <f>'Pos.'!F161+'Pos.'!F165+'Pos.'!F169+'Pos.'!F409+'Pos.'!F461+'Pos.'!F475+'Pos.'!F490+'Pos.'!F497+'Pos.'!F640</f>
        <v>-4881000</v>
      </c>
      <c r="E299" s="66">
        <f>'Pos.'!G161+'Pos.'!G165+'Pos.'!G169+'Pos.'!G409+'Pos.'!G461+'Pos.'!G475+'Pos.'!G490+'Pos.'!G497+'Pos.'!G640</f>
        <v>5950000</v>
      </c>
    </row>
    <row r="300" spans="1:5" ht="25.5" customHeight="1">
      <c r="A300" s="6"/>
      <c r="B300" s="110" t="s">
        <v>183</v>
      </c>
      <c r="C300" s="105">
        <f>C196+C271</f>
        <v>64164661</v>
      </c>
      <c r="D300" s="105">
        <f>D196+D271</f>
        <v>-14071000</v>
      </c>
      <c r="E300" s="105">
        <f>E196+E271</f>
        <v>50093661</v>
      </c>
    </row>
    <row r="301" spans="1:5" ht="4.5" customHeight="1">
      <c r="A301" s="29"/>
      <c r="B301" s="29"/>
      <c r="C301" s="29"/>
      <c r="D301" s="29"/>
      <c r="E301" s="29"/>
    </row>
    <row r="302" spans="1:5" ht="28.5" customHeight="1" hidden="1">
      <c r="A302" s="50" t="s">
        <v>184</v>
      </c>
      <c r="B302" s="30"/>
      <c r="C302" s="29"/>
      <c r="D302" s="29"/>
      <c r="E302" s="29"/>
    </row>
    <row r="303" spans="1:5" ht="0.75" customHeight="1" hidden="1">
      <c r="A303" s="29"/>
      <c r="B303" s="29"/>
      <c r="C303" s="29"/>
      <c r="D303" s="29"/>
      <c r="E303" s="29"/>
    </row>
    <row r="304" spans="1:5" ht="14.25" customHeight="1">
      <c r="A304" s="154" t="s">
        <v>60</v>
      </c>
      <c r="B304" s="154"/>
      <c r="C304" s="154"/>
      <c r="D304" s="154"/>
      <c r="E304" s="154"/>
    </row>
    <row r="305" ht="6" customHeight="1"/>
    <row r="306" spans="1:5" ht="12.75" customHeight="1">
      <c r="A306" s="67" t="s">
        <v>1168</v>
      </c>
      <c r="B306" s="67"/>
      <c r="C306" s="67"/>
      <c r="D306" s="67"/>
      <c r="E306" s="67"/>
    </row>
    <row r="307" spans="1:5" ht="12.75" customHeight="1">
      <c r="A307" s="67" t="s">
        <v>1035</v>
      </c>
      <c r="B307" s="67"/>
      <c r="C307" s="67"/>
      <c r="D307" s="67"/>
      <c r="E307" s="67"/>
    </row>
    <row r="308" spans="1:5" ht="12.75" customHeight="1">
      <c r="A308" s="67" t="s">
        <v>1160</v>
      </c>
      <c r="B308" s="67"/>
      <c r="C308" s="67"/>
      <c r="D308" s="67"/>
      <c r="E308" s="67"/>
    </row>
    <row r="309" spans="1:5" ht="69.75" customHeight="1">
      <c r="A309" s="29"/>
      <c r="B309" s="29"/>
      <c r="C309" s="29"/>
      <c r="D309" s="29"/>
      <c r="E309" s="29"/>
    </row>
    <row r="310" ht="32.25" customHeight="1">
      <c r="A310" s="50" t="s">
        <v>61</v>
      </c>
    </row>
    <row r="312" spans="1:5" ht="21" customHeight="1">
      <c r="A312" s="154" t="s">
        <v>62</v>
      </c>
      <c r="B312" s="154"/>
      <c r="C312" s="154"/>
      <c r="D312" s="154"/>
      <c r="E312" s="154"/>
    </row>
    <row r="313" ht="18" customHeight="1"/>
    <row r="314" spans="1:5" ht="12.75" customHeight="1">
      <c r="A314" s="67" t="s">
        <v>1046</v>
      </c>
      <c r="B314" s="67"/>
      <c r="C314" s="67"/>
      <c r="D314" s="67"/>
      <c r="E314" s="67"/>
    </row>
    <row r="315" spans="1:5" ht="12">
      <c r="A315" s="67"/>
      <c r="B315" s="67"/>
      <c r="C315" s="67"/>
      <c r="D315" s="67"/>
      <c r="E315" s="67"/>
    </row>
    <row r="316" ht="18.75" customHeight="1"/>
    <row r="317" ht="20.25" customHeight="1"/>
    <row r="318" spans="1:5" ht="20.25" customHeight="1">
      <c r="A318" s="154" t="s">
        <v>63</v>
      </c>
      <c r="B318" s="154"/>
      <c r="C318" s="154"/>
      <c r="D318" s="154"/>
      <c r="E318" s="154"/>
    </row>
    <row r="319" spans="1:5" ht="15" customHeight="1">
      <c r="A319" s="154" t="s">
        <v>64</v>
      </c>
      <c r="B319" s="154"/>
      <c r="C319" s="154"/>
      <c r="D319" s="154"/>
      <c r="E319" s="154"/>
    </row>
    <row r="320" spans="1:5" ht="15" customHeight="1">
      <c r="A320" s="153" t="s">
        <v>65</v>
      </c>
      <c r="B320" s="153"/>
      <c r="C320" s="153"/>
      <c r="D320" s="153"/>
      <c r="E320" s="153"/>
    </row>
    <row r="321" spans="1:5" ht="15" customHeight="1">
      <c r="A321" s="153" t="s">
        <v>278</v>
      </c>
      <c r="B321" s="153"/>
      <c r="C321" s="153"/>
      <c r="D321" s="153"/>
      <c r="E321" s="153"/>
    </row>
    <row r="324" spans="1:2" ht="15" customHeight="1">
      <c r="A324" s="67" t="s">
        <v>1165</v>
      </c>
      <c r="B324" s="67"/>
    </row>
    <row r="325" spans="1:2" ht="15" customHeight="1">
      <c r="A325" s="67" t="s">
        <v>1166</v>
      </c>
      <c r="B325" s="67"/>
    </row>
    <row r="326" spans="1:2" ht="12">
      <c r="A326" s="67"/>
      <c r="B326" s="67"/>
    </row>
    <row r="327" spans="1:2" ht="16.5" customHeight="1">
      <c r="A327" s="67" t="s">
        <v>1167</v>
      </c>
      <c r="B327" s="67"/>
    </row>
    <row r="328" ht="23.25" customHeight="1"/>
    <row r="329" ht="23.25" customHeight="1"/>
    <row r="330" spans="3:5" ht="17.25" customHeight="1">
      <c r="C330" s="15"/>
      <c r="D330" s="15"/>
      <c r="E330" s="15"/>
    </row>
    <row r="331" spans="3:5" ht="21.75" customHeight="1">
      <c r="C331" s="154" t="s">
        <v>279</v>
      </c>
      <c r="D331" s="154"/>
      <c r="E331" s="154"/>
    </row>
    <row r="332" spans="3:5" ht="15.75" customHeight="1">
      <c r="C332" s="157" t="s">
        <v>829</v>
      </c>
      <c r="D332" s="157"/>
      <c r="E332" s="157"/>
    </row>
    <row r="333" spans="2:5" ht="33.75" customHeight="1">
      <c r="B333" s="12"/>
      <c r="C333" s="20"/>
      <c r="D333" s="20"/>
      <c r="E333" s="20"/>
    </row>
  </sheetData>
  <sheetProtection/>
  <mergeCells count="14">
    <mergeCell ref="A6:E6"/>
    <mergeCell ref="A12:E12"/>
    <mergeCell ref="A312:E312"/>
    <mergeCell ref="A8:E8"/>
    <mergeCell ref="A318:E318"/>
    <mergeCell ref="A319:E319"/>
    <mergeCell ref="A7:E7"/>
    <mergeCell ref="A320:E320"/>
    <mergeCell ref="A304:E304"/>
    <mergeCell ref="A19:B19"/>
    <mergeCell ref="A42:E42"/>
    <mergeCell ref="C331:E331"/>
    <mergeCell ref="C332:E332"/>
    <mergeCell ref="A321:E321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5"/>
  <sheetViews>
    <sheetView tabSelected="1" zoomScale="80" zoomScaleNormal="80" zoomScaleSheetLayoutView="50" workbookViewId="0" topLeftCell="A1">
      <selection activeCell="G461" sqref="G461"/>
    </sheetView>
  </sheetViews>
  <sheetFormatPr defaultColWidth="9.140625" defaultRowHeight="12.75"/>
  <cols>
    <col min="1" max="1" width="5.00390625" style="33" customWidth="1"/>
    <col min="2" max="2" width="6.7109375" style="58" customWidth="1"/>
    <col min="3" max="3" width="8.28125" style="33" customWidth="1"/>
    <col min="4" max="4" width="41.57421875" style="33" customWidth="1"/>
    <col min="5" max="5" width="10.7109375" style="33" customWidth="1"/>
    <col min="6" max="6" width="11.28125" style="33" customWidth="1"/>
    <col min="7" max="7" width="10.8515625" style="33" customWidth="1"/>
    <col min="8" max="8" width="11.28125" style="33" customWidth="1"/>
    <col min="9" max="9" width="10.28125" style="33" customWidth="1"/>
    <col min="10" max="10" width="10.8515625" style="33" customWidth="1"/>
    <col min="11" max="11" width="10.00390625" style="33" customWidth="1"/>
    <col min="12" max="12" width="10.421875" style="33" customWidth="1"/>
    <col min="13" max="13" width="7.421875" style="33" customWidth="1"/>
    <col min="14" max="14" width="6.28125" style="33" customWidth="1"/>
    <col min="15" max="15" width="9.57421875" style="33" customWidth="1"/>
    <col min="16" max="16384" width="9.140625" style="33" customWidth="1"/>
  </cols>
  <sheetData>
    <row r="1" spans="1:15" ht="17.25" customHeight="1">
      <c r="A1" s="179" t="s">
        <v>2</v>
      </c>
      <c r="B1" s="180" t="s">
        <v>44</v>
      </c>
      <c r="C1" s="181" t="s">
        <v>554</v>
      </c>
      <c r="D1" s="183" t="s">
        <v>59</v>
      </c>
      <c r="E1" s="189" t="s">
        <v>1052</v>
      </c>
      <c r="F1" s="189" t="s">
        <v>921</v>
      </c>
      <c r="G1" s="181" t="s">
        <v>1053</v>
      </c>
      <c r="H1" s="182" t="s">
        <v>1054</v>
      </c>
      <c r="I1" s="182"/>
      <c r="J1" s="182"/>
      <c r="K1" s="182"/>
      <c r="L1" s="182"/>
      <c r="M1" s="182"/>
      <c r="N1" s="182"/>
      <c r="O1" s="182"/>
    </row>
    <row r="2" spans="1:15" ht="36" customHeight="1">
      <c r="A2" s="179"/>
      <c r="B2" s="179"/>
      <c r="C2" s="182"/>
      <c r="D2" s="183"/>
      <c r="E2" s="190"/>
      <c r="F2" s="190"/>
      <c r="G2" s="182"/>
      <c r="H2" s="102" t="s">
        <v>272</v>
      </c>
      <c r="I2" s="102" t="s">
        <v>45</v>
      </c>
      <c r="J2" s="102" t="s">
        <v>271</v>
      </c>
      <c r="K2" s="102" t="s">
        <v>273</v>
      </c>
      <c r="L2" s="102" t="s">
        <v>46</v>
      </c>
      <c r="M2" s="102" t="s">
        <v>738</v>
      </c>
      <c r="N2" s="102" t="s">
        <v>274</v>
      </c>
      <c r="O2" s="102" t="s">
        <v>628</v>
      </c>
    </row>
    <row r="3" spans="1:15" ht="10.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  <c r="L3" s="54">
        <v>12</v>
      </c>
      <c r="M3" s="54">
        <v>13</v>
      </c>
      <c r="N3" s="54">
        <v>14</v>
      </c>
      <c r="O3" s="54">
        <v>15</v>
      </c>
    </row>
    <row r="4" spans="1:15" s="29" customFormat="1" ht="36.75" customHeight="1">
      <c r="A4" s="83"/>
      <c r="B4" s="204" t="s">
        <v>1047</v>
      </c>
      <c r="C4" s="205"/>
      <c r="D4" s="206"/>
      <c r="E4" s="84">
        <f>E5+E573+E650</f>
        <v>64164661</v>
      </c>
      <c r="F4" s="84">
        <f>F5+F573+F650</f>
        <v>-14071000</v>
      </c>
      <c r="G4" s="84">
        <f aca="true" t="shared" si="0" ref="G4:G36">SUM(H4:O4)</f>
        <v>50093661</v>
      </c>
      <c r="H4" s="84">
        <f aca="true" t="shared" si="1" ref="H4:O4">H5+H573+H650</f>
        <v>27564500</v>
      </c>
      <c r="I4" s="84">
        <f t="shared" si="1"/>
        <v>7872100</v>
      </c>
      <c r="J4" s="84">
        <f t="shared" si="1"/>
        <v>8289000</v>
      </c>
      <c r="K4" s="84">
        <f t="shared" si="1"/>
        <v>2279900</v>
      </c>
      <c r="L4" s="84">
        <f t="shared" si="1"/>
        <v>1459261</v>
      </c>
      <c r="M4" s="84">
        <f t="shared" si="1"/>
        <v>22000</v>
      </c>
      <c r="N4" s="84">
        <f t="shared" si="1"/>
        <v>0</v>
      </c>
      <c r="O4" s="84">
        <f t="shared" si="1"/>
        <v>2606900</v>
      </c>
    </row>
    <row r="5" spans="1:15" ht="34.5" customHeight="1">
      <c r="A5" s="35"/>
      <c r="B5" s="55"/>
      <c r="C5" s="202" t="s">
        <v>1048</v>
      </c>
      <c r="D5" s="203"/>
      <c r="E5" s="17">
        <f>E6+E61+E83+E112+E119+E150+E173+E182+E197+E231+E247+E280+E285+E297+E328+E345+E369+E383+E410+E498+E503+E513+E531</f>
        <v>56658861</v>
      </c>
      <c r="F5" s="17">
        <f>F6+F61+F83+F112+F119+F150+F173+F182+F197+F231+F247+F280+F285+F297+F328+F345+F369+F383+F410+F498+F503+F513+F531</f>
        <v>-11524000</v>
      </c>
      <c r="G5" s="17">
        <f t="shared" si="0"/>
        <v>45134861</v>
      </c>
      <c r="H5" s="17">
        <f aca="true" t="shared" si="2" ref="H5:O5">H6+H61+H83+H112+H119+H150+H173+H182+H197+H231+H247+H280+H285+H297+H328+H345+H369+H383+H410+H498+H503+H513+H531</f>
        <v>23748700</v>
      </c>
      <c r="I5" s="17">
        <f t="shared" si="2"/>
        <v>7850000</v>
      </c>
      <c r="J5" s="17">
        <f t="shared" si="2"/>
        <v>7494000</v>
      </c>
      <c r="K5" s="17">
        <f t="shared" si="2"/>
        <v>2047000</v>
      </c>
      <c r="L5" s="17">
        <f t="shared" si="2"/>
        <v>1434261</v>
      </c>
      <c r="M5" s="17">
        <f t="shared" si="2"/>
        <v>22000</v>
      </c>
      <c r="N5" s="17">
        <f t="shared" si="2"/>
        <v>0</v>
      </c>
      <c r="O5" s="17">
        <f t="shared" si="2"/>
        <v>2538900</v>
      </c>
    </row>
    <row r="6" spans="1:15" s="74" customFormat="1" ht="21.75" customHeight="1">
      <c r="A6" s="73"/>
      <c r="B6" s="68"/>
      <c r="C6" s="201" t="s">
        <v>704</v>
      </c>
      <c r="D6" s="201"/>
      <c r="E6" s="72">
        <f>E7+E40+E49</f>
        <v>7950261</v>
      </c>
      <c r="F6" s="72">
        <f>F7+F40+F49</f>
        <v>-375000</v>
      </c>
      <c r="G6" s="72">
        <f t="shared" si="0"/>
        <v>7575261</v>
      </c>
      <c r="H6" s="72">
        <f aca="true" t="shared" si="3" ref="H6:O6">H7+H40+H49</f>
        <v>4400000</v>
      </c>
      <c r="I6" s="72">
        <f t="shared" si="3"/>
        <v>1941000</v>
      </c>
      <c r="J6" s="72">
        <f t="shared" si="3"/>
        <v>0</v>
      </c>
      <c r="K6" s="72">
        <f t="shared" si="3"/>
        <v>0</v>
      </c>
      <c r="L6" s="72">
        <f t="shared" si="3"/>
        <v>1234261</v>
      </c>
      <c r="M6" s="72">
        <f t="shared" si="3"/>
        <v>0</v>
      </c>
      <c r="N6" s="72">
        <f t="shared" si="3"/>
        <v>0</v>
      </c>
      <c r="O6" s="72">
        <f t="shared" si="3"/>
        <v>0</v>
      </c>
    </row>
    <row r="7" spans="1:15" s="9" customFormat="1" ht="18.75" customHeight="1">
      <c r="A7" s="16"/>
      <c r="B7" s="56" t="s">
        <v>3</v>
      </c>
      <c r="C7" s="194" t="s">
        <v>388</v>
      </c>
      <c r="D7" s="195"/>
      <c r="E7" s="18">
        <f>E8+E16</f>
        <v>5676000</v>
      </c>
      <c r="F7" s="18">
        <f>F8+F16</f>
        <v>-272000</v>
      </c>
      <c r="G7" s="146">
        <f t="shared" si="0"/>
        <v>5404000</v>
      </c>
      <c r="H7" s="18">
        <f>H8+H16</f>
        <v>3613000</v>
      </c>
      <c r="I7" s="18">
        <f aca="true" t="shared" si="4" ref="I7:O7">I8+I16</f>
        <v>1791000</v>
      </c>
      <c r="J7" s="18">
        <f t="shared" si="4"/>
        <v>0</v>
      </c>
      <c r="K7" s="18">
        <f t="shared" si="4"/>
        <v>0</v>
      </c>
      <c r="L7" s="18">
        <f t="shared" si="4"/>
        <v>0</v>
      </c>
      <c r="M7" s="18">
        <f t="shared" si="4"/>
        <v>0</v>
      </c>
      <c r="N7" s="18">
        <f t="shared" si="4"/>
        <v>0</v>
      </c>
      <c r="O7" s="18">
        <f t="shared" si="4"/>
        <v>0</v>
      </c>
    </row>
    <row r="8" spans="1:15" ht="21" customHeight="1">
      <c r="A8" s="31"/>
      <c r="B8" s="57"/>
      <c r="C8" s="31">
        <v>31</v>
      </c>
      <c r="D8" s="37" t="s">
        <v>15</v>
      </c>
      <c r="E8" s="38">
        <f>E9+E11+E13</f>
        <v>4236000</v>
      </c>
      <c r="F8" s="38">
        <f>F9+F11+F13</f>
        <v>-412000</v>
      </c>
      <c r="G8" s="147">
        <f t="shared" si="0"/>
        <v>3824000</v>
      </c>
      <c r="H8" s="38">
        <f aca="true" t="shared" si="5" ref="H8:N8">H9+H11+H13</f>
        <v>2058000</v>
      </c>
      <c r="I8" s="38">
        <f t="shared" si="5"/>
        <v>1766000</v>
      </c>
      <c r="J8" s="38">
        <f t="shared" si="5"/>
        <v>0</v>
      </c>
      <c r="K8" s="38">
        <f t="shared" si="5"/>
        <v>0</v>
      </c>
      <c r="L8" s="38">
        <f t="shared" si="5"/>
        <v>0</v>
      </c>
      <c r="M8" s="38">
        <f t="shared" si="5"/>
        <v>0</v>
      </c>
      <c r="N8" s="38">
        <f t="shared" si="5"/>
        <v>0</v>
      </c>
      <c r="O8" s="38">
        <f>O9+O11+O13+O28</f>
        <v>0</v>
      </c>
    </row>
    <row r="9" spans="1:15" ht="18" customHeight="1">
      <c r="A9" s="31"/>
      <c r="B9" s="57"/>
      <c r="C9" s="31">
        <v>311</v>
      </c>
      <c r="D9" s="37" t="s">
        <v>336</v>
      </c>
      <c r="E9" s="38">
        <f>SUM(E10:E10)</f>
        <v>3550000</v>
      </c>
      <c r="F9" s="38">
        <f>SUM(F10:F10)</f>
        <v>-300000</v>
      </c>
      <c r="G9" s="147">
        <f t="shared" si="0"/>
        <v>3250000</v>
      </c>
      <c r="H9" s="38">
        <f aca="true" t="shared" si="6" ref="H9:O9">SUM(H10:H10)</f>
        <v>1704000</v>
      </c>
      <c r="I9" s="38">
        <f t="shared" si="6"/>
        <v>1546000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0</v>
      </c>
      <c r="O9" s="38">
        <f t="shared" si="6"/>
        <v>0</v>
      </c>
    </row>
    <row r="10" spans="1:15" s="94" customFormat="1" ht="15" customHeight="1">
      <c r="A10" s="88" t="s">
        <v>391</v>
      </c>
      <c r="B10" s="89"/>
      <c r="C10" s="90">
        <v>3111</v>
      </c>
      <c r="D10" s="91" t="s">
        <v>16</v>
      </c>
      <c r="E10" s="92">
        <v>3550000</v>
      </c>
      <c r="F10" s="92">
        <f>G10-E10</f>
        <v>-300000</v>
      </c>
      <c r="G10" s="100">
        <f t="shared" si="0"/>
        <v>3250000</v>
      </c>
      <c r="H10" s="92">
        <v>1704000</v>
      </c>
      <c r="I10" s="92">
        <v>1546000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2">
        <v>0</v>
      </c>
    </row>
    <row r="11" spans="1:15" ht="12.75" customHeight="1">
      <c r="A11" s="39"/>
      <c r="B11" s="57"/>
      <c r="C11" s="31">
        <v>312</v>
      </c>
      <c r="D11" s="37" t="s">
        <v>17</v>
      </c>
      <c r="E11" s="38">
        <f aca="true" t="shared" si="7" ref="E11:O11">E12</f>
        <v>100000</v>
      </c>
      <c r="F11" s="38">
        <f t="shared" si="7"/>
        <v>0</v>
      </c>
      <c r="G11" s="147">
        <f t="shared" si="0"/>
        <v>100000</v>
      </c>
      <c r="H11" s="38">
        <f t="shared" si="7"/>
        <v>100000</v>
      </c>
      <c r="I11" s="38">
        <f t="shared" si="7"/>
        <v>0</v>
      </c>
      <c r="J11" s="38">
        <f t="shared" si="7"/>
        <v>0</v>
      </c>
      <c r="K11" s="38">
        <f t="shared" si="7"/>
        <v>0</v>
      </c>
      <c r="L11" s="38">
        <f t="shared" si="7"/>
        <v>0</v>
      </c>
      <c r="M11" s="38">
        <f t="shared" si="7"/>
        <v>0</v>
      </c>
      <c r="N11" s="38">
        <f t="shared" si="7"/>
        <v>0</v>
      </c>
      <c r="O11" s="38">
        <f t="shared" si="7"/>
        <v>0</v>
      </c>
    </row>
    <row r="12" spans="1:15" s="94" customFormat="1" ht="15" customHeight="1">
      <c r="A12" s="88" t="s">
        <v>392</v>
      </c>
      <c r="B12" s="89"/>
      <c r="C12" s="90">
        <v>3121</v>
      </c>
      <c r="D12" s="91" t="s">
        <v>18</v>
      </c>
      <c r="E12" s="92">
        <v>100000</v>
      </c>
      <c r="F12" s="92">
        <f>G12-E12</f>
        <v>0</v>
      </c>
      <c r="G12" s="100">
        <f t="shared" si="0"/>
        <v>100000</v>
      </c>
      <c r="H12" s="92">
        <v>100000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2">
        <v>0</v>
      </c>
    </row>
    <row r="13" spans="1:15" ht="11.25" customHeight="1">
      <c r="A13" s="39"/>
      <c r="B13" s="57"/>
      <c r="C13" s="31">
        <v>313</v>
      </c>
      <c r="D13" s="37" t="s">
        <v>19</v>
      </c>
      <c r="E13" s="38">
        <f>SUM(E14:E15)</f>
        <v>586000</v>
      </c>
      <c r="F13" s="38">
        <f>SUM(F14:F15)</f>
        <v>-112000</v>
      </c>
      <c r="G13" s="147">
        <f t="shared" si="0"/>
        <v>474000</v>
      </c>
      <c r="H13" s="38">
        <f>SUM(H14:H15)</f>
        <v>254000</v>
      </c>
      <c r="I13" s="38">
        <f>SUM(I14:I15)</f>
        <v>220000</v>
      </c>
      <c r="J13" s="38">
        <f aca="true" t="shared" si="8" ref="J13:O13">SUM(J14:J15)</f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8">
        <f t="shared" si="8"/>
        <v>0</v>
      </c>
      <c r="O13" s="38">
        <f t="shared" si="8"/>
        <v>0</v>
      </c>
    </row>
    <row r="14" spans="1:15" s="94" customFormat="1" ht="15" customHeight="1">
      <c r="A14" s="88" t="s">
        <v>393</v>
      </c>
      <c r="B14" s="88"/>
      <c r="C14" s="90">
        <v>3132</v>
      </c>
      <c r="D14" s="91" t="s">
        <v>337</v>
      </c>
      <c r="E14" s="92">
        <v>581700</v>
      </c>
      <c r="F14" s="92">
        <f>G14-E14</f>
        <v>-111700</v>
      </c>
      <c r="G14" s="100">
        <f t="shared" si="0"/>
        <v>470000</v>
      </c>
      <c r="H14" s="92">
        <v>250000</v>
      </c>
      <c r="I14" s="92">
        <v>220000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2">
        <v>0</v>
      </c>
    </row>
    <row r="15" spans="1:15" s="94" customFormat="1" ht="15" customHeight="1">
      <c r="A15" s="88" t="s">
        <v>394</v>
      </c>
      <c r="B15" s="88"/>
      <c r="C15" s="90">
        <v>3133</v>
      </c>
      <c r="D15" s="91" t="s">
        <v>338</v>
      </c>
      <c r="E15" s="92">
        <v>4300</v>
      </c>
      <c r="F15" s="92">
        <f>G15-E15</f>
        <v>-300</v>
      </c>
      <c r="G15" s="100">
        <f t="shared" si="0"/>
        <v>4000</v>
      </c>
      <c r="H15" s="92">
        <v>4000</v>
      </c>
      <c r="I15" s="92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2">
        <v>0</v>
      </c>
    </row>
    <row r="16" spans="1:15" ht="15.75" customHeight="1">
      <c r="A16" s="39"/>
      <c r="B16" s="39"/>
      <c r="C16" s="31">
        <v>32</v>
      </c>
      <c r="D16" s="37" t="s">
        <v>20</v>
      </c>
      <c r="E16" s="38">
        <f>E17+E22+E28+E35</f>
        <v>1440000</v>
      </c>
      <c r="F16" s="38">
        <f>F17+F22+F28+F35</f>
        <v>140000</v>
      </c>
      <c r="G16" s="147">
        <f t="shared" si="0"/>
        <v>1580000</v>
      </c>
      <c r="H16" s="38">
        <f>H17+H22+H28+H35</f>
        <v>1555000</v>
      </c>
      <c r="I16" s="38">
        <f>I17+I22+I28+I35</f>
        <v>25000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ht="13.5" customHeight="1">
      <c r="A17" s="39"/>
      <c r="B17" s="39"/>
      <c r="C17" s="31">
        <v>321</v>
      </c>
      <c r="D17" s="37" t="s">
        <v>21</v>
      </c>
      <c r="E17" s="38">
        <f>SUM(E18:E21)</f>
        <v>250000</v>
      </c>
      <c r="F17" s="38">
        <f>SUM(F18:F21)</f>
        <v>10000</v>
      </c>
      <c r="G17" s="147">
        <f t="shared" si="0"/>
        <v>260000</v>
      </c>
      <c r="H17" s="38">
        <f>SUM(H18:H21)</f>
        <v>260000</v>
      </c>
      <c r="I17" s="38">
        <f>SUM(I18:I20)</f>
        <v>0</v>
      </c>
      <c r="J17" s="38">
        <f>SUM(J18:J20)</f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s="94" customFormat="1" ht="15" customHeight="1">
      <c r="A18" s="88" t="s">
        <v>395</v>
      </c>
      <c r="B18" s="88"/>
      <c r="C18" s="90">
        <v>3211</v>
      </c>
      <c r="D18" s="91" t="s">
        <v>22</v>
      </c>
      <c r="E18" s="92">
        <v>100000</v>
      </c>
      <c r="F18" s="92">
        <f>G18-E18</f>
        <v>20000</v>
      </c>
      <c r="G18" s="100">
        <f t="shared" si="0"/>
        <v>120000</v>
      </c>
      <c r="H18" s="92">
        <v>120000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1:15" s="94" customFormat="1" ht="15" customHeight="1">
      <c r="A19" s="88" t="s">
        <v>396</v>
      </c>
      <c r="B19" s="88"/>
      <c r="C19" s="90" t="s">
        <v>53</v>
      </c>
      <c r="D19" s="91" t="s">
        <v>54</v>
      </c>
      <c r="E19" s="92">
        <v>125000</v>
      </c>
      <c r="F19" s="92">
        <f>G19-E19</f>
        <v>-15000</v>
      </c>
      <c r="G19" s="100">
        <f t="shared" si="0"/>
        <v>110000</v>
      </c>
      <c r="H19" s="92">
        <v>110000</v>
      </c>
      <c r="I19" s="92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</row>
    <row r="20" spans="1:15" s="94" customFormat="1" ht="15" customHeight="1">
      <c r="A20" s="88" t="s">
        <v>397</v>
      </c>
      <c r="B20" s="88"/>
      <c r="C20" s="90">
        <v>3213</v>
      </c>
      <c r="D20" s="91" t="s">
        <v>23</v>
      </c>
      <c r="E20" s="92">
        <v>20000</v>
      </c>
      <c r="F20" s="92">
        <f>G20-E20</f>
        <v>9000</v>
      </c>
      <c r="G20" s="100">
        <f t="shared" si="0"/>
        <v>29000</v>
      </c>
      <c r="H20" s="92">
        <v>29000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1:15" s="94" customFormat="1" ht="15" customHeight="1">
      <c r="A21" s="88" t="s">
        <v>398</v>
      </c>
      <c r="B21" s="88"/>
      <c r="C21" s="90" t="s">
        <v>328</v>
      </c>
      <c r="D21" s="91" t="s">
        <v>339</v>
      </c>
      <c r="E21" s="92">
        <v>5000</v>
      </c>
      <c r="F21" s="92">
        <f>G21-E21</f>
        <v>-4000</v>
      </c>
      <c r="G21" s="100">
        <f t="shared" si="0"/>
        <v>1000</v>
      </c>
      <c r="H21" s="92">
        <v>1000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</row>
    <row r="22" spans="1:15" ht="14.25" customHeight="1">
      <c r="A22" s="39"/>
      <c r="B22" s="39"/>
      <c r="C22" s="31">
        <v>322</v>
      </c>
      <c r="D22" s="37" t="s">
        <v>24</v>
      </c>
      <c r="E22" s="38">
        <f>SUM(E23:E27)</f>
        <v>340000</v>
      </c>
      <c r="F22" s="38">
        <f>SUM(F23:F27)</f>
        <v>125000</v>
      </c>
      <c r="G22" s="147">
        <f t="shared" si="0"/>
        <v>465000</v>
      </c>
      <c r="H22" s="38">
        <f>SUM(H23:H27)</f>
        <v>465000</v>
      </c>
      <c r="I22" s="38">
        <f>SUM(I23:I27)</f>
        <v>0</v>
      </c>
      <c r="J22" s="38">
        <f>SUM(J23:J27)</f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s="94" customFormat="1" ht="15" customHeight="1">
      <c r="A23" s="88" t="s">
        <v>399</v>
      </c>
      <c r="B23" s="88"/>
      <c r="C23" s="90">
        <v>3221</v>
      </c>
      <c r="D23" s="91" t="s">
        <v>25</v>
      </c>
      <c r="E23" s="92">
        <v>150000</v>
      </c>
      <c r="F23" s="92">
        <f>G23-E23</f>
        <v>35000</v>
      </c>
      <c r="G23" s="100">
        <f t="shared" si="0"/>
        <v>185000</v>
      </c>
      <c r="H23" s="92">
        <v>185000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</row>
    <row r="24" spans="1:15" s="94" customFormat="1" ht="15" customHeight="1">
      <c r="A24" s="88" t="s">
        <v>400</v>
      </c>
      <c r="B24" s="88"/>
      <c r="C24" s="90">
        <v>3223</v>
      </c>
      <c r="D24" s="91" t="s">
        <v>26</v>
      </c>
      <c r="E24" s="92">
        <v>140000</v>
      </c>
      <c r="F24" s="92">
        <f>G24-E24</f>
        <v>90000</v>
      </c>
      <c r="G24" s="100">
        <f t="shared" si="0"/>
        <v>230000</v>
      </c>
      <c r="H24" s="92">
        <v>230000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</row>
    <row r="25" spans="1:15" s="94" customFormat="1" ht="15" customHeight="1">
      <c r="A25" s="88" t="s">
        <v>401</v>
      </c>
      <c r="B25" s="88"/>
      <c r="C25" s="90">
        <v>3224</v>
      </c>
      <c r="D25" s="91" t="s">
        <v>27</v>
      </c>
      <c r="E25" s="92">
        <v>10000</v>
      </c>
      <c r="F25" s="92">
        <f>G25-E25</f>
        <v>0</v>
      </c>
      <c r="G25" s="100">
        <f t="shared" si="0"/>
        <v>10000</v>
      </c>
      <c r="H25" s="92">
        <v>10000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</row>
    <row r="26" spans="1:15" s="94" customFormat="1" ht="15" customHeight="1">
      <c r="A26" s="88" t="s">
        <v>402</v>
      </c>
      <c r="B26" s="88"/>
      <c r="C26" s="90">
        <v>3225</v>
      </c>
      <c r="D26" s="91" t="s">
        <v>28</v>
      </c>
      <c r="E26" s="92">
        <v>10000</v>
      </c>
      <c r="F26" s="92">
        <f>G26-E26</f>
        <v>0</v>
      </c>
      <c r="G26" s="100">
        <f>SUM(H26:O26)</f>
        <v>10000</v>
      </c>
      <c r="H26" s="92">
        <v>10000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</row>
    <row r="27" spans="1:15" s="94" customFormat="1" ht="15" customHeight="1">
      <c r="A27" s="88" t="s">
        <v>403</v>
      </c>
      <c r="B27" s="88"/>
      <c r="C27" s="90" t="s">
        <v>385</v>
      </c>
      <c r="D27" s="91" t="s">
        <v>386</v>
      </c>
      <c r="E27" s="92">
        <v>30000</v>
      </c>
      <c r="F27" s="92">
        <f>G27-E27</f>
        <v>0</v>
      </c>
      <c r="G27" s="100">
        <f t="shared" si="0"/>
        <v>30000</v>
      </c>
      <c r="H27" s="92">
        <v>30000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</row>
    <row r="28" spans="1:15" ht="11.25" customHeight="1">
      <c r="A28" s="40"/>
      <c r="B28" s="39"/>
      <c r="C28" s="31">
        <v>323</v>
      </c>
      <c r="D28" s="37" t="s">
        <v>29</v>
      </c>
      <c r="E28" s="38">
        <f>SUM(E29:E34)</f>
        <v>760000</v>
      </c>
      <c r="F28" s="38">
        <f>SUM(F29:F34)</f>
        <v>-30000</v>
      </c>
      <c r="G28" s="147">
        <f t="shared" si="0"/>
        <v>730000</v>
      </c>
      <c r="H28" s="38">
        <f aca="true" t="shared" si="9" ref="H28:M28">SUM(H29:H34)</f>
        <v>705000</v>
      </c>
      <c r="I28" s="38">
        <f t="shared" si="9"/>
        <v>25000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6">
        <v>0</v>
      </c>
      <c r="O28" s="38">
        <v>0</v>
      </c>
    </row>
    <row r="29" spans="1:15" s="94" customFormat="1" ht="15" customHeight="1">
      <c r="A29" s="88" t="s">
        <v>404</v>
      </c>
      <c r="B29" s="88"/>
      <c r="C29" s="90">
        <v>3231</v>
      </c>
      <c r="D29" s="91" t="s">
        <v>30</v>
      </c>
      <c r="E29" s="92">
        <v>250000</v>
      </c>
      <c r="F29" s="92">
        <f aca="true" t="shared" si="10" ref="F29:F34">G29-E29</f>
        <v>30000</v>
      </c>
      <c r="G29" s="100">
        <f t="shared" si="0"/>
        <v>280000</v>
      </c>
      <c r="H29" s="92">
        <v>280000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</row>
    <row r="30" spans="1:15" s="94" customFormat="1" ht="15" customHeight="1">
      <c r="A30" s="88" t="s">
        <v>405</v>
      </c>
      <c r="B30" s="88"/>
      <c r="C30" s="90">
        <v>3232</v>
      </c>
      <c r="D30" s="91" t="s">
        <v>31</v>
      </c>
      <c r="E30" s="92">
        <v>100000</v>
      </c>
      <c r="F30" s="92">
        <f t="shared" si="10"/>
        <v>0</v>
      </c>
      <c r="G30" s="100">
        <f t="shared" si="0"/>
        <v>100000</v>
      </c>
      <c r="H30" s="92">
        <v>100000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1:15" s="94" customFormat="1" ht="15" customHeight="1">
      <c r="A31" s="88" t="s">
        <v>406</v>
      </c>
      <c r="B31" s="88"/>
      <c r="C31" s="90">
        <v>3234</v>
      </c>
      <c r="D31" s="91" t="s">
        <v>32</v>
      </c>
      <c r="E31" s="92">
        <v>40000</v>
      </c>
      <c r="F31" s="92">
        <f t="shared" si="10"/>
        <v>15000</v>
      </c>
      <c r="G31" s="100">
        <f t="shared" si="0"/>
        <v>55000</v>
      </c>
      <c r="H31" s="92">
        <v>55000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</row>
    <row r="32" spans="1:15" s="94" customFormat="1" ht="15" customHeight="1">
      <c r="A32" s="88" t="s">
        <v>407</v>
      </c>
      <c r="B32" s="88"/>
      <c r="C32" s="90" t="s">
        <v>365</v>
      </c>
      <c r="D32" s="91" t="s">
        <v>366</v>
      </c>
      <c r="E32" s="92">
        <v>200000</v>
      </c>
      <c r="F32" s="92">
        <f t="shared" si="10"/>
        <v>-45000</v>
      </c>
      <c r="G32" s="100">
        <f t="shared" si="0"/>
        <v>155000</v>
      </c>
      <c r="H32" s="92">
        <v>130000</v>
      </c>
      <c r="I32" s="92">
        <v>25000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</row>
    <row r="33" spans="1:15" s="94" customFormat="1" ht="15" customHeight="1">
      <c r="A33" s="125" t="s">
        <v>408</v>
      </c>
      <c r="B33" s="125"/>
      <c r="C33" s="126">
        <v>3238</v>
      </c>
      <c r="D33" s="127" t="s">
        <v>33</v>
      </c>
      <c r="E33" s="128">
        <v>160000</v>
      </c>
      <c r="F33" s="128">
        <f t="shared" si="10"/>
        <v>-30000</v>
      </c>
      <c r="G33" s="148">
        <f t="shared" si="0"/>
        <v>130000</v>
      </c>
      <c r="H33" s="129">
        <v>130000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</row>
    <row r="34" spans="1:15" s="94" customFormat="1" ht="15" customHeight="1">
      <c r="A34" s="88" t="s">
        <v>409</v>
      </c>
      <c r="B34" s="88"/>
      <c r="C34" s="90" t="s">
        <v>356</v>
      </c>
      <c r="D34" s="91" t="s">
        <v>364</v>
      </c>
      <c r="E34" s="92">
        <v>10000</v>
      </c>
      <c r="F34" s="92">
        <f t="shared" si="10"/>
        <v>0</v>
      </c>
      <c r="G34" s="100">
        <f t="shared" si="0"/>
        <v>10000</v>
      </c>
      <c r="H34" s="92">
        <v>10000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1:15" ht="10.5" customHeight="1">
      <c r="A35" s="40"/>
      <c r="B35" s="39"/>
      <c r="C35" s="31" t="s">
        <v>303</v>
      </c>
      <c r="D35" s="37" t="s">
        <v>308</v>
      </c>
      <c r="E35" s="38">
        <f aca="true" t="shared" si="11" ref="E35:O35">E36</f>
        <v>90000</v>
      </c>
      <c r="F35" s="38">
        <f t="shared" si="11"/>
        <v>35000</v>
      </c>
      <c r="G35" s="43">
        <f t="shared" si="11"/>
        <v>125000</v>
      </c>
      <c r="H35" s="38">
        <f t="shared" si="11"/>
        <v>125000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</row>
    <row r="36" spans="1:15" s="135" customFormat="1" ht="15" customHeight="1">
      <c r="A36" s="88" t="s">
        <v>410</v>
      </c>
      <c r="B36" s="88"/>
      <c r="C36" s="90">
        <v>3293</v>
      </c>
      <c r="D36" s="91" t="s">
        <v>560</v>
      </c>
      <c r="E36" s="92">
        <v>90000</v>
      </c>
      <c r="F36" s="92">
        <f>G36-E36</f>
        <v>35000</v>
      </c>
      <c r="G36" s="100">
        <f t="shared" si="0"/>
        <v>125000</v>
      </c>
      <c r="H36" s="92">
        <v>125000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1:15" s="131" customFormat="1" ht="17.25" customHeight="1">
      <c r="A37" s="179" t="s">
        <v>2</v>
      </c>
      <c r="B37" s="180" t="s">
        <v>44</v>
      </c>
      <c r="C37" s="181" t="s">
        <v>554</v>
      </c>
      <c r="D37" s="183" t="s">
        <v>59</v>
      </c>
      <c r="E37" s="189" t="s">
        <v>1052</v>
      </c>
      <c r="F37" s="189" t="s">
        <v>921</v>
      </c>
      <c r="G37" s="181" t="s">
        <v>1053</v>
      </c>
      <c r="H37" s="182" t="s">
        <v>1054</v>
      </c>
      <c r="I37" s="182"/>
      <c r="J37" s="182"/>
      <c r="K37" s="182"/>
      <c r="L37" s="182"/>
      <c r="M37" s="182"/>
      <c r="N37" s="182"/>
      <c r="O37" s="182"/>
    </row>
    <row r="38" spans="1:15" s="132" customFormat="1" ht="36" customHeight="1">
      <c r="A38" s="179"/>
      <c r="B38" s="179"/>
      <c r="C38" s="182"/>
      <c r="D38" s="183"/>
      <c r="E38" s="190"/>
      <c r="F38" s="190"/>
      <c r="G38" s="182"/>
      <c r="H38" s="124" t="s">
        <v>272</v>
      </c>
      <c r="I38" s="124" t="s">
        <v>45</v>
      </c>
      <c r="J38" s="124" t="s">
        <v>271</v>
      </c>
      <c r="K38" s="124" t="s">
        <v>273</v>
      </c>
      <c r="L38" s="124" t="s">
        <v>46</v>
      </c>
      <c r="M38" s="124" t="s">
        <v>738</v>
      </c>
      <c r="N38" s="124" t="s">
        <v>274</v>
      </c>
      <c r="O38" s="124" t="s">
        <v>628</v>
      </c>
    </row>
    <row r="39" spans="1:15" s="132" customFormat="1" ht="10.5" customHeight="1">
      <c r="A39" s="54">
        <v>1</v>
      </c>
      <c r="B39" s="54">
        <v>2</v>
      </c>
      <c r="C39" s="54">
        <v>3</v>
      </c>
      <c r="D39" s="54">
        <v>4</v>
      </c>
      <c r="E39" s="54">
        <v>5</v>
      </c>
      <c r="F39" s="54">
        <v>6</v>
      </c>
      <c r="G39" s="54">
        <v>7</v>
      </c>
      <c r="H39" s="54">
        <v>8</v>
      </c>
      <c r="I39" s="54">
        <v>9</v>
      </c>
      <c r="J39" s="54">
        <v>10</v>
      </c>
      <c r="K39" s="54">
        <v>11</v>
      </c>
      <c r="L39" s="54">
        <v>12</v>
      </c>
      <c r="M39" s="54">
        <v>13</v>
      </c>
      <c r="N39" s="54">
        <v>14</v>
      </c>
      <c r="O39" s="54">
        <v>15</v>
      </c>
    </row>
    <row r="40" spans="1:15" s="9" customFormat="1" ht="25.5" customHeight="1">
      <c r="A40" s="32"/>
      <c r="B40" s="59" t="s">
        <v>3</v>
      </c>
      <c r="C40" s="198" t="s">
        <v>1027</v>
      </c>
      <c r="D40" s="199"/>
      <c r="E40" s="18">
        <f>E41</f>
        <v>255000</v>
      </c>
      <c r="F40" s="18">
        <f>F41</f>
        <v>-3000</v>
      </c>
      <c r="G40" s="18">
        <f aca="true" t="shared" si="12" ref="G40:G111">SUM(H40:O40)</f>
        <v>252000</v>
      </c>
      <c r="H40" s="18">
        <f>H41</f>
        <v>102000</v>
      </c>
      <c r="I40" s="18">
        <f aca="true" t="shared" si="13" ref="I40:O40">I41</f>
        <v>150000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39"/>
      <c r="B41" s="39"/>
      <c r="C41" s="31">
        <v>32</v>
      </c>
      <c r="D41" s="37" t="s">
        <v>35</v>
      </c>
      <c r="E41" s="38">
        <f>E42+E44+E46</f>
        <v>255000</v>
      </c>
      <c r="F41" s="38">
        <f>F42+F44+F46</f>
        <v>-3000</v>
      </c>
      <c r="G41" s="147">
        <f t="shared" si="12"/>
        <v>252000</v>
      </c>
      <c r="H41" s="38">
        <f aca="true" t="shared" si="14" ref="H41:O41">H42+H44+H46</f>
        <v>102000</v>
      </c>
      <c r="I41" s="38">
        <f t="shared" si="14"/>
        <v>150000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>N42+N44+N46</f>
        <v>0</v>
      </c>
      <c r="O41" s="38">
        <f t="shared" si="14"/>
        <v>0</v>
      </c>
    </row>
    <row r="42" spans="1:15" ht="18" customHeight="1">
      <c r="A42" s="39"/>
      <c r="B42" s="39"/>
      <c r="C42" s="31">
        <v>323</v>
      </c>
      <c r="D42" s="37" t="s">
        <v>556</v>
      </c>
      <c r="E42" s="38">
        <f>E43</f>
        <v>50000</v>
      </c>
      <c r="F42" s="38">
        <f>F43</f>
        <v>-10000</v>
      </c>
      <c r="G42" s="43">
        <f t="shared" si="12"/>
        <v>40000</v>
      </c>
      <c r="H42" s="38">
        <f>H43</f>
        <v>40000</v>
      </c>
      <c r="I42" s="38">
        <f aca="true" t="shared" si="15" ref="I42:O42">I43</f>
        <v>0</v>
      </c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</row>
    <row r="43" spans="1:15" s="94" customFormat="1" ht="15" customHeight="1">
      <c r="A43" s="88" t="s">
        <v>411</v>
      </c>
      <c r="B43" s="88"/>
      <c r="C43" s="90">
        <v>3233</v>
      </c>
      <c r="D43" s="91" t="s">
        <v>557</v>
      </c>
      <c r="E43" s="92">
        <v>50000</v>
      </c>
      <c r="F43" s="92">
        <f>G43-E43</f>
        <v>-10000</v>
      </c>
      <c r="G43" s="95">
        <f t="shared" si="12"/>
        <v>40000</v>
      </c>
      <c r="H43" s="95">
        <v>40000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</row>
    <row r="44" spans="1:15" ht="18" customHeight="1">
      <c r="A44" s="39"/>
      <c r="B44" s="39"/>
      <c r="C44" s="31" t="s">
        <v>311</v>
      </c>
      <c r="D44" s="37" t="s">
        <v>312</v>
      </c>
      <c r="E44" s="38">
        <f aca="true" t="shared" si="16" ref="E44:O44">E45</f>
        <v>5000</v>
      </c>
      <c r="F44" s="38">
        <f t="shared" si="16"/>
        <v>-5000</v>
      </c>
      <c r="G44" s="147">
        <f t="shared" si="12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</row>
    <row r="45" spans="1:15" s="94" customFormat="1" ht="15" customHeight="1">
      <c r="A45" s="88" t="s">
        <v>412</v>
      </c>
      <c r="B45" s="88"/>
      <c r="C45" s="90" t="s">
        <v>313</v>
      </c>
      <c r="D45" s="91" t="s">
        <v>564</v>
      </c>
      <c r="E45" s="92">
        <v>5000</v>
      </c>
      <c r="F45" s="92">
        <f>G45-E45</f>
        <v>-5000</v>
      </c>
      <c r="G45" s="100">
        <f t="shared" si="12"/>
        <v>0</v>
      </c>
      <c r="H45" s="92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</row>
    <row r="46" spans="1:15" ht="18" customHeight="1">
      <c r="A46" s="39"/>
      <c r="B46" s="39"/>
      <c r="C46" s="31">
        <v>329</v>
      </c>
      <c r="D46" s="37" t="s">
        <v>34</v>
      </c>
      <c r="E46" s="38">
        <f>SUM(E47:E48)</f>
        <v>200000</v>
      </c>
      <c r="F46" s="38">
        <f>SUM(F47:F48)</f>
        <v>12000</v>
      </c>
      <c r="G46" s="147">
        <f t="shared" si="12"/>
        <v>212000</v>
      </c>
      <c r="H46" s="38">
        <f>SUM(H47:H48)</f>
        <v>62000</v>
      </c>
      <c r="I46" s="38">
        <f>SUM(I47:I48)</f>
        <v>150000</v>
      </c>
      <c r="J46" s="38">
        <f>SUM(J47:J48)</f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s="94" customFormat="1" ht="15" customHeight="1">
      <c r="A47" s="88" t="s">
        <v>413</v>
      </c>
      <c r="B47" s="88"/>
      <c r="C47" s="90">
        <v>3291</v>
      </c>
      <c r="D47" s="91" t="s">
        <v>771</v>
      </c>
      <c r="E47" s="92">
        <v>150000</v>
      </c>
      <c r="F47" s="92">
        <f>G47-E47</f>
        <v>0</v>
      </c>
      <c r="G47" s="100">
        <f t="shared" si="12"/>
        <v>150000</v>
      </c>
      <c r="H47" s="92">
        <v>0</v>
      </c>
      <c r="I47" s="92">
        <v>150000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</row>
    <row r="48" spans="1:15" s="94" customFormat="1" ht="15" customHeight="1">
      <c r="A48" s="88" t="s">
        <v>414</v>
      </c>
      <c r="B48" s="88"/>
      <c r="C48" s="90">
        <v>3293</v>
      </c>
      <c r="D48" s="91" t="s">
        <v>560</v>
      </c>
      <c r="E48" s="92">
        <v>50000</v>
      </c>
      <c r="F48" s="92">
        <f>G48-E48</f>
        <v>12000</v>
      </c>
      <c r="G48" s="100">
        <f t="shared" si="12"/>
        <v>62000</v>
      </c>
      <c r="H48" s="92">
        <v>62000</v>
      </c>
      <c r="I48" s="92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</row>
    <row r="49" spans="1:15" s="9" customFormat="1" ht="24" customHeight="1">
      <c r="A49" s="13"/>
      <c r="B49" s="60" t="s">
        <v>3</v>
      </c>
      <c r="C49" s="196" t="s">
        <v>1016</v>
      </c>
      <c r="D49" s="197"/>
      <c r="E49" s="11">
        <f>E50</f>
        <v>2019261</v>
      </c>
      <c r="F49" s="11">
        <f>F50</f>
        <v>-100000</v>
      </c>
      <c r="G49" s="117">
        <f t="shared" si="12"/>
        <v>1919261</v>
      </c>
      <c r="H49" s="11">
        <f aca="true" t="shared" si="17" ref="H49:O49">H50</f>
        <v>685000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1234261</v>
      </c>
      <c r="M49" s="11">
        <f t="shared" si="17"/>
        <v>0</v>
      </c>
      <c r="N49" s="11">
        <f t="shared" si="17"/>
        <v>0</v>
      </c>
      <c r="O49" s="11">
        <f t="shared" si="17"/>
        <v>0</v>
      </c>
    </row>
    <row r="50" spans="1:15" ht="21" customHeight="1">
      <c r="A50" s="41"/>
      <c r="B50" s="39"/>
      <c r="C50" s="31">
        <v>42</v>
      </c>
      <c r="D50" s="37" t="s">
        <v>574</v>
      </c>
      <c r="E50" s="38">
        <f>E51+E59+E57</f>
        <v>2019261</v>
      </c>
      <c r="F50" s="38">
        <f>F51+F59+F57</f>
        <v>-100000</v>
      </c>
      <c r="G50" s="43">
        <f t="shared" si="12"/>
        <v>1919261</v>
      </c>
      <c r="H50" s="38">
        <f>H51+H59+H57</f>
        <v>685000</v>
      </c>
      <c r="I50" s="38">
        <f aca="true" t="shared" si="18" ref="I50:O50">I51+I59+I57</f>
        <v>0</v>
      </c>
      <c r="J50" s="38">
        <f t="shared" si="18"/>
        <v>0</v>
      </c>
      <c r="K50" s="38">
        <f t="shared" si="18"/>
        <v>0</v>
      </c>
      <c r="L50" s="38">
        <f t="shared" si="18"/>
        <v>1234261</v>
      </c>
      <c r="M50" s="38">
        <f t="shared" si="18"/>
        <v>0</v>
      </c>
      <c r="N50" s="38">
        <f t="shared" si="18"/>
        <v>0</v>
      </c>
      <c r="O50" s="38">
        <f t="shared" si="18"/>
        <v>0</v>
      </c>
    </row>
    <row r="51" spans="1:15" ht="18" customHeight="1">
      <c r="A51" s="41"/>
      <c r="B51" s="39"/>
      <c r="C51" s="31">
        <v>422</v>
      </c>
      <c r="D51" s="37" t="s">
        <v>575</v>
      </c>
      <c r="E51" s="38">
        <f>SUM(E52:E56)</f>
        <v>725000</v>
      </c>
      <c r="F51" s="38">
        <f>SUM(F52:F56)</f>
        <v>-60000</v>
      </c>
      <c r="G51" s="43">
        <f t="shared" si="12"/>
        <v>665000</v>
      </c>
      <c r="H51" s="38">
        <f aca="true" t="shared" si="19" ref="H51:O51">SUM(H52:H56)</f>
        <v>665000</v>
      </c>
      <c r="I51" s="38">
        <f t="shared" si="19"/>
        <v>0</v>
      </c>
      <c r="J51" s="38">
        <f t="shared" si="19"/>
        <v>0</v>
      </c>
      <c r="K51" s="38">
        <f t="shared" si="19"/>
        <v>0</v>
      </c>
      <c r="L51" s="38">
        <f t="shared" si="19"/>
        <v>0</v>
      </c>
      <c r="M51" s="38">
        <f t="shared" si="19"/>
        <v>0</v>
      </c>
      <c r="N51" s="38">
        <f t="shared" si="19"/>
        <v>0</v>
      </c>
      <c r="O51" s="38">
        <f t="shared" si="19"/>
        <v>0</v>
      </c>
    </row>
    <row r="52" spans="1:15" s="94" customFormat="1" ht="14.25" customHeight="1">
      <c r="A52" s="88" t="s">
        <v>415</v>
      </c>
      <c r="B52" s="88"/>
      <c r="C52" s="90">
        <v>4221</v>
      </c>
      <c r="D52" s="91" t="s">
        <v>576</v>
      </c>
      <c r="E52" s="92">
        <v>80000</v>
      </c>
      <c r="F52" s="92">
        <f>G52-E52</f>
        <v>0</v>
      </c>
      <c r="G52" s="95">
        <f t="shared" si="12"/>
        <v>80000</v>
      </c>
      <c r="H52" s="92">
        <v>80000</v>
      </c>
      <c r="I52" s="93">
        <v>0</v>
      </c>
      <c r="J52" s="93">
        <v>0</v>
      </c>
      <c r="K52" s="93">
        <v>0</v>
      </c>
      <c r="L52" s="93">
        <v>0</v>
      </c>
      <c r="M52" s="92">
        <v>0</v>
      </c>
      <c r="N52" s="93">
        <v>0</v>
      </c>
      <c r="O52" s="93">
        <v>0</v>
      </c>
    </row>
    <row r="53" spans="1:15" s="94" customFormat="1" ht="14.25" customHeight="1">
      <c r="A53" s="88" t="s">
        <v>416</v>
      </c>
      <c r="B53" s="88"/>
      <c r="C53" s="90">
        <v>4222</v>
      </c>
      <c r="D53" s="91" t="s">
        <v>577</v>
      </c>
      <c r="E53" s="92">
        <v>5000</v>
      </c>
      <c r="F53" s="92">
        <f>G53-E53</f>
        <v>-5000</v>
      </c>
      <c r="G53" s="95">
        <f t="shared" si="12"/>
        <v>0</v>
      </c>
      <c r="H53" s="92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</row>
    <row r="54" spans="1:15" s="94" customFormat="1" ht="14.25" customHeight="1">
      <c r="A54" s="88" t="s">
        <v>417</v>
      </c>
      <c r="B54" s="88"/>
      <c r="C54" s="90">
        <v>4223</v>
      </c>
      <c r="D54" s="91" t="s">
        <v>578</v>
      </c>
      <c r="E54" s="92">
        <v>40000</v>
      </c>
      <c r="F54" s="92">
        <f>G54-E54</f>
        <v>60000</v>
      </c>
      <c r="G54" s="95">
        <f aca="true" t="shared" si="20" ref="G54:G60">SUM(H54:O54)</f>
        <v>100000</v>
      </c>
      <c r="H54" s="92">
        <v>100000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</row>
    <row r="55" spans="1:15" s="94" customFormat="1" ht="14.25" customHeight="1">
      <c r="A55" s="88" t="s">
        <v>418</v>
      </c>
      <c r="B55" s="88"/>
      <c r="C55" s="90" t="s">
        <v>598</v>
      </c>
      <c r="D55" s="91" t="s">
        <v>599</v>
      </c>
      <c r="E55" s="92">
        <v>100000</v>
      </c>
      <c r="F55" s="92">
        <f>G55-E55</f>
        <v>-100000</v>
      </c>
      <c r="G55" s="95">
        <f t="shared" si="20"/>
        <v>0</v>
      </c>
      <c r="H55" s="92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</row>
    <row r="56" spans="1:15" s="94" customFormat="1" ht="14.25" customHeight="1">
      <c r="A56" s="88" t="s">
        <v>419</v>
      </c>
      <c r="B56" s="88"/>
      <c r="C56" s="90" t="s">
        <v>107</v>
      </c>
      <c r="D56" s="91" t="s">
        <v>748</v>
      </c>
      <c r="E56" s="92">
        <v>500000</v>
      </c>
      <c r="F56" s="92">
        <f>G56-E56</f>
        <v>-15000</v>
      </c>
      <c r="G56" s="95">
        <f t="shared" si="20"/>
        <v>485000</v>
      </c>
      <c r="H56" s="92">
        <v>485000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</row>
    <row r="57" spans="1:15" ht="18" customHeight="1">
      <c r="A57" s="41"/>
      <c r="B57" s="39"/>
      <c r="C57" s="31" t="s">
        <v>1131</v>
      </c>
      <c r="D57" s="37" t="s">
        <v>1148</v>
      </c>
      <c r="E57" s="38">
        <f>E58</f>
        <v>1234261</v>
      </c>
      <c r="F57" s="38">
        <f>F58</f>
        <v>0</v>
      </c>
      <c r="G57" s="43">
        <f t="shared" si="20"/>
        <v>1234261</v>
      </c>
      <c r="H57" s="38">
        <f>H58</f>
        <v>0</v>
      </c>
      <c r="I57" s="36">
        <v>0</v>
      </c>
      <c r="J57" s="36">
        <v>0</v>
      </c>
      <c r="K57" s="36">
        <v>0</v>
      </c>
      <c r="L57" s="38">
        <f>L58</f>
        <v>1234261</v>
      </c>
      <c r="M57" s="36">
        <v>0</v>
      </c>
      <c r="N57" s="36">
        <v>0</v>
      </c>
      <c r="O57" s="36">
        <v>0</v>
      </c>
    </row>
    <row r="58" spans="1:15" s="94" customFormat="1" ht="15" customHeight="1">
      <c r="A58" s="88" t="s">
        <v>1134</v>
      </c>
      <c r="B58" s="88"/>
      <c r="C58" s="90" t="s">
        <v>1132</v>
      </c>
      <c r="D58" s="91" t="s">
        <v>1133</v>
      </c>
      <c r="E58" s="92">
        <v>1234261</v>
      </c>
      <c r="F58" s="92">
        <f>G58-E58</f>
        <v>0</v>
      </c>
      <c r="G58" s="95">
        <f t="shared" si="20"/>
        <v>1234261</v>
      </c>
      <c r="H58" s="92">
        <v>0</v>
      </c>
      <c r="I58" s="93">
        <v>0</v>
      </c>
      <c r="J58" s="93">
        <v>0</v>
      </c>
      <c r="K58" s="93">
        <v>0</v>
      </c>
      <c r="L58" s="92">
        <v>1234261</v>
      </c>
      <c r="M58" s="93">
        <v>0</v>
      </c>
      <c r="N58" s="93">
        <v>0</v>
      </c>
      <c r="O58" s="93">
        <v>0</v>
      </c>
    </row>
    <row r="59" spans="1:15" ht="18" customHeight="1">
      <c r="A59" s="41"/>
      <c r="B59" s="39"/>
      <c r="C59" s="31">
        <v>426</v>
      </c>
      <c r="D59" s="37" t="s">
        <v>579</v>
      </c>
      <c r="E59" s="38">
        <f>E60</f>
        <v>60000</v>
      </c>
      <c r="F59" s="38">
        <f>F60</f>
        <v>-40000</v>
      </c>
      <c r="G59" s="43">
        <f t="shared" si="20"/>
        <v>20000</v>
      </c>
      <c r="H59" s="38">
        <f>H60</f>
        <v>20000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s="94" customFormat="1" ht="15" customHeight="1">
      <c r="A60" s="88" t="s">
        <v>420</v>
      </c>
      <c r="B60" s="88"/>
      <c r="C60" s="90">
        <v>4262</v>
      </c>
      <c r="D60" s="91" t="s">
        <v>580</v>
      </c>
      <c r="E60" s="92">
        <v>60000</v>
      </c>
      <c r="F60" s="92">
        <f>G60-E60</f>
        <v>-40000</v>
      </c>
      <c r="G60" s="95">
        <f t="shared" si="20"/>
        <v>20000</v>
      </c>
      <c r="H60" s="92">
        <v>20000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</row>
    <row r="61" spans="1:15" s="9" customFormat="1" ht="27" customHeight="1">
      <c r="A61" s="70"/>
      <c r="B61" s="68"/>
      <c r="C61" s="200" t="s">
        <v>1150</v>
      </c>
      <c r="D61" s="200"/>
      <c r="E61" s="72">
        <f>E62</f>
        <v>1550000</v>
      </c>
      <c r="F61" s="72">
        <f>F62</f>
        <v>-40000</v>
      </c>
      <c r="G61" s="72">
        <f t="shared" si="12"/>
        <v>1510000</v>
      </c>
      <c r="H61" s="72">
        <f>H62</f>
        <v>280000</v>
      </c>
      <c r="I61" s="72">
        <f aca="true" t="shared" si="21" ref="I61:O61">I62</f>
        <v>950000</v>
      </c>
      <c r="J61" s="72">
        <f t="shared" si="21"/>
        <v>180000</v>
      </c>
      <c r="K61" s="72">
        <f t="shared" si="21"/>
        <v>0</v>
      </c>
      <c r="L61" s="72">
        <f t="shared" si="21"/>
        <v>100000</v>
      </c>
      <c r="M61" s="72">
        <f t="shared" si="21"/>
        <v>0</v>
      </c>
      <c r="N61" s="72">
        <f t="shared" si="21"/>
        <v>0</v>
      </c>
      <c r="O61" s="72">
        <f t="shared" si="21"/>
        <v>0</v>
      </c>
    </row>
    <row r="62" spans="1:15" s="9" customFormat="1" ht="25.5" customHeight="1">
      <c r="A62" s="13"/>
      <c r="B62" s="60" t="s">
        <v>702</v>
      </c>
      <c r="C62" s="177" t="s">
        <v>1151</v>
      </c>
      <c r="D62" s="178"/>
      <c r="E62" s="11">
        <f>E63+E80</f>
        <v>1550000</v>
      </c>
      <c r="F62" s="11">
        <f>F63+F80</f>
        <v>-40000</v>
      </c>
      <c r="G62" s="117">
        <f t="shared" si="12"/>
        <v>1510000</v>
      </c>
      <c r="H62" s="11">
        <f aca="true" t="shared" si="22" ref="H62:O62">H63+H80</f>
        <v>280000</v>
      </c>
      <c r="I62" s="11">
        <f t="shared" si="22"/>
        <v>950000</v>
      </c>
      <c r="J62" s="11">
        <f t="shared" si="22"/>
        <v>180000</v>
      </c>
      <c r="K62" s="11">
        <f t="shared" si="22"/>
        <v>0</v>
      </c>
      <c r="L62" s="11">
        <f t="shared" si="22"/>
        <v>100000</v>
      </c>
      <c r="M62" s="11">
        <f t="shared" si="22"/>
        <v>0</v>
      </c>
      <c r="N62" s="11">
        <f t="shared" si="22"/>
        <v>0</v>
      </c>
      <c r="O62" s="11">
        <f t="shared" si="22"/>
        <v>0</v>
      </c>
    </row>
    <row r="63" spans="1:15" ht="21" customHeight="1">
      <c r="A63" s="41"/>
      <c r="B63" s="39"/>
      <c r="C63" s="31">
        <v>32</v>
      </c>
      <c r="D63" s="37" t="s">
        <v>20</v>
      </c>
      <c r="E63" s="38">
        <f>E64+E66+E76</f>
        <v>1550000</v>
      </c>
      <c r="F63" s="38">
        <f>F64+F66+F76</f>
        <v>-40000</v>
      </c>
      <c r="G63" s="43">
        <f t="shared" si="12"/>
        <v>1510000</v>
      </c>
      <c r="H63" s="38">
        <f aca="true" t="shared" si="23" ref="H63:O63">H64+H66+H76</f>
        <v>280000</v>
      </c>
      <c r="I63" s="38">
        <f t="shared" si="23"/>
        <v>950000</v>
      </c>
      <c r="J63" s="38">
        <f t="shared" si="23"/>
        <v>180000</v>
      </c>
      <c r="K63" s="38">
        <f t="shared" si="23"/>
        <v>0</v>
      </c>
      <c r="L63" s="38">
        <f t="shared" si="23"/>
        <v>100000</v>
      </c>
      <c r="M63" s="38">
        <f t="shared" si="23"/>
        <v>0</v>
      </c>
      <c r="N63" s="38">
        <f t="shared" si="23"/>
        <v>0</v>
      </c>
      <c r="O63" s="38">
        <f t="shared" si="23"/>
        <v>0</v>
      </c>
    </row>
    <row r="64" spans="1:15" ht="18" customHeight="1">
      <c r="A64" s="41"/>
      <c r="B64" s="39"/>
      <c r="C64" s="31">
        <v>322</v>
      </c>
      <c r="D64" s="37" t="s">
        <v>555</v>
      </c>
      <c r="E64" s="38">
        <f aca="true" t="shared" si="24" ref="E64:O64">SUM(E65:E65)</f>
        <v>15000</v>
      </c>
      <c r="F64" s="38">
        <f t="shared" si="24"/>
        <v>6000</v>
      </c>
      <c r="G64" s="43">
        <f t="shared" si="12"/>
        <v>21000</v>
      </c>
      <c r="H64" s="38">
        <f t="shared" si="24"/>
        <v>21000</v>
      </c>
      <c r="I64" s="38">
        <f t="shared" si="24"/>
        <v>0</v>
      </c>
      <c r="J64" s="38">
        <f t="shared" si="24"/>
        <v>0</v>
      </c>
      <c r="K64" s="38">
        <f t="shared" si="24"/>
        <v>0</v>
      </c>
      <c r="L64" s="38">
        <f t="shared" si="24"/>
        <v>0</v>
      </c>
      <c r="M64" s="38">
        <f t="shared" si="24"/>
        <v>0</v>
      </c>
      <c r="N64" s="38">
        <f t="shared" si="24"/>
        <v>0</v>
      </c>
      <c r="O64" s="38">
        <f t="shared" si="24"/>
        <v>0</v>
      </c>
    </row>
    <row r="65" spans="1:15" s="94" customFormat="1" ht="15" customHeight="1">
      <c r="A65" s="88" t="s">
        <v>421</v>
      </c>
      <c r="B65" s="88"/>
      <c r="C65" s="90">
        <v>3221</v>
      </c>
      <c r="D65" s="91" t="s">
        <v>617</v>
      </c>
      <c r="E65" s="92">
        <v>15000</v>
      </c>
      <c r="F65" s="92">
        <f>G65-E65</f>
        <v>6000</v>
      </c>
      <c r="G65" s="95">
        <f t="shared" si="12"/>
        <v>21000</v>
      </c>
      <c r="H65" s="92">
        <v>21000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3">
        <v>0</v>
      </c>
      <c r="O65" s="93">
        <v>0</v>
      </c>
    </row>
    <row r="66" spans="1:15" ht="18" customHeight="1">
      <c r="A66" s="39"/>
      <c r="B66" s="39"/>
      <c r="C66" s="31">
        <v>323</v>
      </c>
      <c r="D66" s="37" t="s">
        <v>556</v>
      </c>
      <c r="E66" s="38">
        <f>SUM(E67:E71)</f>
        <v>1405000</v>
      </c>
      <c r="F66" s="38">
        <f>SUM(F67:F71)</f>
        <v>-56000</v>
      </c>
      <c r="G66" s="43">
        <f>SUM(H66:O66)</f>
        <v>1349000</v>
      </c>
      <c r="H66" s="38">
        <f>SUM(H67:H71)</f>
        <v>119000</v>
      </c>
      <c r="I66" s="38">
        <f aca="true" t="shared" si="25" ref="I66:O66">SUM(I68:I71)</f>
        <v>950000</v>
      </c>
      <c r="J66" s="38">
        <f t="shared" si="25"/>
        <v>180000</v>
      </c>
      <c r="K66" s="38">
        <f t="shared" si="25"/>
        <v>0</v>
      </c>
      <c r="L66" s="38">
        <f t="shared" si="25"/>
        <v>100000</v>
      </c>
      <c r="M66" s="38">
        <f t="shared" si="25"/>
        <v>0</v>
      </c>
      <c r="N66" s="38">
        <f t="shared" si="25"/>
        <v>0</v>
      </c>
      <c r="O66" s="38">
        <f t="shared" si="25"/>
        <v>0</v>
      </c>
    </row>
    <row r="67" spans="1:15" s="94" customFormat="1" ht="15" customHeight="1">
      <c r="A67" s="88" t="s">
        <v>1143</v>
      </c>
      <c r="B67" s="88"/>
      <c r="C67" s="90" t="s">
        <v>1144</v>
      </c>
      <c r="D67" s="91" t="s">
        <v>30</v>
      </c>
      <c r="E67" s="92">
        <v>3500</v>
      </c>
      <c r="F67" s="92">
        <f>G67-E67</f>
        <v>0</v>
      </c>
      <c r="G67" s="95">
        <f>SUM(H67:O67)</f>
        <v>3500</v>
      </c>
      <c r="H67" s="92">
        <v>3500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3">
        <v>0</v>
      </c>
      <c r="O67" s="93">
        <v>0</v>
      </c>
    </row>
    <row r="68" spans="1:15" s="94" customFormat="1" ht="15" customHeight="1">
      <c r="A68" s="88" t="s">
        <v>422</v>
      </c>
      <c r="B68" s="88"/>
      <c r="C68" s="90">
        <v>3233</v>
      </c>
      <c r="D68" s="91" t="s">
        <v>557</v>
      </c>
      <c r="E68" s="92">
        <v>185000</v>
      </c>
      <c r="F68" s="92">
        <f>G68-E68</f>
        <v>10000</v>
      </c>
      <c r="G68" s="95">
        <f t="shared" si="12"/>
        <v>195000</v>
      </c>
      <c r="H68" s="92">
        <v>45000</v>
      </c>
      <c r="I68" s="92">
        <v>150000</v>
      </c>
      <c r="J68" s="92">
        <v>0</v>
      </c>
      <c r="K68" s="92">
        <v>0</v>
      </c>
      <c r="L68" s="92">
        <v>0</v>
      </c>
      <c r="M68" s="92">
        <v>0</v>
      </c>
      <c r="N68" s="93">
        <v>0</v>
      </c>
      <c r="O68" s="93">
        <v>0</v>
      </c>
    </row>
    <row r="69" spans="1:15" s="94" customFormat="1" ht="14.25" customHeight="1">
      <c r="A69" s="88" t="s">
        <v>423</v>
      </c>
      <c r="B69" s="88"/>
      <c r="C69" s="90" t="s">
        <v>365</v>
      </c>
      <c r="D69" s="91" t="s">
        <v>366</v>
      </c>
      <c r="E69" s="92">
        <v>10000</v>
      </c>
      <c r="F69" s="92">
        <f>G69-E69</f>
        <v>-10000</v>
      </c>
      <c r="G69" s="100">
        <f t="shared" si="12"/>
        <v>0</v>
      </c>
      <c r="H69" s="92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</row>
    <row r="70" spans="1:15" s="94" customFormat="1" ht="15" customHeight="1">
      <c r="A70" s="88" t="s">
        <v>424</v>
      </c>
      <c r="B70" s="88"/>
      <c r="C70" s="90">
        <v>3237</v>
      </c>
      <c r="D70" s="91" t="s">
        <v>558</v>
      </c>
      <c r="E70" s="92">
        <v>500000</v>
      </c>
      <c r="F70" s="92">
        <f>G70-E70</f>
        <v>-56000</v>
      </c>
      <c r="G70" s="95">
        <f t="shared" si="12"/>
        <v>444000</v>
      </c>
      <c r="H70" s="92">
        <v>54000</v>
      </c>
      <c r="I70" s="92">
        <v>300000</v>
      </c>
      <c r="J70" s="92">
        <v>90000</v>
      </c>
      <c r="K70" s="92">
        <v>0</v>
      </c>
      <c r="L70" s="92">
        <v>0</v>
      </c>
      <c r="M70" s="92">
        <v>0</v>
      </c>
      <c r="N70" s="93">
        <v>0</v>
      </c>
      <c r="O70" s="93">
        <v>0</v>
      </c>
    </row>
    <row r="71" spans="1:15" s="94" customFormat="1" ht="15" customHeight="1">
      <c r="A71" s="125" t="s">
        <v>425</v>
      </c>
      <c r="B71" s="125"/>
      <c r="C71" s="126" t="s">
        <v>356</v>
      </c>
      <c r="D71" s="127" t="s">
        <v>559</v>
      </c>
      <c r="E71" s="128">
        <v>706500</v>
      </c>
      <c r="F71" s="128">
        <f>G71-E71</f>
        <v>0</v>
      </c>
      <c r="G71" s="129">
        <f t="shared" si="12"/>
        <v>706500</v>
      </c>
      <c r="H71" s="128">
        <v>16500</v>
      </c>
      <c r="I71" s="128">
        <v>500000</v>
      </c>
      <c r="J71" s="128">
        <v>90000</v>
      </c>
      <c r="K71" s="128">
        <v>0</v>
      </c>
      <c r="L71" s="128">
        <v>100000</v>
      </c>
      <c r="M71" s="128">
        <v>0</v>
      </c>
      <c r="N71" s="130">
        <v>0</v>
      </c>
      <c r="O71" s="130">
        <v>0</v>
      </c>
    </row>
    <row r="72" spans="1:13" s="133" customFormat="1" ht="21.75" customHeight="1">
      <c r="A72" s="136"/>
      <c r="B72" s="136"/>
      <c r="C72" s="137"/>
      <c r="D72" s="138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1:15" s="131" customFormat="1" ht="17.25" customHeight="1">
      <c r="A73" s="179" t="s">
        <v>2</v>
      </c>
      <c r="B73" s="180" t="s">
        <v>44</v>
      </c>
      <c r="C73" s="181" t="s">
        <v>554</v>
      </c>
      <c r="D73" s="183" t="s">
        <v>59</v>
      </c>
      <c r="E73" s="189" t="s">
        <v>1052</v>
      </c>
      <c r="F73" s="189" t="s">
        <v>921</v>
      </c>
      <c r="G73" s="181" t="s">
        <v>1053</v>
      </c>
      <c r="H73" s="182" t="s">
        <v>1054</v>
      </c>
      <c r="I73" s="182"/>
      <c r="J73" s="182"/>
      <c r="K73" s="182"/>
      <c r="L73" s="182"/>
      <c r="M73" s="182"/>
      <c r="N73" s="182"/>
      <c r="O73" s="182"/>
    </row>
    <row r="74" spans="1:15" s="132" customFormat="1" ht="36" customHeight="1">
      <c r="A74" s="179"/>
      <c r="B74" s="179"/>
      <c r="C74" s="182"/>
      <c r="D74" s="183"/>
      <c r="E74" s="190"/>
      <c r="F74" s="190"/>
      <c r="G74" s="182"/>
      <c r="H74" s="102" t="s">
        <v>272</v>
      </c>
      <c r="I74" s="102" t="s">
        <v>45</v>
      </c>
      <c r="J74" s="102" t="s">
        <v>271</v>
      </c>
      <c r="K74" s="102" t="s">
        <v>273</v>
      </c>
      <c r="L74" s="102" t="s">
        <v>46</v>
      </c>
      <c r="M74" s="102" t="s">
        <v>738</v>
      </c>
      <c r="N74" s="102" t="s">
        <v>274</v>
      </c>
      <c r="O74" s="102" t="s">
        <v>628</v>
      </c>
    </row>
    <row r="75" spans="1:15" s="132" customFormat="1" ht="10.5" customHeight="1">
      <c r="A75" s="54">
        <v>1</v>
      </c>
      <c r="B75" s="54">
        <v>2</v>
      </c>
      <c r="C75" s="54">
        <v>3</v>
      </c>
      <c r="D75" s="54">
        <v>4</v>
      </c>
      <c r="E75" s="54">
        <v>5</v>
      </c>
      <c r="F75" s="54">
        <v>6</v>
      </c>
      <c r="G75" s="54">
        <v>7</v>
      </c>
      <c r="H75" s="54">
        <v>8</v>
      </c>
      <c r="I75" s="54">
        <v>9</v>
      </c>
      <c r="J75" s="54">
        <v>10</v>
      </c>
      <c r="K75" s="54">
        <v>11</v>
      </c>
      <c r="L75" s="54">
        <v>12</v>
      </c>
      <c r="M75" s="54">
        <v>13</v>
      </c>
      <c r="N75" s="54">
        <v>14</v>
      </c>
      <c r="O75" s="54">
        <v>15</v>
      </c>
    </row>
    <row r="76" spans="1:15" ht="18" customHeight="1">
      <c r="A76" s="41"/>
      <c r="B76" s="39"/>
      <c r="C76" s="31">
        <v>329</v>
      </c>
      <c r="D76" s="37" t="s">
        <v>308</v>
      </c>
      <c r="E76" s="38">
        <f>SUM(E77:E79)</f>
        <v>130000</v>
      </c>
      <c r="F76" s="38">
        <f>SUM(F77:F79)</f>
        <v>10000</v>
      </c>
      <c r="G76" s="38">
        <f>SUM(G77:G79)</f>
        <v>140000</v>
      </c>
      <c r="H76" s="38">
        <f aca="true" t="shared" si="26" ref="H76:O76">SUM(H77:H79)</f>
        <v>140000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38">
        <f t="shared" si="26"/>
        <v>0</v>
      </c>
    </row>
    <row r="77" spans="1:15" s="94" customFormat="1" ht="15" customHeight="1">
      <c r="A77" s="88" t="s">
        <v>426</v>
      </c>
      <c r="B77" s="88"/>
      <c r="C77" s="90">
        <v>3292</v>
      </c>
      <c r="D77" s="91" t="s">
        <v>565</v>
      </c>
      <c r="E77" s="92">
        <v>0</v>
      </c>
      <c r="F77" s="92">
        <f>G77-E77</f>
        <v>0</v>
      </c>
      <c r="G77" s="92">
        <f>SUM(H77:O77)</f>
        <v>0</v>
      </c>
      <c r="H77" s="92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2">
        <v>0</v>
      </c>
      <c r="O77" s="92">
        <v>0</v>
      </c>
    </row>
    <row r="78" spans="1:15" s="94" customFormat="1" ht="15" customHeight="1">
      <c r="A78" s="88" t="s">
        <v>427</v>
      </c>
      <c r="B78" s="88"/>
      <c r="C78" s="90">
        <v>3293</v>
      </c>
      <c r="D78" s="91" t="s">
        <v>560</v>
      </c>
      <c r="E78" s="92">
        <v>80000</v>
      </c>
      <c r="F78" s="92">
        <f>G78-E78</f>
        <v>0</v>
      </c>
      <c r="G78" s="95">
        <f t="shared" si="12"/>
        <v>80000</v>
      </c>
      <c r="H78" s="92">
        <v>80000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3">
        <v>0</v>
      </c>
      <c r="O78" s="93">
        <v>0</v>
      </c>
    </row>
    <row r="79" spans="1:15" s="94" customFormat="1" ht="15" customHeight="1">
      <c r="A79" s="88" t="s">
        <v>428</v>
      </c>
      <c r="B79" s="88"/>
      <c r="C79" s="90">
        <v>3299</v>
      </c>
      <c r="D79" s="91" t="s">
        <v>561</v>
      </c>
      <c r="E79" s="92">
        <v>50000</v>
      </c>
      <c r="F79" s="92">
        <f>G79-E79</f>
        <v>10000</v>
      </c>
      <c r="G79" s="95">
        <f t="shared" si="12"/>
        <v>60000</v>
      </c>
      <c r="H79" s="92">
        <v>60000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3">
        <v>0</v>
      </c>
      <c r="O79" s="93">
        <v>0</v>
      </c>
    </row>
    <row r="80" spans="1:15" ht="21" customHeight="1">
      <c r="A80" s="41"/>
      <c r="B80" s="39"/>
      <c r="C80" s="31">
        <v>38</v>
      </c>
      <c r="D80" s="37" t="s">
        <v>717</v>
      </c>
      <c r="E80" s="38">
        <f>E81</f>
        <v>0</v>
      </c>
      <c r="F80" s="38">
        <f>F81</f>
        <v>0</v>
      </c>
      <c r="G80" s="38">
        <f t="shared" si="12"/>
        <v>0</v>
      </c>
      <c r="H80" s="38">
        <f>H81</f>
        <v>0</v>
      </c>
      <c r="I80" s="38">
        <f>I81</f>
        <v>0</v>
      </c>
      <c r="J80" s="38">
        <f aca="true" t="shared" si="27" ref="J80:O80">SUM(J81+J83)</f>
        <v>0</v>
      </c>
      <c r="K80" s="38">
        <f t="shared" si="27"/>
        <v>0</v>
      </c>
      <c r="L80" s="38">
        <f t="shared" si="27"/>
        <v>0</v>
      </c>
      <c r="M80" s="38">
        <f t="shared" si="27"/>
        <v>0</v>
      </c>
      <c r="N80" s="38">
        <f t="shared" si="27"/>
        <v>0</v>
      </c>
      <c r="O80" s="38">
        <f t="shared" si="27"/>
        <v>0</v>
      </c>
    </row>
    <row r="81" spans="1:15" ht="17.25" customHeight="1">
      <c r="A81" s="41"/>
      <c r="B81" s="39"/>
      <c r="C81" s="31">
        <v>381</v>
      </c>
      <c r="D81" s="37" t="s">
        <v>718</v>
      </c>
      <c r="E81" s="38">
        <f aca="true" t="shared" si="28" ref="E81:O81">E82</f>
        <v>0</v>
      </c>
      <c r="F81" s="38">
        <f t="shared" si="28"/>
        <v>0</v>
      </c>
      <c r="G81" s="38">
        <f t="shared" si="12"/>
        <v>0</v>
      </c>
      <c r="H81" s="38">
        <f t="shared" si="28"/>
        <v>0</v>
      </c>
      <c r="I81" s="38">
        <f t="shared" si="28"/>
        <v>0</v>
      </c>
      <c r="J81" s="38">
        <f t="shared" si="28"/>
        <v>0</v>
      </c>
      <c r="K81" s="38">
        <f t="shared" si="28"/>
        <v>0</v>
      </c>
      <c r="L81" s="38">
        <f t="shared" si="28"/>
        <v>0</v>
      </c>
      <c r="M81" s="38">
        <f t="shared" si="28"/>
        <v>0</v>
      </c>
      <c r="N81" s="38">
        <f t="shared" si="28"/>
        <v>0</v>
      </c>
      <c r="O81" s="38">
        <f t="shared" si="28"/>
        <v>0</v>
      </c>
    </row>
    <row r="82" spans="1:15" s="94" customFormat="1" ht="15" customHeight="1">
      <c r="A82" s="96"/>
      <c r="B82" s="88"/>
      <c r="C82" s="90">
        <v>3811</v>
      </c>
      <c r="D82" s="91" t="s">
        <v>1051</v>
      </c>
      <c r="E82" s="92">
        <v>0</v>
      </c>
      <c r="F82" s="92">
        <f>G82-E82</f>
        <v>0</v>
      </c>
      <c r="G82" s="92">
        <f t="shared" si="12"/>
        <v>0</v>
      </c>
      <c r="H82" s="95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</row>
    <row r="83" spans="1:15" s="9" customFormat="1" ht="27" customHeight="1">
      <c r="A83" s="70"/>
      <c r="B83" s="68"/>
      <c r="C83" s="201" t="s">
        <v>705</v>
      </c>
      <c r="D83" s="201"/>
      <c r="E83" s="72">
        <f>E84</f>
        <v>1817300</v>
      </c>
      <c r="F83" s="72">
        <f>F84</f>
        <v>-168000</v>
      </c>
      <c r="G83" s="72">
        <f>SUM(H83:O83)</f>
        <v>1649300</v>
      </c>
      <c r="H83" s="72">
        <f>H84</f>
        <v>649300</v>
      </c>
      <c r="I83" s="72">
        <f aca="true" t="shared" si="29" ref="I83:O83">I84</f>
        <v>1000000</v>
      </c>
      <c r="J83" s="72">
        <f t="shared" si="29"/>
        <v>0</v>
      </c>
      <c r="K83" s="72">
        <f t="shared" si="29"/>
        <v>0</v>
      </c>
      <c r="L83" s="72">
        <f t="shared" si="29"/>
        <v>0</v>
      </c>
      <c r="M83" s="72">
        <f t="shared" si="29"/>
        <v>0</v>
      </c>
      <c r="N83" s="72">
        <f t="shared" si="29"/>
        <v>0</v>
      </c>
      <c r="O83" s="72">
        <f t="shared" si="29"/>
        <v>0</v>
      </c>
    </row>
    <row r="84" spans="1:15" s="9" customFormat="1" ht="24" customHeight="1">
      <c r="A84" s="13"/>
      <c r="B84" s="60" t="s">
        <v>702</v>
      </c>
      <c r="C84" s="196" t="s">
        <v>1017</v>
      </c>
      <c r="D84" s="197"/>
      <c r="E84" s="11">
        <f>E85+E103</f>
        <v>1817300</v>
      </c>
      <c r="F84" s="11">
        <f>F85+F103</f>
        <v>-168000</v>
      </c>
      <c r="G84" s="11">
        <f t="shared" si="12"/>
        <v>1649300</v>
      </c>
      <c r="H84" s="11">
        <f aca="true" t="shared" si="30" ref="H84:O84">H85+H103</f>
        <v>649300</v>
      </c>
      <c r="I84" s="11">
        <f t="shared" si="30"/>
        <v>1000000</v>
      </c>
      <c r="J84" s="11">
        <f t="shared" si="30"/>
        <v>0</v>
      </c>
      <c r="K84" s="11">
        <f t="shared" si="30"/>
        <v>0</v>
      </c>
      <c r="L84" s="11">
        <f t="shared" si="30"/>
        <v>0</v>
      </c>
      <c r="M84" s="11">
        <f t="shared" si="30"/>
        <v>0</v>
      </c>
      <c r="N84" s="11">
        <f t="shared" si="30"/>
        <v>0</v>
      </c>
      <c r="O84" s="11">
        <f t="shared" si="30"/>
        <v>0</v>
      </c>
    </row>
    <row r="85" spans="1:15" ht="21" customHeight="1">
      <c r="A85" s="41"/>
      <c r="B85" s="39"/>
      <c r="C85" s="31">
        <v>32</v>
      </c>
      <c r="D85" s="37" t="s">
        <v>35</v>
      </c>
      <c r="E85" s="38">
        <f>E86+E91+E93</f>
        <v>1695000</v>
      </c>
      <c r="F85" s="38">
        <f>F86+F91+F93</f>
        <v>-168000</v>
      </c>
      <c r="G85" s="38">
        <f t="shared" si="12"/>
        <v>1527000</v>
      </c>
      <c r="H85" s="38">
        <f aca="true" t="shared" si="31" ref="H85:O85">H86+H91+H93</f>
        <v>527000</v>
      </c>
      <c r="I85" s="38">
        <f t="shared" si="31"/>
        <v>1000000</v>
      </c>
      <c r="J85" s="38">
        <f t="shared" si="31"/>
        <v>0</v>
      </c>
      <c r="K85" s="38">
        <f t="shared" si="31"/>
        <v>0</v>
      </c>
      <c r="L85" s="38">
        <f t="shared" si="31"/>
        <v>0</v>
      </c>
      <c r="M85" s="38">
        <f t="shared" si="31"/>
        <v>0</v>
      </c>
      <c r="N85" s="38">
        <f t="shared" si="31"/>
        <v>0</v>
      </c>
      <c r="O85" s="38">
        <f t="shared" si="31"/>
        <v>0</v>
      </c>
    </row>
    <row r="86" spans="1:15" ht="18" customHeight="1">
      <c r="A86" s="41"/>
      <c r="B86" s="39"/>
      <c r="C86" s="31">
        <v>323</v>
      </c>
      <c r="D86" s="37" t="s">
        <v>29</v>
      </c>
      <c r="E86" s="38">
        <f>SUM(E87:E90)</f>
        <v>1240000</v>
      </c>
      <c r="F86" s="38">
        <f>SUM(F87:F90)</f>
        <v>-60000</v>
      </c>
      <c r="G86" s="38">
        <f t="shared" si="12"/>
        <v>1180000</v>
      </c>
      <c r="H86" s="38">
        <f aca="true" t="shared" si="32" ref="H86:O86">SUM(H87:H90)</f>
        <v>180000</v>
      </c>
      <c r="I86" s="38">
        <f t="shared" si="32"/>
        <v>1000000</v>
      </c>
      <c r="J86" s="38">
        <f t="shared" si="32"/>
        <v>0</v>
      </c>
      <c r="K86" s="38">
        <f t="shared" si="32"/>
        <v>0</v>
      </c>
      <c r="L86" s="38">
        <f t="shared" si="32"/>
        <v>0</v>
      </c>
      <c r="M86" s="38">
        <f t="shared" si="32"/>
        <v>0</v>
      </c>
      <c r="N86" s="38">
        <f>SUM(N87:N90)</f>
        <v>0</v>
      </c>
      <c r="O86" s="38">
        <f t="shared" si="32"/>
        <v>0</v>
      </c>
    </row>
    <row r="87" spans="1:15" s="94" customFormat="1" ht="15" customHeight="1">
      <c r="A87" s="88" t="s">
        <v>429</v>
      </c>
      <c r="B87" s="88"/>
      <c r="C87" s="90">
        <v>3233</v>
      </c>
      <c r="D87" s="91" t="s">
        <v>562</v>
      </c>
      <c r="E87" s="92">
        <v>230000</v>
      </c>
      <c r="F87" s="92">
        <f aca="true" t="shared" si="33" ref="F87:F92">G87-E87</f>
        <v>-60000</v>
      </c>
      <c r="G87" s="95">
        <f t="shared" si="12"/>
        <v>170000</v>
      </c>
      <c r="H87" s="92">
        <v>70000</v>
      </c>
      <c r="I87" s="92">
        <v>100000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1:15" s="94" customFormat="1" ht="15" customHeight="1">
      <c r="A88" s="88" t="s">
        <v>430</v>
      </c>
      <c r="B88" s="88"/>
      <c r="C88" s="90" t="s">
        <v>10</v>
      </c>
      <c r="D88" s="91" t="s">
        <v>563</v>
      </c>
      <c r="E88" s="92">
        <v>600000</v>
      </c>
      <c r="F88" s="92">
        <f t="shared" si="33"/>
        <v>0</v>
      </c>
      <c r="G88" s="95">
        <f t="shared" si="12"/>
        <v>600000</v>
      </c>
      <c r="H88" s="92">
        <v>0</v>
      </c>
      <c r="I88" s="92">
        <v>600000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1:15" s="94" customFormat="1" ht="15" customHeight="1">
      <c r="A89" s="88" t="s">
        <v>431</v>
      </c>
      <c r="B89" s="88"/>
      <c r="C89" s="90" t="s">
        <v>749</v>
      </c>
      <c r="D89" s="91" t="s">
        <v>750</v>
      </c>
      <c r="E89" s="92">
        <v>10000</v>
      </c>
      <c r="F89" s="92">
        <f t="shared" si="33"/>
        <v>0</v>
      </c>
      <c r="G89" s="95">
        <f>SUM(H89:O89)</f>
        <v>10000</v>
      </c>
      <c r="H89" s="92">
        <v>10000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1:15" s="94" customFormat="1" ht="15" customHeight="1">
      <c r="A90" s="88" t="s">
        <v>432</v>
      </c>
      <c r="B90" s="88"/>
      <c r="C90" s="90">
        <v>3239</v>
      </c>
      <c r="D90" s="91" t="s">
        <v>835</v>
      </c>
      <c r="E90" s="92">
        <v>400000</v>
      </c>
      <c r="F90" s="92">
        <f t="shared" si="33"/>
        <v>0</v>
      </c>
      <c r="G90" s="95">
        <f t="shared" si="12"/>
        <v>400000</v>
      </c>
      <c r="H90" s="92">
        <v>100000</v>
      </c>
      <c r="I90" s="92">
        <v>300000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</row>
    <row r="91" spans="1:15" ht="18" customHeight="1">
      <c r="A91" s="40"/>
      <c r="B91" s="39"/>
      <c r="C91" s="31" t="s">
        <v>311</v>
      </c>
      <c r="D91" s="37" t="s">
        <v>312</v>
      </c>
      <c r="E91" s="38">
        <f aca="true" t="shared" si="34" ref="E91:O91">E92</f>
        <v>5000</v>
      </c>
      <c r="F91" s="38">
        <f t="shared" si="34"/>
        <v>-3000</v>
      </c>
      <c r="G91" s="147">
        <f>SUM(H91:O91)</f>
        <v>2000</v>
      </c>
      <c r="H91" s="38">
        <f t="shared" si="34"/>
        <v>2000</v>
      </c>
      <c r="I91" s="38">
        <f t="shared" si="34"/>
        <v>0</v>
      </c>
      <c r="J91" s="38">
        <f t="shared" si="34"/>
        <v>0</v>
      </c>
      <c r="K91" s="38">
        <f t="shared" si="34"/>
        <v>0</v>
      </c>
      <c r="L91" s="38">
        <f t="shared" si="34"/>
        <v>0</v>
      </c>
      <c r="M91" s="38">
        <f t="shared" si="34"/>
        <v>0</v>
      </c>
      <c r="N91" s="38">
        <f t="shared" si="34"/>
        <v>0</v>
      </c>
      <c r="O91" s="38">
        <f t="shared" si="34"/>
        <v>0</v>
      </c>
    </row>
    <row r="92" spans="1:15" s="94" customFormat="1" ht="15" customHeight="1">
      <c r="A92" s="88" t="s">
        <v>433</v>
      </c>
      <c r="B92" s="88"/>
      <c r="C92" s="90" t="s">
        <v>313</v>
      </c>
      <c r="D92" s="91" t="s">
        <v>564</v>
      </c>
      <c r="E92" s="92">
        <v>5000</v>
      </c>
      <c r="F92" s="92">
        <f t="shared" si="33"/>
        <v>-3000</v>
      </c>
      <c r="G92" s="100">
        <f>SUM(H92:O92)</f>
        <v>2000</v>
      </c>
      <c r="H92" s="92">
        <v>2000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</row>
    <row r="93" spans="1:15" ht="18" customHeight="1">
      <c r="A93" s="41"/>
      <c r="B93" s="39"/>
      <c r="C93" s="31">
        <v>329</v>
      </c>
      <c r="D93" s="37" t="s">
        <v>618</v>
      </c>
      <c r="E93" s="38">
        <f>E94+E95+E96+E97+E98</f>
        <v>450000</v>
      </c>
      <c r="F93" s="38">
        <f>F94+F95+F96+F97+F98</f>
        <v>-105000</v>
      </c>
      <c r="G93" s="43">
        <f t="shared" si="12"/>
        <v>345000</v>
      </c>
      <c r="H93" s="38">
        <f>H94+H95+H96+H97+H98</f>
        <v>345000</v>
      </c>
      <c r="I93" s="38">
        <f aca="true" t="shared" si="35" ref="I93:O93">I94+I95+I96+I97+I98</f>
        <v>0</v>
      </c>
      <c r="J93" s="38">
        <f t="shared" si="35"/>
        <v>0</v>
      </c>
      <c r="K93" s="38">
        <f t="shared" si="35"/>
        <v>0</v>
      </c>
      <c r="L93" s="38">
        <f t="shared" si="35"/>
        <v>0</v>
      </c>
      <c r="M93" s="38">
        <f t="shared" si="35"/>
        <v>0</v>
      </c>
      <c r="N93" s="38">
        <f t="shared" si="35"/>
        <v>0</v>
      </c>
      <c r="O93" s="38">
        <f t="shared" si="35"/>
        <v>0</v>
      </c>
    </row>
    <row r="94" spans="1:15" s="94" customFormat="1" ht="15" customHeight="1">
      <c r="A94" s="88" t="s">
        <v>434</v>
      </c>
      <c r="B94" s="88"/>
      <c r="C94" s="90">
        <v>3292</v>
      </c>
      <c r="D94" s="91" t="s">
        <v>565</v>
      </c>
      <c r="E94" s="92">
        <v>100000</v>
      </c>
      <c r="F94" s="92">
        <f aca="true" t="shared" si="36" ref="F94:F102">G94-E94</f>
        <v>-5000</v>
      </c>
      <c r="G94" s="95">
        <f t="shared" si="12"/>
        <v>95000</v>
      </c>
      <c r="H94" s="92">
        <v>95000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2">
        <v>0</v>
      </c>
      <c r="O94" s="92">
        <v>0</v>
      </c>
    </row>
    <row r="95" spans="1:15" s="94" customFormat="1" ht="15" customHeight="1">
      <c r="A95" s="88" t="s">
        <v>435</v>
      </c>
      <c r="B95" s="88"/>
      <c r="C95" s="90">
        <v>3294</v>
      </c>
      <c r="D95" s="91" t="s">
        <v>619</v>
      </c>
      <c r="E95" s="92">
        <v>125000</v>
      </c>
      <c r="F95" s="92">
        <f t="shared" si="36"/>
        <v>0</v>
      </c>
      <c r="G95" s="95">
        <f t="shared" si="12"/>
        <v>125000</v>
      </c>
      <c r="H95" s="95">
        <v>125000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2">
        <v>0</v>
      </c>
      <c r="O95" s="92">
        <v>0</v>
      </c>
    </row>
    <row r="96" spans="1:15" s="94" customFormat="1" ht="15" customHeight="1">
      <c r="A96" s="88" t="s">
        <v>436</v>
      </c>
      <c r="B96" s="88"/>
      <c r="C96" s="90" t="s">
        <v>354</v>
      </c>
      <c r="D96" s="91" t="s">
        <v>566</v>
      </c>
      <c r="E96" s="92">
        <v>50000</v>
      </c>
      <c r="F96" s="92">
        <f t="shared" si="36"/>
        <v>-5000</v>
      </c>
      <c r="G96" s="95">
        <f>SUM(H96:O96)</f>
        <v>45000</v>
      </c>
      <c r="H96" s="92">
        <v>45000</v>
      </c>
      <c r="I96" s="92">
        <v>0</v>
      </c>
      <c r="J96" s="93">
        <v>0</v>
      </c>
      <c r="K96" s="93">
        <v>0</v>
      </c>
      <c r="L96" s="93">
        <v>0</v>
      </c>
      <c r="M96" s="93">
        <v>0</v>
      </c>
      <c r="N96" s="92">
        <v>0</v>
      </c>
      <c r="O96" s="92">
        <v>0</v>
      </c>
    </row>
    <row r="97" spans="1:15" s="94" customFormat="1" ht="15" customHeight="1">
      <c r="A97" s="88" t="s">
        <v>437</v>
      </c>
      <c r="B97" s="88"/>
      <c r="C97" s="90" t="s">
        <v>640</v>
      </c>
      <c r="D97" s="91" t="s">
        <v>641</v>
      </c>
      <c r="E97" s="92">
        <v>60000</v>
      </c>
      <c r="F97" s="92">
        <f t="shared" si="36"/>
        <v>-60000</v>
      </c>
      <c r="G97" s="95">
        <f>SUM(H97:O97)</f>
        <v>0</v>
      </c>
      <c r="H97" s="92">
        <v>0</v>
      </c>
      <c r="I97" s="92">
        <v>0</v>
      </c>
      <c r="J97" s="93">
        <v>0</v>
      </c>
      <c r="K97" s="93">
        <v>0</v>
      </c>
      <c r="L97" s="93">
        <v>0</v>
      </c>
      <c r="M97" s="93">
        <v>0</v>
      </c>
      <c r="N97" s="92">
        <v>0</v>
      </c>
      <c r="O97" s="92">
        <v>0</v>
      </c>
    </row>
    <row r="98" spans="1:15" ht="15" customHeight="1">
      <c r="A98" s="41"/>
      <c r="B98" s="39"/>
      <c r="C98" s="31">
        <v>3299</v>
      </c>
      <c r="D98" s="37" t="s">
        <v>567</v>
      </c>
      <c r="E98" s="38">
        <f>E99+E100+E102+E101</f>
        <v>115000</v>
      </c>
      <c r="F98" s="38">
        <f>F99+F100+F102+F101</f>
        <v>-35000</v>
      </c>
      <c r="G98" s="43">
        <f>SUM(H98:O98)</f>
        <v>80000</v>
      </c>
      <c r="H98" s="38">
        <f>H99+H100++H101+H102</f>
        <v>80000</v>
      </c>
      <c r="I98" s="38">
        <f aca="true" t="shared" si="37" ref="I98:O98">I99+I100+I102</f>
        <v>0</v>
      </c>
      <c r="J98" s="38">
        <f t="shared" si="37"/>
        <v>0</v>
      </c>
      <c r="K98" s="38">
        <f t="shared" si="37"/>
        <v>0</v>
      </c>
      <c r="L98" s="38">
        <f t="shared" si="37"/>
        <v>0</v>
      </c>
      <c r="M98" s="38">
        <f t="shared" si="37"/>
        <v>0</v>
      </c>
      <c r="N98" s="38">
        <f t="shared" si="37"/>
        <v>0</v>
      </c>
      <c r="O98" s="38">
        <f t="shared" si="37"/>
        <v>0</v>
      </c>
    </row>
    <row r="99" spans="1:15" s="94" customFormat="1" ht="14.25" customHeight="1">
      <c r="A99" s="88" t="s">
        <v>438</v>
      </c>
      <c r="B99" s="88"/>
      <c r="C99" s="90"/>
      <c r="D99" s="93" t="s">
        <v>568</v>
      </c>
      <c r="E99" s="92">
        <v>20000</v>
      </c>
      <c r="F99" s="92">
        <f t="shared" si="36"/>
        <v>5000</v>
      </c>
      <c r="G99" s="95">
        <f t="shared" si="12"/>
        <v>25000</v>
      </c>
      <c r="H99" s="92">
        <v>25000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2">
        <v>0</v>
      </c>
      <c r="O99" s="92">
        <v>0</v>
      </c>
    </row>
    <row r="100" spans="1:15" s="94" customFormat="1" ht="14.25" customHeight="1">
      <c r="A100" s="88" t="s">
        <v>439</v>
      </c>
      <c r="B100" s="88"/>
      <c r="C100" s="90"/>
      <c r="D100" s="93" t="s">
        <v>569</v>
      </c>
      <c r="E100" s="92">
        <v>10000</v>
      </c>
      <c r="F100" s="92">
        <f t="shared" si="36"/>
        <v>0</v>
      </c>
      <c r="G100" s="95">
        <f t="shared" si="12"/>
        <v>10000</v>
      </c>
      <c r="H100" s="92">
        <v>10000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2">
        <v>0</v>
      </c>
      <c r="O100" s="92">
        <v>0</v>
      </c>
    </row>
    <row r="101" spans="1:15" s="94" customFormat="1" ht="14.25" customHeight="1">
      <c r="A101" s="88" t="s">
        <v>1129</v>
      </c>
      <c r="B101" s="88"/>
      <c r="C101" s="90"/>
      <c r="D101" s="93" t="s">
        <v>1039</v>
      </c>
      <c r="E101" s="92">
        <v>35000</v>
      </c>
      <c r="F101" s="92">
        <f>G101-E101</f>
        <v>0</v>
      </c>
      <c r="G101" s="95">
        <f>SUM(H101:O101)</f>
        <v>35000</v>
      </c>
      <c r="H101" s="92">
        <v>35000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2">
        <v>0</v>
      </c>
      <c r="O101" s="92">
        <v>0</v>
      </c>
    </row>
    <row r="102" spans="1:15" s="94" customFormat="1" ht="14.25" customHeight="1">
      <c r="A102" s="88" t="s">
        <v>440</v>
      </c>
      <c r="B102" s="88"/>
      <c r="C102" s="90"/>
      <c r="D102" s="93" t="s">
        <v>570</v>
      </c>
      <c r="E102" s="92">
        <v>50000</v>
      </c>
      <c r="F102" s="92">
        <f t="shared" si="36"/>
        <v>-40000</v>
      </c>
      <c r="G102" s="95">
        <f t="shared" si="12"/>
        <v>10000</v>
      </c>
      <c r="H102" s="92">
        <v>10000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2">
        <v>0</v>
      </c>
      <c r="O102" s="92">
        <v>0</v>
      </c>
    </row>
    <row r="103" spans="1:15" ht="21" customHeight="1">
      <c r="A103" s="41"/>
      <c r="B103" s="39"/>
      <c r="C103" s="31">
        <v>38</v>
      </c>
      <c r="D103" s="37" t="s">
        <v>571</v>
      </c>
      <c r="E103" s="38">
        <f>E104+E110</f>
        <v>122300</v>
      </c>
      <c r="F103" s="38">
        <f>F104</f>
        <v>0</v>
      </c>
      <c r="G103" s="43">
        <f t="shared" si="12"/>
        <v>122300</v>
      </c>
      <c r="H103" s="38">
        <f>H105+H110</f>
        <v>122300</v>
      </c>
      <c r="I103" s="38">
        <f aca="true" t="shared" si="38" ref="I103:O103">I110</f>
        <v>0</v>
      </c>
      <c r="J103" s="38">
        <f t="shared" si="38"/>
        <v>0</v>
      </c>
      <c r="K103" s="38">
        <f t="shared" si="38"/>
        <v>0</v>
      </c>
      <c r="L103" s="38">
        <f t="shared" si="38"/>
        <v>0</v>
      </c>
      <c r="M103" s="38">
        <f t="shared" si="38"/>
        <v>0</v>
      </c>
      <c r="N103" s="38">
        <f t="shared" si="38"/>
        <v>0</v>
      </c>
      <c r="O103" s="38">
        <f t="shared" si="38"/>
        <v>0</v>
      </c>
    </row>
    <row r="104" spans="1:15" ht="18" customHeight="1">
      <c r="A104" s="41"/>
      <c r="B104" s="39"/>
      <c r="C104" s="31" t="s">
        <v>1040</v>
      </c>
      <c r="D104" s="37" t="s">
        <v>1041</v>
      </c>
      <c r="E104" s="38">
        <f>E105</f>
        <v>21500</v>
      </c>
      <c r="F104" s="38">
        <f>F105</f>
        <v>0</v>
      </c>
      <c r="G104" s="43">
        <f>SUM(H104:O104)</f>
        <v>21500</v>
      </c>
      <c r="H104" s="38">
        <f aca="true" t="shared" si="39" ref="H104:O104">H105</f>
        <v>21500</v>
      </c>
      <c r="I104" s="38">
        <f t="shared" si="39"/>
        <v>0</v>
      </c>
      <c r="J104" s="38">
        <f t="shared" si="39"/>
        <v>0</v>
      </c>
      <c r="K104" s="38">
        <f t="shared" si="39"/>
        <v>0</v>
      </c>
      <c r="L104" s="38">
        <f t="shared" si="39"/>
        <v>0</v>
      </c>
      <c r="M104" s="38">
        <f t="shared" si="39"/>
        <v>0</v>
      </c>
      <c r="N104" s="38">
        <f t="shared" si="39"/>
        <v>0</v>
      </c>
      <c r="O104" s="38">
        <f t="shared" si="39"/>
        <v>0</v>
      </c>
    </row>
    <row r="105" spans="1:15" s="94" customFormat="1" ht="11.25" customHeight="1">
      <c r="A105" s="125" t="s">
        <v>441</v>
      </c>
      <c r="B105" s="125"/>
      <c r="C105" s="126" t="s">
        <v>1042</v>
      </c>
      <c r="D105" s="127" t="s">
        <v>1043</v>
      </c>
      <c r="E105" s="128">
        <v>21500</v>
      </c>
      <c r="F105" s="128">
        <f>G105-E105</f>
        <v>0</v>
      </c>
      <c r="G105" s="129">
        <f>SUM(H105:O105)</f>
        <v>21500</v>
      </c>
      <c r="H105" s="128">
        <v>21500</v>
      </c>
      <c r="I105" s="130">
        <v>0</v>
      </c>
      <c r="J105" s="130">
        <v>0</v>
      </c>
      <c r="K105" s="130">
        <v>0</v>
      </c>
      <c r="L105" s="130">
        <v>0</v>
      </c>
      <c r="M105" s="130">
        <v>0</v>
      </c>
      <c r="N105" s="130">
        <v>0</v>
      </c>
      <c r="O105" s="130">
        <v>0</v>
      </c>
    </row>
    <row r="106" spans="1:8" s="133" customFormat="1" ht="40.5" customHeight="1">
      <c r="A106" s="136"/>
      <c r="B106" s="136"/>
      <c r="C106" s="137"/>
      <c r="D106" s="138"/>
      <c r="E106" s="139"/>
      <c r="F106" s="139"/>
      <c r="G106" s="149"/>
      <c r="H106" s="139"/>
    </row>
    <row r="107" spans="1:15" s="131" customFormat="1" ht="16.5" customHeight="1">
      <c r="A107" s="179" t="s">
        <v>2</v>
      </c>
      <c r="B107" s="180" t="s">
        <v>44</v>
      </c>
      <c r="C107" s="181" t="s">
        <v>554</v>
      </c>
      <c r="D107" s="183" t="s">
        <v>59</v>
      </c>
      <c r="E107" s="189" t="s">
        <v>1052</v>
      </c>
      <c r="F107" s="189" t="s">
        <v>921</v>
      </c>
      <c r="G107" s="185" t="s">
        <v>1053</v>
      </c>
      <c r="H107" s="182" t="s">
        <v>1054</v>
      </c>
      <c r="I107" s="182"/>
      <c r="J107" s="182"/>
      <c r="K107" s="182"/>
      <c r="L107" s="182"/>
      <c r="M107" s="182"/>
      <c r="N107" s="182"/>
      <c r="O107" s="182"/>
    </row>
    <row r="108" spans="1:15" s="132" customFormat="1" ht="36" customHeight="1">
      <c r="A108" s="179"/>
      <c r="B108" s="179"/>
      <c r="C108" s="182"/>
      <c r="D108" s="183"/>
      <c r="E108" s="190"/>
      <c r="F108" s="190"/>
      <c r="G108" s="186"/>
      <c r="H108" s="102" t="s">
        <v>272</v>
      </c>
      <c r="I108" s="102" t="s">
        <v>45</v>
      </c>
      <c r="J108" s="102" t="s">
        <v>271</v>
      </c>
      <c r="K108" s="102" t="s">
        <v>273</v>
      </c>
      <c r="L108" s="102" t="s">
        <v>46</v>
      </c>
      <c r="M108" s="102" t="s">
        <v>738</v>
      </c>
      <c r="N108" s="102" t="s">
        <v>274</v>
      </c>
      <c r="O108" s="102" t="s">
        <v>628</v>
      </c>
    </row>
    <row r="109" spans="1:15" s="132" customFormat="1" ht="10.5" customHeight="1">
      <c r="A109" s="54">
        <v>1</v>
      </c>
      <c r="B109" s="54">
        <v>2</v>
      </c>
      <c r="C109" s="54">
        <v>3</v>
      </c>
      <c r="D109" s="54">
        <v>4</v>
      </c>
      <c r="E109" s="54">
        <v>5</v>
      </c>
      <c r="F109" s="54">
        <v>6</v>
      </c>
      <c r="G109" s="150">
        <v>7</v>
      </c>
      <c r="H109" s="54">
        <v>8</v>
      </c>
      <c r="I109" s="54">
        <v>9</v>
      </c>
      <c r="J109" s="54">
        <v>10</v>
      </c>
      <c r="K109" s="54">
        <v>11</v>
      </c>
      <c r="L109" s="54">
        <v>12</v>
      </c>
      <c r="M109" s="54">
        <v>13</v>
      </c>
      <c r="N109" s="54">
        <v>14</v>
      </c>
      <c r="O109" s="54">
        <v>15</v>
      </c>
    </row>
    <row r="110" spans="1:15" ht="18" customHeight="1">
      <c r="A110" s="41"/>
      <c r="B110" s="39"/>
      <c r="C110" s="31">
        <v>385</v>
      </c>
      <c r="D110" s="37" t="s">
        <v>572</v>
      </c>
      <c r="E110" s="38">
        <f>E111</f>
        <v>100800</v>
      </c>
      <c r="F110" s="38">
        <f>F111</f>
        <v>0</v>
      </c>
      <c r="G110" s="43">
        <f t="shared" si="12"/>
        <v>100800</v>
      </c>
      <c r="H110" s="38">
        <f aca="true" t="shared" si="40" ref="H110:O110">H111</f>
        <v>100800</v>
      </c>
      <c r="I110" s="38">
        <f t="shared" si="40"/>
        <v>0</v>
      </c>
      <c r="J110" s="38">
        <f t="shared" si="40"/>
        <v>0</v>
      </c>
      <c r="K110" s="38">
        <f t="shared" si="40"/>
        <v>0</v>
      </c>
      <c r="L110" s="38">
        <f t="shared" si="40"/>
        <v>0</v>
      </c>
      <c r="M110" s="38">
        <f t="shared" si="40"/>
        <v>0</v>
      </c>
      <c r="N110" s="38">
        <f t="shared" si="40"/>
        <v>0</v>
      </c>
      <c r="O110" s="38">
        <f t="shared" si="40"/>
        <v>0</v>
      </c>
    </row>
    <row r="111" spans="1:15" s="94" customFormat="1" ht="15" customHeight="1">
      <c r="A111" s="88" t="s">
        <v>927</v>
      </c>
      <c r="B111" s="88"/>
      <c r="C111" s="90">
        <v>3851</v>
      </c>
      <c r="D111" s="91" t="s">
        <v>573</v>
      </c>
      <c r="E111" s="92">
        <v>100800</v>
      </c>
      <c r="F111" s="92">
        <f>G111-E111</f>
        <v>0</v>
      </c>
      <c r="G111" s="95">
        <f t="shared" si="12"/>
        <v>100800</v>
      </c>
      <c r="H111" s="92">
        <v>100800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</row>
    <row r="112" spans="1:15" s="77" customFormat="1" ht="27" customHeight="1">
      <c r="A112" s="75"/>
      <c r="B112" s="76"/>
      <c r="C112" s="162" t="s">
        <v>832</v>
      </c>
      <c r="D112" s="163"/>
      <c r="E112" s="72">
        <f aca="true" t="shared" si="41" ref="E112:F114">E113</f>
        <v>95000</v>
      </c>
      <c r="F112" s="72">
        <f t="shared" si="41"/>
        <v>-4000</v>
      </c>
      <c r="G112" s="72">
        <f aca="true" t="shared" si="42" ref="G112:G118">SUM(H112:O112)</f>
        <v>91000</v>
      </c>
      <c r="H112" s="72">
        <f aca="true" t="shared" si="43" ref="H112:O112">H113</f>
        <v>91000</v>
      </c>
      <c r="I112" s="72">
        <f t="shared" si="43"/>
        <v>0</v>
      </c>
      <c r="J112" s="72">
        <f t="shared" si="43"/>
        <v>0</v>
      </c>
      <c r="K112" s="72">
        <f t="shared" si="43"/>
        <v>0</v>
      </c>
      <c r="L112" s="72">
        <f t="shared" si="43"/>
        <v>0</v>
      </c>
      <c r="M112" s="72">
        <f t="shared" si="43"/>
        <v>0</v>
      </c>
      <c r="N112" s="72">
        <f t="shared" si="43"/>
        <v>0</v>
      </c>
      <c r="O112" s="72">
        <f t="shared" si="43"/>
        <v>0</v>
      </c>
    </row>
    <row r="113" spans="1:15" s="9" customFormat="1" ht="24" customHeight="1">
      <c r="A113" s="13"/>
      <c r="B113" s="60" t="s">
        <v>701</v>
      </c>
      <c r="C113" s="161" t="s">
        <v>1018</v>
      </c>
      <c r="D113" s="160"/>
      <c r="E113" s="11">
        <f t="shared" si="41"/>
        <v>95000</v>
      </c>
      <c r="F113" s="11">
        <f t="shared" si="41"/>
        <v>-4000</v>
      </c>
      <c r="G113" s="11">
        <f t="shared" si="42"/>
        <v>91000</v>
      </c>
      <c r="H113" s="11">
        <f>H114</f>
        <v>91000</v>
      </c>
      <c r="I113" s="11">
        <f aca="true" t="shared" si="44" ref="I113:O113">I114</f>
        <v>0</v>
      </c>
      <c r="J113" s="11">
        <f t="shared" si="44"/>
        <v>0</v>
      </c>
      <c r="K113" s="11">
        <f t="shared" si="44"/>
        <v>0</v>
      </c>
      <c r="L113" s="11">
        <f t="shared" si="44"/>
        <v>0</v>
      </c>
      <c r="M113" s="11">
        <f t="shared" si="44"/>
        <v>0</v>
      </c>
      <c r="N113" s="11">
        <f t="shared" si="44"/>
        <v>0</v>
      </c>
      <c r="O113" s="11">
        <f t="shared" si="44"/>
        <v>0</v>
      </c>
    </row>
    <row r="114" spans="1:15" ht="21" customHeight="1">
      <c r="A114" s="41"/>
      <c r="B114" s="39"/>
      <c r="C114" s="31">
        <v>34</v>
      </c>
      <c r="D114" s="37" t="s">
        <v>710</v>
      </c>
      <c r="E114" s="38">
        <f t="shared" si="41"/>
        <v>95000</v>
      </c>
      <c r="F114" s="38">
        <f t="shared" si="41"/>
        <v>-4000</v>
      </c>
      <c r="G114" s="38">
        <f t="shared" si="42"/>
        <v>91000</v>
      </c>
      <c r="H114" s="38">
        <f>H115</f>
        <v>91000</v>
      </c>
      <c r="I114" s="38">
        <f aca="true" t="shared" si="45" ref="I114:O114">I115</f>
        <v>0</v>
      </c>
      <c r="J114" s="38">
        <f t="shared" si="45"/>
        <v>0</v>
      </c>
      <c r="K114" s="38">
        <f t="shared" si="45"/>
        <v>0</v>
      </c>
      <c r="L114" s="38">
        <f t="shared" si="45"/>
        <v>0</v>
      </c>
      <c r="M114" s="38">
        <f t="shared" si="45"/>
        <v>0</v>
      </c>
      <c r="N114" s="38">
        <f t="shared" si="45"/>
        <v>0</v>
      </c>
      <c r="O114" s="38">
        <f t="shared" si="45"/>
        <v>0</v>
      </c>
    </row>
    <row r="115" spans="1:15" ht="18" customHeight="1">
      <c r="A115" s="41"/>
      <c r="B115" s="39"/>
      <c r="C115" s="31">
        <v>343</v>
      </c>
      <c r="D115" s="37" t="s">
        <v>711</v>
      </c>
      <c r="E115" s="38">
        <f>SUM(E116:E118)</f>
        <v>95000</v>
      </c>
      <c r="F115" s="38">
        <f>SUM(F116:F118)</f>
        <v>-4000</v>
      </c>
      <c r="G115" s="38">
        <f t="shared" si="42"/>
        <v>91000</v>
      </c>
      <c r="H115" s="38">
        <f aca="true" t="shared" si="46" ref="H115:O115">SUM(H116:H118)</f>
        <v>91000</v>
      </c>
      <c r="I115" s="38">
        <f t="shared" si="46"/>
        <v>0</v>
      </c>
      <c r="J115" s="38">
        <f t="shared" si="46"/>
        <v>0</v>
      </c>
      <c r="K115" s="38">
        <f t="shared" si="46"/>
        <v>0</v>
      </c>
      <c r="L115" s="38">
        <f t="shared" si="46"/>
        <v>0</v>
      </c>
      <c r="M115" s="38">
        <f t="shared" si="46"/>
        <v>0</v>
      </c>
      <c r="N115" s="38">
        <f>SUM(N116:N118)</f>
        <v>0</v>
      </c>
      <c r="O115" s="38">
        <f t="shared" si="46"/>
        <v>0</v>
      </c>
    </row>
    <row r="116" spans="1:15" s="94" customFormat="1" ht="15" customHeight="1">
      <c r="A116" s="88" t="s">
        <v>442</v>
      </c>
      <c r="B116" s="88"/>
      <c r="C116" s="90">
        <v>3431</v>
      </c>
      <c r="D116" s="91" t="s">
        <v>712</v>
      </c>
      <c r="E116" s="92">
        <v>83000</v>
      </c>
      <c r="F116" s="92">
        <f>G116-E116</f>
        <v>-3000</v>
      </c>
      <c r="G116" s="95">
        <f t="shared" si="42"/>
        <v>80000</v>
      </c>
      <c r="H116" s="92">
        <v>80000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93">
        <v>0</v>
      </c>
    </row>
    <row r="117" spans="1:15" s="94" customFormat="1" ht="15" customHeight="1">
      <c r="A117" s="88" t="s">
        <v>443</v>
      </c>
      <c r="B117" s="88"/>
      <c r="C117" s="90" t="s">
        <v>928</v>
      </c>
      <c r="D117" s="91" t="s">
        <v>929</v>
      </c>
      <c r="E117" s="92">
        <v>2000</v>
      </c>
      <c r="F117" s="92">
        <f>G117-E117</f>
        <v>2000</v>
      </c>
      <c r="G117" s="95">
        <f t="shared" si="42"/>
        <v>4000</v>
      </c>
      <c r="H117" s="92">
        <v>4000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</row>
    <row r="118" spans="1:15" s="94" customFormat="1" ht="15" customHeight="1">
      <c r="A118" s="88" t="s">
        <v>444</v>
      </c>
      <c r="B118" s="88"/>
      <c r="C118" s="90">
        <v>3433</v>
      </c>
      <c r="D118" s="91" t="s">
        <v>713</v>
      </c>
      <c r="E118" s="92">
        <v>10000</v>
      </c>
      <c r="F118" s="92">
        <f>G118-E118</f>
        <v>-3000</v>
      </c>
      <c r="G118" s="95">
        <f t="shared" si="42"/>
        <v>7000</v>
      </c>
      <c r="H118" s="92">
        <v>7000</v>
      </c>
      <c r="I118" s="92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93">
        <v>0</v>
      </c>
    </row>
    <row r="119" spans="1:15" s="9" customFormat="1" ht="27" customHeight="1">
      <c r="A119" s="71"/>
      <c r="B119" s="69"/>
      <c r="C119" s="184" t="s">
        <v>706</v>
      </c>
      <c r="D119" s="163"/>
      <c r="E119" s="72">
        <f>E120+E125+E132+E136+E143</f>
        <v>2120000</v>
      </c>
      <c r="F119" s="72">
        <f>F120+F125+F132+F136+F143</f>
        <v>-35000</v>
      </c>
      <c r="G119" s="72">
        <f aca="true" t="shared" si="47" ref="G119:G142">SUM(H119:O119)</f>
        <v>2085000</v>
      </c>
      <c r="H119" s="72">
        <f aca="true" t="shared" si="48" ref="H119:O119">H120+H125+H132+H136+H143</f>
        <v>1579500</v>
      </c>
      <c r="I119" s="72">
        <f t="shared" si="48"/>
        <v>60000</v>
      </c>
      <c r="J119" s="72">
        <f t="shared" si="48"/>
        <v>0</v>
      </c>
      <c r="K119" s="72">
        <f t="shared" si="48"/>
        <v>445500</v>
      </c>
      <c r="L119" s="72">
        <f t="shared" si="48"/>
        <v>0</v>
      </c>
      <c r="M119" s="72">
        <f t="shared" si="48"/>
        <v>0</v>
      </c>
      <c r="N119" s="72">
        <f t="shared" si="48"/>
        <v>0</v>
      </c>
      <c r="O119" s="72">
        <f t="shared" si="48"/>
        <v>0</v>
      </c>
    </row>
    <row r="120" spans="1:15" s="9" customFormat="1" ht="24" customHeight="1">
      <c r="A120" s="13"/>
      <c r="B120" s="60" t="s">
        <v>700</v>
      </c>
      <c r="C120" s="161" t="s">
        <v>1019</v>
      </c>
      <c r="D120" s="160"/>
      <c r="E120" s="11">
        <f>E121</f>
        <v>20000</v>
      </c>
      <c r="F120" s="11">
        <f>F121</f>
        <v>-15000</v>
      </c>
      <c r="G120" s="11">
        <f t="shared" si="47"/>
        <v>5000</v>
      </c>
      <c r="H120" s="11">
        <f>H121</f>
        <v>5000</v>
      </c>
      <c r="I120" s="11">
        <f aca="true" t="shared" si="49" ref="I120:O120">I121</f>
        <v>0</v>
      </c>
      <c r="J120" s="11">
        <f t="shared" si="49"/>
        <v>0</v>
      </c>
      <c r="K120" s="11">
        <f t="shared" si="49"/>
        <v>0</v>
      </c>
      <c r="L120" s="11">
        <f t="shared" si="49"/>
        <v>0</v>
      </c>
      <c r="M120" s="11">
        <f t="shared" si="49"/>
        <v>0</v>
      </c>
      <c r="N120" s="11">
        <f t="shared" si="49"/>
        <v>0</v>
      </c>
      <c r="O120" s="11">
        <f t="shared" si="49"/>
        <v>0</v>
      </c>
    </row>
    <row r="121" spans="1:15" ht="21" customHeight="1">
      <c r="A121" s="41"/>
      <c r="B121" s="39"/>
      <c r="C121" s="31">
        <v>32</v>
      </c>
      <c r="D121" s="37" t="s">
        <v>20</v>
      </c>
      <c r="E121" s="38">
        <f aca="true" t="shared" si="50" ref="E121:O121">E122</f>
        <v>20000</v>
      </c>
      <c r="F121" s="38">
        <f>F122</f>
        <v>-15000</v>
      </c>
      <c r="G121" s="38">
        <f t="shared" si="47"/>
        <v>5000</v>
      </c>
      <c r="H121" s="38">
        <f t="shared" si="50"/>
        <v>5000</v>
      </c>
      <c r="I121" s="38">
        <f t="shared" si="50"/>
        <v>0</v>
      </c>
      <c r="J121" s="38">
        <f t="shared" si="50"/>
        <v>0</v>
      </c>
      <c r="K121" s="38">
        <f t="shared" si="50"/>
        <v>0</v>
      </c>
      <c r="L121" s="38">
        <f t="shared" si="50"/>
        <v>0</v>
      </c>
      <c r="M121" s="38">
        <f t="shared" si="50"/>
        <v>0</v>
      </c>
      <c r="N121" s="38">
        <f t="shared" si="50"/>
        <v>0</v>
      </c>
      <c r="O121" s="38">
        <f t="shared" si="50"/>
        <v>0</v>
      </c>
    </row>
    <row r="122" spans="1:15" ht="18" customHeight="1">
      <c r="A122" s="41"/>
      <c r="B122" s="39"/>
      <c r="C122" s="31">
        <v>329</v>
      </c>
      <c r="D122" s="37" t="s">
        <v>714</v>
      </c>
      <c r="E122" s="38">
        <f>SUM(E123:E124)</f>
        <v>20000</v>
      </c>
      <c r="F122" s="38">
        <f>SUM(F123:F124)</f>
        <v>-15000</v>
      </c>
      <c r="G122" s="38">
        <f t="shared" si="47"/>
        <v>5000</v>
      </c>
      <c r="H122" s="38">
        <f aca="true" t="shared" si="51" ref="H122:O122">SUM(H123:H124)</f>
        <v>5000</v>
      </c>
      <c r="I122" s="38">
        <f t="shared" si="51"/>
        <v>0</v>
      </c>
      <c r="J122" s="38">
        <f t="shared" si="51"/>
        <v>0</v>
      </c>
      <c r="K122" s="38">
        <f t="shared" si="51"/>
        <v>0</v>
      </c>
      <c r="L122" s="38">
        <f t="shared" si="51"/>
        <v>0</v>
      </c>
      <c r="M122" s="38">
        <f t="shared" si="51"/>
        <v>0</v>
      </c>
      <c r="N122" s="38">
        <f>SUM(N123:N124)</f>
        <v>0</v>
      </c>
      <c r="O122" s="38">
        <f t="shared" si="51"/>
        <v>0</v>
      </c>
    </row>
    <row r="123" spans="1:15" s="94" customFormat="1" ht="15" customHeight="1">
      <c r="A123" s="88" t="s">
        <v>445</v>
      </c>
      <c r="B123" s="88"/>
      <c r="C123" s="90">
        <v>3299</v>
      </c>
      <c r="D123" s="91" t="s">
        <v>715</v>
      </c>
      <c r="E123" s="92">
        <v>20000</v>
      </c>
      <c r="F123" s="92">
        <f>G123-E123</f>
        <v>-15000</v>
      </c>
      <c r="G123" s="95">
        <f t="shared" si="47"/>
        <v>5000</v>
      </c>
      <c r="H123" s="92">
        <v>5000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0</v>
      </c>
    </row>
    <row r="124" spans="1:15" s="94" customFormat="1" ht="15" customHeight="1">
      <c r="A124" s="88" t="s">
        <v>446</v>
      </c>
      <c r="B124" s="88"/>
      <c r="C124" s="90" t="s">
        <v>43</v>
      </c>
      <c r="D124" s="91" t="s">
        <v>716</v>
      </c>
      <c r="E124" s="92">
        <v>0</v>
      </c>
      <c r="F124" s="92">
        <f>G124-E124</f>
        <v>0</v>
      </c>
      <c r="G124" s="95">
        <f t="shared" si="47"/>
        <v>0</v>
      </c>
      <c r="H124" s="92">
        <v>0</v>
      </c>
      <c r="I124" s="93">
        <v>0</v>
      </c>
      <c r="J124" s="93">
        <v>0</v>
      </c>
      <c r="K124" s="92">
        <v>0</v>
      </c>
      <c r="L124" s="93">
        <v>0</v>
      </c>
      <c r="M124" s="93">
        <v>0</v>
      </c>
      <c r="N124" s="93">
        <v>0</v>
      </c>
      <c r="O124" s="93">
        <v>0</v>
      </c>
    </row>
    <row r="125" spans="1:15" s="9" customFormat="1" ht="24" customHeight="1">
      <c r="A125" s="13"/>
      <c r="B125" s="60" t="s">
        <v>700</v>
      </c>
      <c r="C125" s="161" t="s">
        <v>630</v>
      </c>
      <c r="D125" s="160"/>
      <c r="E125" s="11">
        <f aca="true" t="shared" si="52" ref="E125:O125">E126</f>
        <v>1800000</v>
      </c>
      <c r="F125" s="11">
        <f t="shared" si="52"/>
        <v>70000</v>
      </c>
      <c r="G125" s="117">
        <f>SUM(H125:O125)</f>
        <v>1870000</v>
      </c>
      <c r="H125" s="11">
        <f t="shared" si="52"/>
        <v>1424500</v>
      </c>
      <c r="I125" s="11">
        <f t="shared" si="52"/>
        <v>0</v>
      </c>
      <c r="J125" s="11">
        <f t="shared" si="52"/>
        <v>0</v>
      </c>
      <c r="K125" s="11">
        <f t="shared" si="52"/>
        <v>445500</v>
      </c>
      <c r="L125" s="11">
        <f t="shared" si="52"/>
        <v>0</v>
      </c>
      <c r="M125" s="11">
        <f t="shared" si="52"/>
        <v>0</v>
      </c>
      <c r="N125" s="11">
        <f t="shared" si="52"/>
        <v>0</v>
      </c>
      <c r="O125" s="11">
        <f t="shared" si="52"/>
        <v>0</v>
      </c>
    </row>
    <row r="126" spans="1:15" ht="21" customHeight="1">
      <c r="A126" s="41"/>
      <c r="B126" s="39"/>
      <c r="C126" s="31">
        <v>38</v>
      </c>
      <c r="D126" s="37" t="s">
        <v>717</v>
      </c>
      <c r="E126" s="38">
        <f>SUM(E127+E129)</f>
        <v>1800000</v>
      </c>
      <c r="F126" s="38">
        <f>SUM(F127+F129)</f>
        <v>70000</v>
      </c>
      <c r="G126" s="43">
        <f t="shared" si="47"/>
        <v>1870000</v>
      </c>
      <c r="H126" s="38">
        <f aca="true" t="shared" si="53" ref="H126:O126">SUM(H127+H129)</f>
        <v>1424500</v>
      </c>
      <c r="I126" s="38">
        <f t="shared" si="53"/>
        <v>0</v>
      </c>
      <c r="J126" s="38">
        <f t="shared" si="53"/>
        <v>0</v>
      </c>
      <c r="K126" s="38">
        <f t="shared" si="53"/>
        <v>445500</v>
      </c>
      <c r="L126" s="38">
        <f t="shared" si="53"/>
        <v>0</v>
      </c>
      <c r="M126" s="38">
        <f t="shared" si="53"/>
        <v>0</v>
      </c>
      <c r="N126" s="38">
        <f>SUM(N127+N129)</f>
        <v>0</v>
      </c>
      <c r="O126" s="38">
        <f t="shared" si="53"/>
        <v>0</v>
      </c>
    </row>
    <row r="127" spans="1:15" ht="17.25" customHeight="1">
      <c r="A127" s="41"/>
      <c r="B127" s="39"/>
      <c r="C127" s="31">
        <v>381</v>
      </c>
      <c r="D127" s="37" t="s">
        <v>718</v>
      </c>
      <c r="E127" s="38">
        <f aca="true" t="shared" si="54" ref="E127:O127">E128</f>
        <v>1400000</v>
      </c>
      <c r="F127" s="38">
        <f t="shared" si="54"/>
        <v>0</v>
      </c>
      <c r="G127" s="43">
        <f t="shared" si="47"/>
        <v>1400000</v>
      </c>
      <c r="H127" s="38">
        <f t="shared" si="54"/>
        <v>1400000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</row>
    <row r="128" spans="1:15" s="94" customFormat="1" ht="15" customHeight="1">
      <c r="A128" s="96" t="s">
        <v>447</v>
      </c>
      <c r="B128" s="88"/>
      <c r="C128" s="90">
        <v>3811</v>
      </c>
      <c r="D128" s="91" t="s">
        <v>719</v>
      </c>
      <c r="E128" s="92">
        <v>1400000</v>
      </c>
      <c r="F128" s="92">
        <f>G128-E128</f>
        <v>0</v>
      </c>
      <c r="G128" s="95">
        <f t="shared" si="47"/>
        <v>1400000</v>
      </c>
      <c r="H128" s="95">
        <v>1400000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</row>
    <row r="129" spans="1:15" ht="17.25" customHeight="1">
      <c r="A129" s="44"/>
      <c r="B129" s="39"/>
      <c r="C129" s="31" t="s">
        <v>56</v>
      </c>
      <c r="D129" s="37" t="s">
        <v>720</v>
      </c>
      <c r="E129" s="38">
        <f>SUM(E130:E131)</f>
        <v>400000</v>
      </c>
      <c r="F129" s="38">
        <f>SUM(F130:F131)</f>
        <v>70000</v>
      </c>
      <c r="G129" s="43">
        <f t="shared" si="47"/>
        <v>470000</v>
      </c>
      <c r="H129" s="43">
        <f aca="true" t="shared" si="55" ref="H129:O129">SUM(H130:H131)</f>
        <v>24500</v>
      </c>
      <c r="I129" s="43">
        <f t="shared" si="55"/>
        <v>0</v>
      </c>
      <c r="J129" s="43">
        <f t="shared" si="55"/>
        <v>0</v>
      </c>
      <c r="K129" s="43">
        <f t="shared" si="55"/>
        <v>445500</v>
      </c>
      <c r="L129" s="43">
        <f t="shared" si="55"/>
        <v>0</v>
      </c>
      <c r="M129" s="43">
        <f t="shared" si="55"/>
        <v>0</v>
      </c>
      <c r="N129" s="43">
        <f t="shared" si="55"/>
        <v>0</v>
      </c>
      <c r="O129" s="43">
        <f t="shared" si="55"/>
        <v>0</v>
      </c>
    </row>
    <row r="130" spans="1:15" s="94" customFormat="1" ht="14.25" customHeight="1">
      <c r="A130" s="96" t="s">
        <v>448</v>
      </c>
      <c r="B130" s="88"/>
      <c r="C130" s="90" t="s">
        <v>57</v>
      </c>
      <c r="D130" s="91" t="s">
        <v>931</v>
      </c>
      <c r="E130" s="92">
        <v>0</v>
      </c>
      <c r="F130" s="92">
        <f>G130-E130</f>
        <v>0</v>
      </c>
      <c r="G130" s="95">
        <f t="shared" si="47"/>
        <v>0</v>
      </c>
      <c r="H130" s="95">
        <v>0</v>
      </c>
      <c r="I130" s="93">
        <v>0</v>
      </c>
      <c r="J130" s="92">
        <v>0</v>
      </c>
      <c r="K130" s="95"/>
      <c r="L130" s="93">
        <v>0</v>
      </c>
      <c r="M130" s="93">
        <v>0</v>
      </c>
      <c r="N130" s="93">
        <v>0</v>
      </c>
      <c r="O130" s="92">
        <v>0</v>
      </c>
    </row>
    <row r="131" spans="1:15" s="94" customFormat="1" ht="14.25" customHeight="1">
      <c r="A131" s="96" t="s">
        <v>632</v>
      </c>
      <c r="B131" s="88"/>
      <c r="C131" s="90" t="s">
        <v>57</v>
      </c>
      <c r="D131" s="91" t="s">
        <v>931</v>
      </c>
      <c r="E131" s="92">
        <v>400000</v>
      </c>
      <c r="F131" s="92">
        <f>G131-E131</f>
        <v>70000</v>
      </c>
      <c r="G131" s="95">
        <f>SUM(H131:O131)</f>
        <v>470000</v>
      </c>
      <c r="H131" s="95">
        <v>24500</v>
      </c>
      <c r="I131" s="93">
        <v>0</v>
      </c>
      <c r="J131" s="92">
        <v>0</v>
      </c>
      <c r="K131" s="95">
        <v>445500</v>
      </c>
      <c r="L131" s="93">
        <v>0</v>
      </c>
      <c r="M131" s="93">
        <v>0</v>
      </c>
      <c r="N131" s="93">
        <v>0</v>
      </c>
      <c r="O131" s="92">
        <v>0</v>
      </c>
    </row>
    <row r="132" spans="1:15" s="9" customFormat="1" ht="24" customHeight="1">
      <c r="A132" s="13"/>
      <c r="B132" s="60" t="s">
        <v>699</v>
      </c>
      <c r="C132" s="161" t="s">
        <v>631</v>
      </c>
      <c r="D132" s="160"/>
      <c r="E132" s="11">
        <f>E133</f>
        <v>20000</v>
      </c>
      <c r="F132" s="11">
        <f>F133</f>
        <v>0</v>
      </c>
      <c r="G132" s="117">
        <f t="shared" si="47"/>
        <v>20000</v>
      </c>
      <c r="H132" s="11">
        <f>H133</f>
        <v>20000</v>
      </c>
      <c r="I132" s="11">
        <f aca="true" t="shared" si="56" ref="I132:O132">I133</f>
        <v>0</v>
      </c>
      <c r="J132" s="11">
        <f t="shared" si="56"/>
        <v>0</v>
      </c>
      <c r="K132" s="11">
        <f t="shared" si="56"/>
        <v>0</v>
      </c>
      <c r="L132" s="11">
        <f t="shared" si="56"/>
        <v>0</v>
      </c>
      <c r="M132" s="11">
        <f t="shared" si="56"/>
        <v>0</v>
      </c>
      <c r="N132" s="11">
        <f t="shared" si="56"/>
        <v>0</v>
      </c>
      <c r="O132" s="11">
        <f t="shared" si="56"/>
        <v>0</v>
      </c>
    </row>
    <row r="133" spans="1:15" ht="21" customHeight="1">
      <c r="A133" s="41"/>
      <c r="B133" s="39"/>
      <c r="C133" s="31">
        <v>32</v>
      </c>
      <c r="D133" s="37" t="s">
        <v>20</v>
      </c>
      <c r="E133" s="38">
        <f aca="true" t="shared" si="57" ref="E133:O133">E134</f>
        <v>20000</v>
      </c>
      <c r="F133" s="38">
        <f t="shared" si="57"/>
        <v>0</v>
      </c>
      <c r="G133" s="43">
        <f t="shared" si="47"/>
        <v>20000</v>
      </c>
      <c r="H133" s="38">
        <f t="shared" si="57"/>
        <v>20000</v>
      </c>
      <c r="I133" s="38">
        <f t="shared" si="57"/>
        <v>0</v>
      </c>
      <c r="J133" s="38">
        <f t="shared" si="57"/>
        <v>0</v>
      </c>
      <c r="K133" s="38">
        <f t="shared" si="57"/>
        <v>0</v>
      </c>
      <c r="L133" s="38">
        <f t="shared" si="57"/>
        <v>0</v>
      </c>
      <c r="M133" s="38">
        <f t="shared" si="57"/>
        <v>0</v>
      </c>
      <c r="N133" s="38">
        <f t="shared" si="57"/>
        <v>0</v>
      </c>
      <c r="O133" s="38">
        <f t="shared" si="57"/>
        <v>0</v>
      </c>
    </row>
    <row r="134" spans="1:15" ht="17.25" customHeight="1">
      <c r="A134" s="41"/>
      <c r="B134" s="39"/>
      <c r="C134" s="31">
        <v>329</v>
      </c>
      <c r="D134" s="37" t="s">
        <v>714</v>
      </c>
      <c r="E134" s="38">
        <f>E135</f>
        <v>20000</v>
      </c>
      <c r="F134" s="38">
        <f>F135</f>
        <v>0</v>
      </c>
      <c r="G134" s="43">
        <f t="shared" si="47"/>
        <v>20000</v>
      </c>
      <c r="H134" s="38">
        <f>H135</f>
        <v>20000</v>
      </c>
      <c r="I134" s="38">
        <f aca="true" t="shared" si="58" ref="I134:O134">SUM(I135:I137)</f>
        <v>0</v>
      </c>
      <c r="J134" s="38">
        <f t="shared" si="58"/>
        <v>0</v>
      </c>
      <c r="K134" s="38">
        <f t="shared" si="58"/>
        <v>0</v>
      </c>
      <c r="L134" s="38">
        <f t="shared" si="58"/>
        <v>0</v>
      </c>
      <c r="M134" s="38">
        <f t="shared" si="58"/>
        <v>0</v>
      </c>
      <c r="N134" s="38">
        <f t="shared" si="58"/>
        <v>0</v>
      </c>
      <c r="O134" s="38">
        <f t="shared" si="58"/>
        <v>0</v>
      </c>
    </row>
    <row r="135" spans="1:15" s="94" customFormat="1" ht="15" customHeight="1">
      <c r="A135" s="88" t="s">
        <v>449</v>
      </c>
      <c r="B135" s="88"/>
      <c r="C135" s="90">
        <v>3299</v>
      </c>
      <c r="D135" s="91" t="s">
        <v>721</v>
      </c>
      <c r="E135" s="92">
        <v>20000</v>
      </c>
      <c r="F135" s="92">
        <f>G135-E135</f>
        <v>0</v>
      </c>
      <c r="G135" s="95">
        <f t="shared" si="47"/>
        <v>20000</v>
      </c>
      <c r="H135" s="92">
        <v>20000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0</v>
      </c>
    </row>
    <row r="136" spans="1:15" s="9" customFormat="1" ht="24" customHeight="1">
      <c r="A136" s="13"/>
      <c r="B136" s="60" t="s">
        <v>699</v>
      </c>
      <c r="C136" s="161" t="s">
        <v>662</v>
      </c>
      <c r="D136" s="160"/>
      <c r="E136" s="11">
        <f>E137</f>
        <v>10000</v>
      </c>
      <c r="F136" s="11">
        <f>F137</f>
        <v>0</v>
      </c>
      <c r="G136" s="117">
        <f>SUM(H136:O136)</f>
        <v>10000</v>
      </c>
      <c r="H136" s="11">
        <f>H137</f>
        <v>10000</v>
      </c>
      <c r="I136" s="11">
        <f aca="true" t="shared" si="59" ref="I136:O136">I137</f>
        <v>0</v>
      </c>
      <c r="J136" s="11">
        <f t="shared" si="59"/>
        <v>0</v>
      </c>
      <c r="K136" s="11">
        <f t="shared" si="59"/>
        <v>0</v>
      </c>
      <c r="L136" s="11">
        <f t="shared" si="59"/>
        <v>0</v>
      </c>
      <c r="M136" s="11">
        <f t="shared" si="59"/>
        <v>0</v>
      </c>
      <c r="N136" s="11">
        <f t="shared" si="59"/>
        <v>0</v>
      </c>
      <c r="O136" s="11">
        <f t="shared" si="59"/>
        <v>0</v>
      </c>
    </row>
    <row r="137" spans="1:15" ht="21" customHeight="1">
      <c r="A137" s="39"/>
      <c r="B137" s="39"/>
      <c r="C137" s="31">
        <v>38</v>
      </c>
      <c r="D137" s="37" t="s">
        <v>717</v>
      </c>
      <c r="E137" s="38">
        <f aca="true" t="shared" si="60" ref="E137:O137">E138</f>
        <v>10000</v>
      </c>
      <c r="F137" s="38">
        <f t="shared" si="60"/>
        <v>0</v>
      </c>
      <c r="G137" s="43">
        <f t="shared" si="47"/>
        <v>10000</v>
      </c>
      <c r="H137" s="38">
        <f t="shared" si="60"/>
        <v>10000</v>
      </c>
      <c r="I137" s="38">
        <f t="shared" si="60"/>
        <v>0</v>
      </c>
      <c r="J137" s="38">
        <f t="shared" si="60"/>
        <v>0</v>
      </c>
      <c r="K137" s="38">
        <f t="shared" si="60"/>
        <v>0</v>
      </c>
      <c r="L137" s="38">
        <f t="shared" si="60"/>
        <v>0</v>
      </c>
      <c r="M137" s="38">
        <f t="shared" si="60"/>
        <v>0</v>
      </c>
      <c r="N137" s="38">
        <f t="shared" si="60"/>
        <v>0</v>
      </c>
      <c r="O137" s="38">
        <f t="shared" si="60"/>
        <v>0</v>
      </c>
    </row>
    <row r="138" spans="1:15" ht="18" customHeight="1">
      <c r="A138" s="39"/>
      <c r="B138" s="39"/>
      <c r="C138" s="31">
        <v>381</v>
      </c>
      <c r="D138" s="37" t="s">
        <v>718</v>
      </c>
      <c r="E138" s="38">
        <f>E142</f>
        <v>10000</v>
      </c>
      <c r="F138" s="38">
        <f>F142</f>
        <v>0</v>
      </c>
      <c r="G138" s="43">
        <f t="shared" si="47"/>
        <v>10000</v>
      </c>
      <c r="H138" s="38">
        <f aca="true" t="shared" si="61" ref="H138:O138">H142</f>
        <v>10000</v>
      </c>
      <c r="I138" s="38">
        <f t="shared" si="61"/>
        <v>0</v>
      </c>
      <c r="J138" s="38">
        <f t="shared" si="61"/>
        <v>0</v>
      </c>
      <c r="K138" s="38">
        <f t="shared" si="61"/>
        <v>0</v>
      </c>
      <c r="L138" s="38">
        <f t="shared" si="61"/>
        <v>0</v>
      </c>
      <c r="M138" s="38">
        <f t="shared" si="61"/>
        <v>0</v>
      </c>
      <c r="N138" s="38">
        <f t="shared" si="61"/>
        <v>0</v>
      </c>
      <c r="O138" s="38">
        <f t="shared" si="61"/>
        <v>0</v>
      </c>
    </row>
    <row r="139" spans="1:15" s="131" customFormat="1" ht="17.25" customHeight="1">
      <c r="A139" s="179" t="s">
        <v>2</v>
      </c>
      <c r="B139" s="180" t="s">
        <v>44</v>
      </c>
      <c r="C139" s="181" t="s">
        <v>554</v>
      </c>
      <c r="D139" s="183" t="s">
        <v>59</v>
      </c>
      <c r="E139" s="189" t="s">
        <v>1052</v>
      </c>
      <c r="F139" s="189" t="s">
        <v>921</v>
      </c>
      <c r="G139" s="185" t="s">
        <v>1053</v>
      </c>
      <c r="H139" s="182" t="s">
        <v>1054</v>
      </c>
      <c r="I139" s="182"/>
      <c r="J139" s="182"/>
      <c r="K139" s="182"/>
      <c r="L139" s="182"/>
      <c r="M139" s="182"/>
      <c r="N139" s="182"/>
      <c r="O139" s="182"/>
    </row>
    <row r="140" spans="1:15" s="132" customFormat="1" ht="36" customHeight="1">
      <c r="A140" s="179"/>
      <c r="B140" s="179"/>
      <c r="C140" s="182"/>
      <c r="D140" s="183"/>
      <c r="E140" s="190"/>
      <c r="F140" s="190"/>
      <c r="G140" s="186"/>
      <c r="H140" s="102" t="s">
        <v>272</v>
      </c>
      <c r="I140" s="102" t="s">
        <v>45</v>
      </c>
      <c r="J140" s="102" t="s">
        <v>271</v>
      </c>
      <c r="K140" s="102" t="s">
        <v>273</v>
      </c>
      <c r="L140" s="102" t="s">
        <v>46</v>
      </c>
      <c r="M140" s="102" t="s">
        <v>738</v>
      </c>
      <c r="N140" s="102" t="s">
        <v>274</v>
      </c>
      <c r="O140" s="102" t="s">
        <v>628</v>
      </c>
    </row>
    <row r="141" spans="1:15" s="132" customFormat="1" ht="10.5" customHeight="1">
      <c r="A141" s="54">
        <v>1</v>
      </c>
      <c r="B141" s="54">
        <v>2</v>
      </c>
      <c r="C141" s="54">
        <v>3</v>
      </c>
      <c r="D141" s="54">
        <v>4</v>
      </c>
      <c r="E141" s="54">
        <v>5</v>
      </c>
      <c r="F141" s="54">
        <v>6</v>
      </c>
      <c r="G141" s="150">
        <v>7</v>
      </c>
      <c r="H141" s="54">
        <v>8</v>
      </c>
      <c r="I141" s="54">
        <v>9</v>
      </c>
      <c r="J141" s="54">
        <v>10</v>
      </c>
      <c r="K141" s="54">
        <v>11</v>
      </c>
      <c r="L141" s="54">
        <v>12</v>
      </c>
      <c r="M141" s="54">
        <v>13</v>
      </c>
      <c r="N141" s="54">
        <v>14</v>
      </c>
      <c r="O141" s="54">
        <v>15</v>
      </c>
    </row>
    <row r="142" spans="1:15" s="94" customFormat="1" ht="15" customHeight="1">
      <c r="A142" s="96" t="s">
        <v>450</v>
      </c>
      <c r="B142" s="88"/>
      <c r="C142" s="90">
        <v>3811</v>
      </c>
      <c r="D142" s="97" t="s">
        <v>722</v>
      </c>
      <c r="E142" s="92">
        <v>10000</v>
      </c>
      <c r="F142" s="92">
        <f>G142-E142</f>
        <v>0</v>
      </c>
      <c r="G142" s="95">
        <f t="shared" si="47"/>
        <v>10000</v>
      </c>
      <c r="H142" s="92">
        <v>10000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</row>
    <row r="143" spans="1:15" s="9" customFormat="1" ht="24" customHeight="1">
      <c r="A143" s="13"/>
      <c r="B143" s="60" t="s">
        <v>698</v>
      </c>
      <c r="C143" s="159" t="s">
        <v>1130</v>
      </c>
      <c r="D143" s="160"/>
      <c r="E143" s="11">
        <f>E144+E147</f>
        <v>270000</v>
      </c>
      <c r="F143" s="11">
        <f>F144+F147</f>
        <v>-90000</v>
      </c>
      <c r="G143" s="117">
        <f aca="true" t="shared" si="62" ref="G143:G149">SUM(H143:O143)</f>
        <v>180000</v>
      </c>
      <c r="H143" s="11">
        <f>H144+H147</f>
        <v>120000</v>
      </c>
      <c r="I143" s="11">
        <f aca="true" t="shared" si="63" ref="I143:O143">I144+I147</f>
        <v>60000</v>
      </c>
      <c r="J143" s="11">
        <f t="shared" si="63"/>
        <v>0</v>
      </c>
      <c r="K143" s="11">
        <f t="shared" si="63"/>
        <v>0</v>
      </c>
      <c r="L143" s="11">
        <f t="shared" si="63"/>
        <v>0</v>
      </c>
      <c r="M143" s="11">
        <f t="shared" si="63"/>
        <v>0</v>
      </c>
      <c r="N143" s="11">
        <f t="shared" si="63"/>
        <v>0</v>
      </c>
      <c r="O143" s="11">
        <f t="shared" si="63"/>
        <v>0</v>
      </c>
    </row>
    <row r="144" spans="1:15" ht="21" customHeight="1">
      <c r="A144" s="41"/>
      <c r="B144" s="39"/>
      <c r="C144" s="31">
        <v>32</v>
      </c>
      <c r="D144" s="37" t="s">
        <v>20</v>
      </c>
      <c r="E144" s="38">
        <f aca="true" t="shared" si="64" ref="E144:O148">E145</f>
        <v>270000</v>
      </c>
      <c r="F144" s="38">
        <f t="shared" si="64"/>
        <v>-90000</v>
      </c>
      <c r="G144" s="43">
        <f t="shared" si="62"/>
        <v>180000</v>
      </c>
      <c r="H144" s="38">
        <f t="shared" si="64"/>
        <v>120000</v>
      </c>
      <c r="I144" s="38">
        <f t="shared" si="64"/>
        <v>60000</v>
      </c>
      <c r="J144" s="38">
        <f t="shared" si="64"/>
        <v>0</v>
      </c>
      <c r="K144" s="38">
        <f t="shared" si="64"/>
        <v>0</v>
      </c>
      <c r="L144" s="38">
        <f t="shared" si="64"/>
        <v>0</v>
      </c>
      <c r="M144" s="38">
        <f t="shared" si="64"/>
        <v>0</v>
      </c>
      <c r="N144" s="38">
        <f t="shared" si="64"/>
        <v>0</v>
      </c>
      <c r="O144" s="38">
        <f t="shared" si="64"/>
        <v>0</v>
      </c>
    </row>
    <row r="145" spans="1:15" ht="18" customHeight="1">
      <c r="A145" s="41"/>
      <c r="B145" s="39"/>
      <c r="C145" s="31">
        <v>329</v>
      </c>
      <c r="D145" s="37" t="s">
        <v>714</v>
      </c>
      <c r="E145" s="38">
        <f>E146</f>
        <v>270000</v>
      </c>
      <c r="F145" s="38">
        <f>F146</f>
        <v>-90000</v>
      </c>
      <c r="G145" s="43">
        <f t="shared" si="62"/>
        <v>180000</v>
      </c>
      <c r="H145" s="38">
        <f>H146</f>
        <v>120000</v>
      </c>
      <c r="I145" s="38">
        <f t="shared" si="64"/>
        <v>60000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</row>
    <row r="146" spans="1:15" s="94" customFormat="1" ht="15" customHeight="1">
      <c r="A146" s="88" t="s">
        <v>451</v>
      </c>
      <c r="B146" s="88"/>
      <c r="C146" s="90">
        <v>3299</v>
      </c>
      <c r="D146" s="91" t="s">
        <v>1147</v>
      </c>
      <c r="E146" s="92">
        <v>270000</v>
      </c>
      <c r="F146" s="92">
        <f>G146-E146</f>
        <v>-90000</v>
      </c>
      <c r="G146" s="95">
        <f t="shared" si="62"/>
        <v>180000</v>
      </c>
      <c r="H146" s="95">
        <v>120000</v>
      </c>
      <c r="I146" s="92">
        <v>60000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</row>
    <row r="147" spans="1:15" ht="21" customHeight="1">
      <c r="A147" s="41"/>
      <c r="B147" s="39"/>
      <c r="C147" s="31" t="s">
        <v>589</v>
      </c>
      <c r="D147" s="37" t="s">
        <v>1024</v>
      </c>
      <c r="E147" s="38">
        <f t="shared" si="64"/>
        <v>0</v>
      </c>
      <c r="F147" s="38">
        <f t="shared" si="64"/>
        <v>0</v>
      </c>
      <c r="G147" s="43">
        <f t="shared" si="62"/>
        <v>0</v>
      </c>
      <c r="H147" s="38">
        <f t="shared" si="64"/>
        <v>0</v>
      </c>
      <c r="I147" s="38">
        <f t="shared" si="64"/>
        <v>0</v>
      </c>
      <c r="J147" s="38">
        <f t="shared" si="64"/>
        <v>0</v>
      </c>
      <c r="K147" s="38">
        <f t="shared" si="64"/>
        <v>0</v>
      </c>
      <c r="L147" s="38">
        <f t="shared" si="64"/>
        <v>0</v>
      </c>
      <c r="M147" s="38">
        <f t="shared" si="64"/>
        <v>0</v>
      </c>
      <c r="N147" s="38">
        <f t="shared" si="64"/>
        <v>0</v>
      </c>
      <c r="O147" s="38">
        <f t="shared" si="64"/>
        <v>0</v>
      </c>
    </row>
    <row r="148" spans="1:15" ht="18" customHeight="1">
      <c r="A148" s="41"/>
      <c r="B148" s="39"/>
      <c r="C148" s="31" t="s">
        <v>590</v>
      </c>
      <c r="D148" s="37" t="s">
        <v>967</v>
      </c>
      <c r="E148" s="38">
        <f>E149</f>
        <v>0</v>
      </c>
      <c r="F148" s="38">
        <f>F149</f>
        <v>0</v>
      </c>
      <c r="G148" s="43">
        <f t="shared" si="62"/>
        <v>0</v>
      </c>
      <c r="H148" s="38">
        <f>H149</f>
        <v>0</v>
      </c>
      <c r="I148" s="38">
        <f t="shared" si="64"/>
        <v>0</v>
      </c>
      <c r="J148" s="38">
        <f t="shared" si="64"/>
        <v>0</v>
      </c>
      <c r="K148" s="38">
        <f t="shared" si="64"/>
        <v>0</v>
      </c>
      <c r="L148" s="38">
        <f t="shared" si="64"/>
        <v>0</v>
      </c>
      <c r="M148" s="38">
        <f t="shared" si="64"/>
        <v>0</v>
      </c>
      <c r="N148" s="38">
        <f t="shared" si="64"/>
        <v>0</v>
      </c>
      <c r="O148" s="38">
        <f t="shared" si="64"/>
        <v>0</v>
      </c>
    </row>
    <row r="149" spans="1:15" s="94" customFormat="1" ht="15" customHeight="1">
      <c r="A149" s="88" t="s">
        <v>666</v>
      </c>
      <c r="B149" s="88"/>
      <c r="C149" s="90" t="s">
        <v>1025</v>
      </c>
      <c r="D149" s="91" t="s">
        <v>1038</v>
      </c>
      <c r="E149" s="92">
        <v>0</v>
      </c>
      <c r="F149" s="92">
        <f>G149-E149</f>
        <v>0</v>
      </c>
      <c r="G149" s="95">
        <f t="shared" si="62"/>
        <v>0</v>
      </c>
      <c r="H149" s="95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</row>
    <row r="150" spans="1:15" s="9" customFormat="1" ht="27" customHeight="1">
      <c r="A150" s="71"/>
      <c r="B150" s="69"/>
      <c r="C150" s="184" t="s">
        <v>752</v>
      </c>
      <c r="D150" s="163"/>
      <c r="E150" s="72">
        <f>E151+E158+E162+E166</f>
        <v>254000</v>
      </c>
      <c r="F150" s="72">
        <f>F151+F158+F162+F166</f>
        <v>-129000</v>
      </c>
      <c r="G150" s="72">
        <f aca="true" t="shared" si="65" ref="G150:G156">SUM(H150:O150)</f>
        <v>125000</v>
      </c>
      <c r="H150" s="72">
        <f aca="true" t="shared" si="66" ref="H150:O150">H151+H158+H162+H166</f>
        <v>15000</v>
      </c>
      <c r="I150" s="72">
        <f t="shared" si="66"/>
        <v>110000</v>
      </c>
      <c r="J150" s="72">
        <f t="shared" si="66"/>
        <v>0</v>
      </c>
      <c r="K150" s="72">
        <f t="shared" si="66"/>
        <v>0</v>
      </c>
      <c r="L150" s="72">
        <f t="shared" si="66"/>
        <v>0</v>
      </c>
      <c r="M150" s="72">
        <f t="shared" si="66"/>
        <v>0</v>
      </c>
      <c r="N150" s="72">
        <f t="shared" si="66"/>
        <v>0</v>
      </c>
      <c r="O150" s="72">
        <f t="shared" si="66"/>
        <v>0</v>
      </c>
    </row>
    <row r="151" spans="1:15" s="9" customFormat="1" ht="24" customHeight="1">
      <c r="A151" s="13"/>
      <c r="B151" s="60" t="s">
        <v>3</v>
      </c>
      <c r="C151" s="161" t="s">
        <v>1020</v>
      </c>
      <c r="D151" s="160"/>
      <c r="E151" s="11">
        <f>E152</f>
        <v>135000</v>
      </c>
      <c r="F151" s="11">
        <f>F152</f>
        <v>-10000</v>
      </c>
      <c r="G151" s="11">
        <f t="shared" si="65"/>
        <v>125000</v>
      </c>
      <c r="H151" s="11">
        <f>H152</f>
        <v>15000</v>
      </c>
      <c r="I151" s="11">
        <f aca="true" t="shared" si="67" ref="I151:O151">I152</f>
        <v>110000</v>
      </c>
      <c r="J151" s="11">
        <f t="shared" si="67"/>
        <v>0</v>
      </c>
      <c r="K151" s="11">
        <f t="shared" si="67"/>
        <v>0</v>
      </c>
      <c r="L151" s="11">
        <f t="shared" si="67"/>
        <v>0</v>
      </c>
      <c r="M151" s="11">
        <f t="shared" si="67"/>
        <v>0</v>
      </c>
      <c r="N151" s="11">
        <f t="shared" si="67"/>
        <v>0</v>
      </c>
      <c r="O151" s="11">
        <f t="shared" si="67"/>
        <v>0</v>
      </c>
    </row>
    <row r="152" spans="1:15" ht="21" customHeight="1">
      <c r="A152" s="41"/>
      <c r="B152" s="39"/>
      <c r="C152" s="31">
        <v>32</v>
      </c>
      <c r="D152" s="37" t="s">
        <v>20</v>
      </c>
      <c r="E152" s="38">
        <f>E153+E155</f>
        <v>135000</v>
      </c>
      <c r="F152" s="38">
        <f>F153+F155</f>
        <v>-10000</v>
      </c>
      <c r="G152" s="38">
        <f t="shared" si="65"/>
        <v>125000</v>
      </c>
      <c r="H152" s="38">
        <f aca="true" t="shared" si="68" ref="H152:O152">H153+H155</f>
        <v>15000</v>
      </c>
      <c r="I152" s="38">
        <f t="shared" si="68"/>
        <v>110000</v>
      </c>
      <c r="J152" s="38">
        <f t="shared" si="68"/>
        <v>0</v>
      </c>
      <c r="K152" s="38">
        <f t="shared" si="68"/>
        <v>0</v>
      </c>
      <c r="L152" s="38">
        <f t="shared" si="68"/>
        <v>0</v>
      </c>
      <c r="M152" s="38">
        <f t="shared" si="68"/>
        <v>0</v>
      </c>
      <c r="N152" s="38">
        <f t="shared" si="68"/>
        <v>0</v>
      </c>
      <c r="O152" s="38">
        <f t="shared" si="68"/>
        <v>0</v>
      </c>
    </row>
    <row r="153" spans="1:15" ht="18" customHeight="1">
      <c r="A153" s="41"/>
      <c r="B153" s="39"/>
      <c r="C153" s="31">
        <v>322</v>
      </c>
      <c r="D153" s="37" t="s">
        <v>555</v>
      </c>
      <c r="E153" s="38">
        <f>E154</f>
        <v>5000</v>
      </c>
      <c r="F153" s="38">
        <f>F154</f>
        <v>0</v>
      </c>
      <c r="G153" s="38">
        <f t="shared" si="65"/>
        <v>5000</v>
      </c>
      <c r="H153" s="38">
        <f>H154</f>
        <v>5000</v>
      </c>
      <c r="I153" s="38">
        <f>I154</f>
        <v>0</v>
      </c>
      <c r="J153" s="38">
        <f>J154</f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s="94" customFormat="1" ht="14.25" customHeight="1">
      <c r="A154" s="88" t="s">
        <v>452</v>
      </c>
      <c r="B154" s="88"/>
      <c r="C154" s="90">
        <v>3224</v>
      </c>
      <c r="D154" s="91" t="s">
        <v>723</v>
      </c>
      <c r="E154" s="92">
        <v>5000</v>
      </c>
      <c r="F154" s="92">
        <f>G154-E154</f>
        <v>0</v>
      </c>
      <c r="G154" s="95">
        <f t="shared" si="65"/>
        <v>5000</v>
      </c>
      <c r="H154" s="92">
        <v>5000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0</v>
      </c>
    </row>
    <row r="155" spans="1:15" ht="18" customHeight="1">
      <c r="A155" s="39"/>
      <c r="B155" s="39"/>
      <c r="C155" s="31">
        <v>323</v>
      </c>
      <c r="D155" s="37" t="s">
        <v>556</v>
      </c>
      <c r="E155" s="38">
        <f>E156+E157</f>
        <v>130000</v>
      </c>
      <c r="F155" s="38">
        <f>F156+F157</f>
        <v>-10000</v>
      </c>
      <c r="G155" s="43">
        <f t="shared" si="65"/>
        <v>120000</v>
      </c>
      <c r="H155" s="38">
        <f aca="true" t="shared" si="69" ref="H155:O155">H156+H157</f>
        <v>10000</v>
      </c>
      <c r="I155" s="38">
        <f t="shared" si="69"/>
        <v>110000</v>
      </c>
      <c r="J155" s="38">
        <f t="shared" si="69"/>
        <v>0</v>
      </c>
      <c r="K155" s="38">
        <f t="shared" si="69"/>
        <v>0</v>
      </c>
      <c r="L155" s="38">
        <f t="shared" si="69"/>
        <v>0</v>
      </c>
      <c r="M155" s="38">
        <f t="shared" si="69"/>
        <v>0</v>
      </c>
      <c r="N155" s="38">
        <f t="shared" si="69"/>
        <v>0</v>
      </c>
      <c r="O155" s="38">
        <f t="shared" si="69"/>
        <v>0</v>
      </c>
    </row>
    <row r="156" spans="1:15" s="94" customFormat="1" ht="13.5" customHeight="1">
      <c r="A156" s="88" t="s">
        <v>453</v>
      </c>
      <c r="B156" s="88"/>
      <c r="C156" s="90">
        <v>3232</v>
      </c>
      <c r="D156" s="91" t="s">
        <v>724</v>
      </c>
      <c r="E156" s="92">
        <v>120000</v>
      </c>
      <c r="F156" s="92">
        <f>G156-E156</f>
        <v>-10000</v>
      </c>
      <c r="G156" s="95">
        <f t="shared" si="65"/>
        <v>110000</v>
      </c>
      <c r="H156" s="92">
        <v>0</v>
      </c>
      <c r="I156" s="92">
        <v>110000</v>
      </c>
      <c r="J156" s="93">
        <v>0</v>
      </c>
      <c r="K156" s="92">
        <v>0</v>
      </c>
      <c r="L156" s="93">
        <v>0</v>
      </c>
      <c r="M156" s="93">
        <v>0</v>
      </c>
      <c r="N156" s="93">
        <v>0</v>
      </c>
      <c r="O156" s="93">
        <v>0</v>
      </c>
    </row>
    <row r="157" spans="1:15" s="94" customFormat="1" ht="13.5" customHeight="1">
      <c r="A157" s="88" t="s">
        <v>454</v>
      </c>
      <c r="B157" s="88"/>
      <c r="C157" s="90" t="s">
        <v>356</v>
      </c>
      <c r="D157" s="91" t="s">
        <v>364</v>
      </c>
      <c r="E157" s="92">
        <v>10000</v>
      </c>
      <c r="F157" s="92">
        <f>G157-E157</f>
        <v>0</v>
      </c>
      <c r="G157" s="95">
        <f aca="true" t="shared" si="70" ref="G157:G181">SUM(H157:O157)</f>
        <v>10000</v>
      </c>
      <c r="H157" s="92">
        <v>10000</v>
      </c>
      <c r="I157" s="93">
        <v>0</v>
      </c>
      <c r="J157" s="93">
        <v>0</v>
      </c>
      <c r="K157" s="92">
        <v>0</v>
      </c>
      <c r="L157" s="93">
        <v>0</v>
      </c>
      <c r="M157" s="93">
        <v>0</v>
      </c>
      <c r="N157" s="93">
        <v>0</v>
      </c>
      <c r="O157" s="93">
        <v>0</v>
      </c>
    </row>
    <row r="158" spans="1:15" s="9" customFormat="1" ht="23.25" customHeight="1">
      <c r="A158" s="13"/>
      <c r="B158" s="60" t="s">
        <v>3</v>
      </c>
      <c r="C158" s="170" t="s">
        <v>751</v>
      </c>
      <c r="D158" s="165"/>
      <c r="E158" s="11">
        <f aca="true" t="shared" si="71" ref="E158:F160">E159</f>
        <v>9000</v>
      </c>
      <c r="F158" s="11">
        <f t="shared" si="71"/>
        <v>-9000</v>
      </c>
      <c r="G158" s="117">
        <f t="shared" si="70"/>
        <v>0</v>
      </c>
      <c r="H158" s="11">
        <f>H159</f>
        <v>0</v>
      </c>
      <c r="I158" s="11">
        <f aca="true" t="shared" si="72" ref="I158:O168">I159</f>
        <v>0</v>
      </c>
      <c r="J158" s="11">
        <f t="shared" si="72"/>
        <v>0</v>
      </c>
      <c r="K158" s="11">
        <f t="shared" si="72"/>
        <v>0</v>
      </c>
      <c r="L158" s="11">
        <f t="shared" si="72"/>
        <v>0</v>
      </c>
      <c r="M158" s="11">
        <f t="shared" si="72"/>
        <v>0</v>
      </c>
      <c r="N158" s="11">
        <f t="shared" si="72"/>
        <v>0</v>
      </c>
      <c r="O158" s="11">
        <f t="shared" si="72"/>
        <v>0</v>
      </c>
    </row>
    <row r="159" spans="1:15" ht="21" customHeight="1">
      <c r="A159" s="41"/>
      <c r="B159" s="39"/>
      <c r="C159" s="31">
        <v>45</v>
      </c>
      <c r="D159" s="37" t="s">
        <v>772</v>
      </c>
      <c r="E159" s="38">
        <f t="shared" si="71"/>
        <v>9000</v>
      </c>
      <c r="F159" s="38">
        <f t="shared" si="71"/>
        <v>-9000</v>
      </c>
      <c r="G159" s="43">
        <f t="shared" si="70"/>
        <v>0</v>
      </c>
      <c r="H159" s="38">
        <f aca="true" t="shared" si="73" ref="H159:O159">H160</f>
        <v>0</v>
      </c>
      <c r="I159" s="38">
        <f t="shared" si="73"/>
        <v>0</v>
      </c>
      <c r="J159" s="38">
        <f t="shared" si="73"/>
        <v>0</v>
      </c>
      <c r="K159" s="38">
        <f t="shared" si="73"/>
        <v>0</v>
      </c>
      <c r="L159" s="38">
        <f t="shared" si="73"/>
        <v>0</v>
      </c>
      <c r="M159" s="38">
        <f t="shared" si="73"/>
        <v>0</v>
      </c>
      <c r="N159" s="38">
        <f t="shared" si="73"/>
        <v>0</v>
      </c>
      <c r="O159" s="38">
        <f t="shared" si="73"/>
        <v>0</v>
      </c>
    </row>
    <row r="160" spans="1:15" ht="18" customHeight="1">
      <c r="A160" s="41"/>
      <c r="B160" s="39"/>
      <c r="C160" s="31">
        <v>451</v>
      </c>
      <c r="D160" s="37" t="s">
        <v>773</v>
      </c>
      <c r="E160" s="38">
        <f t="shared" si="71"/>
        <v>9000</v>
      </c>
      <c r="F160" s="38">
        <f t="shared" si="71"/>
        <v>-9000</v>
      </c>
      <c r="G160" s="43">
        <f t="shared" si="70"/>
        <v>0</v>
      </c>
      <c r="H160" s="38">
        <f>H161</f>
        <v>0</v>
      </c>
      <c r="I160" s="38">
        <f t="shared" si="72"/>
        <v>0</v>
      </c>
      <c r="J160" s="38">
        <f t="shared" si="72"/>
        <v>0</v>
      </c>
      <c r="K160" s="38">
        <f t="shared" si="72"/>
        <v>0</v>
      </c>
      <c r="L160" s="38">
        <f t="shared" si="72"/>
        <v>0</v>
      </c>
      <c r="M160" s="38">
        <f t="shared" si="72"/>
        <v>0</v>
      </c>
      <c r="N160" s="38">
        <f t="shared" si="72"/>
        <v>0</v>
      </c>
      <c r="O160" s="38">
        <f t="shared" si="72"/>
        <v>0</v>
      </c>
    </row>
    <row r="161" spans="1:15" s="94" customFormat="1" ht="13.5" customHeight="1">
      <c r="A161" s="88" t="s">
        <v>455</v>
      </c>
      <c r="B161" s="88"/>
      <c r="C161" s="90">
        <v>4511</v>
      </c>
      <c r="D161" s="91" t="s">
        <v>774</v>
      </c>
      <c r="E161" s="92">
        <v>9000</v>
      </c>
      <c r="F161" s="92">
        <f>G161-E161</f>
        <v>-9000</v>
      </c>
      <c r="G161" s="95">
        <f t="shared" si="70"/>
        <v>0</v>
      </c>
      <c r="H161" s="92">
        <v>0</v>
      </c>
      <c r="I161" s="92">
        <v>0</v>
      </c>
      <c r="J161" s="92">
        <v>0</v>
      </c>
      <c r="K161" s="92">
        <v>0</v>
      </c>
      <c r="L161" s="93">
        <v>0</v>
      </c>
      <c r="M161" s="92">
        <v>0</v>
      </c>
      <c r="N161" s="93">
        <v>0</v>
      </c>
      <c r="O161" s="92">
        <v>0</v>
      </c>
    </row>
    <row r="162" spans="1:15" s="9" customFormat="1" ht="23.25" customHeight="1">
      <c r="A162" s="13"/>
      <c r="B162" s="60" t="s">
        <v>3</v>
      </c>
      <c r="C162" s="161" t="s">
        <v>755</v>
      </c>
      <c r="D162" s="160"/>
      <c r="E162" s="11">
        <f aca="true" t="shared" si="74" ref="E162:F164">E163</f>
        <v>10000</v>
      </c>
      <c r="F162" s="11">
        <f t="shared" si="74"/>
        <v>-10000</v>
      </c>
      <c r="G162" s="117">
        <f aca="true" t="shared" si="75" ref="G162:G169">SUM(H162:O162)</f>
        <v>0</v>
      </c>
      <c r="H162" s="11">
        <f>H163</f>
        <v>0</v>
      </c>
      <c r="I162" s="11">
        <f t="shared" si="72"/>
        <v>0</v>
      </c>
      <c r="J162" s="11">
        <f t="shared" si="72"/>
        <v>0</v>
      </c>
      <c r="K162" s="11">
        <f t="shared" si="72"/>
        <v>0</v>
      </c>
      <c r="L162" s="11">
        <f t="shared" si="72"/>
        <v>0</v>
      </c>
      <c r="M162" s="11">
        <f t="shared" si="72"/>
        <v>0</v>
      </c>
      <c r="N162" s="11">
        <f t="shared" si="72"/>
        <v>0</v>
      </c>
      <c r="O162" s="11">
        <f t="shared" si="72"/>
        <v>0</v>
      </c>
    </row>
    <row r="163" spans="1:15" ht="21" customHeight="1">
      <c r="A163" s="41"/>
      <c r="B163" s="39"/>
      <c r="C163" s="31">
        <v>45</v>
      </c>
      <c r="D163" s="42" t="s">
        <v>37</v>
      </c>
      <c r="E163" s="38">
        <f t="shared" si="74"/>
        <v>10000</v>
      </c>
      <c r="F163" s="38">
        <f t="shared" si="74"/>
        <v>-10000</v>
      </c>
      <c r="G163" s="43">
        <f t="shared" si="75"/>
        <v>0</v>
      </c>
      <c r="H163" s="38">
        <f>H164</f>
        <v>0</v>
      </c>
      <c r="I163" s="38">
        <f t="shared" si="72"/>
        <v>0</v>
      </c>
      <c r="J163" s="38">
        <f t="shared" si="72"/>
        <v>0</v>
      </c>
      <c r="K163" s="38">
        <f t="shared" si="72"/>
        <v>0</v>
      </c>
      <c r="L163" s="38">
        <f t="shared" si="72"/>
        <v>0</v>
      </c>
      <c r="M163" s="38">
        <f t="shared" si="72"/>
        <v>0</v>
      </c>
      <c r="N163" s="38">
        <f t="shared" si="72"/>
        <v>0</v>
      </c>
      <c r="O163" s="38">
        <f t="shared" si="72"/>
        <v>0</v>
      </c>
    </row>
    <row r="164" spans="1:15" ht="18" customHeight="1">
      <c r="A164" s="41"/>
      <c r="B164" s="39"/>
      <c r="C164" s="31">
        <v>451</v>
      </c>
      <c r="D164" s="42" t="s">
        <v>38</v>
      </c>
      <c r="E164" s="38">
        <f t="shared" si="74"/>
        <v>10000</v>
      </c>
      <c r="F164" s="38">
        <f t="shared" si="74"/>
        <v>-10000</v>
      </c>
      <c r="G164" s="43">
        <f t="shared" si="75"/>
        <v>0</v>
      </c>
      <c r="H164" s="38">
        <f>H165</f>
        <v>0</v>
      </c>
      <c r="I164" s="38">
        <f t="shared" si="72"/>
        <v>0</v>
      </c>
      <c r="J164" s="38">
        <f t="shared" si="72"/>
        <v>0</v>
      </c>
      <c r="K164" s="38">
        <f t="shared" si="72"/>
        <v>0</v>
      </c>
      <c r="L164" s="38">
        <f t="shared" si="72"/>
        <v>0</v>
      </c>
      <c r="M164" s="38">
        <f t="shared" si="72"/>
        <v>0</v>
      </c>
      <c r="N164" s="38">
        <f t="shared" si="72"/>
        <v>0</v>
      </c>
      <c r="O164" s="38">
        <f t="shared" si="72"/>
        <v>0</v>
      </c>
    </row>
    <row r="165" spans="1:15" s="94" customFormat="1" ht="13.5" customHeight="1">
      <c r="A165" s="88" t="s">
        <v>456</v>
      </c>
      <c r="B165" s="88"/>
      <c r="C165" s="90">
        <v>4511</v>
      </c>
      <c r="D165" s="98" t="s">
        <v>756</v>
      </c>
      <c r="E165" s="92">
        <v>10000</v>
      </c>
      <c r="F165" s="92">
        <f>G165-E165</f>
        <v>-10000</v>
      </c>
      <c r="G165" s="95">
        <f t="shared" si="75"/>
        <v>0</v>
      </c>
      <c r="H165" s="92">
        <v>0</v>
      </c>
      <c r="I165" s="92">
        <v>0</v>
      </c>
      <c r="J165" s="92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</row>
    <row r="166" spans="1:15" s="9" customFormat="1" ht="23.25" customHeight="1">
      <c r="A166" s="13"/>
      <c r="B166" s="60" t="s">
        <v>3</v>
      </c>
      <c r="C166" s="164" t="s">
        <v>1123</v>
      </c>
      <c r="D166" s="165"/>
      <c r="E166" s="11">
        <f aca="true" t="shared" si="76" ref="E166:F168">E167</f>
        <v>100000</v>
      </c>
      <c r="F166" s="11">
        <f t="shared" si="76"/>
        <v>-100000</v>
      </c>
      <c r="G166" s="117">
        <f t="shared" si="75"/>
        <v>0</v>
      </c>
      <c r="H166" s="11">
        <f>H167</f>
        <v>0</v>
      </c>
      <c r="I166" s="11">
        <f t="shared" si="72"/>
        <v>0</v>
      </c>
      <c r="J166" s="11">
        <f t="shared" si="72"/>
        <v>0</v>
      </c>
      <c r="K166" s="11">
        <f t="shared" si="72"/>
        <v>0</v>
      </c>
      <c r="L166" s="11">
        <f t="shared" si="72"/>
        <v>0</v>
      </c>
      <c r="M166" s="11">
        <f t="shared" si="72"/>
        <v>0</v>
      </c>
      <c r="N166" s="11">
        <f t="shared" si="72"/>
        <v>0</v>
      </c>
      <c r="O166" s="11">
        <f t="shared" si="72"/>
        <v>0</v>
      </c>
    </row>
    <row r="167" spans="1:15" ht="21" customHeight="1">
      <c r="A167" s="41"/>
      <c r="B167" s="39"/>
      <c r="C167" s="31">
        <v>45</v>
      </c>
      <c r="D167" s="37" t="s">
        <v>772</v>
      </c>
      <c r="E167" s="38">
        <f t="shared" si="76"/>
        <v>100000</v>
      </c>
      <c r="F167" s="38">
        <f t="shared" si="76"/>
        <v>-100000</v>
      </c>
      <c r="G167" s="43">
        <f t="shared" si="75"/>
        <v>0</v>
      </c>
      <c r="H167" s="38">
        <f>H168</f>
        <v>0</v>
      </c>
      <c r="I167" s="38">
        <f t="shared" si="72"/>
        <v>0</v>
      </c>
      <c r="J167" s="38">
        <f t="shared" si="72"/>
        <v>0</v>
      </c>
      <c r="K167" s="38">
        <f t="shared" si="72"/>
        <v>0</v>
      </c>
      <c r="L167" s="38">
        <f t="shared" si="72"/>
        <v>0</v>
      </c>
      <c r="M167" s="38">
        <f t="shared" si="72"/>
        <v>0</v>
      </c>
      <c r="N167" s="38">
        <f t="shared" si="72"/>
        <v>0</v>
      </c>
      <c r="O167" s="38">
        <f t="shared" si="72"/>
        <v>0</v>
      </c>
    </row>
    <row r="168" spans="1:15" ht="18" customHeight="1">
      <c r="A168" s="41"/>
      <c r="B168" s="39"/>
      <c r="C168" s="31">
        <v>451</v>
      </c>
      <c r="D168" s="37" t="s">
        <v>773</v>
      </c>
      <c r="E168" s="38">
        <f t="shared" si="76"/>
        <v>100000</v>
      </c>
      <c r="F168" s="38">
        <f t="shared" si="76"/>
        <v>-100000</v>
      </c>
      <c r="G168" s="43">
        <f t="shared" si="75"/>
        <v>0</v>
      </c>
      <c r="H168" s="38">
        <f>H169</f>
        <v>0</v>
      </c>
      <c r="I168" s="38">
        <f t="shared" si="72"/>
        <v>0</v>
      </c>
      <c r="J168" s="38">
        <f t="shared" si="72"/>
        <v>0</v>
      </c>
      <c r="K168" s="38">
        <f t="shared" si="72"/>
        <v>0</v>
      </c>
      <c r="L168" s="38">
        <f t="shared" si="72"/>
        <v>0</v>
      </c>
      <c r="M168" s="38">
        <f t="shared" si="72"/>
        <v>0</v>
      </c>
      <c r="N168" s="38">
        <f t="shared" si="72"/>
        <v>0</v>
      </c>
      <c r="O168" s="38">
        <f t="shared" si="72"/>
        <v>0</v>
      </c>
    </row>
    <row r="169" spans="1:15" s="94" customFormat="1" ht="24" customHeight="1">
      <c r="A169" s="88" t="s">
        <v>457</v>
      </c>
      <c r="B169" s="88"/>
      <c r="C169" s="90">
        <v>4511</v>
      </c>
      <c r="D169" s="91" t="s">
        <v>1124</v>
      </c>
      <c r="E169" s="92">
        <v>100000</v>
      </c>
      <c r="F169" s="92">
        <f>G169-E169</f>
        <v>-100000</v>
      </c>
      <c r="G169" s="95">
        <f t="shared" si="75"/>
        <v>0</v>
      </c>
      <c r="H169" s="92">
        <v>0</v>
      </c>
      <c r="I169" s="92">
        <v>0</v>
      </c>
      <c r="J169" s="92">
        <v>0</v>
      </c>
      <c r="K169" s="92">
        <v>0</v>
      </c>
      <c r="L169" s="93">
        <v>0</v>
      </c>
      <c r="M169" s="92">
        <v>0</v>
      </c>
      <c r="N169" s="93">
        <v>0</v>
      </c>
      <c r="O169" s="92">
        <v>0</v>
      </c>
    </row>
    <row r="170" spans="1:15" s="131" customFormat="1" ht="17.25" customHeight="1">
      <c r="A170" s="179" t="s">
        <v>2</v>
      </c>
      <c r="B170" s="180" t="s">
        <v>44</v>
      </c>
      <c r="C170" s="181" t="s">
        <v>554</v>
      </c>
      <c r="D170" s="183" t="s">
        <v>59</v>
      </c>
      <c r="E170" s="189" t="s">
        <v>1052</v>
      </c>
      <c r="F170" s="189" t="s">
        <v>921</v>
      </c>
      <c r="G170" s="185" t="s">
        <v>1053</v>
      </c>
      <c r="H170" s="182" t="s">
        <v>1054</v>
      </c>
      <c r="I170" s="182"/>
      <c r="J170" s="182"/>
      <c r="K170" s="182"/>
      <c r="L170" s="182"/>
      <c r="M170" s="182"/>
      <c r="N170" s="182"/>
      <c r="O170" s="182"/>
    </row>
    <row r="171" spans="1:15" s="132" customFormat="1" ht="36" customHeight="1">
      <c r="A171" s="179"/>
      <c r="B171" s="179"/>
      <c r="C171" s="182"/>
      <c r="D171" s="183"/>
      <c r="E171" s="190"/>
      <c r="F171" s="190"/>
      <c r="G171" s="186"/>
      <c r="H171" s="102" t="s">
        <v>272</v>
      </c>
      <c r="I171" s="102" t="s">
        <v>45</v>
      </c>
      <c r="J171" s="102" t="s">
        <v>271</v>
      </c>
      <c r="K171" s="102" t="s">
        <v>273</v>
      </c>
      <c r="L171" s="102" t="s">
        <v>46</v>
      </c>
      <c r="M171" s="102" t="s">
        <v>738</v>
      </c>
      <c r="N171" s="102" t="s">
        <v>274</v>
      </c>
      <c r="O171" s="102" t="s">
        <v>628</v>
      </c>
    </row>
    <row r="172" spans="1:15" s="132" customFormat="1" ht="10.5" customHeight="1">
      <c r="A172" s="54">
        <v>1</v>
      </c>
      <c r="B172" s="54">
        <v>2</v>
      </c>
      <c r="C172" s="54">
        <v>3</v>
      </c>
      <c r="D172" s="54">
        <v>4</v>
      </c>
      <c r="E172" s="54">
        <v>5</v>
      </c>
      <c r="F172" s="54">
        <v>6</v>
      </c>
      <c r="G172" s="54">
        <v>7</v>
      </c>
      <c r="H172" s="54">
        <v>8</v>
      </c>
      <c r="I172" s="54">
        <v>9</v>
      </c>
      <c r="J172" s="54">
        <v>10</v>
      </c>
      <c r="K172" s="54">
        <v>11</v>
      </c>
      <c r="L172" s="54">
        <v>12</v>
      </c>
      <c r="M172" s="54">
        <v>13</v>
      </c>
      <c r="N172" s="54">
        <v>14</v>
      </c>
      <c r="O172" s="54">
        <v>15</v>
      </c>
    </row>
    <row r="173" spans="1:15" s="9" customFormat="1" ht="26.25" customHeight="1">
      <c r="A173" s="71"/>
      <c r="B173" s="69"/>
      <c r="C173" s="162" t="s">
        <v>707</v>
      </c>
      <c r="D173" s="163"/>
      <c r="E173" s="72">
        <f>E174+E178</f>
        <v>50000</v>
      </c>
      <c r="F173" s="72">
        <f>F174+F178</f>
        <v>-20000</v>
      </c>
      <c r="G173" s="72">
        <f t="shared" si="70"/>
        <v>30000</v>
      </c>
      <c r="H173" s="72">
        <f>H174+H178</f>
        <v>30000</v>
      </c>
      <c r="I173" s="72">
        <f aca="true" t="shared" si="77" ref="I173:O173">I174+I178</f>
        <v>0</v>
      </c>
      <c r="J173" s="72">
        <f t="shared" si="77"/>
        <v>0</v>
      </c>
      <c r="K173" s="72">
        <f t="shared" si="77"/>
        <v>0</v>
      </c>
      <c r="L173" s="72">
        <f t="shared" si="77"/>
        <v>0</v>
      </c>
      <c r="M173" s="72">
        <f t="shared" si="77"/>
        <v>0</v>
      </c>
      <c r="N173" s="72">
        <f t="shared" si="77"/>
        <v>0</v>
      </c>
      <c r="O173" s="72">
        <f t="shared" si="77"/>
        <v>0</v>
      </c>
    </row>
    <row r="174" spans="1:15" s="9" customFormat="1" ht="23.25" customHeight="1">
      <c r="A174" s="13"/>
      <c r="B174" s="60" t="s">
        <v>697</v>
      </c>
      <c r="C174" s="159" t="s">
        <v>633</v>
      </c>
      <c r="D174" s="160"/>
      <c r="E174" s="11">
        <f>E175</f>
        <v>20000</v>
      </c>
      <c r="F174" s="11">
        <f>F175</f>
        <v>-20000</v>
      </c>
      <c r="G174" s="11">
        <f t="shared" si="70"/>
        <v>0</v>
      </c>
      <c r="H174" s="11">
        <f>H175</f>
        <v>0</v>
      </c>
      <c r="I174" s="11">
        <f aca="true" t="shared" si="78" ref="I174:O174">I175</f>
        <v>0</v>
      </c>
      <c r="J174" s="11">
        <f t="shared" si="78"/>
        <v>0</v>
      </c>
      <c r="K174" s="11">
        <f t="shared" si="78"/>
        <v>0</v>
      </c>
      <c r="L174" s="11">
        <f t="shared" si="78"/>
        <v>0</v>
      </c>
      <c r="M174" s="11">
        <f t="shared" si="78"/>
        <v>0</v>
      </c>
      <c r="N174" s="11">
        <f t="shared" si="78"/>
        <v>0</v>
      </c>
      <c r="O174" s="11">
        <f t="shared" si="78"/>
        <v>0</v>
      </c>
    </row>
    <row r="175" spans="1:15" ht="21" customHeight="1">
      <c r="A175" s="41"/>
      <c r="B175" s="39"/>
      <c r="C175" s="31">
        <v>35</v>
      </c>
      <c r="D175" s="37" t="s">
        <v>725</v>
      </c>
      <c r="E175" s="38">
        <f>E176</f>
        <v>20000</v>
      </c>
      <c r="F175" s="38">
        <f>F176</f>
        <v>-20000</v>
      </c>
      <c r="G175" s="38">
        <f t="shared" si="70"/>
        <v>0</v>
      </c>
      <c r="H175" s="38">
        <f>H176</f>
        <v>0</v>
      </c>
      <c r="I175" s="38">
        <f aca="true" t="shared" si="79" ref="I175:O175">I176</f>
        <v>0</v>
      </c>
      <c r="J175" s="38">
        <f t="shared" si="79"/>
        <v>0</v>
      </c>
      <c r="K175" s="38">
        <f t="shared" si="79"/>
        <v>0</v>
      </c>
      <c r="L175" s="38">
        <f t="shared" si="79"/>
        <v>0</v>
      </c>
      <c r="M175" s="38">
        <f t="shared" si="79"/>
        <v>0</v>
      </c>
      <c r="N175" s="38">
        <f t="shared" si="79"/>
        <v>0</v>
      </c>
      <c r="O175" s="38">
        <f t="shared" si="79"/>
        <v>0</v>
      </c>
    </row>
    <row r="176" spans="1:15" ht="18" customHeight="1">
      <c r="A176" s="41"/>
      <c r="B176" s="39"/>
      <c r="C176" s="31">
        <v>352</v>
      </c>
      <c r="D176" s="37" t="s">
        <v>726</v>
      </c>
      <c r="E176" s="38">
        <f aca="true" t="shared" si="80" ref="E176:O176">SUM(E177:E177)</f>
        <v>20000</v>
      </c>
      <c r="F176" s="38">
        <f t="shared" si="80"/>
        <v>-20000</v>
      </c>
      <c r="G176" s="38">
        <f t="shared" si="70"/>
        <v>0</v>
      </c>
      <c r="H176" s="38">
        <f t="shared" si="80"/>
        <v>0</v>
      </c>
      <c r="I176" s="38">
        <f t="shared" si="80"/>
        <v>0</v>
      </c>
      <c r="J176" s="38">
        <f t="shared" si="80"/>
        <v>0</v>
      </c>
      <c r="K176" s="38">
        <f t="shared" si="80"/>
        <v>0</v>
      </c>
      <c r="L176" s="38">
        <f t="shared" si="80"/>
        <v>0</v>
      </c>
      <c r="M176" s="38">
        <f t="shared" si="80"/>
        <v>0</v>
      </c>
      <c r="N176" s="38">
        <f t="shared" si="80"/>
        <v>0</v>
      </c>
      <c r="O176" s="38">
        <f t="shared" si="80"/>
        <v>0</v>
      </c>
    </row>
    <row r="177" spans="1:15" s="94" customFormat="1" ht="13.5" customHeight="1">
      <c r="A177" s="88" t="s">
        <v>458</v>
      </c>
      <c r="B177" s="88"/>
      <c r="C177" s="90">
        <v>3523</v>
      </c>
      <c r="D177" s="91" t="s">
        <v>727</v>
      </c>
      <c r="E177" s="92">
        <v>20000</v>
      </c>
      <c r="F177" s="92">
        <f>G177-E177</f>
        <v>-20000</v>
      </c>
      <c r="G177" s="95">
        <f t="shared" si="70"/>
        <v>0</v>
      </c>
      <c r="H177" s="92">
        <v>0</v>
      </c>
      <c r="I177" s="93">
        <v>0</v>
      </c>
      <c r="J177" s="93">
        <v>0</v>
      </c>
      <c r="K177" s="92">
        <v>0</v>
      </c>
      <c r="L177" s="93">
        <v>0</v>
      </c>
      <c r="M177" s="93">
        <v>0</v>
      </c>
      <c r="N177" s="93">
        <v>0</v>
      </c>
      <c r="O177" s="93">
        <v>0</v>
      </c>
    </row>
    <row r="178" spans="1:15" s="9" customFormat="1" ht="23.25" customHeight="1">
      <c r="A178" s="13"/>
      <c r="B178" s="60" t="s">
        <v>820</v>
      </c>
      <c r="C178" s="161" t="s">
        <v>821</v>
      </c>
      <c r="D178" s="160"/>
      <c r="E178" s="11">
        <f aca="true" t="shared" si="81" ref="E178:F180">E179</f>
        <v>30000</v>
      </c>
      <c r="F178" s="11">
        <f t="shared" si="81"/>
        <v>0</v>
      </c>
      <c r="G178" s="47">
        <f t="shared" si="70"/>
        <v>30000</v>
      </c>
      <c r="H178" s="11">
        <f>H179</f>
        <v>30000</v>
      </c>
      <c r="I178" s="11">
        <f aca="true" t="shared" si="82" ref="I178:O180">I179</f>
        <v>0</v>
      </c>
      <c r="J178" s="11">
        <f t="shared" si="82"/>
        <v>0</v>
      </c>
      <c r="K178" s="11">
        <f t="shared" si="82"/>
        <v>0</v>
      </c>
      <c r="L178" s="11">
        <f t="shared" si="82"/>
        <v>0</v>
      </c>
      <c r="M178" s="11">
        <f t="shared" si="82"/>
        <v>0</v>
      </c>
      <c r="N178" s="11">
        <f t="shared" si="82"/>
        <v>0</v>
      </c>
      <c r="O178" s="11">
        <f t="shared" si="82"/>
        <v>0</v>
      </c>
    </row>
    <row r="179" spans="1:15" ht="21" customHeight="1">
      <c r="A179" s="41"/>
      <c r="B179" s="39"/>
      <c r="C179" s="31">
        <v>38</v>
      </c>
      <c r="D179" s="41" t="s">
        <v>390</v>
      </c>
      <c r="E179" s="38">
        <f t="shared" si="81"/>
        <v>30000</v>
      </c>
      <c r="F179" s="38">
        <f t="shared" si="81"/>
        <v>0</v>
      </c>
      <c r="G179" s="43">
        <f t="shared" si="70"/>
        <v>30000</v>
      </c>
      <c r="H179" s="38">
        <f>H180</f>
        <v>30000</v>
      </c>
      <c r="I179" s="38">
        <f t="shared" si="82"/>
        <v>0</v>
      </c>
      <c r="J179" s="38">
        <f t="shared" si="82"/>
        <v>0</v>
      </c>
      <c r="K179" s="38">
        <f t="shared" si="82"/>
        <v>0</v>
      </c>
      <c r="L179" s="38">
        <f t="shared" si="82"/>
        <v>0</v>
      </c>
      <c r="M179" s="38">
        <f t="shared" si="82"/>
        <v>0</v>
      </c>
      <c r="N179" s="38">
        <f t="shared" si="82"/>
        <v>0</v>
      </c>
      <c r="O179" s="38">
        <f t="shared" si="82"/>
        <v>0</v>
      </c>
    </row>
    <row r="180" spans="1:15" ht="18" customHeight="1">
      <c r="A180" s="41"/>
      <c r="B180" s="39"/>
      <c r="C180" s="31">
        <v>381</v>
      </c>
      <c r="D180" s="41" t="s">
        <v>36</v>
      </c>
      <c r="E180" s="38">
        <f t="shared" si="81"/>
        <v>30000</v>
      </c>
      <c r="F180" s="38">
        <f t="shared" si="81"/>
        <v>0</v>
      </c>
      <c r="G180" s="43">
        <f t="shared" si="70"/>
        <v>30000</v>
      </c>
      <c r="H180" s="38">
        <f>H181</f>
        <v>30000</v>
      </c>
      <c r="I180" s="38">
        <f t="shared" si="82"/>
        <v>0</v>
      </c>
      <c r="J180" s="38">
        <f t="shared" si="82"/>
        <v>0</v>
      </c>
      <c r="K180" s="38">
        <f t="shared" si="82"/>
        <v>0</v>
      </c>
      <c r="L180" s="38">
        <f t="shared" si="82"/>
        <v>0</v>
      </c>
      <c r="M180" s="38">
        <f t="shared" si="82"/>
        <v>0</v>
      </c>
      <c r="N180" s="38">
        <f t="shared" si="82"/>
        <v>0</v>
      </c>
      <c r="O180" s="38">
        <f t="shared" si="82"/>
        <v>0</v>
      </c>
    </row>
    <row r="181" spans="1:15" s="94" customFormat="1" ht="13.5" customHeight="1">
      <c r="A181" s="96" t="s">
        <v>459</v>
      </c>
      <c r="B181" s="88"/>
      <c r="C181" s="90">
        <v>3811</v>
      </c>
      <c r="D181" s="99" t="s">
        <v>822</v>
      </c>
      <c r="E181" s="92">
        <v>30000</v>
      </c>
      <c r="F181" s="92">
        <f>G181-E181</f>
        <v>0</v>
      </c>
      <c r="G181" s="95">
        <f t="shared" si="70"/>
        <v>30000</v>
      </c>
      <c r="H181" s="92">
        <v>30000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</row>
    <row r="182" spans="1:15" s="77" customFormat="1" ht="26.25" customHeight="1">
      <c r="A182" s="75"/>
      <c r="B182" s="76"/>
      <c r="C182" s="187" t="s">
        <v>1152</v>
      </c>
      <c r="D182" s="188"/>
      <c r="E182" s="72">
        <f>E183+E189+E193</f>
        <v>3007500</v>
      </c>
      <c r="F182" s="72">
        <f>F183+F189+F193</f>
        <v>62500</v>
      </c>
      <c r="G182" s="72">
        <f aca="true" t="shared" si="83" ref="G182:G208">SUM(H182:O182)</f>
        <v>3070000</v>
      </c>
      <c r="H182" s="72">
        <f aca="true" t="shared" si="84" ref="H182:O182">H183+H189+H193</f>
        <v>1529100</v>
      </c>
      <c r="I182" s="72">
        <f t="shared" si="84"/>
        <v>0</v>
      </c>
      <c r="J182" s="72">
        <f t="shared" si="84"/>
        <v>1340000</v>
      </c>
      <c r="K182" s="72">
        <f t="shared" si="84"/>
        <v>50000</v>
      </c>
      <c r="L182" s="72">
        <f t="shared" si="84"/>
        <v>0</v>
      </c>
      <c r="M182" s="72">
        <f t="shared" si="84"/>
        <v>0</v>
      </c>
      <c r="N182" s="72">
        <f t="shared" si="84"/>
        <v>0</v>
      </c>
      <c r="O182" s="72">
        <f t="shared" si="84"/>
        <v>150900</v>
      </c>
    </row>
    <row r="183" spans="1:15" s="9" customFormat="1" ht="23.25" customHeight="1">
      <c r="A183" s="13"/>
      <c r="B183" s="60" t="s">
        <v>696</v>
      </c>
      <c r="C183" s="161" t="s">
        <v>663</v>
      </c>
      <c r="D183" s="160"/>
      <c r="E183" s="11">
        <f>E184</f>
        <v>770000</v>
      </c>
      <c r="F183" s="11">
        <f>F184</f>
        <v>0</v>
      </c>
      <c r="G183" s="11">
        <f t="shared" si="83"/>
        <v>770000</v>
      </c>
      <c r="H183" s="11">
        <f>H184</f>
        <v>130000</v>
      </c>
      <c r="I183" s="11">
        <f aca="true" t="shared" si="85" ref="I183:O183">I184</f>
        <v>0</v>
      </c>
      <c r="J183" s="11">
        <f t="shared" si="85"/>
        <v>640000</v>
      </c>
      <c r="K183" s="11">
        <f t="shared" si="85"/>
        <v>0</v>
      </c>
      <c r="L183" s="11">
        <f t="shared" si="85"/>
        <v>0</v>
      </c>
      <c r="M183" s="11">
        <f t="shared" si="85"/>
        <v>0</v>
      </c>
      <c r="N183" s="11">
        <f t="shared" si="85"/>
        <v>0</v>
      </c>
      <c r="O183" s="11">
        <f t="shared" si="85"/>
        <v>0</v>
      </c>
    </row>
    <row r="184" spans="1:15" ht="21" customHeight="1">
      <c r="A184" s="41"/>
      <c r="B184" s="39"/>
      <c r="C184" s="31">
        <v>32</v>
      </c>
      <c r="D184" s="37" t="s">
        <v>35</v>
      </c>
      <c r="E184" s="38">
        <f>E185+E187</f>
        <v>770000</v>
      </c>
      <c r="F184" s="38">
        <f>F185+F187</f>
        <v>0</v>
      </c>
      <c r="G184" s="38">
        <f t="shared" si="83"/>
        <v>770000</v>
      </c>
      <c r="H184" s="38">
        <f aca="true" t="shared" si="86" ref="H184:O184">H185+H187</f>
        <v>130000</v>
      </c>
      <c r="I184" s="38">
        <f t="shared" si="86"/>
        <v>0</v>
      </c>
      <c r="J184" s="38">
        <f t="shared" si="86"/>
        <v>640000</v>
      </c>
      <c r="K184" s="38">
        <f t="shared" si="86"/>
        <v>0</v>
      </c>
      <c r="L184" s="38">
        <f t="shared" si="86"/>
        <v>0</v>
      </c>
      <c r="M184" s="38">
        <f t="shared" si="86"/>
        <v>0</v>
      </c>
      <c r="N184" s="38">
        <f t="shared" si="86"/>
        <v>0</v>
      </c>
      <c r="O184" s="38">
        <f t="shared" si="86"/>
        <v>0</v>
      </c>
    </row>
    <row r="185" spans="1:15" ht="17.25" customHeight="1">
      <c r="A185" s="41"/>
      <c r="B185" s="39" t="s">
        <v>0</v>
      </c>
      <c r="C185" s="31">
        <v>322</v>
      </c>
      <c r="D185" s="37" t="s">
        <v>555</v>
      </c>
      <c r="E185" s="38">
        <f aca="true" t="shared" si="87" ref="E185:O185">E186</f>
        <v>150000</v>
      </c>
      <c r="F185" s="38">
        <f t="shared" si="87"/>
        <v>0</v>
      </c>
      <c r="G185" s="38">
        <f t="shared" si="83"/>
        <v>150000</v>
      </c>
      <c r="H185" s="38">
        <f t="shared" si="87"/>
        <v>30000</v>
      </c>
      <c r="I185" s="38">
        <f t="shared" si="87"/>
        <v>0</v>
      </c>
      <c r="J185" s="38">
        <f t="shared" si="87"/>
        <v>120000</v>
      </c>
      <c r="K185" s="38">
        <f t="shared" si="87"/>
        <v>0</v>
      </c>
      <c r="L185" s="38">
        <f t="shared" si="87"/>
        <v>0</v>
      </c>
      <c r="M185" s="38">
        <f t="shared" si="87"/>
        <v>0</v>
      </c>
      <c r="N185" s="38">
        <f t="shared" si="87"/>
        <v>0</v>
      </c>
      <c r="O185" s="38">
        <f t="shared" si="87"/>
        <v>0</v>
      </c>
    </row>
    <row r="186" spans="1:15" s="94" customFormat="1" ht="12.75" customHeight="1">
      <c r="A186" s="88" t="s">
        <v>460</v>
      </c>
      <c r="B186" s="88"/>
      <c r="C186" s="90">
        <v>3224</v>
      </c>
      <c r="D186" s="91" t="s">
        <v>728</v>
      </c>
      <c r="E186" s="92">
        <v>150000</v>
      </c>
      <c r="F186" s="92">
        <f>G186-E186</f>
        <v>0</v>
      </c>
      <c r="G186" s="95">
        <f t="shared" si="83"/>
        <v>150000</v>
      </c>
      <c r="H186" s="92">
        <v>30000</v>
      </c>
      <c r="I186" s="93">
        <v>0</v>
      </c>
      <c r="J186" s="92">
        <v>120000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</row>
    <row r="187" spans="1:15" ht="17.25" customHeight="1">
      <c r="A187" s="39"/>
      <c r="B187" s="39"/>
      <c r="C187" s="31">
        <v>323</v>
      </c>
      <c r="D187" s="37" t="s">
        <v>556</v>
      </c>
      <c r="E187" s="38">
        <f>SUM(E188:E188)</f>
        <v>620000</v>
      </c>
      <c r="F187" s="38">
        <f>SUM(F188:F188)</f>
        <v>0</v>
      </c>
      <c r="G187" s="43">
        <f t="shared" si="83"/>
        <v>620000</v>
      </c>
      <c r="H187" s="38">
        <f>SUM(H188:H188)</f>
        <v>100000</v>
      </c>
      <c r="I187" s="38">
        <f>SUM(I188:I188)</f>
        <v>0</v>
      </c>
      <c r="J187" s="38">
        <f>SUM(J188:J188)</f>
        <v>520000</v>
      </c>
      <c r="K187" s="38">
        <f>SUM(K188:K188)</f>
        <v>0</v>
      </c>
      <c r="L187" s="38">
        <f>L188</f>
        <v>0</v>
      </c>
      <c r="M187" s="38">
        <f>M188</f>
        <v>0</v>
      </c>
      <c r="N187" s="38">
        <f>N188</f>
        <v>0</v>
      </c>
      <c r="O187" s="38">
        <f>O188</f>
        <v>0</v>
      </c>
    </row>
    <row r="188" spans="1:15" s="94" customFormat="1" ht="13.5" customHeight="1">
      <c r="A188" s="88" t="s">
        <v>667</v>
      </c>
      <c r="B188" s="88"/>
      <c r="C188" s="90">
        <v>3232</v>
      </c>
      <c r="D188" s="91" t="s">
        <v>729</v>
      </c>
      <c r="E188" s="92">
        <v>620000</v>
      </c>
      <c r="F188" s="92">
        <f>G188-E188</f>
        <v>0</v>
      </c>
      <c r="G188" s="95">
        <f t="shared" si="83"/>
        <v>620000</v>
      </c>
      <c r="H188" s="92">
        <v>100000</v>
      </c>
      <c r="I188" s="93">
        <v>0</v>
      </c>
      <c r="J188" s="92">
        <v>520000</v>
      </c>
      <c r="K188" s="92">
        <v>0</v>
      </c>
      <c r="L188" s="93">
        <v>0</v>
      </c>
      <c r="M188" s="93">
        <v>0</v>
      </c>
      <c r="N188" s="93">
        <v>0</v>
      </c>
      <c r="O188" s="92">
        <v>0</v>
      </c>
    </row>
    <row r="189" spans="1:15" s="9" customFormat="1" ht="24" customHeight="1">
      <c r="A189" s="13"/>
      <c r="B189" s="60" t="s">
        <v>696</v>
      </c>
      <c r="C189" s="161" t="s">
        <v>664</v>
      </c>
      <c r="D189" s="160"/>
      <c r="E189" s="11">
        <f aca="true" t="shared" si="88" ref="E189:F191">E190</f>
        <v>0</v>
      </c>
      <c r="F189" s="11">
        <f t="shared" si="88"/>
        <v>0</v>
      </c>
      <c r="G189" s="117">
        <f t="shared" si="83"/>
        <v>0</v>
      </c>
      <c r="H189" s="11">
        <f>H190</f>
        <v>0</v>
      </c>
      <c r="I189" s="11">
        <f aca="true" t="shared" si="89" ref="I189:O189">I190</f>
        <v>0</v>
      </c>
      <c r="J189" s="11">
        <f t="shared" si="89"/>
        <v>0</v>
      </c>
      <c r="K189" s="11">
        <f t="shared" si="89"/>
        <v>0</v>
      </c>
      <c r="L189" s="11">
        <f t="shared" si="89"/>
        <v>0</v>
      </c>
      <c r="M189" s="11">
        <f t="shared" si="89"/>
        <v>0</v>
      </c>
      <c r="N189" s="11">
        <f t="shared" si="89"/>
        <v>0</v>
      </c>
      <c r="O189" s="11">
        <f t="shared" si="89"/>
        <v>0</v>
      </c>
    </row>
    <row r="190" spans="1:15" ht="21" customHeight="1">
      <c r="A190" s="41"/>
      <c r="B190" s="39"/>
      <c r="C190" s="31">
        <v>41</v>
      </c>
      <c r="D190" s="37" t="s">
        <v>730</v>
      </c>
      <c r="E190" s="38">
        <f>E191</f>
        <v>0</v>
      </c>
      <c r="F190" s="38">
        <f>F191</f>
        <v>0</v>
      </c>
      <c r="G190" s="43">
        <f t="shared" si="83"/>
        <v>0</v>
      </c>
      <c r="H190" s="38">
        <f>H191</f>
        <v>0</v>
      </c>
      <c r="I190" s="38">
        <f aca="true" t="shared" si="90" ref="I190:O190">I191</f>
        <v>0</v>
      </c>
      <c r="J190" s="38">
        <f t="shared" si="90"/>
        <v>0</v>
      </c>
      <c r="K190" s="38">
        <f t="shared" si="90"/>
        <v>0</v>
      </c>
      <c r="L190" s="38">
        <f t="shared" si="90"/>
        <v>0</v>
      </c>
      <c r="M190" s="38">
        <f t="shared" si="90"/>
        <v>0</v>
      </c>
      <c r="N190" s="38">
        <f t="shared" si="90"/>
        <v>0</v>
      </c>
      <c r="O190" s="38">
        <f t="shared" si="90"/>
        <v>0</v>
      </c>
    </row>
    <row r="191" spans="1:15" ht="18" customHeight="1">
      <c r="A191" s="41"/>
      <c r="B191" s="39"/>
      <c r="C191" s="31">
        <v>411</v>
      </c>
      <c r="D191" s="37" t="s">
        <v>731</v>
      </c>
      <c r="E191" s="38">
        <f t="shared" si="88"/>
        <v>0</v>
      </c>
      <c r="F191" s="38">
        <f t="shared" si="88"/>
        <v>0</v>
      </c>
      <c r="G191" s="43">
        <f t="shared" si="83"/>
        <v>0</v>
      </c>
      <c r="H191" s="38">
        <f>H192</f>
        <v>0</v>
      </c>
      <c r="I191" s="38">
        <f aca="true" t="shared" si="91" ref="I191:O191">I192</f>
        <v>0</v>
      </c>
      <c r="J191" s="38">
        <f t="shared" si="91"/>
        <v>0</v>
      </c>
      <c r="K191" s="38">
        <f t="shared" si="91"/>
        <v>0</v>
      </c>
      <c r="L191" s="38">
        <f t="shared" si="91"/>
        <v>0</v>
      </c>
      <c r="M191" s="38">
        <f t="shared" si="91"/>
        <v>0</v>
      </c>
      <c r="N191" s="38">
        <f t="shared" si="91"/>
        <v>0</v>
      </c>
      <c r="O191" s="38">
        <f t="shared" si="91"/>
        <v>0</v>
      </c>
    </row>
    <row r="192" spans="1:15" s="94" customFormat="1" ht="15" customHeight="1">
      <c r="A192" s="88" t="s">
        <v>461</v>
      </c>
      <c r="B192" s="88"/>
      <c r="C192" s="90">
        <v>4111</v>
      </c>
      <c r="D192" s="91" t="s">
        <v>732</v>
      </c>
      <c r="E192" s="92">
        <v>0</v>
      </c>
      <c r="F192" s="92">
        <f>G192-E192</f>
        <v>0</v>
      </c>
      <c r="G192" s="95">
        <f t="shared" si="83"/>
        <v>0</v>
      </c>
      <c r="H192" s="92">
        <v>0</v>
      </c>
      <c r="I192" s="93">
        <v>0</v>
      </c>
      <c r="J192" s="92">
        <v>0</v>
      </c>
      <c r="K192" s="93">
        <v>0</v>
      </c>
      <c r="L192" s="93">
        <v>0</v>
      </c>
      <c r="M192" s="92">
        <v>0</v>
      </c>
      <c r="N192" s="93">
        <v>0</v>
      </c>
      <c r="O192" s="92">
        <v>0</v>
      </c>
    </row>
    <row r="193" spans="1:15" s="9" customFormat="1" ht="24" customHeight="1">
      <c r="A193" s="19"/>
      <c r="B193" s="60" t="s">
        <v>696</v>
      </c>
      <c r="C193" s="161" t="s">
        <v>665</v>
      </c>
      <c r="D193" s="160"/>
      <c r="E193" s="11">
        <f aca="true" t="shared" si="92" ref="E193:F195">E194</f>
        <v>2237500</v>
      </c>
      <c r="F193" s="11">
        <f t="shared" si="92"/>
        <v>62500</v>
      </c>
      <c r="G193" s="117">
        <f t="shared" si="83"/>
        <v>2300000</v>
      </c>
      <c r="H193" s="11">
        <f>H194</f>
        <v>1399100</v>
      </c>
      <c r="I193" s="11">
        <f aca="true" t="shared" si="93" ref="I193:O193">I194</f>
        <v>0</v>
      </c>
      <c r="J193" s="11">
        <f t="shared" si="93"/>
        <v>700000</v>
      </c>
      <c r="K193" s="11">
        <f t="shared" si="93"/>
        <v>50000</v>
      </c>
      <c r="L193" s="11">
        <f t="shared" si="93"/>
        <v>0</v>
      </c>
      <c r="M193" s="11">
        <f t="shared" si="93"/>
        <v>0</v>
      </c>
      <c r="N193" s="11">
        <f t="shared" si="93"/>
        <v>0</v>
      </c>
      <c r="O193" s="11">
        <f t="shared" si="93"/>
        <v>150900</v>
      </c>
    </row>
    <row r="194" spans="1:15" ht="21" customHeight="1">
      <c r="A194" s="39"/>
      <c r="B194" s="39" t="s">
        <v>0</v>
      </c>
      <c r="C194" s="31">
        <v>42</v>
      </c>
      <c r="D194" s="37" t="s">
        <v>733</v>
      </c>
      <c r="E194" s="38">
        <f t="shared" si="92"/>
        <v>2237500</v>
      </c>
      <c r="F194" s="38">
        <f t="shared" si="92"/>
        <v>62500</v>
      </c>
      <c r="G194" s="43">
        <f t="shared" si="83"/>
        <v>2300000</v>
      </c>
      <c r="H194" s="38">
        <f>H195</f>
        <v>1399100</v>
      </c>
      <c r="I194" s="38">
        <f>I195</f>
        <v>0</v>
      </c>
      <c r="J194" s="38">
        <f>J195</f>
        <v>700000</v>
      </c>
      <c r="K194" s="38">
        <f aca="true" t="shared" si="94" ref="K194:O195">K195</f>
        <v>50000</v>
      </c>
      <c r="L194" s="38">
        <f t="shared" si="94"/>
        <v>0</v>
      </c>
      <c r="M194" s="38">
        <f t="shared" si="94"/>
        <v>0</v>
      </c>
      <c r="N194" s="38">
        <f t="shared" si="94"/>
        <v>0</v>
      </c>
      <c r="O194" s="38">
        <f t="shared" si="94"/>
        <v>150900</v>
      </c>
    </row>
    <row r="195" spans="1:15" ht="18" customHeight="1">
      <c r="A195" s="39"/>
      <c r="B195" s="39" t="s">
        <v>0</v>
      </c>
      <c r="C195" s="31">
        <v>421</v>
      </c>
      <c r="D195" s="37" t="s">
        <v>734</v>
      </c>
      <c r="E195" s="38">
        <f t="shared" si="92"/>
        <v>2237500</v>
      </c>
      <c r="F195" s="38">
        <f t="shared" si="92"/>
        <v>62500</v>
      </c>
      <c r="G195" s="43">
        <f t="shared" si="83"/>
        <v>2300000</v>
      </c>
      <c r="H195" s="38">
        <f>H196</f>
        <v>1399100</v>
      </c>
      <c r="I195" s="38">
        <f>I196</f>
        <v>0</v>
      </c>
      <c r="J195" s="38">
        <f>J196</f>
        <v>700000</v>
      </c>
      <c r="K195" s="38">
        <f t="shared" si="94"/>
        <v>50000</v>
      </c>
      <c r="L195" s="38">
        <f t="shared" si="94"/>
        <v>0</v>
      </c>
      <c r="M195" s="38">
        <f t="shared" si="94"/>
        <v>0</v>
      </c>
      <c r="N195" s="38">
        <f t="shared" si="94"/>
        <v>0</v>
      </c>
      <c r="O195" s="38">
        <f t="shared" si="94"/>
        <v>150900</v>
      </c>
    </row>
    <row r="196" spans="1:15" s="94" customFormat="1" ht="14.25" customHeight="1">
      <c r="A196" s="88" t="s">
        <v>462</v>
      </c>
      <c r="B196" s="88"/>
      <c r="C196" s="90">
        <v>4213</v>
      </c>
      <c r="D196" s="91" t="s">
        <v>735</v>
      </c>
      <c r="E196" s="92">
        <v>2237500</v>
      </c>
      <c r="F196" s="92">
        <f>G196-E196</f>
        <v>62500</v>
      </c>
      <c r="G196" s="95">
        <f t="shared" si="83"/>
        <v>2300000</v>
      </c>
      <c r="H196" s="92">
        <v>1399100</v>
      </c>
      <c r="I196" s="93">
        <v>0</v>
      </c>
      <c r="J196" s="92">
        <v>700000</v>
      </c>
      <c r="K196" s="92">
        <v>50000</v>
      </c>
      <c r="L196" s="93">
        <v>0</v>
      </c>
      <c r="M196" s="92">
        <v>0</v>
      </c>
      <c r="N196" s="93">
        <v>0</v>
      </c>
      <c r="O196" s="92">
        <v>150900</v>
      </c>
    </row>
    <row r="197" spans="1:15" s="77" customFormat="1" ht="27.75" customHeight="1">
      <c r="A197" s="75"/>
      <c r="B197" s="76"/>
      <c r="C197" s="184" t="s">
        <v>834</v>
      </c>
      <c r="D197" s="163"/>
      <c r="E197" s="72">
        <f>E198+E205+E209+E213+E217+E225+E221</f>
        <v>8060500</v>
      </c>
      <c r="F197" s="72">
        <f>F198+F205+F209+F213+F217+F225+F221</f>
        <v>-6735500</v>
      </c>
      <c r="G197" s="72">
        <f t="shared" si="83"/>
        <v>1325000</v>
      </c>
      <c r="H197" s="72">
        <f>H198+H205+H209+H213+H217+H225+H221</f>
        <v>818000</v>
      </c>
      <c r="I197" s="72">
        <f aca="true" t="shared" si="95" ref="I197:O197">I198+I205+I209+I213+I217+I225+I221</f>
        <v>0</v>
      </c>
      <c r="J197" s="72">
        <f t="shared" si="95"/>
        <v>52000</v>
      </c>
      <c r="K197" s="72">
        <f t="shared" si="95"/>
        <v>0</v>
      </c>
      <c r="L197" s="72">
        <f t="shared" si="95"/>
        <v>0</v>
      </c>
      <c r="M197" s="72">
        <f t="shared" si="95"/>
        <v>22000</v>
      </c>
      <c r="N197" s="72">
        <f t="shared" si="95"/>
        <v>0</v>
      </c>
      <c r="O197" s="72">
        <f t="shared" si="95"/>
        <v>433000</v>
      </c>
    </row>
    <row r="198" spans="1:15" s="9" customFormat="1" ht="24" customHeight="1">
      <c r="A198" s="13"/>
      <c r="B198" s="60" t="s">
        <v>695</v>
      </c>
      <c r="C198" s="161" t="s">
        <v>674</v>
      </c>
      <c r="D198" s="160"/>
      <c r="E198" s="11">
        <f>E199</f>
        <v>60000</v>
      </c>
      <c r="F198" s="11">
        <f>F199</f>
        <v>-50000</v>
      </c>
      <c r="G198" s="11">
        <f>SUM(H198:O198)</f>
        <v>10000</v>
      </c>
      <c r="H198" s="11">
        <f>H199</f>
        <v>3000</v>
      </c>
      <c r="I198" s="11">
        <f aca="true" t="shared" si="96" ref="I198:O198">I199</f>
        <v>0</v>
      </c>
      <c r="J198" s="11">
        <f t="shared" si="96"/>
        <v>7000</v>
      </c>
      <c r="K198" s="11">
        <f t="shared" si="96"/>
        <v>0</v>
      </c>
      <c r="L198" s="11">
        <f t="shared" si="96"/>
        <v>0</v>
      </c>
      <c r="M198" s="11">
        <f t="shared" si="96"/>
        <v>0</v>
      </c>
      <c r="N198" s="11">
        <f t="shared" si="96"/>
        <v>0</v>
      </c>
      <c r="O198" s="11">
        <f t="shared" si="96"/>
        <v>0</v>
      </c>
    </row>
    <row r="199" spans="1:15" ht="21" customHeight="1">
      <c r="A199" s="41"/>
      <c r="B199" s="39"/>
      <c r="C199" s="31">
        <v>32</v>
      </c>
      <c r="D199" s="37" t="s">
        <v>35</v>
      </c>
      <c r="E199" s="38">
        <f>E203</f>
        <v>60000</v>
      </c>
      <c r="F199" s="38">
        <f>F203</f>
        <v>-50000</v>
      </c>
      <c r="G199" s="38">
        <f t="shared" si="83"/>
        <v>10000</v>
      </c>
      <c r="H199" s="38">
        <f aca="true" t="shared" si="97" ref="H199:O199">H203</f>
        <v>3000</v>
      </c>
      <c r="I199" s="38">
        <f t="shared" si="97"/>
        <v>0</v>
      </c>
      <c r="J199" s="38">
        <f t="shared" si="97"/>
        <v>7000</v>
      </c>
      <c r="K199" s="38">
        <f t="shared" si="97"/>
        <v>0</v>
      </c>
      <c r="L199" s="38">
        <f t="shared" si="97"/>
        <v>0</v>
      </c>
      <c r="M199" s="38">
        <f t="shared" si="97"/>
        <v>0</v>
      </c>
      <c r="N199" s="38">
        <f t="shared" si="97"/>
        <v>0</v>
      </c>
      <c r="O199" s="38">
        <f t="shared" si="97"/>
        <v>0</v>
      </c>
    </row>
    <row r="200" spans="1:15" s="131" customFormat="1" ht="17.25" customHeight="1">
      <c r="A200" s="179" t="s">
        <v>2</v>
      </c>
      <c r="B200" s="180" t="s">
        <v>44</v>
      </c>
      <c r="C200" s="181" t="s">
        <v>554</v>
      </c>
      <c r="D200" s="183" t="s">
        <v>59</v>
      </c>
      <c r="E200" s="189" t="s">
        <v>1052</v>
      </c>
      <c r="F200" s="189" t="s">
        <v>921</v>
      </c>
      <c r="G200" s="181" t="s">
        <v>1053</v>
      </c>
      <c r="H200" s="182" t="s">
        <v>1054</v>
      </c>
      <c r="I200" s="182"/>
      <c r="J200" s="182"/>
      <c r="K200" s="182"/>
      <c r="L200" s="182"/>
      <c r="M200" s="182"/>
      <c r="N200" s="182"/>
      <c r="O200" s="182"/>
    </row>
    <row r="201" spans="1:15" s="132" customFormat="1" ht="36" customHeight="1">
      <c r="A201" s="179"/>
      <c r="B201" s="179"/>
      <c r="C201" s="182"/>
      <c r="D201" s="183"/>
      <c r="E201" s="190"/>
      <c r="F201" s="190"/>
      <c r="G201" s="182"/>
      <c r="H201" s="102" t="s">
        <v>272</v>
      </c>
      <c r="I201" s="102" t="s">
        <v>45</v>
      </c>
      <c r="J201" s="102" t="s">
        <v>271</v>
      </c>
      <c r="K201" s="102" t="s">
        <v>273</v>
      </c>
      <c r="L201" s="102" t="s">
        <v>46</v>
      </c>
      <c r="M201" s="102" t="s">
        <v>738</v>
      </c>
      <c r="N201" s="102" t="s">
        <v>274</v>
      </c>
      <c r="O201" s="102" t="s">
        <v>628</v>
      </c>
    </row>
    <row r="202" spans="1:15" s="132" customFormat="1" ht="10.5" customHeight="1">
      <c r="A202" s="54">
        <v>1</v>
      </c>
      <c r="B202" s="54">
        <v>2</v>
      </c>
      <c r="C202" s="54">
        <v>3</v>
      </c>
      <c r="D202" s="54">
        <v>4</v>
      </c>
      <c r="E202" s="54">
        <v>5</v>
      </c>
      <c r="F202" s="54">
        <v>6</v>
      </c>
      <c r="G202" s="54">
        <v>7</v>
      </c>
      <c r="H202" s="54">
        <v>8</v>
      </c>
      <c r="I202" s="54">
        <v>9</v>
      </c>
      <c r="J202" s="54">
        <v>10</v>
      </c>
      <c r="K202" s="54">
        <v>11</v>
      </c>
      <c r="L202" s="54">
        <v>12</v>
      </c>
      <c r="M202" s="54">
        <v>13</v>
      </c>
      <c r="N202" s="54">
        <v>14</v>
      </c>
      <c r="O202" s="54">
        <v>15</v>
      </c>
    </row>
    <row r="203" spans="1:15" ht="18" customHeight="1">
      <c r="A203" s="41"/>
      <c r="B203" s="39"/>
      <c r="C203" s="31">
        <v>323</v>
      </c>
      <c r="D203" s="37" t="s">
        <v>556</v>
      </c>
      <c r="E203" s="38">
        <f aca="true" t="shared" si="98" ref="E203:J203">E204</f>
        <v>60000</v>
      </c>
      <c r="F203" s="38">
        <f t="shared" si="98"/>
        <v>-50000</v>
      </c>
      <c r="G203" s="38">
        <f t="shared" si="83"/>
        <v>10000</v>
      </c>
      <c r="H203" s="38">
        <f t="shared" si="98"/>
        <v>3000</v>
      </c>
      <c r="I203" s="38">
        <f t="shared" si="98"/>
        <v>0</v>
      </c>
      <c r="J203" s="38">
        <f t="shared" si="98"/>
        <v>7000</v>
      </c>
      <c r="K203" s="38">
        <f>K204</f>
        <v>0</v>
      </c>
      <c r="L203" s="38">
        <f>L204</f>
        <v>0</v>
      </c>
      <c r="M203" s="38">
        <f>M204</f>
        <v>0</v>
      </c>
      <c r="N203" s="38">
        <f>N204</f>
        <v>0</v>
      </c>
      <c r="O203" s="38">
        <f>O204</f>
        <v>0</v>
      </c>
    </row>
    <row r="204" spans="1:15" s="94" customFormat="1" ht="14.25" customHeight="1">
      <c r="A204" s="96" t="s">
        <v>463</v>
      </c>
      <c r="B204" s="88"/>
      <c r="C204" s="90">
        <v>3232</v>
      </c>
      <c r="D204" s="91" t="s">
        <v>736</v>
      </c>
      <c r="E204" s="92">
        <v>60000</v>
      </c>
      <c r="F204" s="92">
        <f>G204-E204</f>
        <v>-50000</v>
      </c>
      <c r="G204" s="95">
        <f t="shared" si="83"/>
        <v>10000</v>
      </c>
      <c r="H204" s="92">
        <v>3000</v>
      </c>
      <c r="I204" s="93">
        <v>0</v>
      </c>
      <c r="J204" s="92">
        <v>7000</v>
      </c>
      <c r="K204" s="92">
        <v>0</v>
      </c>
      <c r="L204" s="93">
        <v>0</v>
      </c>
      <c r="M204" s="93">
        <v>0</v>
      </c>
      <c r="N204" s="93">
        <v>0</v>
      </c>
      <c r="O204" s="93">
        <v>0</v>
      </c>
    </row>
    <row r="205" spans="1:15" s="9" customFormat="1" ht="25.5" customHeight="1">
      <c r="A205" s="13"/>
      <c r="B205" s="60" t="s">
        <v>695</v>
      </c>
      <c r="C205" s="177" t="s">
        <v>1049</v>
      </c>
      <c r="D205" s="178"/>
      <c r="E205" s="11">
        <f>E206</f>
        <v>3500000</v>
      </c>
      <c r="F205" s="11">
        <f>F206</f>
        <v>-3300000</v>
      </c>
      <c r="G205" s="117">
        <f>SUM(H205:O205)</f>
        <v>200000</v>
      </c>
      <c r="H205" s="11">
        <f aca="true" t="shared" si="99" ref="H205:O205">H206</f>
        <v>200000</v>
      </c>
      <c r="I205" s="11">
        <f t="shared" si="99"/>
        <v>0</v>
      </c>
      <c r="J205" s="11">
        <f t="shared" si="99"/>
        <v>0</v>
      </c>
      <c r="K205" s="11">
        <f t="shared" si="99"/>
        <v>0</v>
      </c>
      <c r="L205" s="11">
        <f t="shared" si="99"/>
        <v>0</v>
      </c>
      <c r="M205" s="11">
        <f t="shared" si="99"/>
        <v>0</v>
      </c>
      <c r="N205" s="11">
        <f t="shared" si="99"/>
        <v>0</v>
      </c>
      <c r="O205" s="11">
        <f t="shared" si="99"/>
        <v>0</v>
      </c>
    </row>
    <row r="206" spans="1:15" ht="21" customHeight="1">
      <c r="A206" s="39"/>
      <c r="B206" s="39"/>
      <c r="C206" s="31">
        <v>38</v>
      </c>
      <c r="D206" s="37" t="s">
        <v>775</v>
      </c>
      <c r="E206" s="38">
        <f aca="true" t="shared" si="100" ref="E206:O207">E207</f>
        <v>3500000</v>
      </c>
      <c r="F206" s="38">
        <f t="shared" si="100"/>
        <v>-3300000</v>
      </c>
      <c r="G206" s="43">
        <f t="shared" si="83"/>
        <v>200000</v>
      </c>
      <c r="H206" s="38">
        <f t="shared" si="100"/>
        <v>200000</v>
      </c>
      <c r="I206" s="38">
        <f t="shared" si="100"/>
        <v>0</v>
      </c>
      <c r="J206" s="38">
        <f t="shared" si="100"/>
        <v>0</v>
      </c>
      <c r="K206" s="38">
        <f t="shared" si="100"/>
        <v>0</v>
      </c>
      <c r="L206" s="38">
        <f t="shared" si="100"/>
        <v>0</v>
      </c>
      <c r="M206" s="38">
        <f t="shared" si="100"/>
        <v>0</v>
      </c>
      <c r="N206" s="38">
        <f t="shared" si="100"/>
        <v>0</v>
      </c>
      <c r="O206" s="38">
        <f t="shared" si="100"/>
        <v>0</v>
      </c>
    </row>
    <row r="207" spans="1:15" ht="18" customHeight="1">
      <c r="A207" s="39" t="s">
        <v>0</v>
      </c>
      <c r="B207" s="39" t="s">
        <v>0</v>
      </c>
      <c r="C207" s="31">
        <v>386</v>
      </c>
      <c r="D207" s="37" t="s">
        <v>776</v>
      </c>
      <c r="E207" s="38">
        <f t="shared" si="100"/>
        <v>3500000</v>
      </c>
      <c r="F207" s="38">
        <f t="shared" si="100"/>
        <v>-3300000</v>
      </c>
      <c r="G207" s="43">
        <f t="shared" si="83"/>
        <v>200000</v>
      </c>
      <c r="H207" s="38">
        <f t="shared" si="100"/>
        <v>200000</v>
      </c>
      <c r="I207" s="38">
        <f t="shared" si="100"/>
        <v>0</v>
      </c>
      <c r="J207" s="38">
        <f t="shared" si="100"/>
        <v>0</v>
      </c>
      <c r="K207" s="38">
        <f t="shared" si="100"/>
        <v>0</v>
      </c>
      <c r="L207" s="38">
        <f t="shared" si="100"/>
        <v>0</v>
      </c>
      <c r="M207" s="38">
        <f t="shared" si="100"/>
        <v>0</v>
      </c>
      <c r="N207" s="38">
        <f t="shared" si="100"/>
        <v>0</v>
      </c>
      <c r="O207" s="38">
        <f t="shared" si="100"/>
        <v>0</v>
      </c>
    </row>
    <row r="208" spans="1:15" s="94" customFormat="1" ht="14.25" customHeight="1">
      <c r="A208" s="96" t="s">
        <v>464</v>
      </c>
      <c r="B208" s="88"/>
      <c r="C208" s="90">
        <v>3861</v>
      </c>
      <c r="D208" s="91" t="s">
        <v>777</v>
      </c>
      <c r="E208" s="92">
        <v>3500000</v>
      </c>
      <c r="F208" s="92">
        <f>G208-E208</f>
        <v>-3300000</v>
      </c>
      <c r="G208" s="95">
        <f t="shared" si="83"/>
        <v>200000</v>
      </c>
      <c r="H208" s="92">
        <v>200000</v>
      </c>
      <c r="I208" s="93">
        <v>0</v>
      </c>
      <c r="J208" s="92">
        <v>0</v>
      </c>
      <c r="K208" s="92">
        <v>0</v>
      </c>
      <c r="L208" s="93">
        <v>0</v>
      </c>
      <c r="M208" s="93">
        <v>0</v>
      </c>
      <c r="N208" s="93">
        <v>0</v>
      </c>
      <c r="O208" s="92">
        <v>0</v>
      </c>
    </row>
    <row r="209" spans="1:15" s="9" customFormat="1" ht="25.5" customHeight="1">
      <c r="A209" s="13"/>
      <c r="B209" s="60" t="s">
        <v>695</v>
      </c>
      <c r="C209" s="159" t="s">
        <v>1050</v>
      </c>
      <c r="D209" s="160"/>
      <c r="E209" s="11">
        <f aca="true" t="shared" si="101" ref="E209:F211">E210</f>
        <v>50000</v>
      </c>
      <c r="F209" s="11">
        <f t="shared" si="101"/>
        <v>-10000</v>
      </c>
      <c r="G209" s="117">
        <f aca="true" t="shared" si="102" ref="G209:G220">SUM(H209:O209)</f>
        <v>40000</v>
      </c>
      <c r="H209" s="11">
        <f>H210</f>
        <v>18000</v>
      </c>
      <c r="I209" s="11">
        <f aca="true" t="shared" si="103" ref="I209:O209">I210</f>
        <v>0</v>
      </c>
      <c r="J209" s="11">
        <f t="shared" si="103"/>
        <v>0</v>
      </c>
      <c r="K209" s="11">
        <f t="shared" si="103"/>
        <v>0</v>
      </c>
      <c r="L209" s="11">
        <f t="shared" si="103"/>
        <v>0</v>
      </c>
      <c r="M209" s="11">
        <f t="shared" si="103"/>
        <v>22000</v>
      </c>
      <c r="N209" s="11">
        <f t="shared" si="103"/>
        <v>0</v>
      </c>
      <c r="O209" s="11">
        <f t="shared" si="103"/>
        <v>0</v>
      </c>
    </row>
    <row r="210" spans="1:15" ht="21" customHeight="1">
      <c r="A210" s="41"/>
      <c r="B210" s="39"/>
      <c r="C210" s="31">
        <v>41</v>
      </c>
      <c r="D210" s="37" t="s">
        <v>730</v>
      </c>
      <c r="E210" s="38">
        <f t="shared" si="101"/>
        <v>50000</v>
      </c>
      <c r="F210" s="38">
        <f t="shared" si="101"/>
        <v>-10000</v>
      </c>
      <c r="G210" s="43">
        <f t="shared" si="102"/>
        <v>40000</v>
      </c>
      <c r="H210" s="38">
        <f>H211</f>
        <v>18000</v>
      </c>
      <c r="I210" s="38">
        <f aca="true" t="shared" si="104" ref="I210:O211">I211</f>
        <v>0</v>
      </c>
      <c r="J210" s="38">
        <f t="shared" si="104"/>
        <v>0</v>
      </c>
      <c r="K210" s="38">
        <f t="shared" si="104"/>
        <v>0</v>
      </c>
      <c r="L210" s="38">
        <f t="shared" si="104"/>
        <v>0</v>
      </c>
      <c r="M210" s="38">
        <f t="shared" si="104"/>
        <v>22000</v>
      </c>
      <c r="N210" s="38">
        <f t="shared" si="104"/>
        <v>0</v>
      </c>
      <c r="O210" s="38">
        <f t="shared" si="104"/>
        <v>0</v>
      </c>
    </row>
    <row r="211" spans="1:15" ht="18" customHeight="1">
      <c r="A211" s="41"/>
      <c r="B211" s="39"/>
      <c r="C211" s="31">
        <v>411</v>
      </c>
      <c r="D211" s="37" t="s">
        <v>731</v>
      </c>
      <c r="E211" s="38">
        <f t="shared" si="101"/>
        <v>50000</v>
      </c>
      <c r="F211" s="38">
        <f t="shared" si="101"/>
        <v>-10000</v>
      </c>
      <c r="G211" s="43">
        <f t="shared" si="102"/>
        <v>40000</v>
      </c>
      <c r="H211" s="38">
        <f>H212</f>
        <v>18000</v>
      </c>
      <c r="I211" s="38">
        <f t="shared" si="104"/>
        <v>0</v>
      </c>
      <c r="J211" s="38">
        <f t="shared" si="104"/>
        <v>0</v>
      </c>
      <c r="K211" s="38">
        <f t="shared" si="104"/>
        <v>0</v>
      </c>
      <c r="L211" s="38">
        <f t="shared" si="104"/>
        <v>0</v>
      </c>
      <c r="M211" s="38">
        <f t="shared" si="104"/>
        <v>22000</v>
      </c>
      <c r="N211" s="38">
        <f t="shared" si="104"/>
        <v>0</v>
      </c>
      <c r="O211" s="38">
        <f t="shared" si="104"/>
        <v>0</v>
      </c>
    </row>
    <row r="212" spans="1:15" s="94" customFormat="1" ht="14.25" customHeight="1">
      <c r="A212" s="88" t="s">
        <v>362</v>
      </c>
      <c r="B212" s="88"/>
      <c r="C212" s="90">
        <v>4111</v>
      </c>
      <c r="D212" s="91" t="s">
        <v>1037</v>
      </c>
      <c r="E212" s="92">
        <v>50000</v>
      </c>
      <c r="F212" s="92">
        <f>G212-E212</f>
        <v>-10000</v>
      </c>
      <c r="G212" s="95">
        <f t="shared" si="102"/>
        <v>40000</v>
      </c>
      <c r="H212" s="92">
        <v>18000</v>
      </c>
      <c r="I212" s="93">
        <v>0</v>
      </c>
      <c r="J212" s="92">
        <v>0</v>
      </c>
      <c r="K212" s="92">
        <v>0</v>
      </c>
      <c r="L212" s="93">
        <v>0</v>
      </c>
      <c r="M212" s="92">
        <v>22000</v>
      </c>
      <c r="N212" s="93">
        <v>0</v>
      </c>
      <c r="O212" s="92">
        <v>0</v>
      </c>
    </row>
    <row r="213" spans="1:15" s="9" customFormat="1" ht="24" customHeight="1">
      <c r="A213" s="19"/>
      <c r="B213" s="60" t="s">
        <v>694</v>
      </c>
      <c r="C213" s="161" t="s">
        <v>675</v>
      </c>
      <c r="D213" s="160"/>
      <c r="E213" s="11">
        <f>E214</f>
        <v>20000</v>
      </c>
      <c r="F213" s="11">
        <f>F214</f>
        <v>0</v>
      </c>
      <c r="G213" s="117">
        <f t="shared" si="102"/>
        <v>20000</v>
      </c>
      <c r="H213" s="11">
        <f>H214</f>
        <v>20000</v>
      </c>
      <c r="I213" s="11">
        <f aca="true" t="shared" si="105" ref="I213:O213">I214</f>
        <v>0</v>
      </c>
      <c r="J213" s="11">
        <f t="shared" si="105"/>
        <v>0</v>
      </c>
      <c r="K213" s="11">
        <f t="shared" si="105"/>
        <v>0</v>
      </c>
      <c r="L213" s="11">
        <f t="shared" si="105"/>
        <v>0</v>
      </c>
      <c r="M213" s="11">
        <f t="shared" si="105"/>
        <v>0</v>
      </c>
      <c r="N213" s="11">
        <f t="shared" si="105"/>
        <v>0</v>
      </c>
      <c r="O213" s="11">
        <f t="shared" si="105"/>
        <v>0</v>
      </c>
    </row>
    <row r="214" spans="1:15" ht="21" customHeight="1">
      <c r="A214" s="39"/>
      <c r="B214" s="39"/>
      <c r="C214" s="31">
        <v>32</v>
      </c>
      <c r="D214" s="37" t="s">
        <v>35</v>
      </c>
      <c r="E214" s="38">
        <f aca="true" t="shared" si="106" ref="E214:J215">E215</f>
        <v>20000</v>
      </c>
      <c r="F214" s="38">
        <f t="shared" si="106"/>
        <v>0</v>
      </c>
      <c r="G214" s="43">
        <f t="shared" si="102"/>
        <v>20000</v>
      </c>
      <c r="H214" s="38">
        <f t="shared" si="106"/>
        <v>20000</v>
      </c>
      <c r="I214" s="38">
        <f t="shared" si="106"/>
        <v>0</v>
      </c>
      <c r="J214" s="38">
        <f t="shared" si="106"/>
        <v>0</v>
      </c>
      <c r="K214" s="38">
        <f aca="true" t="shared" si="107" ref="K214:O215">K215</f>
        <v>0</v>
      </c>
      <c r="L214" s="38">
        <f t="shared" si="107"/>
        <v>0</v>
      </c>
      <c r="M214" s="38">
        <f t="shared" si="107"/>
        <v>0</v>
      </c>
      <c r="N214" s="38">
        <f t="shared" si="107"/>
        <v>0</v>
      </c>
      <c r="O214" s="38">
        <f t="shared" si="107"/>
        <v>0</v>
      </c>
    </row>
    <row r="215" spans="1:15" ht="18" customHeight="1">
      <c r="A215" s="39"/>
      <c r="B215" s="39"/>
      <c r="C215" s="31">
        <v>323</v>
      </c>
      <c r="D215" s="37" t="s">
        <v>556</v>
      </c>
      <c r="E215" s="38">
        <f t="shared" si="106"/>
        <v>20000</v>
      </c>
      <c r="F215" s="38">
        <f t="shared" si="106"/>
        <v>0</v>
      </c>
      <c r="G215" s="43">
        <f t="shared" si="102"/>
        <v>20000</v>
      </c>
      <c r="H215" s="38">
        <f t="shared" si="106"/>
        <v>20000</v>
      </c>
      <c r="I215" s="38">
        <f t="shared" si="106"/>
        <v>0</v>
      </c>
      <c r="J215" s="38">
        <f t="shared" si="106"/>
        <v>0</v>
      </c>
      <c r="K215" s="38">
        <f t="shared" si="107"/>
        <v>0</v>
      </c>
      <c r="L215" s="38">
        <f t="shared" si="107"/>
        <v>0</v>
      </c>
      <c r="M215" s="38">
        <f t="shared" si="107"/>
        <v>0</v>
      </c>
      <c r="N215" s="38">
        <f t="shared" si="107"/>
        <v>0</v>
      </c>
      <c r="O215" s="38">
        <f t="shared" si="107"/>
        <v>0</v>
      </c>
    </row>
    <row r="216" spans="1:15" s="94" customFormat="1" ht="14.25" customHeight="1">
      <c r="A216" s="88" t="s">
        <v>359</v>
      </c>
      <c r="B216" s="88"/>
      <c r="C216" s="90">
        <v>3232</v>
      </c>
      <c r="D216" s="91" t="s">
        <v>778</v>
      </c>
      <c r="E216" s="92">
        <v>20000</v>
      </c>
      <c r="F216" s="92">
        <f>G216-E216</f>
        <v>0</v>
      </c>
      <c r="G216" s="95">
        <f t="shared" si="102"/>
        <v>20000</v>
      </c>
      <c r="H216" s="92">
        <v>20000</v>
      </c>
      <c r="I216" s="93">
        <v>0</v>
      </c>
      <c r="J216" s="93">
        <v>0</v>
      </c>
      <c r="K216" s="92">
        <v>0</v>
      </c>
      <c r="L216" s="93">
        <v>0</v>
      </c>
      <c r="M216" s="93">
        <v>0</v>
      </c>
      <c r="N216" s="93">
        <v>0</v>
      </c>
      <c r="O216" s="93">
        <v>0</v>
      </c>
    </row>
    <row r="217" spans="1:15" s="9" customFormat="1" ht="25.5" customHeight="1">
      <c r="A217" s="13"/>
      <c r="B217" s="60" t="s">
        <v>694</v>
      </c>
      <c r="C217" s="177" t="s">
        <v>1153</v>
      </c>
      <c r="D217" s="178"/>
      <c r="E217" s="11">
        <f>E218</f>
        <v>2243000</v>
      </c>
      <c r="F217" s="11">
        <f>F218</f>
        <v>-1293000</v>
      </c>
      <c r="G217" s="117">
        <f t="shared" si="102"/>
        <v>950000</v>
      </c>
      <c r="H217" s="11">
        <f aca="true" t="shared" si="108" ref="H217:O217">H218</f>
        <v>472000</v>
      </c>
      <c r="I217" s="11">
        <f t="shared" si="108"/>
        <v>0</v>
      </c>
      <c r="J217" s="11">
        <f t="shared" si="108"/>
        <v>45000</v>
      </c>
      <c r="K217" s="11">
        <f t="shared" si="108"/>
        <v>0</v>
      </c>
      <c r="L217" s="11">
        <f t="shared" si="108"/>
        <v>0</v>
      </c>
      <c r="M217" s="11">
        <f t="shared" si="108"/>
        <v>0</v>
      </c>
      <c r="N217" s="11">
        <f t="shared" si="108"/>
        <v>0</v>
      </c>
      <c r="O217" s="11">
        <f t="shared" si="108"/>
        <v>433000</v>
      </c>
    </row>
    <row r="218" spans="1:15" ht="21" customHeight="1">
      <c r="A218" s="39"/>
      <c r="B218" s="39"/>
      <c r="C218" s="31" t="s">
        <v>1057</v>
      </c>
      <c r="D218" s="37" t="s">
        <v>571</v>
      </c>
      <c r="E218" s="38">
        <f aca="true" t="shared" si="109" ref="E218:O219">E219</f>
        <v>2243000</v>
      </c>
      <c r="F218" s="38">
        <f t="shared" si="109"/>
        <v>-1293000</v>
      </c>
      <c r="G218" s="43">
        <f t="shared" si="102"/>
        <v>950000</v>
      </c>
      <c r="H218" s="38">
        <f t="shared" si="109"/>
        <v>472000</v>
      </c>
      <c r="I218" s="38">
        <f t="shared" si="109"/>
        <v>0</v>
      </c>
      <c r="J218" s="38">
        <f t="shared" si="109"/>
        <v>45000</v>
      </c>
      <c r="K218" s="38">
        <f t="shared" si="109"/>
        <v>0</v>
      </c>
      <c r="L218" s="38">
        <f t="shared" si="109"/>
        <v>0</v>
      </c>
      <c r="M218" s="38">
        <f t="shared" si="109"/>
        <v>0</v>
      </c>
      <c r="N218" s="38">
        <f t="shared" si="109"/>
        <v>0</v>
      </c>
      <c r="O218" s="38">
        <f t="shared" si="109"/>
        <v>433000</v>
      </c>
    </row>
    <row r="219" spans="1:15" ht="18" customHeight="1">
      <c r="A219" s="39"/>
      <c r="B219" s="39" t="s">
        <v>0</v>
      </c>
      <c r="C219" s="31" t="s">
        <v>1058</v>
      </c>
      <c r="D219" s="37" t="s">
        <v>776</v>
      </c>
      <c r="E219" s="38">
        <f>E220</f>
        <v>2243000</v>
      </c>
      <c r="F219" s="38">
        <f>F220</f>
        <v>-1293000</v>
      </c>
      <c r="G219" s="43">
        <f t="shared" si="102"/>
        <v>950000</v>
      </c>
      <c r="H219" s="38">
        <f t="shared" si="109"/>
        <v>472000</v>
      </c>
      <c r="I219" s="38">
        <f t="shared" si="109"/>
        <v>0</v>
      </c>
      <c r="J219" s="38">
        <f t="shared" si="109"/>
        <v>45000</v>
      </c>
      <c r="K219" s="38">
        <f t="shared" si="109"/>
        <v>0</v>
      </c>
      <c r="L219" s="38">
        <f t="shared" si="109"/>
        <v>0</v>
      </c>
      <c r="M219" s="38">
        <f t="shared" si="109"/>
        <v>0</v>
      </c>
      <c r="N219" s="38">
        <f t="shared" si="109"/>
        <v>0</v>
      </c>
      <c r="O219" s="38">
        <f t="shared" si="109"/>
        <v>433000</v>
      </c>
    </row>
    <row r="220" spans="1:15" s="94" customFormat="1" ht="14.25" customHeight="1">
      <c r="A220" s="96" t="s">
        <v>465</v>
      </c>
      <c r="B220" s="88"/>
      <c r="C220" s="90" t="s">
        <v>1059</v>
      </c>
      <c r="D220" s="91" t="s">
        <v>779</v>
      </c>
      <c r="E220" s="92">
        <v>2243000</v>
      </c>
      <c r="F220" s="92">
        <f>G220-E220</f>
        <v>-1293000</v>
      </c>
      <c r="G220" s="95">
        <f t="shared" si="102"/>
        <v>950000</v>
      </c>
      <c r="H220" s="92">
        <v>472000</v>
      </c>
      <c r="I220" s="93">
        <v>0</v>
      </c>
      <c r="J220" s="92">
        <v>45000</v>
      </c>
      <c r="K220" s="92">
        <v>0</v>
      </c>
      <c r="L220" s="92">
        <v>0</v>
      </c>
      <c r="M220" s="92">
        <v>0</v>
      </c>
      <c r="N220" s="93">
        <v>0</v>
      </c>
      <c r="O220" s="92">
        <v>433000</v>
      </c>
    </row>
    <row r="221" spans="1:15" s="9" customFormat="1" ht="25.5" customHeight="1">
      <c r="A221" s="13"/>
      <c r="B221" s="60" t="s">
        <v>694</v>
      </c>
      <c r="C221" s="159" t="s">
        <v>1055</v>
      </c>
      <c r="D221" s="160"/>
      <c r="E221" s="11">
        <f aca="true" t="shared" si="110" ref="E221:F223">E222</f>
        <v>2167500</v>
      </c>
      <c r="F221" s="11">
        <f t="shared" si="110"/>
        <v>-2067500</v>
      </c>
      <c r="G221" s="117">
        <f>SUM(H221:O221)</f>
        <v>100000</v>
      </c>
      <c r="H221" s="11">
        <f>H222</f>
        <v>100000</v>
      </c>
      <c r="I221" s="11">
        <f aca="true" t="shared" si="111" ref="I221:O223">I222</f>
        <v>0</v>
      </c>
      <c r="J221" s="11">
        <f t="shared" si="111"/>
        <v>0</v>
      </c>
      <c r="K221" s="11">
        <f t="shared" si="111"/>
        <v>0</v>
      </c>
      <c r="L221" s="11">
        <f t="shared" si="111"/>
        <v>0</v>
      </c>
      <c r="M221" s="11">
        <f t="shared" si="111"/>
        <v>0</v>
      </c>
      <c r="N221" s="11">
        <f t="shared" si="111"/>
        <v>0</v>
      </c>
      <c r="O221" s="11">
        <f t="shared" si="111"/>
        <v>0</v>
      </c>
    </row>
    <row r="222" spans="1:15" ht="21" customHeight="1">
      <c r="A222" s="41"/>
      <c r="B222" s="39"/>
      <c r="C222" s="31" t="s">
        <v>306</v>
      </c>
      <c r="D222" s="143" t="s">
        <v>1056</v>
      </c>
      <c r="E222" s="38">
        <f t="shared" si="110"/>
        <v>2167500</v>
      </c>
      <c r="F222" s="38">
        <f t="shared" si="110"/>
        <v>-2067500</v>
      </c>
      <c r="G222" s="43">
        <f>SUM(H222:O222)</f>
        <v>100000</v>
      </c>
      <c r="H222" s="38">
        <f>H223</f>
        <v>100000</v>
      </c>
      <c r="I222" s="38">
        <f t="shared" si="111"/>
        <v>0</v>
      </c>
      <c r="J222" s="38">
        <f t="shared" si="111"/>
        <v>0</v>
      </c>
      <c r="K222" s="38">
        <f t="shared" si="111"/>
        <v>0</v>
      </c>
      <c r="L222" s="38">
        <f t="shared" si="111"/>
        <v>0</v>
      </c>
      <c r="M222" s="38">
        <f t="shared" si="111"/>
        <v>0</v>
      </c>
      <c r="N222" s="38">
        <f t="shared" si="111"/>
        <v>0</v>
      </c>
      <c r="O222" s="38">
        <f t="shared" si="111"/>
        <v>0</v>
      </c>
    </row>
    <row r="223" spans="1:15" ht="18" customHeight="1">
      <c r="A223" s="41"/>
      <c r="B223" s="39"/>
      <c r="C223" s="31" t="s">
        <v>108</v>
      </c>
      <c r="D223" s="37" t="s">
        <v>734</v>
      </c>
      <c r="E223" s="38">
        <f t="shared" si="110"/>
        <v>2167500</v>
      </c>
      <c r="F223" s="38">
        <f t="shared" si="110"/>
        <v>-2067500</v>
      </c>
      <c r="G223" s="43">
        <f>SUM(H223:O223)</f>
        <v>100000</v>
      </c>
      <c r="H223" s="38">
        <f>H224</f>
        <v>100000</v>
      </c>
      <c r="I223" s="38">
        <f t="shared" si="111"/>
        <v>0</v>
      </c>
      <c r="J223" s="38">
        <f t="shared" si="111"/>
        <v>0</v>
      </c>
      <c r="K223" s="38">
        <f t="shared" si="111"/>
        <v>0</v>
      </c>
      <c r="L223" s="38">
        <f t="shared" si="111"/>
        <v>0</v>
      </c>
      <c r="M223" s="38">
        <f t="shared" si="111"/>
        <v>0</v>
      </c>
      <c r="N223" s="38">
        <f t="shared" si="111"/>
        <v>0</v>
      </c>
      <c r="O223" s="38">
        <f t="shared" si="111"/>
        <v>0</v>
      </c>
    </row>
    <row r="224" spans="1:15" s="94" customFormat="1" ht="14.25" customHeight="1">
      <c r="A224" s="88" t="s">
        <v>466</v>
      </c>
      <c r="B224" s="88"/>
      <c r="C224" s="90" t="s">
        <v>309</v>
      </c>
      <c r="D224" s="91" t="s">
        <v>1060</v>
      </c>
      <c r="E224" s="92">
        <v>2167500</v>
      </c>
      <c r="F224" s="92">
        <f>G224-E224</f>
        <v>-2067500</v>
      </c>
      <c r="G224" s="95">
        <f>SUM(H224:O224)</f>
        <v>100000</v>
      </c>
      <c r="H224" s="92">
        <v>100000</v>
      </c>
      <c r="I224" s="93">
        <v>0</v>
      </c>
      <c r="J224" s="92">
        <v>0</v>
      </c>
      <c r="K224" s="92">
        <v>0</v>
      </c>
      <c r="L224" s="93">
        <v>0</v>
      </c>
      <c r="M224" s="92">
        <v>0</v>
      </c>
      <c r="N224" s="93">
        <v>0</v>
      </c>
      <c r="O224" s="92">
        <v>0</v>
      </c>
    </row>
    <row r="225" spans="1:15" s="9" customFormat="1" ht="25.5" customHeight="1">
      <c r="A225" s="13"/>
      <c r="B225" s="60" t="s">
        <v>695</v>
      </c>
      <c r="C225" s="159" t="s">
        <v>1061</v>
      </c>
      <c r="D225" s="160"/>
      <c r="E225" s="11">
        <f>E226</f>
        <v>20000</v>
      </c>
      <c r="F225" s="11">
        <f>F226</f>
        <v>-15000</v>
      </c>
      <c r="G225" s="117">
        <f aca="true" t="shared" si="112" ref="G225:G230">SUM(H225:O225)</f>
        <v>5000</v>
      </c>
      <c r="H225" s="11">
        <f>H226</f>
        <v>5000</v>
      </c>
      <c r="I225" s="11">
        <f aca="true" t="shared" si="113" ref="I225:O225">I226</f>
        <v>0</v>
      </c>
      <c r="J225" s="11">
        <f t="shared" si="113"/>
        <v>0</v>
      </c>
      <c r="K225" s="11">
        <f t="shared" si="113"/>
        <v>0</v>
      </c>
      <c r="L225" s="11">
        <f t="shared" si="113"/>
        <v>0</v>
      </c>
      <c r="M225" s="11">
        <f t="shared" si="113"/>
        <v>0</v>
      </c>
      <c r="N225" s="11">
        <f t="shared" si="113"/>
        <v>0</v>
      </c>
      <c r="O225" s="11">
        <f t="shared" si="113"/>
        <v>0</v>
      </c>
    </row>
    <row r="226" spans="1:15" ht="21" customHeight="1">
      <c r="A226" s="41"/>
      <c r="B226" s="39"/>
      <c r="C226" s="31">
        <v>32</v>
      </c>
      <c r="D226" s="37" t="s">
        <v>35</v>
      </c>
      <c r="E226" s="38">
        <f>E227+E229</f>
        <v>20000</v>
      </c>
      <c r="F226" s="38">
        <f>F227+F229</f>
        <v>-15000</v>
      </c>
      <c r="G226" s="43">
        <f t="shared" si="112"/>
        <v>5000</v>
      </c>
      <c r="H226" s="38">
        <f aca="true" t="shared" si="114" ref="H226:O226">H227+H229</f>
        <v>5000</v>
      </c>
      <c r="I226" s="38">
        <f t="shared" si="114"/>
        <v>0</v>
      </c>
      <c r="J226" s="38">
        <f t="shared" si="114"/>
        <v>0</v>
      </c>
      <c r="K226" s="38">
        <f t="shared" si="114"/>
        <v>0</v>
      </c>
      <c r="L226" s="38">
        <f t="shared" si="114"/>
        <v>0</v>
      </c>
      <c r="M226" s="38">
        <f t="shared" si="114"/>
        <v>0</v>
      </c>
      <c r="N226" s="38">
        <f t="shared" si="114"/>
        <v>0</v>
      </c>
      <c r="O226" s="38">
        <f t="shared" si="114"/>
        <v>0</v>
      </c>
    </row>
    <row r="227" spans="1:15" ht="17.25" customHeight="1">
      <c r="A227" s="41"/>
      <c r="B227" s="39" t="s">
        <v>0</v>
      </c>
      <c r="C227" s="31">
        <v>322</v>
      </c>
      <c r="D227" s="37" t="s">
        <v>555</v>
      </c>
      <c r="E227" s="38">
        <f>E228</f>
        <v>0</v>
      </c>
      <c r="F227" s="38">
        <f>F228</f>
        <v>0</v>
      </c>
      <c r="G227" s="43">
        <f t="shared" si="112"/>
        <v>0</v>
      </c>
      <c r="H227" s="38">
        <f aca="true" t="shared" si="115" ref="H227:O227">H228</f>
        <v>0</v>
      </c>
      <c r="I227" s="38">
        <f t="shared" si="115"/>
        <v>0</v>
      </c>
      <c r="J227" s="38">
        <f t="shared" si="115"/>
        <v>0</v>
      </c>
      <c r="K227" s="38">
        <f t="shared" si="115"/>
        <v>0</v>
      </c>
      <c r="L227" s="38">
        <f t="shared" si="115"/>
        <v>0</v>
      </c>
      <c r="M227" s="38">
        <f t="shared" si="115"/>
        <v>0</v>
      </c>
      <c r="N227" s="38">
        <f t="shared" si="115"/>
        <v>0</v>
      </c>
      <c r="O227" s="38">
        <f t="shared" si="115"/>
        <v>0</v>
      </c>
    </row>
    <row r="228" spans="1:15" s="94" customFormat="1" ht="15" customHeight="1">
      <c r="A228" s="88" t="s">
        <v>360</v>
      </c>
      <c r="B228" s="88"/>
      <c r="C228" s="90" t="s">
        <v>275</v>
      </c>
      <c r="D228" s="91" t="s">
        <v>1028</v>
      </c>
      <c r="E228" s="92">
        <v>0</v>
      </c>
      <c r="F228" s="92">
        <f>G228-E228</f>
        <v>0</v>
      </c>
      <c r="G228" s="95">
        <f t="shared" si="112"/>
        <v>0</v>
      </c>
      <c r="H228" s="92">
        <v>0</v>
      </c>
      <c r="I228" s="93">
        <v>0</v>
      </c>
      <c r="J228" s="93">
        <v>0</v>
      </c>
      <c r="K228" s="92">
        <v>0</v>
      </c>
      <c r="L228" s="93">
        <v>0</v>
      </c>
      <c r="M228" s="93">
        <v>0</v>
      </c>
      <c r="N228" s="93">
        <v>0</v>
      </c>
      <c r="O228" s="93">
        <v>0</v>
      </c>
    </row>
    <row r="229" spans="1:15" ht="18" customHeight="1">
      <c r="A229" s="41"/>
      <c r="B229" s="39"/>
      <c r="C229" s="31">
        <v>323</v>
      </c>
      <c r="D229" s="37" t="s">
        <v>29</v>
      </c>
      <c r="E229" s="38">
        <f>E230</f>
        <v>20000</v>
      </c>
      <c r="F229" s="38">
        <f>F230</f>
        <v>-15000</v>
      </c>
      <c r="G229" s="43">
        <f t="shared" si="112"/>
        <v>5000</v>
      </c>
      <c r="H229" s="38">
        <f aca="true" t="shared" si="116" ref="H229:O229">H230</f>
        <v>5000</v>
      </c>
      <c r="I229" s="38">
        <f t="shared" si="116"/>
        <v>0</v>
      </c>
      <c r="J229" s="38">
        <f t="shared" si="116"/>
        <v>0</v>
      </c>
      <c r="K229" s="38">
        <f t="shared" si="116"/>
        <v>0</v>
      </c>
      <c r="L229" s="38">
        <f t="shared" si="116"/>
        <v>0</v>
      </c>
      <c r="M229" s="38">
        <f t="shared" si="116"/>
        <v>0</v>
      </c>
      <c r="N229" s="38">
        <f t="shared" si="116"/>
        <v>0</v>
      </c>
      <c r="O229" s="38">
        <f t="shared" si="116"/>
        <v>0</v>
      </c>
    </row>
    <row r="230" spans="1:15" s="94" customFormat="1" ht="15" customHeight="1">
      <c r="A230" s="88" t="s">
        <v>361</v>
      </c>
      <c r="B230" s="88"/>
      <c r="C230" s="90" t="s">
        <v>753</v>
      </c>
      <c r="D230" s="91" t="s">
        <v>557</v>
      </c>
      <c r="E230" s="92">
        <v>20000</v>
      </c>
      <c r="F230" s="92">
        <f>G230-E230</f>
        <v>-15000</v>
      </c>
      <c r="G230" s="95">
        <f t="shared" si="112"/>
        <v>5000</v>
      </c>
      <c r="H230" s="92">
        <v>5000</v>
      </c>
      <c r="I230" s="93">
        <v>0</v>
      </c>
      <c r="J230" s="93">
        <v>0</v>
      </c>
      <c r="K230" s="92">
        <v>0</v>
      </c>
      <c r="L230" s="93">
        <v>0</v>
      </c>
      <c r="M230" s="93">
        <v>0</v>
      </c>
      <c r="N230" s="93">
        <v>0</v>
      </c>
      <c r="O230" s="93">
        <v>0</v>
      </c>
    </row>
    <row r="231" spans="1:15" s="77" customFormat="1" ht="27.75" customHeight="1">
      <c r="A231" s="75"/>
      <c r="B231" s="78"/>
      <c r="C231" s="184" t="s">
        <v>836</v>
      </c>
      <c r="D231" s="163"/>
      <c r="E231" s="72">
        <f>E232+E239+E243</f>
        <v>483000</v>
      </c>
      <c r="F231" s="72">
        <f>F232+F239+F243</f>
        <v>-5000</v>
      </c>
      <c r="G231" s="72">
        <f aca="true" t="shared" si="117" ref="G231:G246">SUM(H231:O231)</f>
        <v>478000</v>
      </c>
      <c r="H231" s="72">
        <f aca="true" t="shared" si="118" ref="H231:O231">H232+H239+H243</f>
        <v>478000</v>
      </c>
      <c r="I231" s="72">
        <f t="shared" si="118"/>
        <v>0</v>
      </c>
      <c r="J231" s="72">
        <f t="shared" si="118"/>
        <v>0</v>
      </c>
      <c r="K231" s="72">
        <f t="shared" si="118"/>
        <v>0</v>
      </c>
      <c r="L231" s="72">
        <f t="shared" si="118"/>
        <v>0</v>
      </c>
      <c r="M231" s="72">
        <f t="shared" si="118"/>
        <v>0</v>
      </c>
      <c r="N231" s="72">
        <f t="shared" si="118"/>
        <v>0</v>
      </c>
      <c r="O231" s="72">
        <f t="shared" si="118"/>
        <v>0</v>
      </c>
    </row>
    <row r="232" spans="1:15" s="9" customFormat="1" ht="24" customHeight="1">
      <c r="A232" s="13"/>
      <c r="B232" s="60" t="s">
        <v>837</v>
      </c>
      <c r="C232" s="159" t="s">
        <v>1062</v>
      </c>
      <c r="D232" s="160"/>
      <c r="E232" s="11">
        <f>E233</f>
        <v>250000</v>
      </c>
      <c r="F232" s="11">
        <f>F233</f>
        <v>-5000</v>
      </c>
      <c r="G232" s="11">
        <f t="shared" si="117"/>
        <v>245000</v>
      </c>
      <c r="H232" s="11">
        <f aca="true" t="shared" si="119" ref="H232:O232">H233</f>
        <v>245000</v>
      </c>
      <c r="I232" s="11">
        <f t="shared" si="119"/>
        <v>0</v>
      </c>
      <c r="J232" s="11">
        <f t="shared" si="119"/>
        <v>0</v>
      </c>
      <c r="K232" s="11">
        <f t="shared" si="119"/>
        <v>0</v>
      </c>
      <c r="L232" s="11">
        <f t="shared" si="119"/>
        <v>0</v>
      </c>
      <c r="M232" s="11">
        <f t="shared" si="119"/>
        <v>0</v>
      </c>
      <c r="N232" s="11">
        <f t="shared" si="119"/>
        <v>0</v>
      </c>
      <c r="O232" s="11">
        <f t="shared" si="119"/>
        <v>0</v>
      </c>
    </row>
    <row r="233" spans="1:15" ht="21" customHeight="1">
      <c r="A233" s="41"/>
      <c r="B233" s="39"/>
      <c r="C233" s="31">
        <v>42</v>
      </c>
      <c r="D233" s="37" t="s">
        <v>838</v>
      </c>
      <c r="E233" s="38">
        <f>E237</f>
        <v>250000</v>
      </c>
      <c r="F233" s="38">
        <f>F237</f>
        <v>-5000</v>
      </c>
      <c r="G233" s="38">
        <f t="shared" si="117"/>
        <v>245000</v>
      </c>
      <c r="H233" s="38">
        <f aca="true" t="shared" si="120" ref="H233:O233">H237</f>
        <v>245000</v>
      </c>
      <c r="I233" s="38">
        <f t="shared" si="120"/>
        <v>0</v>
      </c>
      <c r="J233" s="38">
        <f t="shared" si="120"/>
        <v>0</v>
      </c>
      <c r="K233" s="38">
        <f t="shared" si="120"/>
        <v>0</v>
      </c>
      <c r="L233" s="38">
        <f t="shared" si="120"/>
        <v>0</v>
      </c>
      <c r="M233" s="38">
        <f t="shared" si="120"/>
        <v>0</v>
      </c>
      <c r="N233" s="38">
        <f t="shared" si="120"/>
        <v>0</v>
      </c>
      <c r="O233" s="38">
        <f t="shared" si="120"/>
        <v>0</v>
      </c>
    </row>
    <row r="234" spans="1:15" s="131" customFormat="1" ht="17.25" customHeight="1">
      <c r="A234" s="179" t="s">
        <v>2</v>
      </c>
      <c r="B234" s="180" t="s">
        <v>44</v>
      </c>
      <c r="C234" s="181" t="s">
        <v>554</v>
      </c>
      <c r="D234" s="183" t="s">
        <v>59</v>
      </c>
      <c r="E234" s="189" t="s">
        <v>1052</v>
      </c>
      <c r="F234" s="189" t="s">
        <v>921</v>
      </c>
      <c r="G234" s="181" t="s">
        <v>1053</v>
      </c>
      <c r="H234" s="182" t="s">
        <v>1054</v>
      </c>
      <c r="I234" s="182"/>
      <c r="J234" s="182"/>
      <c r="K234" s="182"/>
      <c r="L234" s="182"/>
      <c r="M234" s="182"/>
      <c r="N234" s="182"/>
      <c r="O234" s="182"/>
    </row>
    <row r="235" spans="1:15" s="132" customFormat="1" ht="36" customHeight="1">
      <c r="A235" s="179"/>
      <c r="B235" s="179"/>
      <c r="C235" s="182"/>
      <c r="D235" s="183"/>
      <c r="E235" s="190"/>
      <c r="F235" s="190"/>
      <c r="G235" s="182"/>
      <c r="H235" s="102" t="s">
        <v>272</v>
      </c>
      <c r="I235" s="102" t="s">
        <v>45</v>
      </c>
      <c r="J235" s="102" t="s">
        <v>271</v>
      </c>
      <c r="K235" s="102" t="s">
        <v>273</v>
      </c>
      <c r="L235" s="102" t="s">
        <v>46</v>
      </c>
      <c r="M235" s="102" t="s">
        <v>738</v>
      </c>
      <c r="N235" s="102" t="s">
        <v>274</v>
      </c>
      <c r="O235" s="102" t="s">
        <v>628</v>
      </c>
    </row>
    <row r="236" spans="1:15" s="132" customFormat="1" ht="10.5" customHeight="1">
      <c r="A236" s="54">
        <v>1</v>
      </c>
      <c r="B236" s="54">
        <v>2</v>
      </c>
      <c r="C236" s="54">
        <v>3</v>
      </c>
      <c r="D236" s="54">
        <v>4</v>
      </c>
      <c r="E236" s="54">
        <v>5</v>
      </c>
      <c r="F236" s="54">
        <v>6</v>
      </c>
      <c r="G236" s="54">
        <v>7</v>
      </c>
      <c r="H236" s="54">
        <v>8</v>
      </c>
      <c r="I236" s="54">
        <v>9</v>
      </c>
      <c r="J236" s="54">
        <v>10</v>
      </c>
      <c r="K236" s="54">
        <v>11</v>
      </c>
      <c r="L236" s="54">
        <v>12</v>
      </c>
      <c r="M236" s="54">
        <v>13</v>
      </c>
      <c r="N236" s="54">
        <v>14</v>
      </c>
      <c r="O236" s="54">
        <v>15</v>
      </c>
    </row>
    <row r="237" spans="1:15" ht="18" customHeight="1">
      <c r="A237" s="41"/>
      <c r="B237" s="39"/>
      <c r="C237" s="31">
        <v>426</v>
      </c>
      <c r="D237" s="37" t="s">
        <v>782</v>
      </c>
      <c r="E237" s="38">
        <f>E238</f>
        <v>250000</v>
      </c>
      <c r="F237" s="38">
        <f>F238</f>
        <v>-5000</v>
      </c>
      <c r="G237" s="38">
        <f t="shared" si="117"/>
        <v>245000</v>
      </c>
      <c r="H237" s="38">
        <f aca="true" t="shared" si="121" ref="H237:O237">H238</f>
        <v>245000</v>
      </c>
      <c r="I237" s="38">
        <f t="shared" si="121"/>
        <v>0</v>
      </c>
      <c r="J237" s="38">
        <f t="shared" si="121"/>
        <v>0</v>
      </c>
      <c r="K237" s="38">
        <f t="shared" si="121"/>
        <v>0</v>
      </c>
      <c r="L237" s="38">
        <f t="shared" si="121"/>
        <v>0</v>
      </c>
      <c r="M237" s="38">
        <f t="shared" si="121"/>
        <v>0</v>
      </c>
      <c r="N237" s="38">
        <f t="shared" si="121"/>
        <v>0</v>
      </c>
      <c r="O237" s="38">
        <f t="shared" si="121"/>
        <v>0</v>
      </c>
    </row>
    <row r="238" spans="1:15" s="94" customFormat="1" ht="14.25" customHeight="1">
      <c r="A238" s="88" t="s">
        <v>467</v>
      </c>
      <c r="B238" s="88"/>
      <c r="C238" s="90" t="s">
        <v>334</v>
      </c>
      <c r="D238" s="91" t="s">
        <v>839</v>
      </c>
      <c r="E238" s="92">
        <v>250000</v>
      </c>
      <c r="F238" s="92">
        <f>G238-E238</f>
        <v>-5000</v>
      </c>
      <c r="G238" s="95">
        <f t="shared" si="117"/>
        <v>245000</v>
      </c>
      <c r="H238" s="92">
        <v>245000</v>
      </c>
      <c r="I238" s="93">
        <v>0</v>
      </c>
      <c r="J238" s="92">
        <v>0</v>
      </c>
      <c r="K238" s="92">
        <v>0</v>
      </c>
      <c r="L238" s="93">
        <v>0</v>
      </c>
      <c r="M238" s="93">
        <v>0</v>
      </c>
      <c r="N238" s="93">
        <v>0</v>
      </c>
      <c r="O238" s="92">
        <v>0</v>
      </c>
    </row>
    <row r="239" spans="1:15" s="9" customFormat="1" ht="24" customHeight="1">
      <c r="A239" s="19"/>
      <c r="B239" s="60" t="s">
        <v>820</v>
      </c>
      <c r="C239" s="161" t="s">
        <v>840</v>
      </c>
      <c r="D239" s="160"/>
      <c r="E239" s="11">
        <f aca="true" t="shared" si="122" ref="E239:F241">E240</f>
        <v>0</v>
      </c>
      <c r="F239" s="11">
        <f t="shared" si="122"/>
        <v>0</v>
      </c>
      <c r="G239" s="117">
        <f t="shared" si="117"/>
        <v>0</v>
      </c>
      <c r="H239" s="11">
        <f>H240</f>
        <v>0</v>
      </c>
      <c r="I239" s="11">
        <f aca="true" t="shared" si="123" ref="I239:O241">I240</f>
        <v>0</v>
      </c>
      <c r="J239" s="11">
        <f t="shared" si="123"/>
        <v>0</v>
      </c>
      <c r="K239" s="11">
        <f t="shared" si="123"/>
        <v>0</v>
      </c>
      <c r="L239" s="11">
        <f t="shared" si="123"/>
        <v>0</v>
      </c>
      <c r="M239" s="11">
        <f t="shared" si="123"/>
        <v>0</v>
      </c>
      <c r="N239" s="11">
        <f t="shared" si="123"/>
        <v>0</v>
      </c>
      <c r="O239" s="11">
        <f t="shared" si="123"/>
        <v>0</v>
      </c>
    </row>
    <row r="240" spans="1:15" ht="21" customHeight="1">
      <c r="A240" s="39"/>
      <c r="B240" s="39" t="s">
        <v>0</v>
      </c>
      <c r="C240" s="31">
        <v>42</v>
      </c>
      <c r="D240" s="37" t="s">
        <v>838</v>
      </c>
      <c r="E240" s="38">
        <f t="shared" si="122"/>
        <v>0</v>
      </c>
      <c r="F240" s="38">
        <f t="shared" si="122"/>
        <v>0</v>
      </c>
      <c r="G240" s="43">
        <f t="shared" si="117"/>
        <v>0</v>
      </c>
      <c r="H240" s="38">
        <f>H241</f>
        <v>0</v>
      </c>
      <c r="I240" s="38">
        <f>I241</f>
        <v>0</v>
      </c>
      <c r="J240" s="38">
        <f>J241</f>
        <v>0</v>
      </c>
      <c r="K240" s="38">
        <f t="shared" si="123"/>
        <v>0</v>
      </c>
      <c r="L240" s="38">
        <f t="shared" si="123"/>
        <v>0</v>
      </c>
      <c r="M240" s="38">
        <f t="shared" si="123"/>
        <v>0</v>
      </c>
      <c r="N240" s="38">
        <f t="shared" si="123"/>
        <v>0</v>
      </c>
      <c r="O240" s="38">
        <f t="shared" si="123"/>
        <v>0</v>
      </c>
    </row>
    <row r="241" spans="1:15" ht="18" customHeight="1">
      <c r="A241" s="39"/>
      <c r="B241" s="39" t="s">
        <v>0</v>
      </c>
      <c r="C241" s="31">
        <v>426</v>
      </c>
      <c r="D241" s="37" t="s">
        <v>782</v>
      </c>
      <c r="E241" s="38">
        <f t="shared" si="122"/>
        <v>0</v>
      </c>
      <c r="F241" s="38">
        <f t="shared" si="122"/>
        <v>0</v>
      </c>
      <c r="G241" s="43">
        <f t="shared" si="117"/>
        <v>0</v>
      </c>
      <c r="H241" s="38">
        <f>H242</f>
        <v>0</v>
      </c>
      <c r="I241" s="38">
        <f>I242</f>
        <v>0</v>
      </c>
      <c r="J241" s="38">
        <f>J242</f>
        <v>0</v>
      </c>
      <c r="K241" s="38">
        <f t="shared" si="123"/>
        <v>0</v>
      </c>
      <c r="L241" s="38">
        <f t="shared" si="123"/>
        <v>0</v>
      </c>
      <c r="M241" s="38">
        <f t="shared" si="123"/>
        <v>0</v>
      </c>
      <c r="N241" s="38">
        <f t="shared" si="123"/>
        <v>0</v>
      </c>
      <c r="O241" s="38">
        <f t="shared" si="123"/>
        <v>0</v>
      </c>
    </row>
    <row r="242" spans="1:15" s="94" customFormat="1" ht="14.25" customHeight="1">
      <c r="A242" s="88" t="s">
        <v>668</v>
      </c>
      <c r="B242" s="88"/>
      <c r="C242" s="90" t="s">
        <v>334</v>
      </c>
      <c r="D242" s="91" t="s">
        <v>841</v>
      </c>
      <c r="E242" s="92">
        <v>0</v>
      </c>
      <c r="F242" s="92">
        <f>G242-E242</f>
        <v>0</v>
      </c>
      <c r="G242" s="95">
        <f t="shared" si="117"/>
        <v>0</v>
      </c>
      <c r="H242" s="92">
        <v>0</v>
      </c>
      <c r="I242" s="93">
        <v>0</v>
      </c>
      <c r="J242" s="92">
        <v>0</v>
      </c>
      <c r="K242" s="92">
        <v>0</v>
      </c>
      <c r="L242" s="93">
        <v>0</v>
      </c>
      <c r="M242" s="93">
        <v>0</v>
      </c>
      <c r="N242" s="93">
        <v>0</v>
      </c>
      <c r="O242" s="92">
        <v>0</v>
      </c>
    </row>
    <row r="243" spans="1:15" s="9" customFormat="1" ht="24" customHeight="1">
      <c r="A243" s="19"/>
      <c r="B243" s="60" t="s">
        <v>820</v>
      </c>
      <c r="C243" s="161" t="s">
        <v>842</v>
      </c>
      <c r="D243" s="160"/>
      <c r="E243" s="11">
        <f aca="true" t="shared" si="124" ref="E243:F245">E244</f>
        <v>233000</v>
      </c>
      <c r="F243" s="11">
        <f t="shared" si="124"/>
        <v>0</v>
      </c>
      <c r="G243" s="117">
        <f t="shared" si="117"/>
        <v>233000</v>
      </c>
      <c r="H243" s="11">
        <f>H244</f>
        <v>233000</v>
      </c>
      <c r="I243" s="11">
        <f aca="true" t="shared" si="125" ref="I243:O245">I244</f>
        <v>0</v>
      </c>
      <c r="J243" s="11">
        <f t="shared" si="125"/>
        <v>0</v>
      </c>
      <c r="K243" s="11">
        <f t="shared" si="125"/>
        <v>0</v>
      </c>
      <c r="L243" s="11">
        <f t="shared" si="125"/>
        <v>0</v>
      </c>
      <c r="M243" s="11">
        <f t="shared" si="125"/>
        <v>0</v>
      </c>
      <c r="N243" s="11">
        <f t="shared" si="125"/>
        <v>0</v>
      </c>
      <c r="O243" s="11">
        <f t="shared" si="125"/>
        <v>0</v>
      </c>
    </row>
    <row r="244" spans="1:15" ht="21" customHeight="1">
      <c r="A244" s="39"/>
      <c r="B244" s="39"/>
      <c r="C244" s="31">
        <v>42</v>
      </c>
      <c r="D244" s="37" t="s">
        <v>838</v>
      </c>
      <c r="E244" s="38">
        <f t="shared" si="124"/>
        <v>233000</v>
      </c>
      <c r="F244" s="38">
        <f t="shared" si="124"/>
        <v>0</v>
      </c>
      <c r="G244" s="43">
        <f t="shared" si="117"/>
        <v>233000</v>
      </c>
      <c r="H244" s="38">
        <f>H245</f>
        <v>233000</v>
      </c>
      <c r="I244" s="38">
        <f>I245</f>
        <v>0</v>
      </c>
      <c r="J244" s="38">
        <f>J245</f>
        <v>0</v>
      </c>
      <c r="K244" s="38">
        <f t="shared" si="125"/>
        <v>0</v>
      </c>
      <c r="L244" s="38">
        <f t="shared" si="125"/>
        <v>0</v>
      </c>
      <c r="M244" s="38">
        <f t="shared" si="125"/>
        <v>0</v>
      </c>
      <c r="N244" s="38">
        <f t="shared" si="125"/>
        <v>0</v>
      </c>
      <c r="O244" s="38">
        <f t="shared" si="125"/>
        <v>0</v>
      </c>
    </row>
    <row r="245" spans="1:15" ht="18" customHeight="1">
      <c r="A245" s="39"/>
      <c r="B245" s="39"/>
      <c r="C245" s="31">
        <v>426</v>
      </c>
      <c r="D245" s="37" t="s">
        <v>782</v>
      </c>
      <c r="E245" s="38">
        <f t="shared" si="124"/>
        <v>233000</v>
      </c>
      <c r="F245" s="38">
        <f t="shared" si="124"/>
        <v>0</v>
      </c>
      <c r="G245" s="43">
        <f t="shared" si="117"/>
        <v>233000</v>
      </c>
      <c r="H245" s="38">
        <f>H246</f>
        <v>233000</v>
      </c>
      <c r="I245" s="38">
        <f>I246</f>
        <v>0</v>
      </c>
      <c r="J245" s="38">
        <f>J246</f>
        <v>0</v>
      </c>
      <c r="K245" s="38">
        <f t="shared" si="125"/>
        <v>0</v>
      </c>
      <c r="L245" s="38">
        <f t="shared" si="125"/>
        <v>0</v>
      </c>
      <c r="M245" s="38">
        <f t="shared" si="125"/>
        <v>0</v>
      </c>
      <c r="N245" s="38">
        <f t="shared" si="125"/>
        <v>0</v>
      </c>
      <c r="O245" s="38">
        <f t="shared" si="125"/>
        <v>0</v>
      </c>
    </row>
    <row r="246" spans="1:15" s="94" customFormat="1" ht="15" customHeight="1">
      <c r="A246" s="88" t="s">
        <v>468</v>
      </c>
      <c r="B246" s="88"/>
      <c r="C246" s="90" t="s">
        <v>334</v>
      </c>
      <c r="D246" s="91" t="s">
        <v>843</v>
      </c>
      <c r="E246" s="95">
        <v>233000</v>
      </c>
      <c r="F246" s="92">
        <f>G246-E246</f>
        <v>0</v>
      </c>
      <c r="G246" s="95">
        <f t="shared" si="117"/>
        <v>233000</v>
      </c>
      <c r="H246" s="95">
        <v>233000</v>
      </c>
      <c r="I246" s="93">
        <v>0</v>
      </c>
      <c r="J246" s="93">
        <v>0</v>
      </c>
      <c r="K246" s="93">
        <v>0</v>
      </c>
      <c r="L246" s="93">
        <v>0</v>
      </c>
      <c r="M246" s="92">
        <v>0</v>
      </c>
      <c r="N246" s="93">
        <v>0</v>
      </c>
      <c r="O246" s="92">
        <v>0</v>
      </c>
    </row>
    <row r="247" spans="1:15" s="77" customFormat="1" ht="33" customHeight="1">
      <c r="A247" s="75"/>
      <c r="B247" s="78"/>
      <c r="C247" s="184" t="s">
        <v>1154</v>
      </c>
      <c r="D247" s="163"/>
      <c r="E247" s="72">
        <f>E248+E252+E256+E271+E267+E276</f>
        <v>3710000</v>
      </c>
      <c r="F247" s="72">
        <f>F248+F252+F256+F271+F267+F276</f>
        <v>-708000</v>
      </c>
      <c r="G247" s="72">
        <f aca="true" t="shared" si="126" ref="G247:G284">SUM(H247:O247)</f>
        <v>3002000</v>
      </c>
      <c r="H247" s="72">
        <f>H248+H252+H256+H271+H267+H276</f>
        <v>2810500</v>
      </c>
      <c r="I247" s="72">
        <f aca="true" t="shared" si="127" ref="I247:O247">I248+I252+I256+I271+I267+I276</f>
        <v>0</v>
      </c>
      <c r="J247" s="72">
        <f t="shared" si="127"/>
        <v>42000</v>
      </c>
      <c r="K247" s="72">
        <f t="shared" si="127"/>
        <v>149500</v>
      </c>
      <c r="L247" s="72">
        <f t="shared" si="127"/>
        <v>0</v>
      </c>
      <c r="M247" s="72">
        <f t="shared" si="127"/>
        <v>0</v>
      </c>
      <c r="N247" s="72">
        <f t="shared" si="127"/>
        <v>0</v>
      </c>
      <c r="O247" s="72">
        <f t="shared" si="127"/>
        <v>0</v>
      </c>
    </row>
    <row r="248" spans="1:15" s="9" customFormat="1" ht="24" customHeight="1">
      <c r="A248" s="13"/>
      <c r="B248" s="60" t="s">
        <v>693</v>
      </c>
      <c r="C248" s="161" t="s">
        <v>850</v>
      </c>
      <c r="D248" s="160"/>
      <c r="E248" s="11">
        <f aca="true" t="shared" si="128" ref="E248:F250">E249</f>
        <v>600000</v>
      </c>
      <c r="F248" s="11">
        <f t="shared" si="128"/>
        <v>0</v>
      </c>
      <c r="G248" s="11">
        <f t="shared" si="126"/>
        <v>600000</v>
      </c>
      <c r="H248" s="11">
        <f>H249</f>
        <v>408500</v>
      </c>
      <c r="I248" s="11">
        <f aca="true" t="shared" si="129" ref="I248:O248">I249</f>
        <v>0</v>
      </c>
      <c r="J248" s="11">
        <f t="shared" si="129"/>
        <v>42000</v>
      </c>
      <c r="K248" s="11">
        <f t="shared" si="129"/>
        <v>149500</v>
      </c>
      <c r="L248" s="11">
        <f t="shared" si="129"/>
        <v>0</v>
      </c>
      <c r="M248" s="11">
        <f t="shared" si="129"/>
        <v>0</v>
      </c>
      <c r="N248" s="11">
        <f t="shared" si="129"/>
        <v>0</v>
      </c>
      <c r="O248" s="11">
        <f t="shared" si="129"/>
        <v>0</v>
      </c>
    </row>
    <row r="249" spans="1:15" ht="21" customHeight="1">
      <c r="A249" s="41"/>
      <c r="B249" s="39"/>
      <c r="C249" s="31">
        <v>32</v>
      </c>
      <c r="D249" s="37" t="s">
        <v>35</v>
      </c>
      <c r="E249" s="38">
        <f t="shared" si="128"/>
        <v>600000</v>
      </c>
      <c r="F249" s="38">
        <f t="shared" si="128"/>
        <v>0</v>
      </c>
      <c r="G249" s="38">
        <f t="shared" si="126"/>
        <v>600000</v>
      </c>
      <c r="H249" s="38">
        <f>H250</f>
        <v>408500</v>
      </c>
      <c r="I249" s="38">
        <f aca="true" t="shared" si="130" ref="I249:O250">I250</f>
        <v>0</v>
      </c>
      <c r="J249" s="38">
        <f t="shared" si="130"/>
        <v>42000</v>
      </c>
      <c r="K249" s="38">
        <f t="shared" si="130"/>
        <v>149500</v>
      </c>
      <c r="L249" s="38">
        <f t="shared" si="130"/>
        <v>0</v>
      </c>
      <c r="M249" s="38">
        <f t="shared" si="130"/>
        <v>0</v>
      </c>
      <c r="N249" s="38">
        <f t="shared" si="130"/>
        <v>0</v>
      </c>
      <c r="O249" s="38">
        <f t="shared" si="130"/>
        <v>0</v>
      </c>
    </row>
    <row r="250" spans="1:15" ht="18" customHeight="1">
      <c r="A250" s="41"/>
      <c r="B250" s="39"/>
      <c r="C250" s="31">
        <v>323</v>
      </c>
      <c r="D250" s="37" t="s">
        <v>29</v>
      </c>
      <c r="E250" s="38">
        <f t="shared" si="128"/>
        <v>600000</v>
      </c>
      <c r="F250" s="38">
        <f t="shared" si="128"/>
        <v>0</v>
      </c>
      <c r="G250" s="38">
        <f t="shared" si="126"/>
        <v>600000</v>
      </c>
      <c r="H250" s="38">
        <f>H251</f>
        <v>408500</v>
      </c>
      <c r="I250" s="38">
        <f t="shared" si="130"/>
        <v>0</v>
      </c>
      <c r="J250" s="38">
        <f t="shared" si="130"/>
        <v>42000</v>
      </c>
      <c r="K250" s="38">
        <f t="shared" si="130"/>
        <v>149500</v>
      </c>
      <c r="L250" s="38">
        <f t="shared" si="130"/>
        <v>0</v>
      </c>
      <c r="M250" s="38">
        <f t="shared" si="130"/>
        <v>0</v>
      </c>
      <c r="N250" s="38">
        <f t="shared" si="130"/>
        <v>0</v>
      </c>
      <c r="O250" s="38">
        <f t="shared" si="130"/>
        <v>0</v>
      </c>
    </row>
    <row r="251" spans="1:15" s="94" customFormat="1" ht="15" customHeight="1">
      <c r="A251" s="88" t="s">
        <v>469</v>
      </c>
      <c r="B251" s="88"/>
      <c r="C251" s="90">
        <v>3237</v>
      </c>
      <c r="D251" s="91" t="s">
        <v>780</v>
      </c>
      <c r="E251" s="92">
        <v>600000</v>
      </c>
      <c r="F251" s="92">
        <f>G251-E251</f>
        <v>0</v>
      </c>
      <c r="G251" s="95">
        <f t="shared" si="126"/>
        <v>600000</v>
      </c>
      <c r="H251" s="92">
        <v>408500</v>
      </c>
      <c r="I251" s="93">
        <v>0</v>
      </c>
      <c r="J251" s="92">
        <v>42000</v>
      </c>
      <c r="K251" s="92">
        <v>149500</v>
      </c>
      <c r="L251" s="93">
        <v>0</v>
      </c>
      <c r="M251" s="93">
        <v>0</v>
      </c>
      <c r="N251" s="93">
        <v>0</v>
      </c>
      <c r="O251" s="92">
        <v>0</v>
      </c>
    </row>
    <row r="252" spans="1:15" s="9" customFormat="1" ht="24" customHeight="1">
      <c r="A252" s="19"/>
      <c r="B252" s="60" t="s">
        <v>693</v>
      </c>
      <c r="C252" s="170" t="s">
        <v>851</v>
      </c>
      <c r="D252" s="165"/>
      <c r="E252" s="11">
        <f aca="true" t="shared" si="131" ref="E252:F254">E253</f>
        <v>500000</v>
      </c>
      <c r="F252" s="11">
        <f t="shared" si="131"/>
        <v>-180000</v>
      </c>
      <c r="G252" s="117">
        <f t="shared" si="126"/>
        <v>320000</v>
      </c>
      <c r="H252" s="11">
        <f>H253</f>
        <v>320000</v>
      </c>
      <c r="I252" s="11">
        <f aca="true" t="shared" si="132" ref="I252:O252">I253</f>
        <v>0</v>
      </c>
      <c r="J252" s="11">
        <f t="shared" si="132"/>
        <v>0</v>
      </c>
      <c r="K252" s="11">
        <f t="shared" si="132"/>
        <v>0</v>
      </c>
      <c r="L252" s="11">
        <f t="shared" si="132"/>
        <v>0</v>
      </c>
      <c r="M252" s="11">
        <f t="shared" si="132"/>
        <v>0</v>
      </c>
      <c r="N252" s="11">
        <f t="shared" si="132"/>
        <v>0</v>
      </c>
      <c r="O252" s="11">
        <f t="shared" si="132"/>
        <v>0</v>
      </c>
    </row>
    <row r="253" spans="1:15" ht="21" customHeight="1">
      <c r="A253" s="39"/>
      <c r="B253" s="39" t="s">
        <v>0</v>
      </c>
      <c r="C253" s="31">
        <v>42</v>
      </c>
      <c r="D253" s="37" t="s">
        <v>781</v>
      </c>
      <c r="E253" s="38">
        <f t="shared" si="131"/>
        <v>500000</v>
      </c>
      <c r="F253" s="38">
        <f t="shared" si="131"/>
        <v>-180000</v>
      </c>
      <c r="G253" s="43">
        <f t="shared" si="126"/>
        <v>320000</v>
      </c>
      <c r="H253" s="38">
        <f>H254</f>
        <v>320000</v>
      </c>
      <c r="I253" s="38">
        <f>I254</f>
        <v>0</v>
      </c>
      <c r="J253" s="38">
        <f>J254</f>
        <v>0</v>
      </c>
      <c r="K253" s="38">
        <f aca="true" t="shared" si="133" ref="K253:O254">K254</f>
        <v>0</v>
      </c>
      <c r="L253" s="38">
        <f t="shared" si="133"/>
        <v>0</v>
      </c>
      <c r="M253" s="38">
        <f t="shared" si="133"/>
        <v>0</v>
      </c>
      <c r="N253" s="38">
        <f t="shared" si="133"/>
        <v>0</v>
      </c>
      <c r="O253" s="38">
        <f t="shared" si="133"/>
        <v>0</v>
      </c>
    </row>
    <row r="254" spans="1:15" ht="18" customHeight="1">
      <c r="A254" s="39"/>
      <c r="B254" s="39" t="s">
        <v>0</v>
      </c>
      <c r="C254" s="31">
        <v>426</v>
      </c>
      <c r="D254" s="37" t="s">
        <v>782</v>
      </c>
      <c r="E254" s="38">
        <f t="shared" si="131"/>
        <v>500000</v>
      </c>
      <c r="F254" s="38">
        <f t="shared" si="131"/>
        <v>-180000</v>
      </c>
      <c r="G254" s="43">
        <f t="shared" si="126"/>
        <v>320000</v>
      </c>
      <c r="H254" s="38">
        <f>H255</f>
        <v>320000</v>
      </c>
      <c r="I254" s="38">
        <f>I255</f>
        <v>0</v>
      </c>
      <c r="J254" s="38">
        <f>J255</f>
        <v>0</v>
      </c>
      <c r="K254" s="38">
        <f t="shared" si="133"/>
        <v>0</v>
      </c>
      <c r="L254" s="38">
        <f t="shared" si="133"/>
        <v>0</v>
      </c>
      <c r="M254" s="38">
        <f t="shared" si="133"/>
        <v>0</v>
      </c>
      <c r="N254" s="38">
        <f t="shared" si="133"/>
        <v>0</v>
      </c>
      <c r="O254" s="38">
        <f t="shared" si="133"/>
        <v>0</v>
      </c>
    </row>
    <row r="255" spans="1:15" s="94" customFormat="1" ht="15" customHeight="1">
      <c r="A255" s="88" t="s">
        <v>626</v>
      </c>
      <c r="B255" s="88"/>
      <c r="C255" s="90" t="s">
        <v>334</v>
      </c>
      <c r="D255" s="91" t="s">
        <v>783</v>
      </c>
      <c r="E255" s="92">
        <v>500000</v>
      </c>
      <c r="F255" s="92">
        <f>G255-E255</f>
        <v>-180000</v>
      </c>
      <c r="G255" s="95">
        <f t="shared" si="126"/>
        <v>320000</v>
      </c>
      <c r="H255" s="92">
        <v>320000</v>
      </c>
      <c r="I255" s="93">
        <v>0</v>
      </c>
      <c r="J255" s="92">
        <v>0</v>
      </c>
      <c r="K255" s="92">
        <v>0</v>
      </c>
      <c r="L255" s="93">
        <v>0</v>
      </c>
      <c r="M255" s="93">
        <v>0</v>
      </c>
      <c r="N255" s="93">
        <v>0</v>
      </c>
      <c r="O255" s="92">
        <v>0</v>
      </c>
    </row>
    <row r="256" spans="1:15" s="9" customFormat="1" ht="25.5" customHeight="1">
      <c r="A256" s="19"/>
      <c r="B256" s="60" t="s">
        <v>693</v>
      </c>
      <c r="C256" s="159" t="s">
        <v>904</v>
      </c>
      <c r="D256" s="160"/>
      <c r="E256" s="11">
        <f>E257+E260</f>
        <v>200000</v>
      </c>
      <c r="F256" s="11">
        <f>F257+F260</f>
        <v>-200000</v>
      </c>
      <c r="G256" s="117">
        <f t="shared" si="126"/>
        <v>0</v>
      </c>
      <c r="H256" s="11">
        <f aca="true" t="shared" si="134" ref="H256:O256">H257+H260</f>
        <v>0</v>
      </c>
      <c r="I256" s="11">
        <f t="shared" si="134"/>
        <v>0</v>
      </c>
      <c r="J256" s="11">
        <f t="shared" si="134"/>
        <v>0</v>
      </c>
      <c r="K256" s="11">
        <f t="shared" si="134"/>
        <v>0</v>
      </c>
      <c r="L256" s="11">
        <f t="shared" si="134"/>
        <v>0</v>
      </c>
      <c r="M256" s="11">
        <f t="shared" si="134"/>
        <v>0</v>
      </c>
      <c r="N256" s="11">
        <f t="shared" si="134"/>
        <v>0</v>
      </c>
      <c r="O256" s="11">
        <f t="shared" si="134"/>
        <v>0</v>
      </c>
    </row>
    <row r="257" spans="1:15" ht="21" customHeight="1">
      <c r="A257" s="39"/>
      <c r="B257" s="39"/>
      <c r="C257" s="31">
        <v>41</v>
      </c>
      <c r="D257" s="37" t="s">
        <v>730</v>
      </c>
      <c r="E257" s="38">
        <f>E258</f>
        <v>100000</v>
      </c>
      <c r="F257" s="38">
        <f>F258</f>
        <v>-100000</v>
      </c>
      <c r="G257" s="43">
        <f t="shared" si="126"/>
        <v>0</v>
      </c>
      <c r="H257" s="38">
        <f aca="true" t="shared" si="135" ref="H257:J258">H258</f>
        <v>0</v>
      </c>
      <c r="I257" s="38">
        <f t="shared" si="135"/>
        <v>0</v>
      </c>
      <c r="J257" s="38">
        <f t="shared" si="135"/>
        <v>0</v>
      </c>
      <c r="K257" s="38">
        <f aca="true" t="shared" si="136" ref="K257:O258">K258</f>
        <v>0</v>
      </c>
      <c r="L257" s="38">
        <f t="shared" si="136"/>
        <v>0</v>
      </c>
      <c r="M257" s="38">
        <f t="shared" si="136"/>
        <v>0</v>
      </c>
      <c r="N257" s="38">
        <f t="shared" si="136"/>
        <v>0</v>
      </c>
      <c r="O257" s="38">
        <f t="shared" si="136"/>
        <v>0</v>
      </c>
    </row>
    <row r="258" spans="1:15" ht="18" customHeight="1">
      <c r="A258" s="39"/>
      <c r="B258" s="39"/>
      <c r="C258" s="31">
        <v>411</v>
      </c>
      <c r="D258" s="37" t="s">
        <v>731</v>
      </c>
      <c r="E258" s="38">
        <f>E259</f>
        <v>100000</v>
      </c>
      <c r="F258" s="38">
        <f>F259</f>
        <v>-100000</v>
      </c>
      <c r="G258" s="43">
        <f t="shared" si="126"/>
        <v>0</v>
      </c>
      <c r="H258" s="38">
        <f t="shared" si="135"/>
        <v>0</v>
      </c>
      <c r="I258" s="38">
        <f t="shared" si="135"/>
        <v>0</v>
      </c>
      <c r="J258" s="38">
        <f t="shared" si="135"/>
        <v>0</v>
      </c>
      <c r="K258" s="38">
        <f t="shared" si="136"/>
        <v>0</v>
      </c>
      <c r="L258" s="38">
        <f t="shared" si="136"/>
        <v>0</v>
      </c>
      <c r="M258" s="38">
        <f t="shared" si="136"/>
        <v>0</v>
      </c>
      <c r="N258" s="38">
        <f t="shared" si="136"/>
        <v>0</v>
      </c>
      <c r="O258" s="38">
        <f t="shared" si="136"/>
        <v>0</v>
      </c>
    </row>
    <row r="259" spans="1:15" s="94" customFormat="1" ht="14.25" customHeight="1">
      <c r="A259" s="88" t="s">
        <v>470</v>
      </c>
      <c r="B259" s="88"/>
      <c r="C259" s="90">
        <v>4111</v>
      </c>
      <c r="D259" s="91" t="s">
        <v>908</v>
      </c>
      <c r="E259" s="95">
        <v>100000</v>
      </c>
      <c r="F259" s="92">
        <f>G259-E259</f>
        <v>-100000</v>
      </c>
      <c r="G259" s="95">
        <f t="shared" si="126"/>
        <v>0</v>
      </c>
      <c r="H259" s="95">
        <v>0</v>
      </c>
      <c r="I259" s="93"/>
      <c r="J259" s="93">
        <v>0</v>
      </c>
      <c r="K259" s="93">
        <v>0</v>
      </c>
      <c r="L259" s="93">
        <v>0</v>
      </c>
      <c r="M259" s="92">
        <v>0</v>
      </c>
      <c r="N259" s="93">
        <v>0</v>
      </c>
      <c r="O259" s="92">
        <v>0</v>
      </c>
    </row>
    <row r="260" spans="1:15" ht="21" customHeight="1">
      <c r="A260" s="39"/>
      <c r="B260" s="39" t="s">
        <v>0</v>
      </c>
      <c r="C260" s="31">
        <v>42</v>
      </c>
      <c r="D260" s="37" t="s">
        <v>781</v>
      </c>
      <c r="E260" s="38">
        <f>E265</f>
        <v>100000</v>
      </c>
      <c r="F260" s="38">
        <f>F265</f>
        <v>-100000</v>
      </c>
      <c r="G260" s="43">
        <f>SUM(H260:O260)</f>
        <v>0</v>
      </c>
      <c r="H260" s="38">
        <f aca="true" t="shared" si="137" ref="H260:O260">H265</f>
        <v>0</v>
      </c>
      <c r="I260" s="38">
        <f t="shared" si="137"/>
        <v>0</v>
      </c>
      <c r="J260" s="38">
        <f t="shared" si="137"/>
        <v>0</v>
      </c>
      <c r="K260" s="38">
        <f t="shared" si="137"/>
        <v>0</v>
      </c>
      <c r="L260" s="38">
        <f t="shared" si="137"/>
        <v>0</v>
      </c>
      <c r="M260" s="38">
        <f t="shared" si="137"/>
        <v>0</v>
      </c>
      <c r="N260" s="38">
        <f t="shared" si="137"/>
        <v>0</v>
      </c>
      <c r="O260" s="38">
        <f t="shared" si="137"/>
        <v>0</v>
      </c>
    </row>
    <row r="261" ht="64.5" customHeight="1">
      <c r="G261" s="151"/>
    </row>
    <row r="262" spans="1:15" s="131" customFormat="1" ht="17.25" customHeight="1">
      <c r="A262" s="179" t="s">
        <v>2</v>
      </c>
      <c r="B262" s="180" t="s">
        <v>44</v>
      </c>
      <c r="C262" s="181" t="s">
        <v>554</v>
      </c>
      <c r="D262" s="183" t="s">
        <v>59</v>
      </c>
      <c r="E262" s="189" t="s">
        <v>1052</v>
      </c>
      <c r="F262" s="189" t="s">
        <v>921</v>
      </c>
      <c r="G262" s="185" t="s">
        <v>1053</v>
      </c>
      <c r="H262" s="182" t="s">
        <v>1054</v>
      </c>
      <c r="I262" s="182"/>
      <c r="J262" s="182"/>
      <c r="K262" s="182"/>
      <c r="L262" s="182"/>
      <c r="M262" s="182"/>
      <c r="N262" s="182"/>
      <c r="O262" s="182"/>
    </row>
    <row r="263" spans="1:15" ht="36" customHeight="1">
      <c r="A263" s="179"/>
      <c r="B263" s="179"/>
      <c r="C263" s="182"/>
      <c r="D263" s="183"/>
      <c r="E263" s="190"/>
      <c r="F263" s="190"/>
      <c r="G263" s="186"/>
      <c r="H263" s="102" t="s">
        <v>272</v>
      </c>
      <c r="I263" s="102" t="s">
        <v>45</v>
      </c>
      <c r="J263" s="102" t="s">
        <v>271</v>
      </c>
      <c r="K263" s="102" t="s">
        <v>273</v>
      </c>
      <c r="L263" s="102" t="s">
        <v>46</v>
      </c>
      <c r="M263" s="102" t="s">
        <v>738</v>
      </c>
      <c r="N263" s="102" t="s">
        <v>274</v>
      </c>
      <c r="O263" s="102" t="s">
        <v>628</v>
      </c>
    </row>
    <row r="264" spans="1:15" ht="10.5" customHeight="1">
      <c r="A264" s="54">
        <v>1</v>
      </c>
      <c r="B264" s="54">
        <v>2</v>
      </c>
      <c r="C264" s="54">
        <v>3</v>
      </c>
      <c r="D264" s="54">
        <v>4</v>
      </c>
      <c r="E264" s="54">
        <v>5</v>
      </c>
      <c r="F264" s="54">
        <v>6</v>
      </c>
      <c r="G264" s="150">
        <v>7</v>
      </c>
      <c r="H264" s="54">
        <v>8</v>
      </c>
      <c r="I264" s="54">
        <v>9</v>
      </c>
      <c r="J264" s="54">
        <v>10</v>
      </c>
      <c r="K264" s="54">
        <v>11</v>
      </c>
      <c r="L264" s="54">
        <v>12</v>
      </c>
      <c r="M264" s="54">
        <v>13</v>
      </c>
      <c r="N264" s="54">
        <v>14</v>
      </c>
      <c r="O264" s="54">
        <v>15</v>
      </c>
    </row>
    <row r="265" spans="1:15" ht="18" customHeight="1">
      <c r="A265" s="39"/>
      <c r="B265" s="39" t="s">
        <v>0</v>
      </c>
      <c r="C265" s="31" t="s">
        <v>108</v>
      </c>
      <c r="D265" s="37" t="s">
        <v>734</v>
      </c>
      <c r="E265" s="38">
        <f>E266</f>
        <v>100000</v>
      </c>
      <c r="F265" s="38">
        <f>F266</f>
        <v>-100000</v>
      </c>
      <c r="G265" s="43">
        <f aca="true" t="shared" si="138" ref="G265:G270">SUM(H265:O265)</f>
        <v>0</v>
      </c>
      <c r="H265" s="38">
        <f aca="true" t="shared" si="139" ref="H265:O265">H266</f>
        <v>0</v>
      </c>
      <c r="I265" s="38">
        <f t="shared" si="139"/>
        <v>0</v>
      </c>
      <c r="J265" s="38">
        <f t="shared" si="139"/>
        <v>0</v>
      </c>
      <c r="K265" s="38">
        <f t="shared" si="139"/>
        <v>0</v>
      </c>
      <c r="L265" s="38">
        <f t="shared" si="139"/>
        <v>0</v>
      </c>
      <c r="M265" s="38">
        <f t="shared" si="139"/>
        <v>0</v>
      </c>
      <c r="N265" s="38">
        <f t="shared" si="139"/>
        <v>0</v>
      </c>
      <c r="O265" s="38">
        <f t="shared" si="139"/>
        <v>0</v>
      </c>
    </row>
    <row r="266" spans="1:15" s="94" customFormat="1" ht="15" customHeight="1">
      <c r="A266" s="88" t="s">
        <v>471</v>
      </c>
      <c r="B266" s="88"/>
      <c r="C266" s="90" t="s">
        <v>309</v>
      </c>
      <c r="D266" s="91" t="s">
        <v>905</v>
      </c>
      <c r="E266" s="95">
        <v>100000</v>
      </c>
      <c r="F266" s="92">
        <f>G266-E266</f>
        <v>-100000</v>
      </c>
      <c r="G266" s="95">
        <f t="shared" si="138"/>
        <v>0</v>
      </c>
      <c r="H266" s="95">
        <v>0</v>
      </c>
      <c r="I266" s="93"/>
      <c r="J266" s="93">
        <v>0</v>
      </c>
      <c r="K266" s="93">
        <v>0</v>
      </c>
      <c r="L266" s="93">
        <v>0</v>
      </c>
      <c r="M266" s="92">
        <v>0</v>
      </c>
      <c r="N266" s="93">
        <v>0</v>
      </c>
      <c r="O266" s="92">
        <v>0</v>
      </c>
    </row>
    <row r="267" spans="1:15" s="9" customFormat="1" ht="25.5" customHeight="1">
      <c r="A267" s="19"/>
      <c r="B267" s="60" t="s">
        <v>693</v>
      </c>
      <c r="C267" s="159" t="s">
        <v>1063</v>
      </c>
      <c r="D267" s="160"/>
      <c r="E267" s="11">
        <f aca="true" t="shared" si="140" ref="E267:F269">E268</f>
        <v>2000000</v>
      </c>
      <c r="F267" s="11">
        <f t="shared" si="140"/>
        <v>-68000</v>
      </c>
      <c r="G267" s="117">
        <f t="shared" si="138"/>
        <v>1932000</v>
      </c>
      <c r="H267" s="11">
        <f>H268</f>
        <v>1932000</v>
      </c>
      <c r="I267" s="11">
        <f aca="true" t="shared" si="141" ref="I267:O267">I268</f>
        <v>0</v>
      </c>
      <c r="J267" s="11">
        <f t="shared" si="141"/>
        <v>0</v>
      </c>
      <c r="K267" s="11">
        <f t="shared" si="141"/>
        <v>0</v>
      </c>
      <c r="L267" s="11">
        <f t="shared" si="141"/>
        <v>0</v>
      </c>
      <c r="M267" s="11">
        <f t="shared" si="141"/>
        <v>0</v>
      </c>
      <c r="N267" s="11">
        <f t="shared" si="141"/>
        <v>0</v>
      </c>
      <c r="O267" s="11">
        <f t="shared" si="141"/>
        <v>0</v>
      </c>
    </row>
    <row r="268" spans="1:15" ht="21" customHeight="1">
      <c r="A268" s="39"/>
      <c r="B268" s="39"/>
      <c r="C268" s="31">
        <v>41</v>
      </c>
      <c r="D268" s="37" t="s">
        <v>730</v>
      </c>
      <c r="E268" s="38">
        <f t="shared" si="140"/>
        <v>2000000</v>
      </c>
      <c r="F268" s="38">
        <f t="shared" si="140"/>
        <v>-68000</v>
      </c>
      <c r="G268" s="43">
        <f t="shared" si="138"/>
        <v>1932000</v>
      </c>
      <c r="H268" s="38">
        <f aca="true" t="shared" si="142" ref="H268:O269">H269</f>
        <v>1932000</v>
      </c>
      <c r="I268" s="38">
        <f t="shared" si="142"/>
        <v>0</v>
      </c>
      <c r="J268" s="38">
        <f t="shared" si="142"/>
        <v>0</v>
      </c>
      <c r="K268" s="38">
        <f t="shared" si="142"/>
        <v>0</v>
      </c>
      <c r="L268" s="38">
        <f t="shared" si="142"/>
        <v>0</v>
      </c>
      <c r="M268" s="38">
        <f t="shared" si="142"/>
        <v>0</v>
      </c>
      <c r="N268" s="38">
        <f t="shared" si="142"/>
        <v>0</v>
      </c>
      <c r="O268" s="38">
        <f t="shared" si="142"/>
        <v>0</v>
      </c>
    </row>
    <row r="269" spans="1:15" ht="18" customHeight="1">
      <c r="A269" s="39"/>
      <c r="B269" s="39"/>
      <c r="C269" s="31">
        <v>411</v>
      </c>
      <c r="D269" s="37" t="s">
        <v>731</v>
      </c>
      <c r="E269" s="38">
        <f t="shared" si="140"/>
        <v>2000000</v>
      </c>
      <c r="F269" s="38">
        <f t="shared" si="140"/>
        <v>-68000</v>
      </c>
      <c r="G269" s="43">
        <f t="shared" si="138"/>
        <v>1932000</v>
      </c>
      <c r="H269" s="38">
        <f t="shared" si="142"/>
        <v>1932000</v>
      </c>
      <c r="I269" s="38">
        <f t="shared" si="142"/>
        <v>0</v>
      </c>
      <c r="J269" s="38">
        <f t="shared" si="142"/>
        <v>0</v>
      </c>
      <c r="K269" s="38">
        <f t="shared" si="142"/>
        <v>0</v>
      </c>
      <c r="L269" s="38">
        <f t="shared" si="142"/>
        <v>0</v>
      </c>
      <c r="M269" s="38">
        <f t="shared" si="142"/>
        <v>0</v>
      </c>
      <c r="N269" s="38">
        <f t="shared" si="142"/>
        <v>0</v>
      </c>
      <c r="O269" s="38">
        <f t="shared" si="142"/>
        <v>0</v>
      </c>
    </row>
    <row r="270" spans="1:15" s="94" customFormat="1" ht="14.25" customHeight="1">
      <c r="A270" s="88" t="s">
        <v>472</v>
      </c>
      <c r="B270" s="88"/>
      <c r="C270" s="90">
        <v>4111</v>
      </c>
      <c r="D270" s="91" t="s">
        <v>1064</v>
      </c>
      <c r="E270" s="95">
        <v>2000000</v>
      </c>
      <c r="F270" s="92">
        <f>G270-E270</f>
        <v>-68000</v>
      </c>
      <c r="G270" s="95">
        <f t="shared" si="138"/>
        <v>1932000</v>
      </c>
      <c r="H270" s="95">
        <v>1932000</v>
      </c>
      <c r="I270" s="93"/>
      <c r="J270" s="93">
        <v>0</v>
      </c>
      <c r="K270" s="93">
        <v>0</v>
      </c>
      <c r="L270" s="93">
        <v>0</v>
      </c>
      <c r="M270" s="92">
        <v>0</v>
      </c>
      <c r="N270" s="93">
        <v>0</v>
      </c>
      <c r="O270" s="92">
        <v>0</v>
      </c>
    </row>
    <row r="271" spans="1:15" s="9" customFormat="1" ht="24" customHeight="1">
      <c r="A271" s="13"/>
      <c r="B271" s="60" t="s">
        <v>693</v>
      </c>
      <c r="C271" s="161" t="s">
        <v>1065</v>
      </c>
      <c r="D271" s="160"/>
      <c r="E271" s="11">
        <f>E272</f>
        <v>360000</v>
      </c>
      <c r="F271" s="11">
        <f>F272</f>
        <v>-260000</v>
      </c>
      <c r="G271" s="117">
        <f t="shared" si="126"/>
        <v>100000</v>
      </c>
      <c r="H271" s="11">
        <f>H272</f>
        <v>100000</v>
      </c>
      <c r="I271" s="11">
        <f aca="true" t="shared" si="143" ref="I271:O271">I272</f>
        <v>0</v>
      </c>
      <c r="J271" s="11">
        <f t="shared" si="143"/>
        <v>0</v>
      </c>
      <c r="K271" s="11">
        <f t="shared" si="143"/>
        <v>0</v>
      </c>
      <c r="L271" s="11">
        <f t="shared" si="143"/>
        <v>0</v>
      </c>
      <c r="M271" s="11">
        <f t="shared" si="143"/>
        <v>0</v>
      </c>
      <c r="N271" s="11">
        <f t="shared" si="143"/>
        <v>0</v>
      </c>
      <c r="O271" s="11">
        <f t="shared" si="143"/>
        <v>0</v>
      </c>
    </row>
    <row r="272" spans="1:15" ht="21" customHeight="1">
      <c r="A272" s="41"/>
      <c r="B272" s="39"/>
      <c r="C272" s="31">
        <v>32</v>
      </c>
      <c r="D272" s="37" t="s">
        <v>35</v>
      </c>
      <c r="E272" s="38">
        <f>E273</f>
        <v>360000</v>
      </c>
      <c r="F272" s="38">
        <f>F273</f>
        <v>-260000</v>
      </c>
      <c r="G272" s="43">
        <f t="shared" si="126"/>
        <v>100000</v>
      </c>
      <c r="H272" s="38">
        <f>H273</f>
        <v>100000</v>
      </c>
      <c r="I272" s="38">
        <f aca="true" t="shared" si="144" ref="I272:O272">I273</f>
        <v>0</v>
      </c>
      <c r="J272" s="38">
        <f t="shared" si="144"/>
        <v>0</v>
      </c>
      <c r="K272" s="38">
        <f t="shared" si="144"/>
        <v>0</v>
      </c>
      <c r="L272" s="38">
        <f t="shared" si="144"/>
        <v>0</v>
      </c>
      <c r="M272" s="38">
        <f t="shared" si="144"/>
        <v>0</v>
      </c>
      <c r="N272" s="38">
        <f t="shared" si="144"/>
        <v>0</v>
      </c>
      <c r="O272" s="38">
        <f t="shared" si="144"/>
        <v>0</v>
      </c>
    </row>
    <row r="273" spans="1:15" ht="18" customHeight="1">
      <c r="A273" s="41"/>
      <c r="B273" s="39"/>
      <c r="C273" s="31">
        <v>323</v>
      </c>
      <c r="D273" s="37" t="s">
        <v>29</v>
      </c>
      <c r="E273" s="38">
        <f>SUM(E274:E275)</f>
        <v>360000</v>
      </c>
      <c r="F273" s="38">
        <f>SUM(F274:F275)</f>
        <v>-260000</v>
      </c>
      <c r="G273" s="43">
        <f t="shared" si="126"/>
        <v>100000</v>
      </c>
      <c r="H273" s="38">
        <f aca="true" t="shared" si="145" ref="H273:O273">SUM(H274:H275)</f>
        <v>100000</v>
      </c>
      <c r="I273" s="38">
        <f t="shared" si="145"/>
        <v>0</v>
      </c>
      <c r="J273" s="38">
        <f t="shared" si="145"/>
        <v>0</v>
      </c>
      <c r="K273" s="38">
        <f t="shared" si="145"/>
        <v>0</v>
      </c>
      <c r="L273" s="38">
        <f t="shared" si="145"/>
        <v>0</v>
      </c>
      <c r="M273" s="38">
        <f t="shared" si="145"/>
        <v>0</v>
      </c>
      <c r="N273" s="38">
        <f t="shared" si="145"/>
        <v>0</v>
      </c>
      <c r="O273" s="38">
        <f t="shared" si="145"/>
        <v>0</v>
      </c>
    </row>
    <row r="274" spans="1:15" s="94" customFormat="1" ht="15" customHeight="1">
      <c r="A274" s="88" t="s">
        <v>473</v>
      </c>
      <c r="B274" s="88"/>
      <c r="C274" s="90" t="s">
        <v>52</v>
      </c>
      <c r="D274" s="91" t="s">
        <v>784</v>
      </c>
      <c r="E274" s="92">
        <v>350000</v>
      </c>
      <c r="F274" s="92">
        <f>G274-E274</f>
        <v>-250000</v>
      </c>
      <c r="G274" s="95">
        <f t="shared" si="126"/>
        <v>100000</v>
      </c>
      <c r="H274" s="92">
        <v>100000</v>
      </c>
      <c r="I274" s="93">
        <v>0</v>
      </c>
      <c r="J274" s="93">
        <v>0</v>
      </c>
      <c r="K274" s="92">
        <v>0</v>
      </c>
      <c r="L274" s="93">
        <v>0</v>
      </c>
      <c r="M274" s="93">
        <v>0</v>
      </c>
      <c r="N274" s="93">
        <v>0</v>
      </c>
      <c r="O274" s="92">
        <v>0</v>
      </c>
    </row>
    <row r="275" spans="1:15" s="94" customFormat="1" ht="15" customHeight="1">
      <c r="A275" s="88" t="s">
        <v>474</v>
      </c>
      <c r="B275" s="88"/>
      <c r="C275" s="90" t="s">
        <v>10</v>
      </c>
      <c r="D275" s="91" t="s">
        <v>785</v>
      </c>
      <c r="E275" s="92">
        <v>10000</v>
      </c>
      <c r="F275" s="92">
        <f>G275-E275</f>
        <v>-10000</v>
      </c>
      <c r="G275" s="95">
        <f t="shared" si="126"/>
        <v>0</v>
      </c>
      <c r="H275" s="92">
        <v>0</v>
      </c>
      <c r="I275" s="93">
        <v>0</v>
      </c>
      <c r="J275" s="93">
        <v>0</v>
      </c>
      <c r="K275" s="92">
        <v>0</v>
      </c>
      <c r="L275" s="93">
        <v>0</v>
      </c>
      <c r="M275" s="93">
        <v>0</v>
      </c>
      <c r="N275" s="93">
        <v>0</v>
      </c>
      <c r="O275" s="93">
        <v>0</v>
      </c>
    </row>
    <row r="276" spans="1:15" s="9" customFormat="1" ht="25.5" customHeight="1">
      <c r="A276" s="19"/>
      <c r="B276" s="60" t="s">
        <v>693</v>
      </c>
      <c r="C276" s="159" t="s">
        <v>1066</v>
      </c>
      <c r="D276" s="160"/>
      <c r="E276" s="11">
        <f aca="true" t="shared" si="146" ref="E276:F278">E277</f>
        <v>50000</v>
      </c>
      <c r="F276" s="11">
        <f t="shared" si="146"/>
        <v>0</v>
      </c>
      <c r="G276" s="117">
        <f t="shared" si="126"/>
        <v>50000</v>
      </c>
      <c r="H276" s="11">
        <f aca="true" t="shared" si="147" ref="H276:O276">H277</f>
        <v>50000</v>
      </c>
      <c r="I276" s="11">
        <f t="shared" si="147"/>
        <v>0</v>
      </c>
      <c r="J276" s="11">
        <f t="shared" si="147"/>
        <v>0</v>
      </c>
      <c r="K276" s="11">
        <f t="shared" si="147"/>
        <v>0</v>
      </c>
      <c r="L276" s="11">
        <f t="shared" si="147"/>
        <v>0</v>
      </c>
      <c r="M276" s="11">
        <f t="shared" si="147"/>
        <v>0</v>
      </c>
      <c r="N276" s="11">
        <f t="shared" si="147"/>
        <v>0</v>
      </c>
      <c r="O276" s="11">
        <f t="shared" si="147"/>
        <v>0</v>
      </c>
    </row>
    <row r="277" spans="1:15" ht="21" customHeight="1">
      <c r="A277" s="39"/>
      <c r="B277" s="39"/>
      <c r="C277" s="31" t="s">
        <v>306</v>
      </c>
      <c r="D277" s="37" t="s">
        <v>1067</v>
      </c>
      <c r="E277" s="38">
        <f t="shared" si="146"/>
        <v>50000</v>
      </c>
      <c r="F277" s="38">
        <f t="shared" si="146"/>
        <v>0</v>
      </c>
      <c r="G277" s="43">
        <f t="shared" si="126"/>
        <v>50000</v>
      </c>
      <c r="H277" s="38">
        <f aca="true" t="shared" si="148" ref="H277:O278">H278</f>
        <v>50000</v>
      </c>
      <c r="I277" s="38">
        <f t="shared" si="148"/>
        <v>0</v>
      </c>
      <c r="J277" s="38">
        <f t="shared" si="148"/>
        <v>0</v>
      </c>
      <c r="K277" s="38">
        <f t="shared" si="148"/>
        <v>0</v>
      </c>
      <c r="L277" s="38">
        <f t="shared" si="148"/>
        <v>0</v>
      </c>
      <c r="M277" s="38">
        <f t="shared" si="148"/>
        <v>0</v>
      </c>
      <c r="N277" s="38">
        <f t="shared" si="148"/>
        <v>0</v>
      </c>
      <c r="O277" s="38">
        <f t="shared" si="148"/>
        <v>0</v>
      </c>
    </row>
    <row r="278" spans="1:15" ht="18" customHeight="1">
      <c r="A278" s="39"/>
      <c r="B278" s="39"/>
      <c r="C278" s="31" t="s">
        <v>108</v>
      </c>
      <c r="D278" s="37" t="s">
        <v>734</v>
      </c>
      <c r="E278" s="38">
        <f t="shared" si="146"/>
        <v>50000</v>
      </c>
      <c r="F278" s="38">
        <f t="shared" si="146"/>
        <v>0</v>
      </c>
      <c r="G278" s="43">
        <f t="shared" si="126"/>
        <v>50000</v>
      </c>
      <c r="H278" s="38">
        <f t="shared" si="148"/>
        <v>50000</v>
      </c>
      <c r="I278" s="38">
        <f t="shared" si="148"/>
        <v>0</v>
      </c>
      <c r="J278" s="38">
        <f t="shared" si="148"/>
        <v>0</v>
      </c>
      <c r="K278" s="38">
        <f t="shared" si="148"/>
        <v>0</v>
      </c>
      <c r="L278" s="38">
        <f t="shared" si="148"/>
        <v>0</v>
      </c>
      <c r="M278" s="38">
        <f t="shared" si="148"/>
        <v>0</v>
      </c>
      <c r="N278" s="38">
        <f t="shared" si="148"/>
        <v>0</v>
      </c>
      <c r="O278" s="38">
        <f t="shared" si="148"/>
        <v>0</v>
      </c>
    </row>
    <row r="279" spans="1:15" s="94" customFormat="1" ht="14.25" customHeight="1">
      <c r="A279" s="88" t="s">
        <v>475</v>
      </c>
      <c r="B279" s="88"/>
      <c r="C279" s="90" t="s">
        <v>309</v>
      </c>
      <c r="D279" s="91" t="s">
        <v>1068</v>
      </c>
      <c r="E279" s="95">
        <v>50000</v>
      </c>
      <c r="F279" s="92">
        <f>G279-E279</f>
        <v>0</v>
      </c>
      <c r="G279" s="95">
        <f t="shared" si="126"/>
        <v>50000</v>
      </c>
      <c r="H279" s="95">
        <v>50000</v>
      </c>
      <c r="I279" s="93"/>
      <c r="J279" s="93">
        <v>0</v>
      </c>
      <c r="K279" s="93">
        <v>0</v>
      </c>
      <c r="L279" s="93">
        <v>0</v>
      </c>
      <c r="M279" s="92">
        <v>0</v>
      </c>
      <c r="N279" s="93">
        <v>0</v>
      </c>
      <c r="O279" s="92">
        <v>0</v>
      </c>
    </row>
    <row r="280" spans="1:15" s="77" customFormat="1" ht="27.75" customHeight="1">
      <c r="A280" s="75"/>
      <c r="B280" s="78"/>
      <c r="C280" s="184" t="s">
        <v>1155</v>
      </c>
      <c r="D280" s="163"/>
      <c r="E280" s="72">
        <f aca="true" t="shared" si="149" ref="E280:O281">E281</f>
        <v>50000</v>
      </c>
      <c r="F280" s="72">
        <f t="shared" si="149"/>
        <v>0</v>
      </c>
      <c r="G280" s="72">
        <f t="shared" si="126"/>
        <v>50000</v>
      </c>
      <c r="H280" s="72">
        <f t="shared" si="149"/>
        <v>50000</v>
      </c>
      <c r="I280" s="72">
        <f t="shared" si="149"/>
        <v>0</v>
      </c>
      <c r="J280" s="72">
        <f t="shared" si="149"/>
        <v>0</v>
      </c>
      <c r="K280" s="72">
        <f t="shared" si="149"/>
        <v>0</v>
      </c>
      <c r="L280" s="72">
        <f t="shared" si="149"/>
        <v>0</v>
      </c>
      <c r="M280" s="72">
        <f t="shared" si="149"/>
        <v>0</v>
      </c>
      <c r="N280" s="72">
        <f t="shared" si="149"/>
        <v>0</v>
      </c>
      <c r="O280" s="72">
        <f t="shared" si="149"/>
        <v>0</v>
      </c>
    </row>
    <row r="281" spans="1:15" s="9" customFormat="1" ht="25.5" customHeight="1">
      <c r="A281" s="13"/>
      <c r="B281" s="60" t="s">
        <v>691</v>
      </c>
      <c r="C281" s="159" t="s">
        <v>852</v>
      </c>
      <c r="D281" s="160"/>
      <c r="E281" s="11">
        <f aca="true" t="shared" si="150" ref="E281:F283">E282</f>
        <v>50000</v>
      </c>
      <c r="F281" s="11">
        <f t="shared" si="150"/>
        <v>0</v>
      </c>
      <c r="G281" s="11">
        <f t="shared" si="126"/>
        <v>50000</v>
      </c>
      <c r="H281" s="11">
        <f>H282</f>
        <v>50000</v>
      </c>
      <c r="I281" s="11">
        <f t="shared" si="149"/>
        <v>0</v>
      </c>
      <c r="J281" s="11">
        <f t="shared" si="149"/>
        <v>0</v>
      </c>
      <c r="K281" s="11">
        <f t="shared" si="149"/>
        <v>0</v>
      </c>
      <c r="L281" s="11">
        <f t="shared" si="149"/>
        <v>0</v>
      </c>
      <c r="M281" s="11">
        <f t="shared" si="149"/>
        <v>0</v>
      </c>
      <c r="N281" s="11">
        <f t="shared" si="149"/>
        <v>0</v>
      </c>
      <c r="O281" s="11">
        <f t="shared" si="149"/>
        <v>0</v>
      </c>
    </row>
    <row r="282" spans="1:15" ht="21" customHeight="1">
      <c r="A282" s="41"/>
      <c r="B282" s="39" t="s">
        <v>0</v>
      </c>
      <c r="C282" s="31">
        <v>38</v>
      </c>
      <c r="D282" s="37" t="s">
        <v>717</v>
      </c>
      <c r="E282" s="38">
        <f t="shared" si="150"/>
        <v>50000</v>
      </c>
      <c r="F282" s="38">
        <f t="shared" si="150"/>
        <v>0</v>
      </c>
      <c r="G282" s="38">
        <f t="shared" si="126"/>
        <v>50000</v>
      </c>
      <c r="H282" s="38">
        <f>H283</f>
        <v>50000</v>
      </c>
      <c r="I282" s="38">
        <f>I283</f>
        <v>0</v>
      </c>
      <c r="J282" s="38">
        <f>J283</f>
        <v>0</v>
      </c>
      <c r="K282" s="38">
        <f aca="true" t="shared" si="151" ref="K282:O283">K283</f>
        <v>0</v>
      </c>
      <c r="L282" s="38">
        <f t="shared" si="151"/>
        <v>0</v>
      </c>
      <c r="M282" s="38">
        <f t="shared" si="151"/>
        <v>0</v>
      </c>
      <c r="N282" s="38">
        <f t="shared" si="151"/>
        <v>0</v>
      </c>
      <c r="O282" s="38">
        <f t="shared" si="151"/>
        <v>0</v>
      </c>
    </row>
    <row r="283" spans="1:15" ht="18" customHeight="1">
      <c r="A283" s="41"/>
      <c r="B283" s="39"/>
      <c r="C283" s="31">
        <v>386</v>
      </c>
      <c r="D283" s="37" t="s">
        <v>776</v>
      </c>
      <c r="E283" s="38">
        <f t="shared" si="150"/>
        <v>50000</v>
      </c>
      <c r="F283" s="38">
        <f t="shared" si="150"/>
        <v>0</v>
      </c>
      <c r="G283" s="38">
        <f t="shared" si="126"/>
        <v>50000</v>
      </c>
      <c r="H283" s="38">
        <f>H284</f>
        <v>50000</v>
      </c>
      <c r="I283" s="38">
        <f>I284</f>
        <v>0</v>
      </c>
      <c r="J283" s="38">
        <f>J284</f>
        <v>0</v>
      </c>
      <c r="K283" s="38">
        <f t="shared" si="151"/>
        <v>0</v>
      </c>
      <c r="L283" s="38">
        <f t="shared" si="151"/>
        <v>0</v>
      </c>
      <c r="M283" s="38">
        <f t="shared" si="151"/>
        <v>0</v>
      </c>
      <c r="N283" s="38">
        <f t="shared" si="151"/>
        <v>0</v>
      </c>
      <c r="O283" s="38">
        <f t="shared" si="151"/>
        <v>0</v>
      </c>
    </row>
    <row r="284" spans="1:15" s="94" customFormat="1" ht="15" customHeight="1">
      <c r="A284" s="96" t="s">
        <v>476</v>
      </c>
      <c r="B284" s="88"/>
      <c r="C284" s="90">
        <v>3861</v>
      </c>
      <c r="D284" s="91" t="s">
        <v>786</v>
      </c>
      <c r="E284" s="92">
        <v>50000</v>
      </c>
      <c r="F284" s="92">
        <f>G284-E284</f>
        <v>0</v>
      </c>
      <c r="G284" s="95">
        <f t="shared" si="126"/>
        <v>50000</v>
      </c>
      <c r="H284" s="92">
        <v>50000</v>
      </c>
      <c r="I284" s="93">
        <v>0</v>
      </c>
      <c r="J284" s="92">
        <v>0</v>
      </c>
      <c r="K284" s="92">
        <v>0</v>
      </c>
      <c r="L284" s="93">
        <v>0</v>
      </c>
      <c r="M284" s="93">
        <v>0</v>
      </c>
      <c r="N284" s="93">
        <v>0</v>
      </c>
      <c r="O284" s="93">
        <v>0</v>
      </c>
    </row>
    <row r="285" spans="1:15" s="77" customFormat="1" ht="27" customHeight="1">
      <c r="A285" s="76"/>
      <c r="B285" s="78"/>
      <c r="C285" s="171" t="s">
        <v>853</v>
      </c>
      <c r="D285" s="172"/>
      <c r="E285" s="72">
        <f>E286+E293</f>
        <v>1725000</v>
      </c>
      <c r="F285" s="72">
        <f>F286+F293</f>
        <v>122000</v>
      </c>
      <c r="G285" s="72">
        <f aca="true" t="shared" si="152" ref="G285:G319">SUM(H285:O285)</f>
        <v>1847000</v>
      </c>
      <c r="H285" s="72">
        <f aca="true" t="shared" si="153" ref="H285:O285">H286+H293</f>
        <v>332000</v>
      </c>
      <c r="I285" s="72">
        <f t="shared" si="153"/>
        <v>0</v>
      </c>
      <c r="J285" s="72">
        <f t="shared" si="153"/>
        <v>1390000</v>
      </c>
      <c r="K285" s="72">
        <f t="shared" si="153"/>
        <v>0</v>
      </c>
      <c r="L285" s="72">
        <f t="shared" si="153"/>
        <v>0</v>
      </c>
      <c r="M285" s="72">
        <f t="shared" si="153"/>
        <v>0</v>
      </c>
      <c r="N285" s="72">
        <f t="shared" si="153"/>
        <v>0</v>
      </c>
      <c r="O285" s="72">
        <f t="shared" si="153"/>
        <v>125000</v>
      </c>
    </row>
    <row r="286" spans="1:15" s="9" customFormat="1" ht="24" customHeight="1">
      <c r="A286" s="19"/>
      <c r="B286" s="60" t="s">
        <v>692</v>
      </c>
      <c r="C286" s="161" t="s">
        <v>854</v>
      </c>
      <c r="D286" s="160"/>
      <c r="E286" s="11">
        <f>E287</f>
        <v>900000</v>
      </c>
      <c r="F286" s="11">
        <f>F287</f>
        <v>122000</v>
      </c>
      <c r="G286" s="11">
        <f t="shared" si="152"/>
        <v>1022000</v>
      </c>
      <c r="H286" s="11">
        <f>H287</f>
        <v>112000</v>
      </c>
      <c r="I286" s="11">
        <f aca="true" t="shared" si="154" ref="I286:O286">I287</f>
        <v>0</v>
      </c>
      <c r="J286" s="11">
        <f t="shared" si="154"/>
        <v>910000</v>
      </c>
      <c r="K286" s="11">
        <f t="shared" si="154"/>
        <v>0</v>
      </c>
      <c r="L286" s="11">
        <f t="shared" si="154"/>
        <v>0</v>
      </c>
      <c r="M286" s="11">
        <f t="shared" si="154"/>
        <v>0</v>
      </c>
      <c r="N286" s="11">
        <f t="shared" si="154"/>
        <v>0</v>
      </c>
      <c r="O286" s="11">
        <f t="shared" si="154"/>
        <v>0</v>
      </c>
    </row>
    <row r="287" spans="1:15" ht="21" customHeight="1">
      <c r="A287" s="39"/>
      <c r="B287" s="39" t="s">
        <v>1</v>
      </c>
      <c r="C287" s="31">
        <v>32</v>
      </c>
      <c r="D287" s="37" t="s">
        <v>20</v>
      </c>
      <c r="E287" s="38">
        <f>E288+E291</f>
        <v>900000</v>
      </c>
      <c r="F287" s="38">
        <f>F288+F291</f>
        <v>122000</v>
      </c>
      <c r="G287" s="38">
        <f t="shared" si="152"/>
        <v>1022000</v>
      </c>
      <c r="H287" s="38">
        <f aca="true" t="shared" si="155" ref="H287:O287">H288+H291</f>
        <v>112000</v>
      </c>
      <c r="I287" s="38">
        <f t="shared" si="155"/>
        <v>0</v>
      </c>
      <c r="J287" s="38">
        <f t="shared" si="155"/>
        <v>910000</v>
      </c>
      <c r="K287" s="38">
        <f t="shared" si="155"/>
        <v>0</v>
      </c>
      <c r="L287" s="38">
        <f t="shared" si="155"/>
        <v>0</v>
      </c>
      <c r="M287" s="38">
        <f t="shared" si="155"/>
        <v>0</v>
      </c>
      <c r="N287" s="38">
        <f t="shared" si="155"/>
        <v>0</v>
      </c>
      <c r="O287" s="38">
        <f t="shared" si="155"/>
        <v>0</v>
      </c>
    </row>
    <row r="288" spans="1:15" ht="18" customHeight="1">
      <c r="A288" s="39"/>
      <c r="B288" s="39"/>
      <c r="C288" s="31">
        <v>322</v>
      </c>
      <c r="D288" s="37" t="s">
        <v>24</v>
      </c>
      <c r="E288" s="38">
        <f>SUM(E289:E290)</f>
        <v>490000</v>
      </c>
      <c r="F288" s="38">
        <f>SUM(F289:F290)</f>
        <v>70000</v>
      </c>
      <c r="G288" s="38">
        <f t="shared" si="152"/>
        <v>560000</v>
      </c>
      <c r="H288" s="38">
        <f aca="true" t="shared" si="156" ref="H288:O288">SUM(H289:H290)</f>
        <v>50000</v>
      </c>
      <c r="I288" s="38">
        <f t="shared" si="156"/>
        <v>0</v>
      </c>
      <c r="J288" s="38">
        <f t="shared" si="156"/>
        <v>510000</v>
      </c>
      <c r="K288" s="38">
        <f t="shared" si="156"/>
        <v>0</v>
      </c>
      <c r="L288" s="38">
        <f t="shared" si="156"/>
        <v>0</v>
      </c>
      <c r="M288" s="38">
        <f t="shared" si="156"/>
        <v>0</v>
      </c>
      <c r="N288" s="38">
        <f>SUM(N289:N290)</f>
        <v>0</v>
      </c>
      <c r="O288" s="38">
        <f t="shared" si="156"/>
        <v>0</v>
      </c>
    </row>
    <row r="289" spans="1:15" s="94" customFormat="1" ht="15" customHeight="1">
      <c r="A289" s="88" t="s">
        <v>477</v>
      </c>
      <c r="B289" s="88"/>
      <c r="C289" s="90">
        <v>3223</v>
      </c>
      <c r="D289" s="91" t="s">
        <v>787</v>
      </c>
      <c r="E289" s="92">
        <v>440000</v>
      </c>
      <c r="F289" s="92">
        <f>G289-E289</f>
        <v>20000</v>
      </c>
      <c r="G289" s="95">
        <f t="shared" si="152"/>
        <v>460000</v>
      </c>
      <c r="H289" s="92">
        <v>0</v>
      </c>
      <c r="I289" s="93">
        <v>0</v>
      </c>
      <c r="J289" s="92">
        <v>460000</v>
      </c>
      <c r="K289" s="93">
        <v>0</v>
      </c>
      <c r="L289" s="93">
        <v>0</v>
      </c>
      <c r="M289" s="93">
        <v>0</v>
      </c>
      <c r="N289" s="93">
        <v>0</v>
      </c>
      <c r="O289" s="93">
        <v>0</v>
      </c>
    </row>
    <row r="290" spans="1:15" s="94" customFormat="1" ht="15" customHeight="1">
      <c r="A290" s="88" t="s">
        <v>669</v>
      </c>
      <c r="B290" s="88"/>
      <c r="C290" s="90">
        <v>3224</v>
      </c>
      <c r="D290" s="91" t="s">
        <v>788</v>
      </c>
      <c r="E290" s="92">
        <v>50000</v>
      </c>
      <c r="F290" s="92">
        <f>G290-E290</f>
        <v>50000</v>
      </c>
      <c r="G290" s="95">
        <f t="shared" si="152"/>
        <v>100000</v>
      </c>
      <c r="H290" s="92">
        <v>50000</v>
      </c>
      <c r="I290" s="93">
        <v>0</v>
      </c>
      <c r="J290" s="92">
        <v>50000</v>
      </c>
      <c r="K290" s="93">
        <v>0</v>
      </c>
      <c r="L290" s="93">
        <v>0</v>
      </c>
      <c r="M290" s="93">
        <v>0</v>
      </c>
      <c r="N290" s="93">
        <v>0</v>
      </c>
      <c r="O290" s="93">
        <v>0</v>
      </c>
    </row>
    <row r="291" spans="1:15" ht="18" customHeight="1">
      <c r="A291" s="41"/>
      <c r="B291" s="39"/>
      <c r="C291" s="31">
        <v>323</v>
      </c>
      <c r="D291" s="37" t="s">
        <v>556</v>
      </c>
      <c r="E291" s="38">
        <f aca="true" t="shared" si="157" ref="E291:O291">E292</f>
        <v>410000</v>
      </c>
      <c r="F291" s="38">
        <f t="shared" si="157"/>
        <v>52000</v>
      </c>
      <c r="G291" s="43">
        <f t="shared" si="152"/>
        <v>462000</v>
      </c>
      <c r="H291" s="38">
        <f t="shared" si="157"/>
        <v>62000</v>
      </c>
      <c r="I291" s="38">
        <f t="shared" si="157"/>
        <v>0</v>
      </c>
      <c r="J291" s="38">
        <f t="shared" si="157"/>
        <v>400000</v>
      </c>
      <c r="K291" s="38">
        <f t="shared" si="157"/>
        <v>0</v>
      </c>
      <c r="L291" s="38">
        <f t="shared" si="157"/>
        <v>0</v>
      </c>
      <c r="M291" s="38">
        <f t="shared" si="157"/>
        <v>0</v>
      </c>
      <c r="N291" s="38">
        <f t="shared" si="157"/>
        <v>0</v>
      </c>
      <c r="O291" s="38">
        <f t="shared" si="157"/>
        <v>0</v>
      </c>
    </row>
    <row r="292" spans="1:15" s="94" customFormat="1" ht="15" customHeight="1">
      <c r="A292" s="88" t="s">
        <v>478</v>
      </c>
      <c r="B292" s="88"/>
      <c r="C292" s="90">
        <v>3232</v>
      </c>
      <c r="D292" s="91" t="s">
        <v>724</v>
      </c>
      <c r="E292" s="92">
        <v>410000</v>
      </c>
      <c r="F292" s="92">
        <f>G292-E292</f>
        <v>52000</v>
      </c>
      <c r="G292" s="95">
        <f t="shared" si="152"/>
        <v>462000</v>
      </c>
      <c r="H292" s="92">
        <v>62000</v>
      </c>
      <c r="I292" s="93">
        <v>0</v>
      </c>
      <c r="J292" s="92">
        <v>400000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</row>
    <row r="293" spans="1:15" s="9" customFormat="1" ht="24" customHeight="1">
      <c r="A293" s="19"/>
      <c r="B293" s="60" t="s">
        <v>692</v>
      </c>
      <c r="C293" s="161" t="s">
        <v>855</v>
      </c>
      <c r="D293" s="160"/>
      <c r="E293" s="11">
        <f aca="true" t="shared" si="158" ref="E293:F295">E294</f>
        <v>825000</v>
      </c>
      <c r="F293" s="11">
        <f t="shared" si="158"/>
        <v>0</v>
      </c>
      <c r="G293" s="117">
        <f t="shared" si="152"/>
        <v>825000</v>
      </c>
      <c r="H293" s="11">
        <f>H294</f>
        <v>220000</v>
      </c>
      <c r="I293" s="11">
        <f aca="true" t="shared" si="159" ref="I293:O293">I294</f>
        <v>0</v>
      </c>
      <c r="J293" s="11">
        <f t="shared" si="159"/>
        <v>480000</v>
      </c>
      <c r="K293" s="11">
        <f t="shared" si="159"/>
        <v>0</v>
      </c>
      <c r="L293" s="11">
        <f t="shared" si="159"/>
        <v>0</v>
      </c>
      <c r="M293" s="11">
        <f t="shared" si="159"/>
        <v>0</v>
      </c>
      <c r="N293" s="11">
        <f t="shared" si="159"/>
        <v>0</v>
      </c>
      <c r="O293" s="11">
        <f t="shared" si="159"/>
        <v>125000</v>
      </c>
    </row>
    <row r="294" spans="1:15" ht="21" customHeight="1">
      <c r="A294" s="39"/>
      <c r="B294" s="39" t="s">
        <v>0</v>
      </c>
      <c r="C294" s="31">
        <v>42</v>
      </c>
      <c r="D294" s="37" t="s">
        <v>733</v>
      </c>
      <c r="E294" s="38">
        <f t="shared" si="158"/>
        <v>825000</v>
      </c>
      <c r="F294" s="38">
        <f t="shared" si="158"/>
        <v>0</v>
      </c>
      <c r="G294" s="43">
        <f t="shared" si="152"/>
        <v>825000</v>
      </c>
      <c r="H294" s="38">
        <f>H295</f>
        <v>220000</v>
      </c>
      <c r="I294" s="38">
        <f>I295</f>
        <v>0</v>
      </c>
      <c r="J294" s="38">
        <f>J295</f>
        <v>480000</v>
      </c>
      <c r="K294" s="38">
        <f aca="true" t="shared" si="160" ref="K294:O295">K295</f>
        <v>0</v>
      </c>
      <c r="L294" s="38">
        <f t="shared" si="160"/>
        <v>0</v>
      </c>
      <c r="M294" s="38">
        <f t="shared" si="160"/>
        <v>0</v>
      </c>
      <c r="N294" s="38">
        <f t="shared" si="160"/>
        <v>0</v>
      </c>
      <c r="O294" s="38">
        <f t="shared" si="160"/>
        <v>125000</v>
      </c>
    </row>
    <row r="295" spans="1:15" ht="18" customHeight="1">
      <c r="A295" s="39"/>
      <c r="B295" s="39" t="s">
        <v>0</v>
      </c>
      <c r="C295" s="31" t="s">
        <v>108</v>
      </c>
      <c r="D295" s="37" t="s">
        <v>734</v>
      </c>
      <c r="E295" s="38">
        <f t="shared" si="158"/>
        <v>825000</v>
      </c>
      <c r="F295" s="38">
        <f t="shared" si="158"/>
        <v>0</v>
      </c>
      <c r="G295" s="43">
        <f t="shared" si="152"/>
        <v>825000</v>
      </c>
      <c r="H295" s="38">
        <f>H296</f>
        <v>220000</v>
      </c>
      <c r="I295" s="38">
        <f>I296</f>
        <v>0</v>
      </c>
      <c r="J295" s="38">
        <f>J296</f>
        <v>480000</v>
      </c>
      <c r="K295" s="38">
        <f t="shared" si="160"/>
        <v>0</v>
      </c>
      <c r="L295" s="38">
        <f t="shared" si="160"/>
        <v>0</v>
      </c>
      <c r="M295" s="38">
        <f t="shared" si="160"/>
        <v>0</v>
      </c>
      <c r="N295" s="38">
        <f t="shared" si="160"/>
        <v>0</v>
      </c>
      <c r="O295" s="38">
        <f t="shared" si="160"/>
        <v>125000</v>
      </c>
    </row>
    <row r="296" spans="1:15" s="94" customFormat="1" ht="15" customHeight="1">
      <c r="A296" s="88" t="s">
        <v>479</v>
      </c>
      <c r="B296" s="88"/>
      <c r="C296" s="90" t="s">
        <v>309</v>
      </c>
      <c r="D296" s="91" t="s">
        <v>789</v>
      </c>
      <c r="E296" s="92">
        <v>825000</v>
      </c>
      <c r="F296" s="92">
        <f>G296-E296</f>
        <v>0</v>
      </c>
      <c r="G296" s="95">
        <f t="shared" si="152"/>
        <v>825000</v>
      </c>
      <c r="H296" s="92">
        <v>220000</v>
      </c>
      <c r="I296" s="93">
        <v>0</v>
      </c>
      <c r="J296" s="92">
        <v>480000</v>
      </c>
      <c r="K296" s="92">
        <v>0</v>
      </c>
      <c r="L296" s="93">
        <v>0</v>
      </c>
      <c r="M296" s="92">
        <v>0</v>
      </c>
      <c r="N296" s="93">
        <v>0</v>
      </c>
      <c r="O296" s="92">
        <v>125000</v>
      </c>
    </row>
    <row r="297" spans="1:15" s="77" customFormat="1" ht="27.75" customHeight="1">
      <c r="A297" s="75"/>
      <c r="B297" s="78"/>
      <c r="C297" s="171" t="s">
        <v>856</v>
      </c>
      <c r="D297" s="172"/>
      <c r="E297" s="72">
        <f>E298+E312+E316+E324+E320</f>
        <v>5030000</v>
      </c>
      <c r="F297" s="72">
        <f>F298+F312+F316+F324+F320</f>
        <v>570000</v>
      </c>
      <c r="G297" s="72">
        <f t="shared" si="152"/>
        <v>5600000</v>
      </c>
      <c r="H297" s="72">
        <f>H298+H312+H316+H324+H320</f>
        <v>2600000</v>
      </c>
      <c r="I297" s="72">
        <f aca="true" t="shared" si="161" ref="I297:O297">I298+I312+I316+I324+I320</f>
        <v>0</v>
      </c>
      <c r="J297" s="72">
        <f t="shared" si="161"/>
        <v>2350000</v>
      </c>
      <c r="K297" s="72">
        <f t="shared" si="161"/>
        <v>0</v>
      </c>
      <c r="L297" s="72">
        <f t="shared" si="161"/>
        <v>0</v>
      </c>
      <c r="M297" s="72">
        <f t="shared" si="161"/>
        <v>0</v>
      </c>
      <c r="N297" s="72">
        <f t="shared" si="161"/>
        <v>0</v>
      </c>
      <c r="O297" s="72">
        <f t="shared" si="161"/>
        <v>650000</v>
      </c>
    </row>
    <row r="298" spans="1:15" s="140" customFormat="1" ht="39.75" customHeight="1">
      <c r="A298" s="13"/>
      <c r="B298" s="60" t="s">
        <v>689</v>
      </c>
      <c r="C298" s="173" t="s">
        <v>857</v>
      </c>
      <c r="D298" s="174"/>
      <c r="E298" s="11">
        <f>E302</f>
        <v>3940000</v>
      </c>
      <c r="F298" s="11">
        <f>F302</f>
        <v>580000</v>
      </c>
      <c r="G298" s="11">
        <f t="shared" si="152"/>
        <v>4520000</v>
      </c>
      <c r="H298" s="11">
        <f>H302</f>
        <v>2520000</v>
      </c>
      <c r="I298" s="11">
        <f aca="true" t="shared" si="162" ref="I298:O298">I302</f>
        <v>0</v>
      </c>
      <c r="J298" s="11">
        <f t="shared" si="162"/>
        <v>1700000</v>
      </c>
      <c r="K298" s="11">
        <f t="shared" si="162"/>
        <v>0</v>
      </c>
      <c r="L298" s="11">
        <f t="shared" si="162"/>
        <v>0</v>
      </c>
      <c r="M298" s="11">
        <f t="shared" si="162"/>
        <v>0</v>
      </c>
      <c r="N298" s="11">
        <f t="shared" si="162"/>
        <v>0</v>
      </c>
      <c r="O298" s="11">
        <f t="shared" si="162"/>
        <v>300000</v>
      </c>
    </row>
    <row r="299" spans="1:15" s="131" customFormat="1" ht="17.25" customHeight="1">
      <c r="A299" s="179" t="s">
        <v>2</v>
      </c>
      <c r="B299" s="180" t="s">
        <v>44</v>
      </c>
      <c r="C299" s="181" t="s">
        <v>554</v>
      </c>
      <c r="D299" s="183" t="s">
        <v>59</v>
      </c>
      <c r="E299" s="189" t="s">
        <v>1052</v>
      </c>
      <c r="F299" s="189" t="s">
        <v>921</v>
      </c>
      <c r="G299" s="181" t="s">
        <v>1053</v>
      </c>
      <c r="H299" s="182" t="s">
        <v>1054</v>
      </c>
      <c r="I299" s="182"/>
      <c r="J299" s="182"/>
      <c r="K299" s="182"/>
      <c r="L299" s="182"/>
      <c r="M299" s="182"/>
      <c r="N299" s="182"/>
      <c r="O299" s="182"/>
    </row>
    <row r="300" spans="1:15" ht="36" customHeight="1">
      <c r="A300" s="179"/>
      <c r="B300" s="179"/>
      <c r="C300" s="182"/>
      <c r="D300" s="183"/>
      <c r="E300" s="190"/>
      <c r="F300" s="190"/>
      <c r="G300" s="182"/>
      <c r="H300" s="102" t="s">
        <v>272</v>
      </c>
      <c r="I300" s="102" t="s">
        <v>45</v>
      </c>
      <c r="J300" s="102" t="s">
        <v>271</v>
      </c>
      <c r="K300" s="102" t="s">
        <v>273</v>
      </c>
      <c r="L300" s="102" t="s">
        <v>46</v>
      </c>
      <c r="M300" s="102" t="s">
        <v>738</v>
      </c>
      <c r="N300" s="102" t="s">
        <v>274</v>
      </c>
      <c r="O300" s="102" t="s">
        <v>628</v>
      </c>
    </row>
    <row r="301" spans="1:15" ht="10.5" customHeight="1">
      <c r="A301" s="54">
        <v>1</v>
      </c>
      <c r="B301" s="54">
        <v>2</v>
      </c>
      <c r="C301" s="54">
        <v>3</v>
      </c>
      <c r="D301" s="54">
        <v>4</v>
      </c>
      <c r="E301" s="54">
        <v>5</v>
      </c>
      <c r="F301" s="54">
        <v>6</v>
      </c>
      <c r="G301" s="54">
        <v>7</v>
      </c>
      <c r="H301" s="54">
        <v>8</v>
      </c>
      <c r="I301" s="54">
        <v>9</v>
      </c>
      <c r="J301" s="54">
        <v>10</v>
      </c>
      <c r="K301" s="54">
        <v>11</v>
      </c>
      <c r="L301" s="54">
        <v>12</v>
      </c>
      <c r="M301" s="54">
        <v>13</v>
      </c>
      <c r="N301" s="54">
        <v>14</v>
      </c>
      <c r="O301" s="54">
        <v>15</v>
      </c>
    </row>
    <row r="302" spans="1:15" ht="21" customHeight="1">
      <c r="A302" s="41"/>
      <c r="B302" s="39"/>
      <c r="C302" s="31">
        <v>32</v>
      </c>
      <c r="D302" s="37" t="s">
        <v>20</v>
      </c>
      <c r="E302" s="38">
        <f>SUM(E303+E306)</f>
        <v>3940000</v>
      </c>
      <c r="F302" s="38">
        <f>SUM(F303+F306)</f>
        <v>580000</v>
      </c>
      <c r="G302" s="38">
        <f t="shared" si="152"/>
        <v>4520000</v>
      </c>
      <c r="H302" s="38">
        <f>SUM(H303+H306)</f>
        <v>2520000</v>
      </c>
      <c r="I302" s="38">
        <f aca="true" t="shared" si="163" ref="I302:O302">I303+I306</f>
        <v>0</v>
      </c>
      <c r="J302" s="38">
        <f t="shared" si="163"/>
        <v>1700000</v>
      </c>
      <c r="K302" s="38">
        <f t="shared" si="163"/>
        <v>0</v>
      </c>
      <c r="L302" s="38">
        <f t="shared" si="163"/>
        <v>0</v>
      </c>
      <c r="M302" s="38">
        <f t="shared" si="163"/>
        <v>0</v>
      </c>
      <c r="N302" s="38">
        <f t="shared" si="163"/>
        <v>0</v>
      </c>
      <c r="O302" s="38">
        <f t="shared" si="163"/>
        <v>300000</v>
      </c>
    </row>
    <row r="303" spans="1:15" ht="18" customHeight="1">
      <c r="A303" s="41"/>
      <c r="B303" s="39"/>
      <c r="C303" s="31">
        <v>322</v>
      </c>
      <c r="D303" s="37" t="s">
        <v>555</v>
      </c>
      <c r="E303" s="38">
        <f>E304+E305</f>
        <v>240000</v>
      </c>
      <c r="F303" s="38">
        <f>F304+F305</f>
        <v>30000</v>
      </c>
      <c r="G303" s="38">
        <f t="shared" si="152"/>
        <v>270000</v>
      </c>
      <c r="H303" s="38">
        <f aca="true" t="shared" si="164" ref="H303:O303">H304+H305</f>
        <v>170000</v>
      </c>
      <c r="I303" s="38">
        <f t="shared" si="164"/>
        <v>0</v>
      </c>
      <c r="J303" s="38">
        <f t="shared" si="164"/>
        <v>100000</v>
      </c>
      <c r="K303" s="38">
        <f t="shared" si="164"/>
        <v>0</v>
      </c>
      <c r="L303" s="38">
        <f t="shared" si="164"/>
        <v>0</v>
      </c>
      <c r="M303" s="38">
        <f t="shared" si="164"/>
        <v>0</v>
      </c>
      <c r="N303" s="38">
        <f t="shared" si="164"/>
        <v>0</v>
      </c>
      <c r="O303" s="38">
        <f t="shared" si="164"/>
        <v>0</v>
      </c>
    </row>
    <row r="304" spans="1:15" s="94" customFormat="1" ht="15" customHeight="1">
      <c r="A304" s="88" t="s">
        <v>480</v>
      </c>
      <c r="B304" s="88"/>
      <c r="C304" s="90" t="s">
        <v>275</v>
      </c>
      <c r="D304" s="91" t="s">
        <v>1069</v>
      </c>
      <c r="E304" s="92">
        <v>120000</v>
      </c>
      <c r="F304" s="92">
        <f>G304-E304</f>
        <v>30000</v>
      </c>
      <c r="G304" s="95">
        <f>SUM(H304:O304)</f>
        <v>150000</v>
      </c>
      <c r="H304" s="92">
        <v>150000</v>
      </c>
      <c r="I304" s="93">
        <v>0</v>
      </c>
      <c r="J304" s="92">
        <v>0</v>
      </c>
      <c r="K304" s="93">
        <v>0</v>
      </c>
      <c r="L304" s="93">
        <v>0</v>
      </c>
      <c r="M304" s="93">
        <v>0</v>
      </c>
      <c r="N304" s="93">
        <v>0</v>
      </c>
      <c r="O304" s="93">
        <v>0</v>
      </c>
    </row>
    <row r="305" spans="1:15" s="94" customFormat="1" ht="15" customHeight="1">
      <c r="A305" s="88" t="s">
        <v>481</v>
      </c>
      <c r="B305" s="88"/>
      <c r="C305" s="90">
        <v>3224</v>
      </c>
      <c r="D305" s="91" t="s">
        <v>790</v>
      </c>
      <c r="E305" s="92">
        <v>120000</v>
      </c>
      <c r="F305" s="92">
        <f>G305-E305</f>
        <v>0</v>
      </c>
      <c r="G305" s="95">
        <f t="shared" si="152"/>
        <v>120000</v>
      </c>
      <c r="H305" s="92">
        <v>20000</v>
      </c>
      <c r="I305" s="93">
        <v>0</v>
      </c>
      <c r="J305" s="92">
        <v>100000</v>
      </c>
      <c r="K305" s="93">
        <v>0</v>
      </c>
      <c r="L305" s="93">
        <v>0</v>
      </c>
      <c r="M305" s="93">
        <v>0</v>
      </c>
      <c r="N305" s="93">
        <v>0</v>
      </c>
      <c r="O305" s="93">
        <v>0</v>
      </c>
    </row>
    <row r="306" spans="1:15" ht="18" customHeight="1">
      <c r="A306" s="39"/>
      <c r="B306" s="39"/>
      <c r="C306" s="31">
        <v>323</v>
      </c>
      <c r="D306" s="37" t="s">
        <v>29</v>
      </c>
      <c r="E306" s="38">
        <f>E307+E308+E310+E311+E309</f>
        <v>3700000</v>
      </c>
      <c r="F306" s="38">
        <f>F307+F308+F310+F311+F309</f>
        <v>550000</v>
      </c>
      <c r="G306" s="43">
        <f t="shared" si="152"/>
        <v>4250000</v>
      </c>
      <c r="H306" s="38">
        <f>H307+H308+H310+H311+H309</f>
        <v>2350000</v>
      </c>
      <c r="I306" s="38">
        <f aca="true" t="shared" si="165" ref="I306:O306">I307+I308+I310+I311+I309</f>
        <v>0</v>
      </c>
      <c r="J306" s="38">
        <f t="shared" si="165"/>
        <v>1600000</v>
      </c>
      <c r="K306" s="38">
        <f t="shared" si="165"/>
        <v>0</v>
      </c>
      <c r="L306" s="38">
        <f t="shared" si="165"/>
        <v>0</v>
      </c>
      <c r="M306" s="38">
        <f t="shared" si="165"/>
        <v>0</v>
      </c>
      <c r="N306" s="38">
        <f t="shared" si="165"/>
        <v>0</v>
      </c>
      <c r="O306" s="38">
        <f t="shared" si="165"/>
        <v>300000</v>
      </c>
    </row>
    <row r="307" spans="1:15" s="94" customFormat="1" ht="15" customHeight="1">
      <c r="A307" s="88" t="s">
        <v>482</v>
      </c>
      <c r="B307" s="88"/>
      <c r="C307" s="90">
        <v>3232</v>
      </c>
      <c r="D307" s="91" t="s">
        <v>31</v>
      </c>
      <c r="E307" s="92">
        <v>1400000</v>
      </c>
      <c r="F307" s="92">
        <f>G307-E307</f>
        <v>-50000</v>
      </c>
      <c r="G307" s="95">
        <f t="shared" si="152"/>
        <v>1350000</v>
      </c>
      <c r="H307" s="92">
        <v>250000</v>
      </c>
      <c r="I307" s="93">
        <v>0</v>
      </c>
      <c r="J307" s="92">
        <v>1000000</v>
      </c>
      <c r="K307" s="92">
        <v>0</v>
      </c>
      <c r="L307" s="93">
        <v>0</v>
      </c>
      <c r="M307" s="93">
        <v>0</v>
      </c>
      <c r="N307" s="93">
        <v>0</v>
      </c>
      <c r="O307" s="92">
        <v>100000</v>
      </c>
    </row>
    <row r="308" spans="1:15" s="94" customFormat="1" ht="15" customHeight="1">
      <c r="A308" s="88" t="s">
        <v>483</v>
      </c>
      <c r="B308" s="88"/>
      <c r="C308" s="90">
        <v>3234</v>
      </c>
      <c r="D308" s="91" t="s">
        <v>32</v>
      </c>
      <c r="E308" s="92">
        <v>800000</v>
      </c>
      <c r="F308" s="92">
        <f>G308-E308</f>
        <v>650000</v>
      </c>
      <c r="G308" s="95">
        <f t="shared" si="152"/>
        <v>1450000</v>
      </c>
      <c r="H308" s="92">
        <v>1450000</v>
      </c>
      <c r="I308" s="92">
        <v>0</v>
      </c>
      <c r="J308" s="92">
        <v>0</v>
      </c>
      <c r="K308" s="93">
        <v>0</v>
      </c>
      <c r="L308" s="93">
        <v>0</v>
      </c>
      <c r="M308" s="93">
        <v>0</v>
      </c>
      <c r="N308" s="93">
        <v>0</v>
      </c>
      <c r="O308" s="93">
        <v>0</v>
      </c>
    </row>
    <row r="309" spans="1:15" s="94" customFormat="1" ht="15" customHeight="1">
      <c r="A309" s="88" t="s">
        <v>484</v>
      </c>
      <c r="B309" s="88"/>
      <c r="C309" s="90" t="s">
        <v>1070</v>
      </c>
      <c r="D309" s="91" t="s">
        <v>366</v>
      </c>
      <c r="E309" s="92">
        <v>0</v>
      </c>
      <c r="F309" s="92">
        <f>G309-E309</f>
        <v>0</v>
      </c>
      <c r="G309" s="95">
        <f>SUM(H309:O309)</f>
        <v>0</v>
      </c>
      <c r="H309" s="92">
        <v>0</v>
      </c>
      <c r="I309" s="92">
        <v>0</v>
      </c>
      <c r="J309" s="92">
        <v>0</v>
      </c>
      <c r="K309" s="93">
        <v>0</v>
      </c>
      <c r="L309" s="93">
        <v>0</v>
      </c>
      <c r="M309" s="93">
        <v>0</v>
      </c>
      <c r="N309" s="93">
        <v>0</v>
      </c>
      <c r="O309" s="93">
        <v>0</v>
      </c>
    </row>
    <row r="310" spans="1:15" s="94" customFormat="1" ht="15" customHeight="1">
      <c r="A310" s="88" t="s">
        <v>485</v>
      </c>
      <c r="B310" s="88"/>
      <c r="C310" s="90" t="s">
        <v>41</v>
      </c>
      <c r="D310" s="91" t="s">
        <v>791</v>
      </c>
      <c r="E310" s="92">
        <v>50000</v>
      </c>
      <c r="F310" s="92">
        <f>G310-E310</f>
        <v>0</v>
      </c>
      <c r="G310" s="95">
        <f t="shared" si="152"/>
        <v>50000</v>
      </c>
      <c r="H310" s="92">
        <v>50000</v>
      </c>
      <c r="I310" s="92">
        <v>0</v>
      </c>
      <c r="J310" s="92">
        <v>0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</row>
    <row r="311" spans="1:15" s="94" customFormat="1" ht="15" customHeight="1">
      <c r="A311" s="88" t="s">
        <v>486</v>
      </c>
      <c r="B311" s="88"/>
      <c r="C311" s="90" t="s">
        <v>356</v>
      </c>
      <c r="D311" s="91" t="s">
        <v>792</v>
      </c>
      <c r="E311" s="92">
        <v>1450000</v>
      </c>
      <c r="F311" s="92">
        <f>G311-E311</f>
        <v>-50000</v>
      </c>
      <c r="G311" s="95">
        <f>SUM(H311:O311)</f>
        <v>1400000</v>
      </c>
      <c r="H311" s="92">
        <v>600000</v>
      </c>
      <c r="I311" s="92">
        <v>0</v>
      </c>
      <c r="J311" s="92">
        <v>600000</v>
      </c>
      <c r="K311" s="93">
        <v>0</v>
      </c>
      <c r="L311" s="93">
        <v>0</v>
      </c>
      <c r="M311" s="93">
        <v>0</v>
      </c>
      <c r="N311" s="93">
        <v>0</v>
      </c>
      <c r="O311" s="92">
        <v>200000</v>
      </c>
    </row>
    <row r="312" spans="1:15" s="9" customFormat="1" ht="36" customHeight="1">
      <c r="A312" s="13"/>
      <c r="B312" s="60" t="s">
        <v>691</v>
      </c>
      <c r="C312" s="159" t="s">
        <v>1071</v>
      </c>
      <c r="D312" s="160"/>
      <c r="E312" s="11">
        <f aca="true" t="shared" si="166" ref="E312:F314">E313</f>
        <v>0</v>
      </c>
      <c r="F312" s="11">
        <f t="shared" si="166"/>
        <v>0</v>
      </c>
      <c r="G312" s="117">
        <f>SUM(H312:O312)</f>
        <v>0</v>
      </c>
      <c r="H312" s="11">
        <f>H313</f>
        <v>0</v>
      </c>
      <c r="I312" s="11">
        <f aca="true" t="shared" si="167" ref="I312:O312">I313</f>
        <v>0</v>
      </c>
      <c r="J312" s="11">
        <f t="shared" si="167"/>
        <v>0</v>
      </c>
      <c r="K312" s="11">
        <f t="shared" si="167"/>
        <v>0</v>
      </c>
      <c r="L312" s="11">
        <f t="shared" si="167"/>
        <v>0</v>
      </c>
      <c r="M312" s="11">
        <f t="shared" si="167"/>
        <v>0</v>
      </c>
      <c r="N312" s="11">
        <f t="shared" si="167"/>
        <v>0</v>
      </c>
      <c r="O312" s="11">
        <f t="shared" si="167"/>
        <v>0</v>
      </c>
    </row>
    <row r="313" spans="1:15" ht="21" customHeight="1">
      <c r="A313" s="39"/>
      <c r="B313" s="39"/>
      <c r="C313" s="31">
        <v>38</v>
      </c>
      <c r="D313" s="37" t="s">
        <v>571</v>
      </c>
      <c r="E313" s="38">
        <f t="shared" si="166"/>
        <v>0</v>
      </c>
      <c r="F313" s="38">
        <f t="shared" si="166"/>
        <v>0</v>
      </c>
      <c r="G313" s="43">
        <f t="shared" si="152"/>
        <v>0</v>
      </c>
      <c r="H313" s="38">
        <f>H314</f>
        <v>0</v>
      </c>
      <c r="I313" s="38">
        <f aca="true" t="shared" si="168" ref="I313:O313">I314</f>
        <v>0</v>
      </c>
      <c r="J313" s="38">
        <f t="shared" si="168"/>
        <v>0</v>
      </c>
      <c r="K313" s="38">
        <f t="shared" si="168"/>
        <v>0</v>
      </c>
      <c r="L313" s="38">
        <f t="shared" si="168"/>
        <v>0</v>
      </c>
      <c r="M313" s="38">
        <f t="shared" si="168"/>
        <v>0</v>
      </c>
      <c r="N313" s="38">
        <f t="shared" si="168"/>
        <v>0</v>
      </c>
      <c r="O313" s="38">
        <f t="shared" si="168"/>
        <v>0</v>
      </c>
    </row>
    <row r="314" spans="1:15" ht="18" customHeight="1">
      <c r="A314" s="39"/>
      <c r="B314" s="39" t="s">
        <v>0</v>
      </c>
      <c r="C314" s="31">
        <v>386</v>
      </c>
      <c r="D314" s="37" t="s">
        <v>776</v>
      </c>
      <c r="E314" s="38">
        <f t="shared" si="166"/>
        <v>0</v>
      </c>
      <c r="F314" s="38">
        <f t="shared" si="166"/>
        <v>0</v>
      </c>
      <c r="G314" s="43">
        <f t="shared" si="152"/>
        <v>0</v>
      </c>
      <c r="H314" s="38">
        <f>H315</f>
        <v>0</v>
      </c>
      <c r="I314" s="38">
        <f aca="true" t="shared" si="169" ref="I314:O314">I315</f>
        <v>0</v>
      </c>
      <c r="J314" s="38">
        <f t="shared" si="169"/>
        <v>0</v>
      </c>
      <c r="K314" s="38">
        <f t="shared" si="169"/>
        <v>0</v>
      </c>
      <c r="L314" s="38">
        <f t="shared" si="169"/>
        <v>0</v>
      </c>
      <c r="M314" s="38">
        <f t="shared" si="169"/>
        <v>0</v>
      </c>
      <c r="N314" s="38">
        <f t="shared" si="169"/>
        <v>0</v>
      </c>
      <c r="O314" s="38">
        <f t="shared" si="169"/>
        <v>0</v>
      </c>
    </row>
    <row r="315" spans="1:15" s="94" customFormat="1" ht="15" customHeight="1">
      <c r="A315" s="96" t="s">
        <v>487</v>
      </c>
      <c r="B315" s="88"/>
      <c r="C315" s="90">
        <v>3861</v>
      </c>
      <c r="D315" s="91" t="s">
        <v>793</v>
      </c>
      <c r="E315" s="92">
        <v>0</v>
      </c>
      <c r="F315" s="92">
        <f>G315-E315</f>
        <v>0</v>
      </c>
      <c r="G315" s="95">
        <f t="shared" si="152"/>
        <v>0</v>
      </c>
      <c r="H315" s="92">
        <v>0</v>
      </c>
      <c r="I315" s="92">
        <v>0</v>
      </c>
      <c r="J315" s="92">
        <v>0</v>
      </c>
      <c r="K315" s="92">
        <v>0</v>
      </c>
      <c r="L315" s="93">
        <v>0</v>
      </c>
      <c r="M315" s="93">
        <v>0</v>
      </c>
      <c r="N315" s="93">
        <v>0</v>
      </c>
      <c r="O315" s="92">
        <v>0</v>
      </c>
    </row>
    <row r="316" spans="1:15" s="9" customFormat="1" ht="24" customHeight="1">
      <c r="A316" s="13"/>
      <c r="B316" s="60" t="s">
        <v>689</v>
      </c>
      <c r="C316" s="161" t="s">
        <v>858</v>
      </c>
      <c r="D316" s="160"/>
      <c r="E316" s="11">
        <f aca="true" t="shared" si="170" ref="E316:F322">E317</f>
        <v>1000000</v>
      </c>
      <c r="F316" s="11">
        <f t="shared" si="170"/>
        <v>0</v>
      </c>
      <c r="G316" s="117">
        <f t="shared" si="152"/>
        <v>1000000</v>
      </c>
      <c r="H316" s="11">
        <f>H317</f>
        <v>0</v>
      </c>
      <c r="I316" s="11">
        <f aca="true" t="shared" si="171" ref="I316:O316">I317</f>
        <v>0</v>
      </c>
      <c r="J316" s="11">
        <f t="shared" si="171"/>
        <v>650000</v>
      </c>
      <c r="K316" s="11">
        <f t="shared" si="171"/>
        <v>0</v>
      </c>
      <c r="L316" s="11">
        <f t="shared" si="171"/>
        <v>0</v>
      </c>
      <c r="M316" s="11">
        <f t="shared" si="171"/>
        <v>0</v>
      </c>
      <c r="N316" s="11">
        <f t="shared" si="171"/>
        <v>0</v>
      </c>
      <c r="O316" s="11">
        <f t="shared" si="171"/>
        <v>350000</v>
      </c>
    </row>
    <row r="317" spans="1:15" ht="21" customHeight="1">
      <c r="A317" s="41"/>
      <c r="B317" s="39" t="s">
        <v>0</v>
      </c>
      <c r="C317" s="31">
        <v>42</v>
      </c>
      <c r="D317" s="37" t="s">
        <v>733</v>
      </c>
      <c r="E317" s="38">
        <f t="shared" si="170"/>
        <v>1000000</v>
      </c>
      <c r="F317" s="38">
        <f t="shared" si="170"/>
        <v>0</v>
      </c>
      <c r="G317" s="43">
        <f t="shared" si="152"/>
        <v>1000000</v>
      </c>
      <c r="H317" s="38">
        <f>H318</f>
        <v>0</v>
      </c>
      <c r="I317" s="38">
        <f>I318</f>
        <v>0</v>
      </c>
      <c r="J317" s="38">
        <f>J318</f>
        <v>650000</v>
      </c>
      <c r="K317" s="38">
        <f aca="true" t="shared" si="172" ref="K317:O318">K318</f>
        <v>0</v>
      </c>
      <c r="L317" s="38">
        <f t="shared" si="172"/>
        <v>0</v>
      </c>
      <c r="M317" s="38">
        <f t="shared" si="172"/>
        <v>0</v>
      </c>
      <c r="N317" s="38">
        <f t="shared" si="172"/>
        <v>0</v>
      </c>
      <c r="O317" s="38">
        <f t="shared" si="172"/>
        <v>350000</v>
      </c>
    </row>
    <row r="318" spans="1:15" ht="18" customHeight="1">
      <c r="A318" s="39"/>
      <c r="B318" s="39" t="s">
        <v>0</v>
      </c>
      <c r="C318" s="31" t="s">
        <v>108</v>
      </c>
      <c r="D318" s="37" t="s">
        <v>734</v>
      </c>
      <c r="E318" s="38">
        <f t="shared" si="170"/>
        <v>1000000</v>
      </c>
      <c r="F318" s="38">
        <f t="shared" si="170"/>
        <v>0</v>
      </c>
      <c r="G318" s="43">
        <f t="shared" si="152"/>
        <v>1000000</v>
      </c>
      <c r="H318" s="38">
        <f>H319</f>
        <v>0</v>
      </c>
      <c r="I318" s="38">
        <f>I319</f>
        <v>0</v>
      </c>
      <c r="J318" s="38">
        <f>J319</f>
        <v>650000</v>
      </c>
      <c r="K318" s="38">
        <f t="shared" si="172"/>
        <v>0</v>
      </c>
      <c r="L318" s="38">
        <f t="shared" si="172"/>
        <v>0</v>
      </c>
      <c r="M318" s="38">
        <f t="shared" si="172"/>
        <v>0</v>
      </c>
      <c r="N318" s="38">
        <f t="shared" si="172"/>
        <v>0</v>
      </c>
      <c r="O318" s="38">
        <f t="shared" si="172"/>
        <v>350000</v>
      </c>
    </row>
    <row r="319" spans="1:15" s="94" customFormat="1" ht="15" customHeight="1">
      <c r="A319" s="88" t="s">
        <v>488</v>
      </c>
      <c r="B319" s="88"/>
      <c r="C319" s="90" t="s">
        <v>109</v>
      </c>
      <c r="D319" s="91" t="s">
        <v>794</v>
      </c>
      <c r="E319" s="92">
        <v>1000000</v>
      </c>
      <c r="F319" s="92">
        <f>G319-E319</f>
        <v>0</v>
      </c>
      <c r="G319" s="95">
        <f t="shared" si="152"/>
        <v>1000000</v>
      </c>
      <c r="H319" s="92">
        <v>0</v>
      </c>
      <c r="I319" s="93">
        <v>0</v>
      </c>
      <c r="J319" s="92">
        <v>650000</v>
      </c>
      <c r="K319" s="92">
        <v>0</v>
      </c>
      <c r="L319" s="93">
        <v>0</v>
      </c>
      <c r="M319" s="93">
        <v>0</v>
      </c>
      <c r="N319" s="93">
        <v>0</v>
      </c>
      <c r="O319" s="92">
        <v>350000</v>
      </c>
    </row>
    <row r="320" spans="1:15" s="9" customFormat="1" ht="24" customHeight="1">
      <c r="A320" s="13"/>
      <c r="B320" s="60" t="s">
        <v>689</v>
      </c>
      <c r="C320" s="161" t="s">
        <v>1072</v>
      </c>
      <c r="D320" s="160"/>
      <c r="E320" s="11">
        <f t="shared" si="170"/>
        <v>10000</v>
      </c>
      <c r="F320" s="11">
        <f t="shared" si="170"/>
        <v>-10000</v>
      </c>
      <c r="G320" s="117">
        <f aca="true" t="shared" si="173" ref="G320:G327">SUM(H320:O320)</f>
        <v>0</v>
      </c>
      <c r="H320" s="11">
        <f>H321</f>
        <v>0</v>
      </c>
      <c r="I320" s="11">
        <f aca="true" t="shared" si="174" ref="I320:O322">I321</f>
        <v>0</v>
      </c>
      <c r="J320" s="11">
        <f t="shared" si="174"/>
        <v>0</v>
      </c>
      <c r="K320" s="11">
        <f t="shared" si="174"/>
        <v>0</v>
      </c>
      <c r="L320" s="11">
        <f t="shared" si="174"/>
        <v>0</v>
      </c>
      <c r="M320" s="11">
        <f t="shared" si="174"/>
        <v>0</v>
      </c>
      <c r="N320" s="11">
        <f t="shared" si="174"/>
        <v>0</v>
      </c>
      <c r="O320" s="11">
        <f t="shared" si="174"/>
        <v>0</v>
      </c>
    </row>
    <row r="321" spans="1:15" ht="21" customHeight="1">
      <c r="A321" s="41"/>
      <c r="B321" s="39" t="s">
        <v>0</v>
      </c>
      <c r="C321" s="31">
        <v>42</v>
      </c>
      <c r="D321" s="37" t="s">
        <v>733</v>
      </c>
      <c r="E321" s="38">
        <f t="shared" si="170"/>
        <v>10000</v>
      </c>
      <c r="F321" s="38">
        <f t="shared" si="170"/>
        <v>-10000</v>
      </c>
      <c r="G321" s="43">
        <f t="shared" si="173"/>
        <v>0</v>
      </c>
      <c r="H321" s="38">
        <f>H322</f>
        <v>0</v>
      </c>
      <c r="I321" s="38">
        <f>I322</f>
        <v>0</v>
      </c>
      <c r="J321" s="38">
        <f>J322</f>
        <v>0</v>
      </c>
      <c r="K321" s="38">
        <f t="shared" si="174"/>
        <v>0</v>
      </c>
      <c r="L321" s="38">
        <f t="shared" si="174"/>
        <v>0</v>
      </c>
      <c r="M321" s="38">
        <f t="shared" si="174"/>
        <v>0</v>
      </c>
      <c r="N321" s="38">
        <f t="shared" si="174"/>
        <v>0</v>
      </c>
      <c r="O321" s="38">
        <f t="shared" si="174"/>
        <v>0</v>
      </c>
    </row>
    <row r="322" spans="1:15" ht="18" customHeight="1">
      <c r="A322" s="39"/>
      <c r="B322" s="39" t="s">
        <v>0</v>
      </c>
      <c r="C322" s="31" t="s">
        <v>108</v>
      </c>
      <c r="D322" s="37" t="s">
        <v>734</v>
      </c>
      <c r="E322" s="38">
        <f t="shared" si="170"/>
        <v>10000</v>
      </c>
      <c r="F322" s="38">
        <f t="shared" si="170"/>
        <v>-10000</v>
      </c>
      <c r="G322" s="43">
        <f t="shared" si="173"/>
        <v>0</v>
      </c>
      <c r="H322" s="38">
        <f>H323</f>
        <v>0</v>
      </c>
      <c r="I322" s="38">
        <f>I323</f>
        <v>0</v>
      </c>
      <c r="J322" s="38">
        <f>J323</f>
        <v>0</v>
      </c>
      <c r="K322" s="38">
        <f t="shared" si="174"/>
        <v>0</v>
      </c>
      <c r="L322" s="38">
        <f t="shared" si="174"/>
        <v>0</v>
      </c>
      <c r="M322" s="38">
        <f t="shared" si="174"/>
        <v>0</v>
      </c>
      <c r="N322" s="38">
        <f t="shared" si="174"/>
        <v>0</v>
      </c>
      <c r="O322" s="38">
        <f t="shared" si="174"/>
        <v>0</v>
      </c>
    </row>
    <row r="323" spans="1:15" s="94" customFormat="1" ht="15" customHeight="1">
      <c r="A323" s="88" t="s">
        <v>489</v>
      </c>
      <c r="B323" s="88"/>
      <c r="C323" s="90" t="s">
        <v>109</v>
      </c>
      <c r="D323" s="91" t="s">
        <v>1073</v>
      </c>
      <c r="E323" s="92">
        <v>10000</v>
      </c>
      <c r="F323" s="92">
        <f>G323-E323</f>
        <v>-10000</v>
      </c>
      <c r="G323" s="95">
        <f t="shared" si="173"/>
        <v>0</v>
      </c>
      <c r="H323" s="92">
        <v>0</v>
      </c>
      <c r="I323" s="93">
        <v>0</v>
      </c>
      <c r="J323" s="92">
        <v>0</v>
      </c>
      <c r="K323" s="92">
        <v>0</v>
      </c>
      <c r="L323" s="93">
        <v>0</v>
      </c>
      <c r="M323" s="93">
        <v>0</v>
      </c>
      <c r="N323" s="93">
        <v>0</v>
      </c>
      <c r="O323" s="92">
        <v>0</v>
      </c>
    </row>
    <row r="324" spans="1:15" s="9" customFormat="1" ht="24" customHeight="1">
      <c r="A324" s="13"/>
      <c r="B324" s="60" t="s">
        <v>689</v>
      </c>
      <c r="C324" s="170" t="s">
        <v>1156</v>
      </c>
      <c r="D324" s="165"/>
      <c r="E324" s="11">
        <f aca="true" t="shared" si="175" ref="E324:F326">E325</f>
        <v>80000</v>
      </c>
      <c r="F324" s="11">
        <f t="shared" si="175"/>
        <v>0</v>
      </c>
      <c r="G324" s="117">
        <f t="shared" si="173"/>
        <v>80000</v>
      </c>
      <c r="H324" s="11">
        <f>H325</f>
        <v>80000</v>
      </c>
      <c r="I324" s="11">
        <f aca="true" t="shared" si="176" ref="I324:O326">I325</f>
        <v>0</v>
      </c>
      <c r="J324" s="11">
        <f t="shared" si="176"/>
        <v>0</v>
      </c>
      <c r="K324" s="11">
        <f t="shared" si="176"/>
        <v>0</v>
      </c>
      <c r="L324" s="11">
        <f t="shared" si="176"/>
        <v>0</v>
      </c>
      <c r="M324" s="11">
        <f t="shared" si="176"/>
        <v>0</v>
      </c>
      <c r="N324" s="11">
        <f t="shared" si="176"/>
        <v>0</v>
      </c>
      <c r="O324" s="11">
        <f t="shared" si="176"/>
        <v>0</v>
      </c>
    </row>
    <row r="325" spans="1:15" ht="21" customHeight="1">
      <c r="A325" s="41"/>
      <c r="B325" s="39" t="s">
        <v>0</v>
      </c>
      <c r="C325" s="31">
        <v>42</v>
      </c>
      <c r="D325" s="37" t="s">
        <v>733</v>
      </c>
      <c r="E325" s="38">
        <f t="shared" si="175"/>
        <v>80000</v>
      </c>
      <c r="F325" s="38">
        <f t="shared" si="175"/>
        <v>0</v>
      </c>
      <c r="G325" s="43">
        <f t="shared" si="173"/>
        <v>80000</v>
      </c>
      <c r="H325" s="38">
        <f>H326</f>
        <v>80000</v>
      </c>
      <c r="I325" s="38">
        <f>I326</f>
        <v>0</v>
      </c>
      <c r="J325" s="38">
        <f>J326</f>
        <v>0</v>
      </c>
      <c r="K325" s="38">
        <f t="shared" si="176"/>
        <v>0</v>
      </c>
      <c r="L325" s="38">
        <f t="shared" si="176"/>
        <v>0</v>
      </c>
      <c r="M325" s="38">
        <f t="shared" si="176"/>
        <v>0</v>
      </c>
      <c r="N325" s="38">
        <f t="shared" si="176"/>
        <v>0</v>
      </c>
      <c r="O325" s="38">
        <f t="shared" si="176"/>
        <v>0</v>
      </c>
    </row>
    <row r="326" spans="1:15" ht="18" customHeight="1">
      <c r="A326" s="39"/>
      <c r="B326" s="39" t="s">
        <v>0</v>
      </c>
      <c r="C326" s="31" t="s">
        <v>106</v>
      </c>
      <c r="D326" s="37" t="s">
        <v>795</v>
      </c>
      <c r="E326" s="38">
        <f t="shared" si="175"/>
        <v>80000</v>
      </c>
      <c r="F326" s="38">
        <f t="shared" si="175"/>
        <v>0</v>
      </c>
      <c r="G326" s="43">
        <f t="shared" si="173"/>
        <v>80000</v>
      </c>
      <c r="H326" s="38">
        <f>H327</f>
        <v>80000</v>
      </c>
      <c r="I326" s="38">
        <f>I327</f>
        <v>0</v>
      </c>
      <c r="J326" s="38">
        <f>J327</f>
        <v>0</v>
      </c>
      <c r="K326" s="38">
        <f t="shared" si="176"/>
        <v>0</v>
      </c>
      <c r="L326" s="38">
        <f t="shared" si="176"/>
        <v>0</v>
      </c>
      <c r="M326" s="38">
        <f t="shared" si="176"/>
        <v>0</v>
      </c>
      <c r="N326" s="38">
        <f t="shared" si="176"/>
        <v>0</v>
      </c>
      <c r="O326" s="38">
        <f t="shared" si="176"/>
        <v>0</v>
      </c>
    </row>
    <row r="327" spans="1:15" s="94" customFormat="1" ht="15" customHeight="1">
      <c r="A327" s="88" t="s">
        <v>490</v>
      </c>
      <c r="B327" s="88"/>
      <c r="C327" s="90" t="s">
        <v>107</v>
      </c>
      <c r="D327" s="91" t="s">
        <v>748</v>
      </c>
      <c r="E327" s="92">
        <v>80000</v>
      </c>
      <c r="F327" s="92">
        <f>G327-E327</f>
        <v>0</v>
      </c>
      <c r="G327" s="95">
        <f t="shared" si="173"/>
        <v>80000</v>
      </c>
      <c r="H327" s="92">
        <v>80000</v>
      </c>
      <c r="I327" s="93">
        <v>0</v>
      </c>
      <c r="J327" s="92">
        <v>0</v>
      </c>
      <c r="K327" s="92">
        <v>0</v>
      </c>
      <c r="L327" s="93">
        <v>0</v>
      </c>
      <c r="M327" s="93">
        <v>0</v>
      </c>
      <c r="N327" s="93">
        <v>0</v>
      </c>
      <c r="O327" s="92">
        <v>0</v>
      </c>
    </row>
    <row r="328" spans="1:15" s="77" customFormat="1" ht="27.75" customHeight="1">
      <c r="A328" s="75"/>
      <c r="B328" s="78"/>
      <c r="C328" s="171" t="s">
        <v>859</v>
      </c>
      <c r="D328" s="172"/>
      <c r="E328" s="72">
        <f>E329+E333+E340</f>
        <v>1216000</v>
      </c>
      <c r="F328" s="72">
        <f>F329+F333+F340</f>
        <v>-200000</v>
      </c>
      <c r="G328" s="72">
        <f aca="true" t="shared" si="177" ref="G328:G343">SUM(H328:O328)</f>
        <v>1016000</v>
      </c>
      <c r="H328" s="72">
        <f aca="true" t="shared" si="178" ref="H328:O328">H329+H333+H340</f>
        <v>916000</v>
      </c>
      <c r="I328" s="72">
        <f t="shared" si="178"/>
        <v>0</v>
      </c>
      <c r="J328" s="72">
        <f t="shared" si="178"/>
        <v>0</v>
      </c>
      <c r="K328" s="72">
        <f t="shared" si="178"/>
        <v>0</v>
      </c>
      <c r="L328" s="72">
        <f t="shared" si="178"/>
        <v>0</v>
      </c>
      <c r="M328" s="72">
        <f t="shared" si="178"/>
        <v>0</v>
      </c>
      <c r="N328" s="72">
        <f t="shared" si="178"/>
        <v>0</v>
      </c>
      <c r="O328" s="72">
        <f t="shared" si="178"/>
        <v>100000</v>
      </c>
    </row>
    <row r="329" spans="1:15" s="9" customFormat="1" ht="24" customHeight="1">
      <c r="A329" s="13"/>
      <c r="B329" s="60" t="s">
        <v>689</v>
      </c>
      <c r="C329" s="161" t="s">
        <v>860</v>
      </c>
      <c r="D329" s="160"/>
      <c r="E329" s="11">
        <f aca="true" t="shared" si="179" ref="E329:F331">E330</f>
        <v>666000</v>
      </c>
      <c r="F329" s="11">
        <f t="shared" si="179"/>
        <v>0</v>
      </c>
      <c r="G329" s="11">
        <f t="shared" si="177"/>
        <v>666000</v>
      </c>
      <c r="H329" s="11">
        <f>H330</f>
        <v>666000</v>
      </c>
      <c r="I329" s="11">
        <f aca="true" t="shared" si="180" ref="I329:O329">I330</f>
        <v>0</v>
      </c>
      <c r="J329" s="11">
        <f t="shared" si="180"/>
        <v>0</v>
      </c>
      <c r="K329" s="11">
        <f t="shared" si="180"/>
        <v>0</v>
      </c>
      <c r="L329" s="11">
        <f t="shared" si="180"/>
        <v>0</v>
      </c>
      <c r="M329" s="11">
        <f t="shared" si="180"/>
        <v>0</v>
      </c>
      <c r="N329" s="11">
        <f t="shared" si="180"/>
        <v>0</v>
      </c>
      <c r="O329" s="11">
        <f t="shared" si="180"/>
        <v>0</v>
      </c>
    </row>
    <row r="330" spans="1:15" ht="21" customHeight="1">
      <c r="A330" s="41"/>
      <c r="B330" s="39"/>
      <c r="C330" s="31">
        <v>41</v>
      </c>
      <c r="D330" s="37" t="s">
        <v>730</v>
      </c>
      <c r="E330" s="38">
        <f t="shared" si="179"/>
        <v>666000</v>
      </c>
      <c r="F330" s="38">
        <f t="shared" si="179"/>
        <v>0</v>
      </c>
      <c r="G330" s="38">
        <f t="shared" si="177"/>
        <v>666000</v>
      </c>
      <c r="H330" s="38">
        <f aca="true" t="shared" si="181" ref="H330:O330">H331</f>
        <v>666000</v>
      </c>
      <c r="I330" s="38">
        <f t="shared" si="181"/>
        <v>0</v>
      </c>
      <c r="J330" s="38">
        <f t="shared" si="181"/>
        <v>0</v>
      </c>
      <c r="K330" s="38">
        <f t="shared" si="181"/>
        <v>0</v>
      </c>
      <c r="L330" s="38">
        <f t="shared" si="181"/>
        <v>0</v>
      </c>
      <c r="M330" s="38">
        <f t="shared" si="181"/>
        <v>0</v>
      </c>
      <c r="N330" s="38">
        <f t="shared" si="181"/>
        <v>0</v>
      </c>
      <c r="O330" s="38">
        <f t="shared" si="181"/>
        <v>0</v>
      </c>
    </row>
    <row r="331" spans="1:15" ht="18" customHeight="1">
      <c r="A331" s="41"/>
      <c r="B331" s="39"/>
      <c r="C331" s="31">
        <v>411</v>
      </c>
      <c r="D331" s="37" t="s">
        <v>731</v>
      </c>
      <c r="E331" s="38">
        <f t="shared" si="179"/>
        <v>666000</v>
      </c>
      <c r="F331" s="38">
        <f t="shared" si="179"/>
        <v>0</v>
      </c>
      <c r="G331" s="38">
        <f t="shared" si="177"/>
        <v>666000</v>
      </c>
      <c r="H331" s="38">
        <f aca="true" t="shared" si="182" ref="H331:O331">H332</f>
        <v>666000</v>
      </c>
      <c r="I331" s="38">
        <f t="shared" si="182"/>
        <v>0</v>
      </c>
      <c r="J331" s="38">
        <f t="shared" si="182"/>
        <v>0</v>
      </c>
      <c r="K331" s="38">
        <f t="shared" si="182"/>
        <v>0</v>
      </c>
      <c r="L331" s="38">
        <f t="shared" si="182"/>
        <v>0</v>
      </c>
      <c r="M331" s="38">
        <f t="shared" si="182"/>
        <v>0</v>
      </c>
      <c r="N331" s="38">
        <f t="shared" si="182"/>
        <v>0</v>
      </c>
      <c r="O331" s="38">
        <f t="shared" si="182"/>
        <v>0</v>
      </c>
    </row>
    <row r="332" spans="1:15" s="94" customFormat="1" ht="15" customHeight="1">
      <c r="A332" s="88" t="s">
        <v>491</v>
      </c>
      <c r="B332" s="88"/>
      <c r="C332" s="90">
        <v>4111</v>
      </c>
      <c r="D332" s="91" t="s">
        <v>796</v>
      </c>
      <c r="E332" s="95">
        <v>666000</v>
      </c>
      <c r="F332" s="92">
        <f>G332-E332</f>
        <v>0</v>
      </c>
      <c r="G332" s="95">
        <f t="shared" si="177"/>
        <v>666000</v>
      </c>
      <c r="H332" s="95">
        <v>666000</v>
      </c>
      <c r="I332" s="93">
        <v>0</v>
      </c>
      <c r="J332" s="92">
        <v>0</v>
      </c>
      <c r="K332" s="93">
        <v>0</v>
      </c>
      <c r="L332" s="93">
        <v>0</v>
      </c>
      <c r="M332" s="92">
        <v>0</v>
      </c>
      <c r="N332" s="93">
        <v>0</v>
      </c>
      <c r="O332" s="92">
        <v>0</v>
      </c>
    </row>
    <row r="333" spans="1:15" s="9" customFormat="1" ht="23.25" customHeight="1">
      <c r="A333" s="13"/>
      <c r="B333" s="60" t="s">
        <v>689</v>
      </c>
      <c r="C333" s="161" t="s">
        <v>861</v>
      </c>
      <c r="D333" s="160"/>
      <c r="E333" s="11">
        <f>E334</f>
        <v>125000</v>
      </c>
      <c r="F333" s="11">
        <f>F334</f>
        <v>0</v>
      </c>
      <c r="G333" s="117">
        <f t="shared" si="177"/>
        <v>125000</v>
      </c>
      <c r="H333" s="11">
        <f>H334</f>
        <v>125000</v>
      </c>
      <c r="I333" s="11">
        <f aca="true" t="shared" si="183" ref="I333:O333">I334</f>
        <v>0</v>
      </c>
      <c r="J333" s="11">
        <f t="shared" si="183"/>
        <v>0</v>
      </c>
      <c r="K333" s="11">
        <f t="shared" si="183"/>
        <v>0</v>
      </c>
      <c r="L333" s="11">
        <f t="shared" si="183"/>
        <v>0</v>
      </c>
      <c r="M333" s="11">
        <f t="shared" si="183"/>
        <v>0</v>
      </c>
      <c r="N333" s="11">
        <f t="shared" si="183"/>
        <v>0</v>
      </c>
      <c r="O333" s="11">
        <f t="shared" si="183"/>
        <v>0</v>
      </c>
    </row>
    <row r="334" spans="1:15" s="142" customFormat="1" ht="18" customHeight="1">
      <c r="A334" s="41"/>
      <c r="B334" s="39" t="s">
        <v>0</v>
      </c>
      <c r="C334" s="31">
        <v>42</v>
      </c>
      <c r="D334" s="37" t="s">
        <v>733</v>
      </c>
      <c r="E334" s="38">
        <f>E338</f>
        <v>125000</v>
      </c>
      <c r="F334" s="38">
        <f>F338</f>
        <v>0</v>
      </c>
      <c r="G334" s="43">
        <f t="shared" si="177"/>
        <v>125000</v>
      </c>
      <c r="H334" s="38">
        <f aca="true" t="shared" si="184" ref="H334:O334">H338</f>
        <v>125000</v>
      </c>
      <c r="I334" s="38">
        <f t="shared" si="184"/>
        <v>0</v>
      </c>
      <c r="J334" s="38">
        <f t="shared" si="184"/>
        <v>0</v>
      </c>
      <c r="K334" s="38">
        <f t="shared" si="184"/>
        <v>0</v>
      </c>
      <c r="L334" s="38">
        <f t="shared" si="184"/>
        <v>0</v>
      </c>
      <c r="M334" s="38">
        <f t="shared" si="184"/>
        <v>0</v>
      </c>
      <c r="N334" s="38">
        <f t="shared" si="184"/>
        <v>0</v>
      </c>
      <c r="O334" s="38">
        <f t="shared" si="184"/>
        <v>0</v>
      </c>
    </row>
    <row r="335" spans="1:15" s="131" customFormat="1" ht="17.25" customHeight="1">
      <c r="A335" s="179" t="s">
        <v>2</v>
      </c>
      <c r="B335" s="180" t="s">
        <v>44</v>
      </c>
      <c r="C335" s="181" t="s">
        <v>554</v>
      </c>
      <c r="D335" s="183" t="s">
        <v>59</v>
      </c>
      <c r="E335" s="189" t="s">
        <v>1052</v>
      </c>
      <c r="F335" s="189" t="s">
        <v>921</v>
      </c>
      <c r="G335" s="185" t="s">
        <v>1053</v>
      </c>
      <c r="H335" s="182" t="s">
        <v>1054</v>
      </c>
      <c r="I335" s="182"/>
      <c r="J335" s="182"/>
      <c r="K335" s="182"/>
      <c r="L335" s="182"/>
      <c r="M335" s="182"/>
      <c r="N335" s="182"/>
      <c r="O335" s="182"/>
    </row>
    <row r="336" spans="1:15" ht="36" customHeight="1">
      <c r="A336" s="179"/>
      <c r="B336" s="179"/>
      <c r="C336" s="182"/>
      <c r="D336" s="183"/>
      <c r="E336" s="190"/>
      <c r="F336" s="190"/>
      <c r="G336" s="186"/>
      <c r="H336" s="102" t="s">
        <v>272</v>
      </c>
      <c r="I336" s="102" t="s">
        <v>45</v>
      </c>
      <c r="J336" s="102" t="s">
        <v>271</v>
      </c>
      <c r="K336" s="102" t="s">
        <v>273</v>
      </c>
      <c r="L336" s="102" t="s">
        <v>46</v>
      </c>
      <c r="M336" s="102" t="s">
        <v>738</v>
      </c>
      <c r="N336" s="102" t="s">
        <v>274</v>
      </c>
      <c r="O336" s="102" t="s">
        <v>628</v>
      </c>
    </row>
    <row r="337" spans="1:15" ht="10.5" customHeight="1">
      <c r="A337" s="54">
        <v>1</v>
      </c>
      <c r="B337" s="54">
        <v>2</v>
      </c>
      <c r="C337" s="54">
        <v>3</v>
      </c>
      <c r="D337" s="54">
        <v>4</v>
      </c>
      <c r="E337" s="54">
        <v>5</v>
      </c>
      <c r="F337" s="54">
        <v>6</v>
      </c>
      <c r="G337" s="150">
        <v>7</v>
      </c>
      <c r="H337" s="54">
        <v>8</v>
      </c>
      <c r="I337" s="54">
        <v>9</v>
      </c>
      <c r="J337" s="54">
        <v>10</v>
      </c>
      <c r="K337" s="54">
        <v>11</v>
      </c>
      <c r="L337" s="54">
        <v>12</v>
      </c>
      <c r="M337" s="54">
        <v>13</v>
      </c>
      <c r="N337" s="54">
        <v>14</v>
      </c>
      <c r="O337" s="54">
        <v>15</v>
      </c>
    </row>
    <row r="338" spans="1:15" ht="18" customHeight="1">
      <c r="A338" s="41"/>
      <c r="B338" s="39" t="s">
        <v>0</v>
      </c>
      <c r="C338" s="31" t="s">
        <v>108</v>
      </c>
      <c r="D338" s="37" t="s">
        <v>734</v>
      </c>
      <c r="E338" s="38">
        <f>E339</f>
        <v>125000</v>
      </c>
      <c r="F338" s="38">
        <f>F339</f>
        <v>0</v>
      </c>
      <c r="G338" s="43">
        <f t="shared" si="177"/>
        <v>125000</v>
      </c>
      <c r="H338" s="38">
        <f>H339</f>
        <v>125000</v>
      </c>
      <c r="I338" s="38">
        <f aca="true" t="shared" si="185" ref="I338:O338">I339</f>
        <v>0</v>
      </c>
      <c r="J338" s="38">
        <f t="shared" si="185"/>
        <v>0</v>
      </c>
      <c r="K338" s="38">
        <f t="shared" si="185"/>
        <v>0</v>
      </c>
      <c r="L338" s="38">
        <f t="shared" si="185"/>
        <v>0</v>
      </c>
      <c r="M338" s="38">
        <f t="shared" si="185"/>
        <v>0</v>
      </c>
      <c r="N338" s="38">
        <f t="shared" si="185"/>
        <v>0</v>
      </c>
      <c r="O338" s="38">
        <f t="shared" si="185"/>
        <v>0</v>
      </c>
    </row>
    <row r="339" spans="1:15" s="94" customFormat="1" ht="13.5" customHeight="1">
      <c r="A339" s="88" t="s">
        <v>492</v>
      </c>
      <c r="B339" s="88"/>
      <c r="C339" s="90" t="s">
        <v>309</v>
      </c>
      <c r="D339" s="91" t="s">
        <v>797</v>
      </c>
      <c r="E339" s="92">
        <v>125000</v>
      </c>
      <c r="F339" s="92">
        <f>G339-E339</f>
        <v>0</v>
      </c>
      <c r="G339" s="95">
        <f t="shared" si="177"/>
        <v>125000</v>
      </c>
      <c r="H339" s="92">
        <v>125000</v>
      </c>
      <c r="I339" s="93">
        <v>0</v>
      </c>
      <c r="J339" s="92">
        <v>0</v>
      </c>
      <c r="K339" s="92">
        <v>0</v>
      </c>
      <c r="L339" s="93">
        <v>0</v>
      </c>
      <c r="M339" s="93">
        <v>0</v>
      </c>
      <c r="N339" s="93">
        <v>0</v>
      </c>
      <c r="O339" s="92">
        <v>0</v>
      </c>
    </row>
    <row r="340" spans="1:15" s="9" customFormat="1" ht="24" customHeight="1">
      <c r="A340" s="19"/>
      <c r="B340" s="60" t="s">
        <v>689</v>
      </c>
      <c r="C340" s="173" t="s">
        <v>862</v>
      </c>
      <c r="D340" s="174"/>
      <c r="E340" s="11">
        <f>E341</f>
        <v>425000</v>
      </c>
      <c r="F340" s="11">
        <f>F341</f>
        <v>-200000</v>
      </c>
      <c r="G340" s="117">
        <f t="shared" si="177"/>
        <v>225000</v>
      </c>
      <c r="H340" s="11">
        <f>H341</f>
        <v>125000</v>
      </c>
      <c r="I340" s="11">
        <f aca="true" t="shared" si="186" ref="I340:O340">I341</f>
        <v>0</v>
      </c>
      <c r="J340" s="11">
        <f t="shared" si="186"/>
        <v>0</v>
      </c>
      <c r="K340" s="11">
        <f t="shared" si="186"/>
        <v>0</v>
      </c>
      <c r="L340" s="11">
        <f t="shared" si="186"/>
        <v>0</v>
      </c>
      <c r="M340" s="11">
        <f t="shared" si="186"/>
        <v>0</v>
      </c>
      <c r="N340" s="11">
        <f t="shared" si="186"/>
        <v>0</v>
      </c>
      <c r="O340" s="11">
        <f t="shared" si="186"/>
        <v>100000</v>
      </c>
    </row>
    <row r="341" spans="1:15" ht="21" customHeight="1">
      <c r="A341" s="39"/>
      <c r="B341" s="39"/>
      <c r="C341" s="31">
        <v>32</v>
      </c>
      <c r="D341" s="37" t="s">
        <v>20</v>
      </c>
      <c r="E341" s="38">
        <f>E342</f>
        <v>425000</v>
      </c>
      <c r="F341" s="38">
        <f>F342</f>
        <v>-200000</v>
      </c>
      <c r="G341" s="43">
        <f t="shared" si="177"/>
        <v>225000</v>
      </c>
      <c r="H341" s="38">
        <f>H342</f>
        <v>125000</v>
      </c>
      <c r="I341" s="38">
        <f aca="true" t="shared" si="187" ref="I341:O341">I342</f>
        <v>0</v>
      </c>
      <c r="J341" s="38">
        <f t="shared" si="187"/>
        <v>0</v>
      </c>
      <c r="K341" s="38">
        <f t="shared" si="187"/>
        <v>0</v>
      </c>
      <c r="L341" s="38">
        <f t="shared" si="187"/>
        <v>0</v>
      </c>
      <c r="M341" s="38">
        <f t="shared" si="187"/>
        <v>0</v>
      </c>
      <c r="N341" s="38">
        <f t="shared" si="187"/>
        <v>0</v>
      </c>
      <c r="O341" s="38">
        <f t="shared" si="187"/>
        <v>100000</v>
      </c>
    </row>
    <row r="342" spans="1:15" ht="18" customHeight="1">
      <c r="A342" s="39" t="s">
        <v>0</v>
      </c>
      <c r="B342" s="39"/>
      <c r="C342" s="31">
        <v>323</v>
      </c>
      <c r="D342" s="37" t="s">
        <v>29</v>
      </c>
      <c r="E342" s="38">
        <f>SUM(E343:E344)</f>
        <v>425000</v>
      </c>
      <c r="F342" s="38">
        <f>SUM(F343:F344)</f>
        <v>-200000</v>
      </c>
      <c r="G342" s="43">
        <f t="shared" si="177"/>
        <v>225000</v>
      </c>
      <c r="H342" s="38">
        <f>SUM(H343:H344)</f>
        <v>125000</v>
      </c>
      <c r="I342" s="38">
        <f aca="true" t="shared" si="188" ref="I342:O342">SUM(I343:I344)</f>
        <v>0</v>
      </c>
      <c r="J342" s="38">
        <f t="shared" si="188"/>
        <v>0</v>
      </c>
      <c r="K342" s="38">
        <f t="shared" si="188"/>
        <v>0</v>
      </c>
      <c r="L342" s="38">
        <f t="shared" si="188"/>
        <v>0</v>
      </c>
      <c r="M342" s="38">
        <f t="shared" si="188"/>
        <v>0</v>
      </c>
      <c r="N342" s="38">
        <f t="shared" si="188"/>
        <v>0</v>
      </c>
      <c r="O342" s="38">
        <f t="shared" si="188"/>
        <v>100000</v>
      </c>
    </row>
    <row r="343" spans="1:15" s="94" customFormat="1" ht="14.25" customHeight="1">
      <c r="A343" s="88" t="s">
        <v>629</v>
      </c>
      <c r="B343" s="88"/>
      <c r="C343" s="90">
        <v>3232</v>
      </c>
      <c r="D343" s="91" t="s">
        <v>798</v>
      </c>
      <c r="E343" s="92">
        <v>325000</v>
      </c>
      <c r="F343" s="92">
        <f>G343-E343</f>
        <v>-140000</v>
      </c>
      <c r="G343" s="95">
        <f t="shared" si="177"/>
        <v>185000</v>
      </c>
      <c r="H343" s="92">
        <v>85000</v>
      </c>
      <c r="I343" s="93">
        <v>0</v>
      </c>
      <c r="J343" s="92">
        <v>0</v>
      </c>
      <c r="K343" s="92">
        <v>0</v>
      </c>
      <c r="L343" s="93">
        <v>0</v>
      </c>
      <c r="M343" s="93">
        <v>0</v>
      </c>
      <c r="N343" s="93">
        <v>0</v>
      </c>
      <c r="O343" s="92">
        <v>100000</v>
      </c>
    </row>
    <row r="344" spans="1:15" s="94" customFormat="1" ht="14.25" customHeight="1">
      <c r="A344" s="88" t="s">
        <v>493</v>
      </c>
      <c r="B344" s="88"/>
      <c r="C344" s="90" t="s">
        <v>10</v>
      </c>
      <c r="D344" s="91" t="s">
        <v>1074</v>
      </c>
      <c r="E344" s="92">
        <v>100000</v>
      </c>
      <c r="F344" s="92">
        <f>G344-E344</f>
        <v>-60000</v>
      </c>
      <c r="G344" s="95">
        <f>SUM(H344:O344)</f>
        <v>40000</v>
      </c>
      <c r="H344" s="92">
        <v>40000</v>
      </c>
      <c r="I344" s="93">
        <v>0</v>
      </c>
      <c r="J344" s="92">
        <v>0</v>
      </c>
      <c r="K344" s="92">
        <v>0</v>
      </c>
      <c r="L344" s="93">
        <v>0</v>
      </c>
      <c r="M344" s="93">
        <v>0</v>
      </c>
      <c r="N344" s="93">
        <v>0</v>
      </c>
      <c r="O344" s="92">
        <v>0</v>
      </c>
    </row>
    <row r="345" spans="1:15" s="77" customFormat="1" ht="27.75" customHeight="1">
      <c r="A345" s="75"/>
      <c r="B345" s="78"/>
      <c r="C345" s="171" t="s">
        <v>863</v>
      </c>
      <c r="D345" s="172"/>
      <c r="E345" s="72">
        <f>E346+E354+E361</f>
        <v>2155000</v>
      </c>
      <c r="F345" s="72">
        <f>F346+F354+F361</f>
        <v>-154000</v>
      </c>
      <c r="G345" s="72">
        <f aca="true" t="shared" si="189" ref="G345:G389">SUM(H345:O345)</f>
        <v>2001000</v>
      </c>
      <c r="H345" s="72">
        <f aca="true" t="shared" si="190" ref="H345:O345">H346+H354+H361</f>
        <v>41000</v>
      </c>
      <c r="I345" s="72">
        <f t="shared" si="190"/>
        <v>0</v>
      </c>
      <c r="J345" s="72">
        <f t="shared" si="190"/>
        <v>1640000</v>
      </c>
      <c r="K345" s="72">
        <f t="shared" si="190"/>
        <v>250000</v>
      </c>
      <c r="L345" s="72">
        <f t="shared" si="190"/>
        <v>0</v>
      </c>
      <c r="M345" s="72">
        <f t="shared" si="190"/>
        <v>0</v>
      </c>
      <c r="N345" s="72">
        <f t="shared" si="190"/>
        <v>0</v>
      </c>
      <c r="O345" s="72">
        <f t="shared" si="190"/>
        <v>70000</v>
      </c>
    </row>
    <row r="346" spans="1:15" s="9" customFormat="1" ht="24" customHeight="1">
      <c r="A346" s="13"/>
      <c r="B346" s="60" t="s">
        <v>690</v>
      </c>
      <c r="C346" s="173" t="s">
        <v>864</v>
      </c>
      <c r="D346" s="174"/>
      <c r="E346" s="11">
        <f>E347</f>
        <v>1190000</v>
      </c>
      <c r="F346" s="11">
        <f>F347</f>
        <v>-60000</v>
      </c>
      <c r="G346" s="11">
        <f t="shared" si="189"/>
        <v>1130000</v>
      </c>
      <c r="H346" s="11">
        <f>H347</f>
        <v>0</v>
      </c>
      <c r="I346" s="11">
        <f aca="true" t="shared" si="191" ref="I346:O346">I347</f>
        <v>0</v>
      </c>
      <c r="J346" s="11">
        <f t="shared" si="191"/>
        <v>810000</v>
      </c>
      <c r="K346" s="11">
        <f t="shared" si="191"/>
        <v>250000</v>
      </c>
      <c r="L346" s="11">
        <f t="shared" si="191"/>
        <v>0</v>
      </c>
      <c r="M346" s="11">
        <f t="shared" si="191"/>
        <v>0</v>
      </c>
      <c r="N346" s="11">
        <f t="shared" si="191"/>
        <v>0</v>
      </c>
      <c r="O346" s="11">
        <f t="shared" si="191"/>
        <v>70000</v>
      </c>
    </row>
    <row r="347" spans="1:15" ht="21" customHeight="1">
      <c r="A347" s="41"/>
      <c r="B347" s="39"/>
      <c r="C347" s="31">
        <v>32</v>
      </c>
      <c r="D347" s="37" t="s">
        <v>20</v>
      </c>
      <c r="E347" s="38">
        <f>E348+E351</f>
        <v>1190000</v>
      </c>
      <c r="F347" s="38">
        <f>F348+F351</f>
        <v>-60000</v>
      </c>
      <c r="G347" s="38">
        <f t="shared" si="189"/>
        <v>1130000</v>
      </c>
      <c r="H347" s="38">
        <f>H348+H351</f>
        <v>0</v>
      </c>
      <c r="I347" s="38">
        <f aca="true" t="shared" si="192" ref="I347:O347">I348+I351</f>
        <v>0</v>
      </c>
      <c r="J347" s="38">
        <f t="shared" si="192"/>
        <v>810000</v>
      </c>
      <c r="K347" s="38">
        <f t="shared" si="192"/>
        <v>250000</v>
      </c>
      <c r="L347" s="38">
        <f t="shared" si="192"/>
        <v>0</v>
      </c>
      <c r="M347" s="38">
        <f t="shared" si="192"/>
        <v>0</v>
      </c>
      <c r="N347" s="38">
        <f t="shared" si="192"/>
        <v>0</v>
      </c>
      <c r="O347" s="38">
        <f t="shared" si="192"/>
        <v>70000</v>
      </c>
    </row>
    <row r="348" spans="1:15" ht="18" customHeight="1">
      <c r="A348" s="41"/>
      <c r="B348" s="39"/>
      <c r="C348" s="31">
        <v>322</v>
      </c>
      <c r="D348" s="37" t="s">
        <v>555</v>
      </c>
      <c r="E348" s="38">
        <f>E349+E350</f>
        <v>250000</v>
      </c>
      <c r="F348" s="38">
        <f>F349+F350</f>
        <v>-85000</v>
      </c>
      <c r="G348" s="38">
        <f t="shared" si="189"/>
        <v>165000</v>
      </c>
      <c r="H348" s="38">
        <f>H349+H350</f>
        <v>0</v>
      </c>
      <c r="I348" s="38">
        <f aca="true" t="shared" si="193" ref="I348:O348">I349+I350</f>
        <v>0</v>
      </c>
      <c r="J348" s="38">
        <f t="shared" si="193"/>
        <v>165000</v>
      </c>
      <c r="K348" s="38">
        <f t="shared" si="193"/>
        <v>0</v>
      </c>
      <c r="L348" s="38">
        <f t="shared" si="193"/>
        <v>0</v>
      </c>
      <c r="M348" s="38">
        <f t="shared" si="193"/>
        <v>0</v>
      </c>
      <c r="N348" s="38">
        <f t="shared" si="193"/>
        <v>0</v>
      </c>
      <c r="O348" s="38">
        <f t="shared" si="193"/>
        <v>0</v>
      </c>
    </row>
    <row r="349" spans="1:15" s="94" customFormat="1" ht="15" customHeight="1">
      <c r="A349" s="88" t="s">
        <v>494</v>
      </c>
      <c r="B349" s="88"/>
      <c r="C349" s="90" t="s">
        <v>275</v>
      </c>
      <c r="D349" s="91" t="s">
        <v>25</v>
      </c>
      <c r="E349" s="92">
        <v>150000</v>
      </c>
      <c r="F349" s="92">
        <f>G349-E349</f>
        <v>-85000</v>
      </c>
      <c r="G349" s="95">
        <f>SUM(H349:O349)</f>
        <v>65000</v>
      </c>
      <c r="H349" s="92">
        <v>0</v>
      </c>
      <c r="I349" s="93">
        <v>0</v>
      </c>
      <c r="J349" s="92">
        <v>65000</v>
      </c>
      <c r="K349" s="92"/>
      <c r="L349" s="93">
        <v>0</v>
      </c>
      <c r="M349" s="93">
        <v>0</v>
      </c>
      <c r="N349" s="93">
        <v>0</v>
      </c>
      <c r="O349" s="93">
        <v>0</v>
      </c>
    </row>
    <row r="350" spans="1:15" s="94" customFormat="1" ht="15" customHeight="1">
      <c r="A350" s="88" t="s">
        <v>495</v>
      </c>
      <c r="B350" s="88"/>
      <c r="C350" s="90">
        <v>3224</v>
      </c>
      <c r="D350" s="91" t="s">
        <v>790</v>
      </c>
      <c r="E350" s="92">
        <v>100000</v>
      </c>
      <c r="F350" s="92">
        <f>G350-E350</f>
        <v>0</v>
      </c>
      <c r="G350" s="95">
        <f t="shared" si="189"/>
        <v>100000</v>
      </c>
      <c r="H350" s="92">
        <v>0</v>
      </c>
      <c r="I350" s="93">
        <v>0</v>
      </c>
      <c r="J350" s="92">
        <v>100000</v>
      </c>
      <c r="K350" s="93">
        <v>0</v>
      </c>
      <c r="L350" s="93">
        <v>0</v>
      </c>
      <c r="M350" s="93">
        <v>0</v>
      </c>
      <c r="N350" s="93">
        <v>0</v>
      </c>
      <c r="O350" s="93">
        <v>0</v>
      </c>
    </row>
    <row r="351" spans="1:15" ht="18" customHeight="1">
      <c r="A351" s="39" t="s">
        <v>0</v>
      </c>
      <c r="B351" s="39"/>
      <c r="C351" s="31">
        <v>323</v>
      </c>
      <c r="D351" s="37" t="s">
        <v>29</v>
      </c>
      <c r="E351" s="38">
        <f>SUM(E352:E353)</f>
        <v>940000</v>
      </c>
      <c r="F351" s="38">
        <f>SUM(F352:F353)</f>
        <v>25000</v>
      </c>
      <c r="G351" s="43">
        <f t="shared" si="189"/>
        <v>965000</v>
      </c>
      <c r="H351" s="38">
        <f>SUM(H352:H353)</f>
        <v>0</v>
      </c>
      <c r="I351" s="38">
        <f aca="true" t="shared" si="194" ref="I351:O351">SUM(I352:I353)</f>
        <v>0</v>
      </c>
      <c r="J351" s="38">
        <f t="shared" si="194"/>
        <v>645000</v>
      </c>
      <c r="K351" s="38">
        <f t="shared" si="194"/>
        <v>250000</v>
      </c>
      <c r="L351" s="38">
        <f t="shared" si="194"/>
        <v>0</v>
      </c>
      <c r="M351" s="38">
        <f t="shared" si="194"/>
        <v>0</v>
      </c>
      <c r="N351" s="38">
        <f t="shared" si="194"/>
        <v>0</v>
      </c>
      <c r="O351" s="38">
        <f t="shared" si="194"/>
        <v>70000</v>
      </c>
    </row>
    <row r="352" spans="1:15" s="94" customFormat="1" ht="15" customHeight="1">
      <c r="A352" s="88" t="s">
        <v>496</v>
      </c>
      <c r="B352" s="88"/>
      <c r="C352" s="90">
        <v>3232</v>
      </c>
      <c r="D352" s="91" t="s">
        <v>31</v>
      </c>
      <c r="E352" s="92">
        <v>850000</v>
      </c>
      <c r="F352" s="92">
        <f>G352-E352</f>
        <v>0</v>
      </c>
      <c r="G352" s="95">
        <f t="shared" si="189"/>
        <v>850000</v>
      </c>
      <c r="H352" s="92">
        <v>0</v>
      </c>
      <c r="I352" s="93">
        <v>0</v>
      </c>
      <c r="J352" s="92">
        <v>530000</v>
      </c>
      <c r="K352" s="92">
        <v>250000</v>
      </c>
      <c r="L352" s="93">
        <v>0</v>
      </c>
      <c r="M352" s="93">
        <v>0</v>
      </c>
      <c r="N352" s="93">
        <v>0</v>
      </c>
      <c r="O352" s="92">
        <v>70000</v>
      </c>
    </row>
    <row r="353" spans="1:15" s="94" customFormat="1" ht="15" customHeight="1">
      <c r="A353" s="88" t="s">
        <v>670</v>
      </c>
      <c r="B353" s="88"/>
      <c r="C353" s="90" t="s">
        <v>10</v>
      </c>
      <c r="D353" s="91" t="s">
        <v>563</v>
      </c>
      <c r="E353" s="92">
        <v>90000</v>
      </c>
      <c r="F353" s="92">
        <f>G353-E353</f>
        <v>25000</v>
      </c>
      <c r="G353" s="95">
        <f>SUM(H353:O353)</f>
        <v>115000</v>
      </c>
      <c r="H353" s="92">
        <v>0</v>
      </c>
      <c r="I353" s="93">
        <v>0</v>
      </c>
      <c r="J353" s="92">
        <v>115000</v>
      </c>
      <c r="K353" s="92">
        <v>0</v>
      </c>
      <c r="L353" s="93">
        <v>0</v>
      </c>
      <c r="M353" s="93">
        <v>0</v>
      </c>
      <c r="N353" s="93">
        <v>0</v>
      </c>
      <c r="O353" s="92">
        <v>0</v>
      </c>
    </row>
    <row r="354" spans="1:15" s="9" customFormat="1" ht="25.5" customHeight="1">
      <c r="A354" s="19"/>
      <c r="B354" s="60" t="s">
        <v>689</v>
      </c>
      <c r="C354" s="173" t="s">
        <v>1021</v>
      </c>
      <c r="D354" s="174"/>
      <c r="E354" s="11">
        <f>E355</f>
        <v>765000</v>
      </c>
      <c r="F354" s="11">
        <f>F355</f>
        <v>56000</v>
      </c>
      <c r="G354" s="117">
        <f t="shared" si="189"/>
        <v>821000</v>
      </c>
      <c r="H354" s="11">
        <f>H355</f>
        <v>41000</v>
      </c>
      <c r="I354" s="11">
        <f aca="true" t="shared" si="195" ref="I354:O354">I355</f>
        <v>0</v>
      </c>
      <c r="J354" s="11">
        <f t="shared" si="195"/>
        <v>780000</v>
      </c>
      <c r="K354" s="11">
        <f t="shared" si="195"/>
        <v>0</v>
      </c>
      <c r="L354" s="11">
        <f t="shared" si="195"/>
        <v>0</v>
      </c>
      <c r="M354" s="11">
        <f t="shared" si="195"/>
        <v>0</v>
      </c>
      <c r="N354" s="11">
        <f t="shared" si="195"/>
        <v>0</v>
      </c>
      <c r="O354" s="11">
        <f t="shared" si="195"/>
        <v>0</v>
      </c>
    </row>
    <row r="355" spans="1:15" ht="21" customHeight="1">
      <c r="A355" s="41"/>
      <c r="B355" s="39"/>
      <c r="C355" s="31">
        <v>32</v>
      </c>
      <c r="D355" s="37" t="s">
        <v>20</v>
      </c>
      <c r="E355" s="38">
        <f>E356+E359</f>
        <v>765000</v>
      </c>
      <c r="F355" s="38">
        <f>F356+F359</f>
        <v>56000</v>
      </c>
      <c r="G355" s="43">
        <f t="shared" si="189"/>
        <v>821000</v>
      </c>
      <c r="H355" s="38">
        <f>H356+H359</f>
        <v>41000</v>
      </c>
      <c r="I355" s="38">
        <f>I356+I359</f>
        <v>0</v>
      </c>
      <c r="J355" s="38">
        <f>J356+J359</f>
        <v>780000</v>
      </c>
      <c r="K355" s="38">
        <f>K356</f>
        <v>0</v>
      </c>
      <c r="L355" s="38">
        <f>L356</f>
        <v>0</v>
      </c>
      <c r="M355" s="38">
        <f>M356</f>
        <v>0</v>
      </c>
      <c r="N355" s="38">
        <f>N356</f>
        <v>0</v>
      </c>
      <c r="O355" s="38">
        <f>O356</f>
        <v>0</v>
      </c>
    </row>
    <row r="356" spans="1:15" ht="18" customHeight="1">
      <c r="A356" s="41"/>
      <c r="B356" s="39"/>
      <c r="C356" s="31">
        <v>323</v>
      </c>
      <c r="D356" s="37" t="s">
        <v>29</v>
      </c>
      <c r="E356" s="38">
        <f>SUM(E357:E358)</f>
        <v>715000</v>
      </c>
      <c r="F356" s="38">
        <f>SUM(F357:F358)</f>
        <v>56000</v>
      </c>
      <c r="G356" s="43">
        <f t="shared" si="189"/>
        <v>771000</v>
      </c>
      <c r="H356" s="38">
        <f>SUM(H357:H358)</f>
        <v>41000</v>
      </c>
      <c r="I356" s="38">
        <f aca="true" t="shared" si="196" ref="I356:O356">SUM(I357:I358)</f>
        <v>0</v>
      </c>
      <c r="J356" s="38">
        <f t="shared" si="196"/>
        <v>730000</v>
      </c>
      <c r="K356" s="38">
        <f t="shared" si="196"/>
        <v>0</v>
      </c>
      <c r="L356" s="38">
        <f t="shared" si="196"/>
        <v>0</v>
      </c>
      <c r="M356" s="38">
        <f t="shared" si="196"/>
        <v>0</v>
      </c>
      <c r="N356" s="38">
        <f>SUM(N357:N358)</f>
        <v>0</v>
      </c>
      <c r="O356" s="38">
        <f t="shared" si="196"/>
        <v>0</v>
      </c>
    </row>
    <row r="357" spans="1:15" s="94" customFormat="1" ht="15" customHeight="1">
      <c r="A357" s="88" t="s">
        <v>497</v>
      </c>
      <c r="B357" s="88"/>
      <c r="C357" s="90" t="s">
        <v>389</v>
      </c>
      <c r="D357" s="91" t="s">
        <v>799</v>
      </c>
      <c r="E357" s="92">
        <v>400000</v>
      </c>
      <c r="F357" s="92">
        <f>G357-E357</f>
        <v>0</v>
      </c>
      <c r="G357" s="95">
        <f>SUM(H357:O357)</f>
        <v>400000</v>
      </c>
      <c r="H357" s="92">
        <v>0</v>
      </c>
      <c r="I357" s="93">
        <v>0</v>
      </c>
      <c r="J357" s="92">
        <v>400000</v>
      </c>
      <c r="K357" s="92">
        <v>0</v>
      </c>
      <c r="L357" s="93">
        <v>0</v>
      </c>
      <c r="M357" s="92">
        <v>0</v>
      </c>
      <c r="N357" s="93">
        <v>0</v>
      </c>
      <c r="O357" s="92">
        <v>0</v>
      </c>
    </row>
    <row r="358" spans="1:15" s="94" customFormat="1" ht="15" customHeight="1">
      <c r="A358" s="88" t="s">
        <v>498</v>
      </c>
      <c r="B358" s="88"/>
      <c r="C358" s="90" t="s">
        <v>356</v>
      </c>
      <c r="D358" s="91" t="s">
        <v>1029</v>
      </c>
      <c r="E358" s="92">
        <v>315000</v>
      </c>
      <c r="F358" s="92">
        <f>G358-E358</f>
        <v>56000</v>
      </c>
      <c r="G358" s="95">
        <f t="shared" si="189"/>
        <v>371000</v>
      </c>
      <c r="H358" s="92">
        <v>41000</v>
      </c>
      <c r="I358" s="93">
        <v>0</v>
      </c>
      <c r="J358" s="92">
        <v>330000</v>
      </c>
      <c r="K358" s="92">
        <v>0</v>
      </c>
      <c r="L358" s="93">
        <v>0</v>
      </c>
      <c r="M358" s="92">
        <v>0</v>
      </c>
      <c r="N358" s="93">
        <v>0</v>
      </c>
      <c r="O358" s="93">
        <v>0</v>
      </c>
    </row>
    <row r="359" spans="1:15" ht="18" customHeight="1">
      <c r="A359" s="39"/>
      <c r="B359" s="39"/>
      <c r="C359" s="31">
        <v>329</v>
      </c>
      <c r="D359" s="37" t="s">
        <v>34</v>
      </c>
      <c r="E359" s="38">
        <f>E360</f>
        <v>50000</v>
      </c>
      <c r="F359" s="38">
        <f>F360</f>
        <v>0</v>
      </c>
      <c r="G359" s="43">
        <f t="shared" si="189"/>
        <v>50000</v>
      </c>
      <c r="H359" s="38">
        <f>H360</f>
        <v>0</v>
      </c>
      <c r="I359" s="38">
        <f>I360</f>
        <v>0</v>
      </c>
      <c r="J359" s="38">
        <f>J360</f>
        <v>50000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s="94" customFormat="1" ht="15" customHeight="1">
      <c r="A360" s="88" t="s">
        <v>499</v>
      </c>
      <c r="B360" s="88"/>
      <c r="C360" s="90">
        <v>3291</v>
      </c>
      <c r="D360" s="91" t="s">
        <v>800</v>
      </c>
      <c r="E360" s="92">
        <v>50000</v>
      </c>
      <c r="F360" s="92">
        <f>G360-E360</f>
        <v>0</v>
      </c>
      <c r="G360" s="95">
        <f t="shared" si="189"/>
        <v>50000</v>
      </c>
      <c r="H360" s="92">
        <v>0</v>
      </c>
      <c r="I360" s="93">
        <v>0</v>
      </c>
      <c r="J360" s="92">
        <v>50000</v>
      </c>
      <c r="K360" s="93">
        <v>0</v>
      </c>
      <c r="L360" s="93">
        <v>0</v>
      </c>
      <c r="M360" s="93">
        <v>0</v>
      </c>
      <c r="N360" s="93">
        <v>0</v>
      </c>
      <c r="O360" s="93">
        <v>0</v>
      </c>
    </row>
    <row r="361" spans="1:15" s="9" customFormat="1" ht="24" customHeight="1">
      <c r="A361" s="13"/>
      <c r="B361" s="60" t="s">
        <v>690</v>
      </c>
      <c r="C361" s="161" t="s">
        <v>906</v>
      </c>
      <c r="D361" s="160"/>
      <c r="E361" s="11">
        <f aca="true" t="shared" si="197" ref="E361:F363">E362</f>
        <v>200000</v>
      </c>
      <c r="F361" s="11">
        <f t="shared" si="197"/>
        <v>-150000</v>
      </c>
      <c r="G361" s="117">
        <f t="shared" si="189"/>
        <v>50000</v>
      </c>
      <c r="H361" s="11">
        <f>H362</f>
        <v>0</v>
      </c>
      <c r="I361" s="11">
        <f aca="true" t="shared" si="198" ref="I361:O363">I362</f>
        <v>0</v>
      </c>
      <c r="J361" s="11">
        <f t="shared" si="198"/>
        <v>50000</v>
      </c>
      <c r="K361" s="11">
        <f t="shared" si="198"/>
        <v>0</v>
      </c>
      <c r="L361" s="11">
        <f t="shared" si="198"/>
        <v>0</v>
      </c>
      <c r="M361" s="11">
        <f t="shared" si="198"/>
        <v>0</v>
      </c>
      <c r="N361" s="11">
        <f t="shared" si="198"/>
        <v>0</v>
      </c>
      <c r="O361" s="11">
        <f t="shared" si="198"/>
        <v>0</v>
      </c>
    </row>
    <row r="362" spans="1:15" ht="18" customHeight="1">
      <c r="A362" s="41"/>
      <c r="B362" s="39" t="s">
        <v>0</v>
      </c>
      <c r="C362" s="31">
        <v>42</v>
      </c>
      <c r="D362" s="37" t="s">
        <v>733</v>
      </c>
      <c r="E362" s="38">
        <f t="shared" si="197"/>
        <v>200000</v>
      </c>
      <c r="F362" s="38">
        <f t="shared" si="197"/>
        <v>-150000</v>
      </c>
      <c r="G362" s="43">
        <f t="shared" si="189"/>
        <v>50000</v>
      </c>
      <c r="H362" s="38">
        <f>H363</f>
        <v>0</v>
      </c>
      <c r="I362" s="38">
        <f t="shared" si="198"/>
        <v>0</v>
      </c>
      <c r="J362" s="38">
        <f t="shared" si="198"/>
        <v>50000</v>
      </c>
      <c r="K362" s="38">
        <f t="shared" si="198"/>
        <v>0</v>
      </c>
      <c r="L362" s="38">
        <f t="shared" si="198"/>
        <v>0</v>
      </c>
      <c r="M362" s="38">
        <f t="shared" si="198"/>
        <v>0</v>
      </c>
      <c r="N362" s="38">
        <f t="shared" si="198"/>
        <v>0</v>
      </c>
      <c r="O362" s="38">
        <f t="shared" si="198"/>
        <v>0</v>
      </c>
    </row>
    <row r="363" spans="1:15" ht="18" customHeight="1">
      <c r="A363" s="41"/>
      <c r="B363" s="39" t="s">
        <v>0</v>
      </c>
      <c r="C363" s="31" t="s">
        <v>108</v>
      </c>
      <c r="D363" s="37" t="s">
        <v>734</v>
      </c>
      <c r="E363" s="38">
        <f t="shared" si="197"/>
        <v>200000</v>
      </c>
      <c r="F363" s="38">
        <f t="shared" si="197"/>
        <v>-150000</v>
      </c>
      <c r="G363" s="43">
        <f t="shared" si="189"/>
        <v>50000</v>
      </c>
      <c r="H363" s="38">
        <f>H364</f>
        <v>0</v>
      </c>
      <c r="I363" s="38">
        <f t="shared" si="198"/>
        <v>0</v>
      </c>
      <c r="J363" s="38">
        <f t="shared" si="198"/>
        <v>50000</v>
      </c>
      <c r="K363" s="38">
        <f t="shared" si="198"/>
        <v>0</v>
      </c>
      <c r="L363" s="38">
        <f t="shared" si="198"/>
        <v>0</v>
      </c>
      <c r="M363" s="38">
        <f t="shared" si="198"/>
        <v>0</v>
      </c>
      <c r="N363" s="38">
        <f t="shared" si="198"/>
        <v>0</v>
      </c>
      <c r="O363" s="38">
        <f t="shared" si="198"/>
        <v>0</v>
      </c>
    </row>
    <row r="364" spans="1:15" s="94" customFormat="1" ht="15" customHeight="1">
      <c r="A364" s="125" t="s">
        <v>500</v>
      </c>
      <c r="B364" s="125"/>
      <c r="C364" s="126" t="s">
        <v>309</v>
      </c>
      <c r="D364" s="127" t="s">
        <v>907</v>
      </c>
      <c r="E364" s="128">
        <v>200000</v>
      </c>
      <c r="F364" s="128">
        <f>G364-E364</f>
        <v>-150000</v>
      </c>
      <c r="G364" s="129">
        <f t="shared" si="189"/>
        <v>50000</v>
      </c>
      <c r="H364" s="128">
        <v>0</v>
      </c>
      <c r="I364" s="128">
        <v>0</v>
      </c>
      <c r="J364" s="128">
        <v>50000</v>
      </c>
      <c r="K364" s="128">
        <v>0</v>
      </c>
      <c r="L364" s="130">
        <v>0</v>
      </c>
      <c r="M364" s="130">
        <v>0</v>
      </c>
      <c r="N364" s="130">
        <v>0</v>
      </c>
      <c r="O364" s="128">
        <v>0</v>
      </c>
    </row>
    <row r="365" s="131" customFormat="1" ht="56.25" customHeight="1">
      <c r="B365" s="141"/>
    </row>
    <row r="366" spans="1:15" s="131" customFormat="1" ht="17.25" customHeight="1">
      <c r="A366" s="179" t="s">
        <v>2</v>
      </c>
      <c r="B366" s="180" t="s">
        <v>44</v>
      </c>
      <c r="C366" s="181" t="s">
        <v>554</v>
      </c>
      <c r="D366" s="183" t="s">
        <v>59</v>
      </c>
      <c r="E366" s="189" t="s">
        <v>1052</v>
      </c>
      <c r="F366" s="189" t="s">
        <v>921</v>
      </c>
      <c r="G366" s="181" t="s">
        <v>1053</v>
      </c>
      <c r="H366" s="182" t="s">
        <v>1054</v>
      </c>
      <c r="I366" s="182"/>
      <c r="J366" s="182"/>
      <c r="K366" s="182"/>
      <c r="L366" s="182"/>
      <c r="M366" s="182"/>
      <c r="N366" s="182"/>
      <c r="O366" s="182"/>
    </row>
    <row r="367" spans="1:15" ht="36" customHeight="1">
      <c r="A367" s="179"/>
      <c r="B367" s="179"/>
      <c r="C367" s="182"/>
      <c r="D367" s="183"/>
      <c r="E367" s="190"/>
      <c r="F367" s="190"/>
      <c r="G367" s="182"/>
      <c r="H367" s="102" t="s">
        <v>272</v>
      </c>
      <c r="I367" s="102" t="s">
        <v>45</v>
      </c>
      <c r="J367" s="102" t="s">
        <v>271</v>
      </c>
      <c r="K367" s="102" t="s">
        <v>273</v>
      </c>
      <c r="L367" s="102" t="s">
        <v>46</v>
      </c>
      <c r="M367" s="102" t="s">
        <v>738</v>
      </c>
      <c r="N367" s="102" t="s">
        <v>274</v>
      </c>
      <c r="O367" s="102" t="s">
        <v>628</v>
      </c>
    </row>
    <row r="368" spans="1:15" ht="10.5" customHeight="1">
      <c r="A368" s="54">
        <v>1</v>
      </c>
      <c r="B368" s="54">
        <v>2</v>
      </c>
      <c r="C368" s="54">
        <v>3</v>
      </c>
      <c r="D368" s="54">
        <v>4</v>
      </c>
      <c r="E368" s="54">
        <v>5</v>
      </c>
      <c r="F368" s="54">
        <v>6</v>
      </c>
      <c r="G368" s="54">
        <v>7</v>
      </c>
      <c r="H368" s="54">
        <v>8</v>
      </c>
      <c r="I368" s="54">
        <v>9</v>
      </c>
      <c r="J368" s="54">
        <v>10</v>
      </c>
      <c r="K368" s="54">
        <v>11</v>
      </c>
      <c r="L368" s="54">
        <v>12</v>
      </c>
      <c r="M368" s="54">
        <v>13</v>
      </c>
      <c r="N368" s="54">
        <v>14</v>
      </c>
      <c r="O368" s="54">
        <v>15</v>
      </c>
    </row>
    <row r="369" spans="1:15" s="77" customFormat="1" ht="27.75" customHeight="1">
      <c r="A369" s="75"/>
      <c r="B369" s="76"/>
      <c r="C369" s="171" t="s">
        <v>865</v>
      </c>
      <c r="D369" s="172"/>
      <c r="E369" s="72">
        <f>E370+E374+E379</f>
        <v>1200000</v>
      </c>
      <c r="F369" s="72">
        <f>F370+F374+F379</f>
        <v>-140000</v>
      </c>
      <c r="G369" s="72">
        <f t="shared" si="189"/>
        <v>1060000</v>
      </c>
      <c r="H369" s="72">
        <f aca="true" t="shared" si="199" ref="H369:O369">H370+H374+H379</f>
        <v>860000</v>
      </c>
      <c r="I369" s="72">
        <f t="shared" si="199"/>
        <v>0</v>
      </c>
      <c r="J369" s="72">
        <f t="shared" si="199"/>
        <v>0</v>
      </c>
      <c r="K369" s="72">
        <f t="shared" si="199"/>
        <v>200000</v>
      </c>
      <c r="L369" s="72">
        <f t="shared" si="199"/>
        <v>0</v>
      </c>
      <c r="M369" s="72">
        <f t="shared" si="199"/>
        <v>0</v>
      </c>
      <c r="N369" s="72">
        <f t="shared" si="199"/>
        <v>0</v>
      </c>
      <c r="O369" s="72">
        <f t="shared" si="199"/>
        <v>0</v>
      </c>
    </row>
    <row r="370" spans="1:15" s="9" customFormat="1" ht="24" customHeight="1">
      <c r="A370" s="13"/>
      <c r="B370" s="60" t="s">
        <v>688</v>
      </c>
      <c r="C370" s="170" t="s">
        <v>866</v>
      </c>
      <c r="D370" s="165"/>
      <c r="E370" s="11">
        <f>E371</f>
        <v>660000</v>
      </c>
      <c r="F370" s="11">
        <f>F371</f>
        <v>0</v>
      </c>
      <c r="G370" s="11">
        <f t="shared" si="189"/>
        <v>660000</v>
      </c>
      <c r="H370" s="11">
        <f>H371</f>
        <v>660000</v>
      </c>
      <c r="I370" s="11">
        <f aca="true" t="shared" si="200" ref="I370:O370">I371</f>
        <v>0</v>
      </c>
      <c r="J370" s="11">
        <f t="shared" si="200"/>
        <v>0</v>
      </c>
      <c r="K370" s="11">
        <f t="shared" si="200"/>
        <v>0</v>
      </c>
      <c r="L370" s="11">
        <f t="shared" si="200"/>
        <v>0</v>
      </c>
      <c r="M370" s="11">
        <f t="shared" si="200"/>
        <v>0</v>
      </c>
      <c r="N370" s="11">
        <f t="shared" si="200"/>
        <v>0</v>
      </c>
      <c r="O370" s="11">
        <f t="shared" si="200"/>
        <v>0</v>
      </c>
    </row>
    <row r="371" spans="1:15" ht="21" customHeight="1">
      <c r="A371" s="41"/>
      <c r="B371" s="39"/>
      <c r="C371" s="31" t="s">
        <v>589</v>
      </c>
      <c r="D371" s="37" t="s">
        <v>801</v>
      </c>
      <c r="E371" s="38">
        <f>E372</f>
        <v>660000</v>
      </c>
      <c r="F371" s="38">
        <f>F372</f>
        <v>0</v>
      </c>
      <c r="G371" s="38">
        <f t="shared" si="189"/>
        <v>660000</v>
      </c>
      <c r="H371" s="38">
        <f>H372</f>
        <v>660000</v>
      </c>
      <c r="I371" s="38">
        <f aca="true" t="shared" si="201" ref="I371:O371">I372</f>
        <v>0</v>
      </c>
      <c r="J371" s="38">
        <f t="shared" si="201"/>
        <v>0</v>
      </c>
      <c r="K371" s="38">
        <f t="shared" si="201"/>
        <v>0</v>
      </c>
      <c r="L371" s="38">
        <f t="shared" si="201"/>
        <v>0</v>
      </c>
      <c r="M371" s="38">
        <f t="shared" si="201"/>
        <v>0</v>
      </c>
      <c r="N371" s="38">
        <f t="shared" si="201"/>
        <v>0</v>
      </c>
      <c r="O371" s="38">
        <f t="shared" si="201"/>
        <v>0</v>
      </c>
    </row>
    <row r="372" spans="1:15" ht="18" customHeight="1">
      <c r="A372" s="41"/>
      <c r="B372" s="39"/>
      <c r="C372" s="31" t="s">
        <v>620</v>
      </c>
      <c r="D372" s="37" t="s">
        <v>802</v>
      </c>
      <c r="E372" s="38">
        <f>SUM(E373:E373)</f>
        <v>660000</v>
      </c>
      <c r="F372" s="38">
        <f>SUM(F373:F373)</f>
        <v>0</v>
      </c>
      <c r="G372" s="38">
        <f t="shared" si="189"/>
        <v>660000</v>
      </c>
      <c r="H372" s="38">
        <f>SUM(H373:H373)</f>
        <v>660000</v>
      </c>
      <c r="I372" s="38">
        <f aca="true" t="shared" si="202" ref="I372:O372">I373</f>
        <v>0</v>
      </c>
      <c r="J372" s="38">
        <f t="shared" si="202"/>
        <v>0</v>
      </c>
      <c r="K372" s="38">
        <f t="shared" si="202"/>
        <v>0</v>
      </c>
      <c r="L372" s="38">
        <f t="shared" si="202"/>
        <v>0</v>
      </c>
      <c r="M372" s="38">
        <f t="shared" si="202"/>
        <v>0</v>
      </c>
      <c r="N372" s="38">
        <f t="shared" si="202"/>
        <v>0</v>
      </c>
      <c r="O372" s="38">
        <f t="shared" si="202"/>
        <v>0</v>
      </c>
    </row>
    <row r="373" spans="1:15" s="94" customFormat="1" ht="15" customHeight="1">
      <c r="A373" s="96" t="s">
        <v>501</v>
      </c>
      <c r="B373" s="88"/>
      <c r="C373" s="90" t="s">
        <v>621</v>
      </c>
      <c r="D373" s="91" t="s">
        <v>803</v>
      </c>
      <c r="E373" s="92">
        <v>660000</v>
      </c>
      <c r="F373" s="92">
        <f>G373-E373</f>
        <v>0</v>
      </c>
      <c r="G373" s="95">
        <f t="shared" si="189"/>
        <v>660000</v>
      </c>
      <c r="H373" s="92">
        <v>660000</v>
      </c>
      <c r="I373" s="93">
        <v>0</v>
      </c>
      <c r="J373" s="93">
        <v>0</v>
      </c>
      <c r="K373" s="93">
        <v>0</v>
      </c>
      <c r="L373" s="93">
        <v>0</v>
      </c>
      <c r="M373" s="93">
        <v>0</v>
      </c>
      <c r="N373" s="93">
        <v>0</v>
      </c>
      <c r="O373" s="93">
        <v>0</v>
      </c>
    </row>
    <row r="374" spans="1:15" s="9" customFormat="1" ht="24" customHeight="1">
      <c r="A374" s="19"/>
      <c r="B374" s="60" t="s">
        <v>688</v>
      </c>
      <c r="C374" s="159" t="s">
        <v>867</v>
      </c>
      <c r="D374" s="160"/>
      <c r="E374" s="11">
        <f>E375</f>
        <v>40000</v>
      </c>
      <c r="F374" s="11">
        <f>F375</f>
        <v>-40000</v>
      </c>
      <c r="G374" s="117">
        <f t="shared" si="189"/>
        <v>0</v>
      </c>
      <c r="H374" s="11">
        <f>H375</f>
        <v>0</v>
      </c>
      <c r="I374" s="11">
        <f aca="true" t="shared" si="203" ref="I374:O374">I375</f>
        <v>0</v>
      </c>
      <c r="J374" s="11">
        <f t="shared" si="203"/>
        <v>0</v>
      </c>
      <c r="K374" s="11">
        <f t="shared" si="203"/>
        <v>0</v>
      </c>
      <c r="L374" s="11">
        <f t="shared" si="203"/>
        <v>0</v>
      </c>
      <c r="M374" s="11">
        <f t="shared" si="203"/>
        <v>0</v>
      </c>
      <c r="N374" s="11">
        <f t="shared" si="203"/>
        <v>0</v>
      </c>
      <c r="O374" s="11">
        <f t="shared" si="203"/>
        <v>0</v>
      </c>
    </row>
    <row r="375" spans="1:15" ht="21" customHeight="1">
      <c r="A375" s="39"/>
      <c r="B375" s="39"/>
      <c r="C375" s="31" t="s">
        <v>589</v>
      </c>
      <c r="D375" s="37" t="s">
        <v>801</v>
      </c>
      <c r="E375" s="38">
        <f>E376</f>
        <v>40000</v>
      </c>
      <c r="F375" s="38">
        <f>F376</f>
        <v>-40000</v>
      </c>
      <c r="G375" s="43">
        <f t="shared" si="189"/>
        <v>0</v>
      </c>
      <c r="H375" s="38">
        <f>H376</f>
        <v>0</v>
      </c>
      <c r="I375" s="38">
        <f aca="true" t="shared" si="204" ref="I375:O375">I376</f>
        <v>0</v>
      </c>
      <c r="J375" s="38">
        <f t="shared" si="204"/>
        <v>0</v>
      </c>
      <c r="K375" s="38">
        <f t="shared" si="204"/>
        <v>0</v>
      </c>
      <c r="L375" s="38">
        <f t="shared" si="204"/>
        <v>0</v>
      </c>
      <c r="M375" s="38">
        <f t="shared" si="204"/>
        <v>0</v>
      </c>
      <c r="N375" s="38">
        <f t="shared" si="204"/>
        <v>0</v>
      </c>
      <c r="O375" s="38">
        <f t="shared" si="204"/>
        <v>0</v>
      </c>
    </row>
    <row r="376" spans="1:15" ht="18" customHeight="1">
      <c r="A376" s="39"/>
      <c r="B376" s="39"/>
      <c r="C376" s="31" t="s">
        <v>620</v>
      </c>
      <c r="D376" s="37" t="s">
        <v>802</v>
      </c>
      <c r="E376" s="38">
        <f>SUM(E377:E378)</f>
        <v>40000</v>
      </c>
      <c r="F376" s="38">
        <f>SUM(F377:F378)</f>
        <v>-40000</v>
      </c>
      <c r="G376" s="43">
        <f t="shared" si="189"/>
        <v>0</v>
      </c>
      <c r="H376" s="38">
        <f>SUM(H377:H378)</f>
        <v>0</v>
      </c>
      <c r="I376" s="38">
        <f aca="true" t="shared" si="205" ref="I376:O376">SUM(I377:I378)</f>
        <v>0</v>
      </c>
      <c r="J376" s="38">
        <f t="shared" si="205"/>
        <v>0</v>
      </c>
      <c r="K376" s="38">
        <f t="shared" si="205"/>
        <v>0</v>
      </c>
      <c r="L376" s="38">
        <f t="shared" si="205"/>
        <v>0</v>
      </c>
      <c r="M376" s="38">
        <f t="shared" si="205"/>
        <v>0</v>
      </c>
      <c r="N376" s="38">
        <f>SUM(N377:N378)</f>
        <v>0</v>
      </c>
      <c r="O376" s="38">
        <f t="shared" si="205"/>
        <v>0</v>
      </c>
    </row>
    <row r="377" spans="1:15" s="94" customFormat="1" ht="15" customHeight="1">
      <c r="A377" s="96" t="s">
        <v>502</v>
      </c>
      <c r="B377" s="88"/>
      <c r="C377" s="90" t="s">
        <v>621</v>
      </c>
      <c r="D377" s="91" t="s">
        <v>804</v>
      </c>
      <c r="E377" s="92">
        <v>20000</v>
      </c>
      <c r="F377" s="92">
        <f>G377-E377</f>
        <v>-20000</v>
      </c>
      <c r="G377" s="95">
        <f t="shared" si="189"/>
        <v>0</v>
      </c>
      <c r="H377" s="92">
        <v>0</v>
      </c>
      <c r="I377" s="93">
        <v>0</v>
      </c>
      <c r="J377" s="93">
        <v>0</v>
      </c>
      <c r="K377" s="93">
        <v>0</v>
      </c>
      <c r="L377" s="93">
        <v>0</v>
      </c>
      <c r="M377" s="93">
        <v>0</v>
      </c>
      <c r="N377" s="93">
        <v>0</v>
      </c>
      <c r="O377" s="93">
        <v>0</v>
      </c>
    </row>
    <row r="378" spans="1:15" s="94" customFormat="1" ht="15" customHeight="1">
      <c r="A378" s="96" t="s">
        <v>503</v>
      </c>
      <c r="B378" s="88"/>
      <c r="C378" s="90" t="s">
        <v>622</v>
      </c>
      <c r="D378" s="91" t="s">
        <v>805</v>
      </c>
      <c r="E378" s="92">
        <v>20000</v>
      </c>
      <c r="F378" s="92">
        <f>G378-E378</f>
        <v>-20000</v>
      </c>
      <c r="G378" s="95">
        <f t="shared" si="189"/>
        <v>0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92">
        <v>0</v>
      </c>
      <c r="N378" s="92">
        <v>0</v>
      </c>
      <c r="O378" s="92">
        <v>0</v>
      </c>
    </row>
    <row r="379" spans="1:15" s="9" customFormat="1" ht="24" customHeight="1">
      <c r="A379" s="13"/>
      <c r="B379" s="60" t="s">
        <v>688</v>
      </c>
      <c r="C379" s="161" t="s">
        <v>868</v>
      </c>
      <c r="D379" s="160"/>
      <c r="E379" s="11">
        <f>E380</f>
        <v>500000</v>
      </c>
      <c r="F379" s="11">
        <f>F380</f>
        <v>-100000</v>
      </c>
      <c r="G379" s="117">
        <f t="shared" si="189"/>
        <v>400000</v>
      </c>
      <c r="H379" s="11">
        <f>H380</f>
        <v>200000</v>
      </c>
      <c r="I379" s="11">
        <f aca="true" t="shared" si="206" ref="I379:O380">I380</f>
        <v>0</v>
      </c>
      <c r="J379" s="11">
        <f t="shared" si="206"/>
        <v>0</v>
      </c>
      <c r="K379" s="11">
        <f t="shared" si="206"/>
        <v>200000</v>
      </c>
      <c r="L379" s="11">
        <f t="shared" si="206"/>
        <v>0</v>
      </c>
      <c r="M379" s="11">
        <f t="shared" si="206"/>
        <v>0</v>
      </c>
      <c r="N379" s="11">
        <f t="shared" si="206"/>
        <v>0</v>
      </c>
      <c r="O379" s="11">
        <f t="shared" si="206"/>
        <v>0</v>
      </c>
    </row>
    <row r="380" spans="1:15" ht="21" customHeight="1">
      <c r="A380" s="41"/>
      <c r="B380" s="39"/>
      <c r="C380" s="31" t="s">
        <v>306</v>
      </c>
      <c r="D380" s="37" t="s">
        <v>806</v>
      </c>
      <c r="E380" s="38">
        <f>E381</f>
        <v>500000</v>
      </c>
      <c r="F380" s="38">
        <f>F381</f>
        <v>-100000</v>
      </c>
      <c r="G380" s="43">
        <f t="shared" si="189"/>
        <v>400000</v>
      </c>
      <c r="H380" s="38">
        <f>H381</f>
        <v>200000</v>
      </c>
      <c r="I380" s="38">
        <f t="shared" si="206"/>
        <v>0</v>
      </c>
      <c r="J380" s="38">
        <f t="shared" si="206"/>
        <v>0</v>
      </c>
      <c r="K380" s="38">
        <f t="shared" si="206"/>
        <v>200000</v>
      </c>
      <c r="L380" s="38">
        <f t="shared" si="206"/>
        <v>0</v>
      </c>
      <c r="M380" s="38">
        <f t="shared" si="206"/>
        <v>0</v>
      </c>
      <c r="N380" s="38">
        <f t="shared" si="206"/>
        <v>0</v>
      </c>
      <c r="O380" s="38">
        <f t="shared" si="206"/>
        <v>0</v>
      </c>
    </row>
    <row r="381" spans="1:15" ht="18" customHeight="1">
      <c r="A381" s="41"/>
      <c r="B381" s="39"/>
      <c r="C381" s="31" t="s">
        <v>108</v>
      </c>
      <c r="D381" s="37" t="s">
        <v>734</v>
      </c>
      <c r="E381" s="38">
        <f aca="true" t="shared" si="207" ref="E381:O381">E382</f>
        <v>500000</v>
      </c>
      <c r="F381" s="38">
        <f t="shared" si="207"/>
        <v>-100000</v>
      </c>
      <c r="G381" s="43">
        <f t="shared" si="189"/>
        <v>400000</v>
      </c>
      <c r="H381" s="38">
        <f t="shared" si="207"/>
        <v>200000</v>
      </c>
      <c r="I381" s="38">
        <f t="shared" si="207"/>
        <v>0</v>
      </c>
      <c r="J381" s="38">
        <f t="shared" si="207"/>
        <v>0</v>
      </c>
      <c r="K381" s="38">
        <f t="shared" si="207"/>
        <v>200000</v>
      </c>
      <c r="L381" s="38">
        <f t="shared" si="207"/>
        <v>0</v>
      </c>
      <c r="M381" s="38">
        <f t="shared" si="207"/>
        <v>0</v>
      </c>
      <c r="N381" s="38">
        <f t="shared" si="207"/>
        <v>0</v>
      </c>
      <c r="O381" s="38">
        <f t="shared" si="207"/>
        <v>0</v>
      </c>
    </row>
    <row r="382" spans="1:15" s="94" customFormat="1" ht="15" customHeight="1">
      <c r="A382" s="88" t="s">
        <v>504</v>
      </c>
      <c r="B382" s="88"/>
      <c r="C382" s="90" t="s">
        <v>347</v>
      </c>
      <c r="D382" s="90" t="s">
        <v>807</v>
      </c>
      <c r="E382" s="92">
        <v>500000</v>
      </c>
      <c r="F382" s="92">
        <f>G382-E382</f>
        <v>-100000</v>
      </c>
      <c r="G382" s="95">
        <f t="shared" si="189"/>
        <v>400000</v>
      </c>
      <c r="H382" s="92">
        <v>200000</v>
      </c>
      <c r="I382" s="93">
        <v>0</v>
      </c>
      <c r="J382" s="93">
        <v>0</v>
      </c>
      <c r="K382" s="92">
        <v>200000</v>
      </c>
      <c r="L382" s="93">
        <v>0</v>
      </c>
      <c r="M382" s="93">
        <v>0</v>
      </c>
      <c r="N382" s="93">
        <v>0</v>
      </c>
      <c r="O382" s="92">
        <v>0</v>
      </c>
    </row>
    <row r="383" spans="1:15" s="77" customFormat="1" ht="27" customHeight="1">
      <c r="A383" s="76"/>
      <c r="B383" s="78"/>
      <c r="C383" s="162" t="s">
        <v>869</v>
      </c>
      <c r="D383" s="163"/>
      <c r="E383" s="72">
        <f>E384+E390+E398+E402+E406</f>
        <v>2243000</v>
      </c>
      <c r="F383" s="72">
        <f>F384+F390+F398+F402+F406</f>
        <v>-768000</v>
      </c>
      <c r="G383" s="72">
        <f t="shared" si="189"/>
        <v>1475000</v>
      </c>
      <c r="H383" s="72">
        <f aca="true" t="shared" si="208" ref="H383:O383">H384+H390+H398+H402+H406</f>
        <v>1325000</v>
      </c>
      <c r="I383" s="72">
        <f t="shared" si="208"/>
        <v>150000</v>
      </c>
      <c r="J383" s="72">
        <f t="shared" si="208"/>
        <v>0</v>
      </c>
      <c r="K383" s="72">
        <f t="shared" si="208"/>
        <v>0</v>
      </c>
      <c r="L383" s="72">
        <f t="shared" si="208"/>
        <v>0</v>
      </c>
      <c r="M383" s="72">
        <f t="shared" si="208"/>
        <v>0</v>
      </c>
      <c r="N383" s="72">
        <f t="shared" si="208"/>
        <v>0</v>
      </c>
      <c r="O383" s="72">
        <f t="shared" si="208"/>
        <v>0</v>
      </c>
    </row>
    <row r="384" spans="1:15" s="9" customFormat="1" ht="24" customHeight="1">
      <c r="A384" s="13"/>
      <c r="B384" s="60" t="s">
        <v>687</v>
      </c>
      <c r="C384" s="161" t="s">
        <v>870</v>
      </c>
      <c r="D384" s="160"/>
      <c r="E384" s="11">
        <f>E385</f>
        <v>750000</v>
      </c>
      <c r="F384" s="11">
        <f>F385</f>
        <v>-635000</v>
      </c>
      <c r="G384" s="11">
        <f t="shared" si="189"/>
        <v>115000</v>
      </c>
      <c r="H384" s="11">
        <f>H385</f>
        <v>115000</v>
      </c>
      <c r="I384" s="11">
        <f aca="true" t="shared" si="209" ref="I384:O384">I385</f>
        <v>0</v>
      </c>
      <c r="J384" s="11">
        <f t="shared" si="209"/>
        <v>0</v>
      </c>
      <c r="K384" s="11">
        <f t="shared" si="209"/>
        <v>0</v>
      </c>
      <c r="L384" s="11">
        <f t="shared" si="209"/>
        <v>0</v>
      </c>
      <c r="M384" s="11">
        <f t="shared" si="209"/>
        <v>0</v>
      </c>
      <c r="N384" s="11">
        <f t="shared" si="209"/>
        <v>0</v>
      </c>
      <c r="O384" s="11">
        <f t="shared" si="209"/>
        <v>0</v>
      </c>
    </row>
    <row r="385" spans="1:15" ht="21" customHeight="1">
      <c r="A385" s="41"/>
      <c r="B385" s="39"/>
      <c r="C385" s="31" t="s">
        <v>50</v>
      </c>
      <c r="D385" s="37" t="s">
        <v>20</v>
      </c>
      <c r="E385" s="38">
        <f>SUM(E386+E388)</f>
        <v>750000</v>
      </c>
      <c r="F385" s="38">
        <f>SUM(F386+F388)</f>
        <v>-635000</v>
      </c>
      <c r="G385" s="38">
        <f t="shared" si="189"/>
        <v>115000</v>
      </c>
      <c r="H385" s="38">
        <f>SUM(H386+H388)</f>
        <v>115000</v>
      </c>
      <c r="I385" s="38">
        <f aca="true" t="shared" si="210" ref="I385:O385">I388</f>
        <v>0</v>
      </c>
      <c r="J385" s="38">
        <f t="shared" si="210"/>
        <v>0</v>
      </c>
      <c r="K385" s="38">
        <f t="shared" si="210"/>
        <v>0</v>
      </c>
      <c r="L385" s="38">
        <f t="shared" si="210"/>
        <v>0</v>
      </c>
      <c r="M385" s="38">
        <f t="shared" si="210"/>
        <v>0</v>
      </c>
      <c r="N385" s="38">
        <f>N388</f>
        <v>0</v>
      </c>
      <c r="O385" s="38">
        <f t="shared" si="210"/>
        <v>0</v>
      </c>
    </row>
    <row r="386" spans="1:15" ht="18" customHeight="1">
      <c r="A386" s="41"/>
      <c r="B386" s="39"/>
      <c r="C386" s="31">
        <v>322</v>
      </c>
      <c r="D386" s="37" t="s">
        <v>555</v>
      </c>
      <c r="E386" s="38">
        <f aca="true" t="shared" si="211" ref="E386:O386">E387</f>
        <v>10000</v>
      </c>
      <c r="F386" s="38">
        <f t="shared" si="211"/>
        <v>25000</v>
      </c>
      <c r="G386" s="38">
        <f t="shared" si="189"/>
        <v>35000</v>
      </c>
      <c r="H386" s="38">
        <f t="shared" si="211"/>
        <v>35000</v>
      </c>
      <c r="I386" s="38">
        <f t="shared" si="211"/>
        <v>0</v>
      </c>
      <c r="J386" s="38">
        <f t="shared" si="211"/>
        <v>0</v>
      </c>
      <c r="K386" s="38">
        <f t="shared" si="211"/>
        <v>0</v>
      </c>
      <c r="L386" s="38">
        <f t="shared" si="211"/>
        <v>0</v>
      </c>
      <c r="M386" s="38">
        <f t="shared" si="211"/>
        <v>0</v>
      </c>
      <c r="N386" s="38">
        <f t="shared" si="211"/>
        <v>0</v>
      </c>
      <c r="O386" s="38">
        <f t="shared" si="211"/>
        <v>0</v>
      </c>
    </row>
    <row r="387" spans="1:15" s="94" customFormat="1" ht="15" customHeight="1">
      <c r="A387" s="88" t="s">
        <v>505</v>
      </c>
      <c r="B387" s="88"/>
      <c r="C387" s="90">
        <v>3224</v>
      </c>
      <c r="D387" s="91" t="s">
        <v>790</v>
      </c>
      <c r="E387" s="92">
        <v>10000</v>
      </c>
      <c r="F387" s="92">
        <f>G387-E387</f>
        <v>25000</v>
      </c>
      <c r="G387" s="95">
        <f t="shared" si="189"/>
        <v>35000</v>
      </c>
      <c r="H387" s="92">
        <v>35000</v>
      </c>
      <c r="I387" s="93">
        <v>0</v>
      </c>
      <c r="J387" s="93">
        <v>0</v>
      </c>
      <c r="K387" s="93">
        <v>0</v>
      </c>
      <c r="L387" s="93">
        <v>0</v>
      </c>
      <c r="M387" s="93">
        <v>0</v>
      </c>
      <c r="N387" s="93">
        <v>0</v>
      </c>
      <c r="O387" s="93">
        <v>0</v>
      </c>
    </row>
    <row r="388" spans="1:15" ht="18" customHeight="1">
      <c r="A388" s="39"/>
      <c r="B388" s="39"/>
      <c r="C388" s="31" t="s">
        <v>51</v>
      </c>
      <c r="D388" s="37" t="s">
        <v>556</v>
      </c>
      <c r="E388" s="38">
        <f aca="true" t="shared" si="212" ref="E388:O388">E389</f>
        <v>740000</v>
      </c>
      <c r="F388" s="38">
        <f t="shared" si="212"/>
        <v>-660000</v>
      </c>
      <c r="G388" s="43">
        <f t="shared" si="189"/>
        <v>80000</v>
      </c>
      <c r="H388" s="38">
        <f t="shared" si="212"/>
        <v>80000</v>
      </c>
      <c r="I388" s="38">
        <f t="shared" si="212"/>
        <v>0</v>
      </c>
      <c r="J388" s="38">
        <f t="shared" si="212"/>
        <v>0</v>
      </c>
      <c r="K388" s="38">
        <f t="shared" si="212"/>
        <v>0</v>
      </c>
      <c r="L388" s="38">
        <f t="shared" si="212"/>
        <v>0</v>
      </c>
      <c r="M388" s="38">
        <f t="shared" si="212"/>
        <v>0</v>
      </c>
      <c r="N388" s="38">
        <f t="shared" si="212"/>
        <v>0</v>
      </c>
      <c r="O388" s="38">
        <f t="shared" si="212"/>
        <v>0</v>
      </c>
    </row>
    <row r="389" spans="1:15" s="94" customFormat="1" ht="15" customHeight="1">
      <c r="A389" s="88" t="s">
        <v>506</v>
      </c>
      <c r="B389" s="88"/>
      <c r="C389" s="90" t="s">
        <v>52</v>
      </c>
      <c r="D389" s="91" t="s">
        <v>808</v>
      </c>
      <c r="E389" s="92">
        <v>740000</v>
      </c>
      <c r="F389" s="92">
        <f>G389-E389</f>
        <v>-660000</v>
      </c>
      <c r="G389" s="95">
        <f t="shared" si="189"/>
        <v>80000</v>
      </c>
      <c r="H389" s="92">
        <v>80000</v>
      </c>
      <c r="I389" s="93">
        <v>0</v>
      </c>
      <c r="J389" s="93">
        <v>0</v>
      </c>
      <c r="K389" s="92">
        <v>0</v>
      </c>
      <c r="L389" s="93">
        <v>0</v>
      </c>
      <c r="M389" s="92">
        <v>0</v>
      </c>
      <c r="N389" s="93">
        <v>0</v>
      </c>
      <c r="O389" s="93">
        <v>0</v>
      </c>
    </row>
    <row r="390" spans="1:15" s="9" customFormat="1" ht="24" customHeight="1">
      <c r="A390" s="13"/>
      <c r="B390" s="60" t="s">
        <v>687</v>
      </c>
      <c r="C390" s="161" t="s">
        <v>871</v>
      </c>
      <c r="D390" s="160"/>
      <c r="E390" s="11">
        <f aca="true" t="shared" si="213" ref="E390:F393">E391</f>
        <v>1200000</v>
      </c>
      <c r="F390" s="11">
        <f t="shared" si="213"/>
        <v>0</v>
      </c>
      <c r="G390" s="117">
        <f aca="true" t="shared" si="214" ref="G390:G434">SUM(H390:O390)</f>
        <v>1200000</v>
      </c>
      <c r="H390" s="11">
        <f>H391</f>
        <v>1050000</v>
      </c>
      <c r="I390" s="11">
        <f aca="true" t="shared" si="215" ref="I390:O390">I391</f>
        <v>150000</v>
      </c>
      <c r="J390" s="11">
        <f t="shared" si="215"/>
        <v>0</v>
      </c>
      <c r="K390" s="11">
        <f t="shared" si="215"/>
        <v>0</v>
      </c>
      <c r="L390" s="11">
        <f t="shared" si="215"/>
        <v>0</v>
      </c>
      <c r="M390" s="11">
        <f t="shared" si="215"/>
        <v>0</v>
      </c>
      <c r="N390" s="11">
        <f t="shared" si="215"/>
        <v>0</v>
      </c>
      <c r="O390" s="11">
        <f t="shared" si="215"/>
        <v>0</v>
      </c>
    </row>
    <row r="391" spans="1:15" ht="21" customHeight="1">
      <c r="A391" s="41"/>
      <c r="B391" s="39"/>
      <c r="C391" s="31">
        <v>38</v>
      </c>
      <c r="D391" s="37" t="s">
        <v>571</v>
      </c>
      <c r="E391" s="38">
        <f t="shared" si="213"/>
        <v>1200000</v>
      </c>
      <c r="F391" s="38">
        <f t="shared" si="213"/>
        <v>0</v>
      </c>
      <c r="G391" s="43">
        <f t="shared" si="214"/>
        <v>1200000</v>
      </c>
      <c r="H391" s="38">
        <f>H392</f>
        <v>1050000</v>
      </c>
      <c r="I391" s="38">
        <f aca="true" t="shared" si="216" ref="I391:O391">I392</f>
        <v>150000</v>
      </c>
      <c r="J391" s="38">
        <f t="shared" si="216"/>
        <v>0</v>
      </c>
      <c r="K391" s="38">
        <f t="shared" si="216"/>
        <v>0</v>
      </c>
      <c r="L391" s="38">
        <f t="shared" si="216"/>
        <v>0</v>
      </c>
      <c r="M391" s="38">
        <f t="shared" si="216"/>
        <v>0</v>
      </c>
      <c r="N391" s="38">
        <f t="shared" si="216"/>
        <v>0</v>
      </c>
      <c r="O391" s="38">
        <f t="shared" si="216"/>
        <v>0</v>
      </c>
    </row>
    <row r="392" spans="1:15" ht="18" customHeight="1">
      <c r="A392" s="41" t="s">
        <v>0</v>
      </c>
      <c r="B392" s="39"/>
      <c r="C392" s="31">
        <v>381</v>
      </c>
      <c r="D392" s="37" t="s">
        <v>809</v>
      </c>
      <c r="E392" s="38">
        <f t="shared" si="213"/>
        <v>1200000</v>
      </c>
      <c r="F392" s="38">
        <f t="shared" si="213"/>
        <v>0</v>
      </c>
      <c r="G392" s="43">
        <f t="shared" si="214"/>
        <v>1200000</v>
      </c>
      <c r="H392" s="38">
        <f aca="true" t="shared" si="217" ref="H392:O393">H393</f>
        <v>1050000</v>
      </c>
      <c r="I392" s="38">
        <f t="shared" si="217"/>
        <v>150000</v>
      </c>
      <c r="J392" s="38">
        <f t="shared" si="217"/>
        <v>0</v>
      </c>
      <c r="K392" s="38">
        <f t="shared" si="217"/>
        <v>0</v>
      </c>
      <c r="L392" s="38">
        <f t="shared" si="217"/>
        <v>0</v>
      </c>
      <c r="M392" s="38">
        <f t="shared" si="217"/>
        <v>0</v>
      </c>
      <c r="N392" s="38">
        <f t="shared" si="217"/>
        <v>0</v>
      </c>
      <c r="O392" s="38">
        <f t="shared" si="217"/>
        <v>0</v>
      </c>
    </row>
    <row r="393" spans="1:15" ht="15" customHeight="1">
      <c r="A393" s="41"/>
      <c r="B393" s="39"/>
      <c r="C393" s="31">
        <v>3811</v>
      </c>
      <c r="D393" s="37" t="s">
        <v>810</v>
      </c>
      <c r="E393" s="38">
        <f t="shared" si="213"/>
        <v>1200000</v>
      </c>
      <c r="F393" s="92">
        <f>G393-E393</f>
        <v>0</v>
      </c>
      <c r="G393" s="43">
        <f t="shared" si="214"/>
        <v>1200000</v>
      </c>
      <c r="H393" s="38">
        <f>H394</f>
        <v>1050000</v>
      </c>
      <c r="I393" s="38">
        <f t="shared" si="217"/>
        <v>150000</v>
      </c>
      <c r="J393" s="38">
        <f t="shared" si="217"/>
        <v>0</v>
      </c>
      <c r="K393" s="38">
        <f t="shared" si="217"/>
        <v>0</v>
      </c>
      <c r="L393" s="38">
        <f t="shared" si="217"/>
        <v>0</v>
      </c>
      <c r="M393" s="38">
        <f t="shared" si="217"/>
        <v>0</v>
      </c>
      <c r="N393" s="38">
        <f t="shared" si="217"/>
        <v>0</v>
      </c>
      <c r="O393" s="38">
        <f t="shared" si="217"/>
        <v>0</v>
      </c>
    </row>
    <row r="394" spans="1:15" s="135" customFormat="1" ht="34.5" customHeight="1">
      <c r="A394" s="88" t="s">
        <v>507</v>
      </c>
      <c r="B394" s="88"/>
      <c r="C394" s="90">
        <v>38115</v>
      </c>
      <c r="D394" s="91" t="s">
        <v>811</v>
      </c>
      <c r="E394" s="92">
        <v>1200000</v>
      </c>
      <c r="F394" s="92">
        <f>G394-E394</f>
        <v>0</v>
      </c>
      <c r="G394" s="95">
        <f t="shared" si="214"/>
        <v>1200000</v>
      </c>
      <c r="H394" s="92">
        <v>1050000</v>
      </c>
      <c r="I394" s="92">
        <v>150000</v>
      </c>
      <c r="J394" s="92">
        <v>0</v>
      </c>
      <c r="K394" s="92">
        <v>0</v>
      </c>
      <c r="L394" s="92">
        <v>0</v>
      </c>
      <c r="M394" s="92">
        <v>0</v>
      </c>
      <c r="N394" s="92">
        <v>0</v>
      </c>
      <c r="O394" s="92">
        <v>0</v>
      </c>
    </row>
    <row r="395" spans="1:15" s="131" customFormat="1" ht="17.25" customHeight="1">
      <c r="A395" s="179" t="s">
        <v>2</v>
      </c>
      <c r="B395" s="180" t="s">
        <v>44</v>
      </c>
      <c r="C395" s="181" t="s">
        <v>554</v>
      </c>
      <c r="D395" s="183" t="s">
        <v>59</v>
      </c>
      <c r="E395" s="189" t="s">
        <v>1052</v>
      </c>
      <c r="F395" s="189" t="s">
        <v>921</v>
      </c>
      <c r="G395" s="185" t="s">
        <v>1053</v>
      </c>
      <c r="H395" s="182" t="s">
        <v>1054</v>
      </c>
      <c r="I395" s="182"/>
      <c r="J395" s="182"/>
      <c r="K395" s="182"/>
      <c r="L395" s="182"/>
      <c r="M395" s="182"/>
      <c r="N395" s="182"/>
      <c r="O395" s="182"/>
    </row>
    <row r="396" spans="1:15" ht="36" customHeight="1">
      <c r="A396" s="179"/>
      <c r="B396" s="179"/>
      <c r="C396" s="182"/>
      <c r="D396" s="183"/>
      <c r="E396" s="190"/>
      <c r="F396" s="190"/>
      <c r="G396" s="186"/>
      <c r="H396" s="102" t="s">
        <v>272</v>
      </c>
      <c r="I396" s="102" t="s">
        <v>45</v>
      </c>
      <c r="J396" s="102" t="s">
        <v>271</v>
      </c>
      <c r="K396" s="102" t="s">
        <v>273</v>
      </c>
      <c r="L396" s="102" t="s">
        <v>46</v>
      </c>
      <c r="M396" s="102" t="s">
        <v>738</v>
      </c>
      <c r="N396" s="102" t="s">
        <v>274</v>
      </c>
      <c r="O396" s="102" t="s">
        <v>628</v>
      </c>
    </row>
    <row r="397" spans="1:15" ht="10.5" customHeight="1">
      <c r="A397" s="54">
        <v>1</v>
      </c>
      <c r="B397" s="54">
        <v>2</v>
      </c>
      <c r="C397" s="54">
        <v>3</v>
      </c>
      <c r="D397" s="54">
        <v>4</v>
      </c>
      <c r="E397" s="54">
        <v>5</v>
      </c>
      <c r="F397" s="54">
        <v>6</v>
      </c>
      <c r="G397" s="150">
        <v>7</v>
      </c>
      <c r="H397" s="54">
        <v>8</v>
      </c>
      <c r="I397" s="54">
        <v>9</v>
      </c>
      <c r="J397" s="54">
        <v>10</v>
      </c>
      <c r="K397" s="54">
        <v>11</v>
      </c>
      <c r="L397" s="54">
        <v>12</v>
      </c>
      <c r="M397" s="54">
        <v>13</v>
      </c>
      <c r="N397" s="54">
        <v>14</v>
      </c>
      <c r="O397" s="54">
        <v>15</v>
      </c>
    </row>
    <row r="398" spans="1:15" s="9" customFormat="1" ht="24" customHeight="1">
      <c r="A398" s="13"/>
      <c r="B398" s="60" t="s">
        <v>687</v>
      </c>
      <c r="C398" s="161" t="s">
        <v>872</v>
      </c>
      <c r="D398" s="160"/>
      <c r="E398" s="11">
        <f>E399</f>
        <v>125000</v>
      </c>
      <c r="F398" s="11">
        <f>F399</f>
        <v>-125000</v>
      </c>
      <c r="G398" s="117">
        <f t="shared" si="214"/>
        <v>0</v>
      </c>
      <c r="H398" s="11">
        <f>H399</f>
        <v>0</v>
      </c>
      <c r="I398" s="11">
        <f aca="true" t="shared" si="218" ref="I398:O399">I399</f>
        <v>0</v>
      </c>
      <c r="J398" s="11">
        <f t="shared" si="218"/>
        <v>0</v>
      </c>
      <c r="K398" s="11">
        <f t="shared" si="218"/>
        <v>0</v>
      </c>
      <c r="L398" s="11">
        <f t="shared" si="218"/>
        <v>0</v>
      </c>
      <c r="M398" s="11">
        <f t="shared" si="218"/>
        <v>0</v>
      </c>
      <c r="N398" s="11">
        <f t="shared" si="218"/>
        <v>0</v>
      </c>
      <c r="O398" s="11">
        <f t="shared" si="218"/>
        <v>0</v>
      </c>
    </row>
    <row r="399" spans="1:15" ht="21" customHeight="1">
      <c r="A399" s="41"/>
      <c r="B399" s="39"/>
      <c r="C399" s="31" t="s">
        <v>306</v>
      </c>
      <c r="D399" s="37" t="s">
        <v>806</v>
      </c>
      <c r="E399" s="38">
        <f>E400</f>
        <v>125000</v>
      </c>
      <c r="F399" s="38">
        <f>F400</f>
        <v>-125000</v>
      </c>
      <c r="G399" s="43">
        <f t="shared" si="214"/>
        <v>0</v>
      </c>
      <c r="H399" s="38">
        <f>H400</f>
        <v>0</v>
      </c>
      <c r="I399" s="38">
        <f t="shared" si="218"/>
        <v>0</v>
      </c>
      <c r="J399" s="38">
        <f t="shared" si="218"/>
        <v>0</v>
      </c>
      <c r="K399" s="38">
        <f t="shared" si="218"/>
        <v>0</v>
      </c>
      <c r="L399" s="38">
        <f t="shared" si="218"/>
        <v>0</v>
      </c>
      <c r="M399" s="38">
        <f t="shared" si="218"/>
        <v>0</v>
      </c>
      <c r="N399" s="38">
        <f t="shared" si="218"/>
        <v>0</v>
      </c>
      <c r="O399" s="38">
        <f t="shared" si="218"/>
        <v>0</v>
      </c>
    </row>
    <row r="400" spans="1:15" ht="18" customHeight="1">
      <c r="A400" s="41"/>
      <c r="B400" s="39"/>
      <c r="C400" s="31" t="s">
        <v>108</v>
      </c>
      <c r="D400" s="37" t="s">
        <v>734</v>
      </c>
      <c r="E400" s="38">
        <f aca="true" t="shared" si="219" ref="E400:O400">E401</f>
        <v>125000</v>
      </c>
      <c r="F400" s="38">
        <f t="shared" si="219"/>
        <v>-125000</v>
      </c>
      <c r="G400" s="43">
        <f t="shared" si="214"/>
        <v>0</v>
      </c>
      <c r="H400" s="38">
        <f t="shared" si="219"/>
        <v>0</v>
      </c>
      <c r="I400" s="38">
        <f t="shared" si="219"/>
        <v>0</v>
      </c>
      <c r="J400" s="38">
        <f t="shared" si="219"/>
        <v>0</v>
      </c>
      <c r="K400" s="38">
        <f t="shared" si="219"/>
        <v>0</v>
      </c>
      <c r="L400" s="38">
        <f t="shared" si="219"/>
        <v>0</v>
      </c>
      <c r="M400" s="38">
        <f t="shared" si="219"/>
        <v>0</v>
      </c>
      <c r="N400" s="38">
        <f t="shared" si="219"/>
        <v>0</v>
      </c>
      <c r="O400" s="38">
        <f t="shared" si="219"/>
        <v>0</v>
      </c>
    </row>
    <row r="401" spans="1:15" s="94" customFormat="1" ht="15" customHeight="1">
      <c r="A401" s="88" t="s">
        <v>508</v>
      </c>
      <c r="B401" s="88"/>
      <c r="C401" s="90" t="s">
        <v>347</v>
      </c>
      <c r="D401" s="90" t="s">
        <v>812</v>
      </c>
      <c r="E401" s="92">
        <v>125000</v>
      </c>
      <c r="F401" s="92">
        <f>G401-E401</f>
        <v>-125000</v>
      </c>
      <c r="G401" s="95">
        <f t="shared" si="214"/>
        <v>0</v>
      </c>
      <c r="H401" s="92">
        <v>0</v>
      </c>
      <c r="I401" s="93">
        <v>0</v>
      </c>
      <c r="J401" s="93">
        <v>0</v>
      </c>
      <c r="K401" s="93">
        <v>0</v>
      </c>
      <c r="L401" s="93">
        <v>0</v>
      </c>
      <c r="M401" s="93">
        <v>0</v>
      </c>
      <c r="N401" s="93">
        <v>0</v>
      </c>
      <c r="O401" s="93">
        <v>0</v>
      </c>
    </row>
    <row r="402" spans="1:15" s="9" customFormat="1" ht="24" customHeight="1">
      <c r="A402" s="13"/>
      <c r="B402" s="60" t="s">
        <v>687</v>
      </c>
      <c r="C402" s="161" t="s">
        <v>897</v>
      </c>
      <c r="D402" s="160"/>
      <c r="E402" s="11">
        <f>E403</f>
        <v>143000</v>
      </c>
      <c r="F402" s="11">
        <f>F403</f>
        <v>-8000</v>
      </c>
      <c r="G402" s="11">
        <f aca="true" t="shared" si="220" ref="G402:G409">SUM(H402:O402)</f>
        <v>135000</v>
      </c>
      <c r="H402" s="11">
        <f>H403</f>
        <v>135000</v>
      </c>
      <c r="I402" s="11">
        <f aca="true" t="shared" si="221" ref="I402:O403">I403</f>
        <v>0</v>
      </c>
      <c r="J402" s="11">
        <f t="shared" si="221"/>
        <v>0</v>
      </c>
      <c r="K402" s="11">
        <f t="shared" si="221"/>
        <v>0</v>
      </c>
      <c r="L402" s="11">
        <f t="shared" si="221"/>
        <v>0</v>
      </c>
      <c r="M402" s="11">
        <f t="shared" si="221"/>
        <v>0</v>
      </c>
      <c r="N402" s="11">
        <f t="shared" si="221"/>
        <v>0</v>
      </c>
      <c r="O402" s="11">
        <f t="shared" si="221"/>
        <v>0</v>
      </c>
    </row>
    <row r="403" spans="1:15" ht="21" customHeight="1">
      <c r="A403" s="41"/>
      <c r="B403" s="39"/>
      <c r="C403" s="31" t="s">
        <v>306</v>
      </c>
      <c r="D403" s="37" t="s">
        <v>806</v>
      </c>
      <c r="E403" s="38">
        <f>E404</f>
        <v>143000</v>
      </c>
      <c r="F403" s="38">
        <f>F404</f>
        <v>-8000</v>
      </c>
      <c r="G403" s="38">
        <f t="shared" si="220"/>
        <v>135000</v>
      </c>
      <c r="H403" s="38">
        <f>H404</f>
        <v>135000</v>
      </c>
      <c r="I403" s="38">
        <f t="shared" si="221"/>
        <v>0</v>
      </c>
      <c r="J403" s="38">
        <f t="shared" si="221"/>
        <v>0</v>
      </c>
      <c r="K403" s="38">
        <f t="shared" si="221"/>
        <v>0</v>
      </c>
      <c r="L403" s="38">
        <f t="shared" si="221"/>
        <v>0</v>
      </c>
      <c r="M403" s="38">
        <f t="shared" si="221"/>
        <v>0</v>
      </c>
      <c r="N403" s="38">
        <f t="shared" si="221"/>
        <v>0</v>
      </c>
      <c r="O403" s="38">
        <f t="shared" si="221"/>
        <v>0</v>
      </c>
    </row>
    <row r="404" spans="1:15" ht="18" customHeight="1">
      <c r="A404" s="41"/>
      <c r="B404" s="39"/>
      <c r="C404" s="31" t="s">
        <v>108</v>
      </c>
      <c r="D404" s="37" t="s">
        <v>734</v>
      </c>
      <c r="E404" s="38">
        <f aca="true" t="shared" si="222" ref="E404:O404">E405</f>
        <v>143000</v>
      </c>
      <c r="F404" s="38">
        <f t="shared" si="222"/>
        <v>-8000</v>
      </c>
      <c r="G404" s="38">
        <f t="shared" si="220"/>
        <v>135000</v>
      </c>
      <c r="H404" s="38">
        <f t="shared" si="222"/>
        <v>135000</v>
      </c>
      <c r="I404" s="38">
        <f t="shared" si="222"/>
        <v>0</v>
      </c>
      <c r="J404" s="38">
        <f t="shared" si="222"/>
        <v>0</v>
      </c>
      <c r="K404" s="38">
        <f t="shared" si="222"/>
        <v>0</v>
      </c>
      <c r="L404" s="38">
        <f t="shared" si="222"/>
        <v>0</v>
      </c>
      <c r="M404" s="38">
        <f t="shared" si="222"/>
        <v>0</v>
      </c>
      <c r="N404" s="38">
        <f t="shared" si="222"/>
        <v>0</v>
      </c>
      <c r="O404" s="38">
        <f t="shared" si="222"/>
        <v>0</v>
      </c>
    </row>
    <row r="405" spans="1:15" s="94" customFormat="1" ht="15" customHeight="1">
      <c r="A405" s="88" t="s">
        <v>509</v>
      </c>
      <c r="B405" s="88"/>
      <c r="C405" s="90" t="s">
        <v>309</v>
      </c>
      <c r="D405" s="90" t="s">
        <v>917</v>
      </c>
      <c r="E405" s="92">
        <v>143000</v>
      </c>
      <c r="F405" s="92">
        <f>G405-E405</f>
        <v>-8000</v>
      </c>
      <c r="G405" s="95">
        <f t="shared" si="220"/>
        <v>135000</v>
      </c>
      <c r="H405" s="92">
        <v>135000</v>
      </c>
      <c r="I405" s="93">
        <v>0</v>
      </c>
      <c r="J405" s="93">
        <v>0</v>
      </c>
      <c r="K405" s="92">
        <v>0</v>
      </c>
      <c r="L405" s="93">
        <v>0</v>
      </c>
      <c r="M405" s="93">
        <v>0</v>
      </c>
      <c r="N405" s="93">
        <v>0</v>
      </c>
      <c r="O405" s="93">
        <v>0</v>
      </c>
    </row>
    <row r="406" spans="1:15" s="9" customFormat="1" ht="24" customHeight="1">
      <c r="A406" s="13"/>
      <c r="B406" s="60" t="s">
        <v>687</v>
      </c>
      <c r="C406" s="175" t="s">
        <v>903</v>
      </c>
      <c r="D406" s="176"/>
      <c r="E406" s="11">
        <f>E407</f>
        <v>25000</v>
      </c>
      <c r="F406" s="11">
        <f>F407</f>
        <v>0</v>
      </c>
      <c r="G406" s="117">
        <f t="shared" si="220"/>
        <v>25000</v>
      </c>
      <c r="H406" s="11">
        <f>H407</f>
        <v>25000</v>
      </c>
      <c r="I406" s="11">
        <f aca="true" t="shared" si="223" ref="I406:O407">I407</f>
        <v>0</v>
      </c>
      <c r="J406" s="11">
        <f t="shared" si="223"/>
        <v>0</v>
      </c>
      <c r="K406" s="11">
        <f t="shared" si="223"/>
        <v>0</v>
      </c>
      <c r="L406" s="11">
        <f t="shared" si="223"/>
        <v>0</v>
      </c>
      <c r="M406" s="11">
        <f t="shared" si="223"/>
        <v>0</v>
      </c>
      <c r="N406" s="11">
        <f t="shared" si="223"/>
        <v>0</v>
      </c>
      <c r="O406" s="11">
        <f t="shared" si="223"/>
        <v>0</v>
      </c>
    </row>
    <row r="407" spans="1:15" ht="21" customHeight="1">
      <c r="A407" s="41"/>
      <c r="B407" s="39"/>
      <c r="C407" s="31" t="s">
        <v>11</v>
      </c>
      <c r="D407" s="37" t="s">
        <v>813</v>
      </c>
      <c r="E407" s="38">
        <f>E408</f>
        <v>25000</v>
      </c>
      <c r="F407" s="38">
        <f>F408</f>
        <v>0</v>
      </c>
      <c r="G407" s="43">
        <f t="shared" si="220"/>
        <v>25000</v>
      </c>
      <c r="H407" s="38">
        <f>H408</f>
        <v>25000</v>
      </c>
      <c r="I407" s="38">
        <f t="shared" si="223"/>
        <v>0</v>
      </c>
      <c r="J407" s="38">
        <f t="shared" si="223"/>
        <v>0</v>
      </c>
      <c r="K407" s="38">
        <f t="shared" si="223"/>
        <v>0</v>
      </c>
      <c r="L407" s="38">
        <f t="shared" si="223"/>
        <v>0</v>
      </c>
      <c r="M407" s="38">
        <f t="shared" si="223"/>
        <v>0</v>
      </c>
      <c r="N407" s="38">
        <f t="shared" si="223"/>
        <v>0</v>
      </c>
      <c r="O407" s="38">
        <f t="shared" si="223"/>
        <v>0</v>
      </c>
    </row>
    <row r="408" spans="1:15" ht="18" customHeight="1">
      <c r="A408" s="41"/>
      <c r="B408" s="39"/>
      <c r="C408" s="31" t="s">
        <v>12</v>
      </c>
      <c r="D408" s="37" t="s">
        <v>814</v>
      </c>
      <c r="E408" s="38">
        <f aca="true" t="shared" si="224" ref="E408:O408">E409</f>
        <v>25000</v>
      </c>
      <c r="F408" s="92">
        <f>G408-E408</f>
        <v>0</v>
      </c>
      <c r="G408" s="43">
        <f t="shared" si="220"/>
        <v>25000</v>
      </c>
      <c r="H408" s="38">
        <f t="shared" si="224"/>
        <v>25000</v>
      </c>
      <c r="I408" s="38">
        <f t="shared" si="224"/>
        <v>0</v>
      </c>
      <c r="J408" s="38">
        <f t="shared" si="224"/>
        <v>0</v>
      </c>
      <c r="K408" s="38">
        <f t="shared" si="224"/>
        <v>0</v>
      </c>
      <c r="L408" s="38">
        <f t="shared" si="224"/>
        <v>0</v>
      </c>
      <c r="M408" s="38">
        <f t="shared" si="224"/>
        <v>0</v>
      </c>
      <c r="N408" s="38">
        <f t="shared" si="224"/>
        <v>0</v>
      </c>
      <c r="O408" s="38">
        <f t="shared" si="224"/>
        <v>0</v>
      </c>
    </row>
    <row r="409" spans="1:15" s="94" customFormat="1" ht="15" customHeight="1">
      <c r="A409" s="88" t="s">
        <v>510</v>
      </c>
      <c r="B409" s="88"/>
      <c r="C409" s="90" t="s">
        <v>14</v>
      </c>
      <c r="D409" s="90" t="s">
        <v>815</v>
      </c>
      <c r="E409" s="92">
        <v>25000</v>
      </c>
      <c r="F409" s="92">
        <f>G409-E409</f>
        <v>0</v>
      </c>
      <c r="G409" s="95">
        <f t="shared" si="220"/>
        <v>25000</v>
      </c>
      <c r="H409" s="92">
        <v>25000</v>
      </c>
      <c r="I409" s="93">
        <v>0</v>
      </c>
      <c r="J409" s="93">
        <v>0</v>
      </c>
      <c r="K409" s="93">
        <v>0</v>
      </c>
      <c r="L409" s="93">
        <v>0</v>
      </c>
      <c r="M409" s="93">
        <v>0</v>
      </c>
      <c r="N409" s="93">
        <v>0</v>
      </c>
      <c r="O409" s="93">
        <v>0</v>
      </c>
    </row>
    <row r="410" spans="1:15" s="77" customFormat="1" ht="26.25" customHeight="1">
      <c r="A410" s="75"/>
      <c r="B410" s="76"/>
      <c r="C410" s="162" t="s">
        <v>873</v>
      </c>
      <c r="D410" s="163"/>
      <c r="E410" s="72">
        <f>E411+E424+E435+E440+E447+E458+E465+E472+E476+E491</f>
        <v>11421300</v>
      </c>
      <c r="F410" s="72">
        <f>F411+F424+F435+F440+F447+F458+F465+F472+F476+F491</f>
        <v>-2527000</v>
      </c>
      <c r="G410" s="72">
        <f t="shared" si="214"/>
        <v>8894300</v>
      </c>
      <c r="H410" s="72">
        <f aca="true" t="shared" si="225" ref="H410:O410">H411+H424+H435+H440+H447+H458+H465+H472+H476+H491</f>
        <v>2698300</v>
      </c>
      <c r="I410" s="72">
        <f t="shared" si="225"/>
        <v>3639000</v>
      </c>
      <c r="J410" s="72">
        <f t="shared" si="225"/>
        <v>500000</v>
      </c>
      <c r="K410" s="72">
        <f t="shared" si="225"/>
        <v>947000</v>
      </c>
      <c r="L410" s="72">
        <f t="shared" si="225"/>
        <v>100000</v>
      </c>
      <c r="M410" s="72">
        <f t="shared" si="225"/>
        <v>0</v>
      </c>
      <c r="N410" s="72">
        <f t="shared" si="225"/>
        <v>0</v>
      </c>
      <c r="O410" s="72">
        <f t="shared" si="225"/>
        <v>1010000</v>
      </c>
    </row>
    <row r="411" spans="1:15" s="9" customFormat="1" ht="23.25" customHeight="1">
      <c r="A411" s="13"/>
      <c r="B411" s="60" t="s">
        <v>676</v>
      </c>
      <c r="C411" s="161" t="s">
        <v>874</v>
      </c>
      <c r="D411" s="160"/>
      <c r="E411" s="11">
        <f>E412</f>
        <v>1030000</v>
      </c>
      <c r="F411" s="11">
        <f>F412</f>
        <v>-73000</v>
      </c>
      <c r="G411" s="11">
        <f t="shared" si="214"/>
        <v>957000</v>
      </c>
      <c r="H411" s="11">
        <f>H412</f>
        <v>402000</v>
      </c>
      <c r="I411" s="11">
        <f aca="true" t="shared" si="226" ref="I411:O411">I412</f>
        <v>275000</v>
      </c>
      <c r="J411" s="11">
        <f t="shared" si="226"/>
        <v>0</v>
      </c>
      <c r="K411" s="11">
        <f t="shared" si="226"/>
        <v>180000</v>
      </c>
      <c r="L411" s="11">
        <f t="shared" si="226"/>
        <v>100000</v>
      </c>
      <c r="M411" s="11">
        <f t="shared" si="226"/>
        <v>0</v>
      </c>
      <c r="N411" s="11">
        <f t="shared" si="226"/>
        <v>0</v>
      </c>
      <c r="O411" s="11">
        <f t="shared" si="226"/>
        <v>0</v>
      </c>
    </row>
    <row r="412" spans="1:15" ht="21" customHeight="1">
      <c r="A412" s="41"/>
      <c r="B412" s="39"/>
      <c r="C412" s="31">
        <v>32</v>
      </c>
      <c r="D412" s="37" t="s">
        <v>20</v>
      </c>
      <c r="E412" s="38">
        <f>E413+E416+E421</f>
        <v>1030000</v>
      </c>
      <c r="F412" s="38">
        <f>F413+F416+F421</f>
        <v>-73000</v>
      </c>
      <c r="G412" s="38">
        <f t="shared" si="214"/>
        <v>957000</v>
      </c>
      <c r="H412" s="38">
        <f aca="true" t="shared" si="227" ref="H412:O412">H413+H416+H421</f>
        <v>402000</v>
      </c>
      <c r="I412" s="38">
        <f t="shared" si="227"/>
        <v>275000</v>
      </c>
      <c r="J412" s="38">
        <f t="shared" si="227"/>
        <v>0</v>
      </c>
      <c r="K412" s="38">
        <f t="shared" si="227"/>
        <v>180000</v>
      </c>
      <c r="L412" s="38">
        <f t="shared" si="227"/>
        <v>100000</v>
      </c>
      <c r="M412" s="38">
        <f t="shared" si="227"/>
        <v>0</v>
      </c>
      <c r="N412" s="38">
        <f t="shared" si="227"/>
        <v>0</v>
      </c>
      <c r="O412" s="38">
        <f t="shared" si="227"/>
        <v>0</v>
      </c>
    </row>
    <row r="413" spans="1:15" ht="18" customHeight="1">
      <c r="A413" s="41"/>
      <c r="B413" s="39"/>
      <c r="C413" s="31">
        <v>322</v>
      </c>
      <c r="D413" s="37" t="s">
        <v>555</v>
      </c>
      <c r="E413" s="38">
        <f>SUM(E414:E415)</f>
        <v>7000</v>
      </c>
      <c r="F413" s="38">
        <f>SUM(F414:F415)</f>
        <v>-2000</v>
      </c>
      <c r="G413" s="38">
        <f t="shared" si="214"/>
        <v>5000</v>
      </c>
      <c r="H413" s="38">
        <f aca="true" t="shared" si="228" ref="H413:O413">SUM(H414:H415)</f>
        <v>0</v>
      </c>
      <c r="I413" s="38">
        <f t="shared" si="228"/>
        <v>5000</v>
      </c>
      <c r="J413" s="38">
        <f>SUM(J414:J415)</f>
        <v>0</v>
      </c>
      <c r="K413" s="38">
        <f t="shared" si="228"/>
        <v>0</v>
      </c>
      <c r="L413" s="38">
        <f t="shared" si="228"/>
        <v>0</v>
      </c>
      <c r="M413" s="38">
        <f t="shared" si="228"/>
        <v>0</v>
      </c>
      <c r="N413" s="38">
        <f>SUM(N414:N415)</f>
        <v>0</v>
      </c>
      <c r="O413" s="38">
        <f t="shared" si="228"/>
        <v>0</v>
      </c>
    </row>
    <row r="414" spans="1:15" s="94" customFormat="1" ht="14.25" customHeight="1">
      <c r="A414" s="88" t="s">
        <v>511</v>
      </c>
      <c r="B414" s="88"/>
      <c r="C414" s="90">
        <v>3221</v>
      </c>
      <c r="D414" s="91" t="s">
        <v>617</v>
      </c>
      <c r="E414" s="92">
        <v>2000</v>
      </c>
      <c r="F414" s="92">
        <f aca="true" t="shared" si="229" ref="F414:F423">G414-E414</f>
        <v>3000</v>
      </c>
      <c r="G414" s="95">
        <f t="shared" si="214"/>
        <v>5000</v>
      </c>
      <c r="H414" s="92">
        <v>0</v>
      </c>
      <c r="I414" s="92">
        <v>5000</v>
      </c>
      <c r="J414" s="92">
        <v>0</v>
      </c>
      <c r="K414" s="92">
        <v>0</v>
      </c>
      <c r="L414" s="92">
        <v>0</v>
      </c>
      <c r="M414" s="92">
        <v>0</v>
      </c>
      <c r="N414" s="93">
        <v>0</v>
      </c>
      <c r="O414" s="93">
        <v>0</v>
      </c>
    </row>
    <row r="415" spans="1:15" s="94" customFormat="1" ht="14.25" customHeight="1">
      <c r="A415" s="88" t="s">
        <v>512</v>
      </c>
      <c r="B415" s="88"/>
      <c r="C415" s="90">
        <v>3225</v>
      </c>
      <c r="D415" s="91" t="s">
        <v>28</v>
      </c>
      <c r="E415" s="92">
        <v>5000</v>
      </c>
      <c r="F415" s="92">
        <f t="shared" si="229"/>
        <v>-5000</v>
      </c>
      <c r="G415" s="95">
        <f t="shared" si="214"/>
        <v>0</v>
      </c>
      <c r="H415" s="92">
        <v>0</v>
      </c>
      <c r="I415" s="92">
        <v>0</v>
      </c>
      <c r="J415" s="92">
        <v>0</v>
      </c>
      <c r="K415" s="92">
        <v>0</v>
      </c>
      <c r="L415" s="92">
        <v>0</v>
      </c>
      <c r="M415" s="92">
        <v>0</v>
      </c>
      <c r="N415" s="93">
        <v>0</v>
      </c>
      <c r="O415" s="93">
        <v>0</v>
      </c>
    </row>
    <row r="416" spans="1:15" ht="18" customHeight="1">
      <c r="A416" s="39"/>
      <c r="B416" s="39"/>
      <c r="C416" s="31">
        <v>323</v>
      </c>
      <c r="D416" s="37" t="s">
        <v>556</v>
      </c>
      <c r="E416" s="38">
        <f>SUM(E417:E420)</f>
        <v>998000</v>
      </c>
      <c r="F416" s="38">
        <f>SUM(F417:F420)</f>
        <v>-75000</v>
      </c>
      <c r="G416" s="43">
        <f t="shared" si="214"/>
        <v>923000</v>
      </c>
      <c r="H416" s="38">
        <f aca="true" t="shared" si="230" ref="H416:O416">SUM(H417:H420)</f>
        <v>402000</v>
      </c>
      <c r="I416" s="38">
        <f t="shared" si="230"/>
        <v>241000</v>
      </c>
      <c r="J416" s="38">
        <f t="shared" si="230"/>
        <v>0</v>
      </c>
      <c r="K416" s="38">
        <f t="shared" si="230"/>
        <v>180000</v>
      </c>
      <c r="L416" s="38">
        <f t="shared" si="230"/>
        <v>100000</v>
      </c>
      <c r="M416" s="38">
        <f t="shared" si="230"/>
        <v>0</v>
      </c>
      <c r="N416" s="38">
        <f t="shared" si="230"/>
        <v>0</v>
      </c>
      <c r="O416" s="38">
        <f t="shared" si="230"/>
        <v>0</v>
      </c>
    </row>
    <row r="417" spans="1:15" s="94" customFormat="1" ht="14.25" customHeight="1">
      <c r="A417" s="88" t="s">
        <v>513</v>
      </c>
      <c r="B417" s="88"/>
      <c r="C417" s="90">
        <v>3235</v>
      </c>
      <c r="D417" s="91" t="s">
        <v>816</v>
      </c>
      <c r="E417" s="92">
        <v>48000</v>
      </c>
      <c r="F417" s="92">
        <f t="shared" si="229"/>
        <v>22000</v>
      </c>
      <c r="G417" s="95">
        <f t="shared" si="214"/>
        <v>70000</v>
      </c>
      <c r="H417" s="92">
        <v>22000</v>
      </c>
      <c r="I417" s="92">
        <v>48000</v>
      </c>
      <c r="J417" s="92">
        <v>0</v>
      </c>
      <c r="K417" s="92">
        <v>0</v>
      </c>
      <c r="L417" s="92">
        <v>0</v>
      </c>
      <c r="M417" s="92">
        <v>0</v>
      </c>
      <c r="N417" s="93">
        <v>0</v>
      </c>
      <c r="O417" s="93">
        <v>0</v>
      </c>
    </row>
    <row r="418" spans="1:15" s="94" customFormat="1" ht="14.25" customHeight="1">
      <c r="A418" s="88" t="s">
        <v>514</v>
      </c>
      <c r="B418" s="88"/>
      <c r="C418" s="90">
        <v>3237</v>
      </c>
      <c r="D418" s="91" t="s">
        <v>558</v>
      </c>
      <c r="E418" s="92">
        <v>613000</v>
      </c>
      <c r="F418" s="92">
        <f t="shared" si="229"/>
        <v>-22000</v>
      </c>
      <c r="G418" s="95">
        <f t="shared" si="214"/>
        <v>591000</v>
      </c>
      <c r="H418" s="92">
        <v>200000</v>
      </c>
      <c r="I418" s="92">
        <v>111000</v>
      </c>
      <c r="J418" s="92">
        <v>0</v>
      </c>
      <c r="K418" s="92">
        <v>180000</v>
      </c>
      <c r="L418" s="92">
        <v>100000</v>
      </c>
      <c r="M418" s="92">
        <v>0</v>
      </c>
      <c r="N418" s="93">
        <v>0</v>
      </c>
      <c r="O418" s="93">
        <v>0</v>
      </c>
    </row>
    <row r="419" spans="1:15" s="94" customFormat="1" ht="15" customHeight="1">
      <c r="A419" s="125" t="s">
        <v>1145</v>
      </c>
      <c r="B419" s="125"/>
      <c r="C419" s="126">
        <v>3238</v>
      </c>
      <c r="D419" s="127" t="s">
        <v>33</v>
      </c>
      <c r="E419" s="128">
        <v>2000</v>
      </c>
      <c r="F419" s="128">
        <f t="shared" si="229"/>
        <v>0</v>
      </c>
      <c r="G419" s="148">
        <f t="shared" si="214"/>
        <v>2000</v>
      </c>
      <c r="H419" s="129">
        <v>0</v>
      </c>
      <c r="I419" s="128">
        <v>2000</v>
      </c>
      <c r="J419" s="130">
        <v>0</v>
      </c>
      <c r="K419" s="130">
        <v>0</v>
      </c>
      <c r="L419" s="130">
        <v>0</v>
      </c>
      <c r="M419" s="130">
        <v>0</v>
      </c>
      <c r="N419" s="130">
        <v>0</v>
      </c>
      <c r="O419" s="130">
        <v>0</v>
      </c>
    </row>
    <row r="420" spans="1:15" s="94" customFormat="1" ht="14.25" customHeight="1">
      <c r="A420" s="88" t="s">
        <v>515</v>
      </c>
      <c r="B420" s="88"/>
      <c r="C420" s="90" t="s">
        <v>356</v>
      </c>
      <c r="D420" s="91" t="s">
        <v>364</v>
      </c>
      <c r="E420" s="92">
        <v>335000</v>
      </c>
      <c r="F420" s="92">
        <f t="shared" si="229"/>
        <v>-75000</v>
      </c>
      <c r="G420" s="95">
        <f t="shared" si="214"/>
        <v>260000</v>
      </c>
      <c r="H420" s="92">
        <v>180000</v>
      </c>
      <c r="I420" s="92">
        <v>80000</v>
      </c>
      <c r="J420" s="92">
        <v>0</v>
      </c>
      <c r="K420" s="92">
        <v>0</v>
      </c>
      <c r="L420" s="92">
        <v>0</v>
      </c>
      <c r="M420" s="92">
        <v>0</v>
      </c>
      <c r="N420" s="93">
        <v>0</v>
      </c>
      <c r="O420" s="93">
        <v>0</v>
      </c>
    </row>
    <row r="421" spans="1:15" ht="18" customHeight="1">
      <c r="A421" s="39"/>
      <c r="B421" s="39"/>
      <c r="C421" s="31">
        <v>329</v>
      </c>
      <c r="D421" s="37" t="s">
        <v>817</v>
      </c>
      <c r="E421" s="38">
        <f>SUM(E422:E423)</f>
        <v>25000</v>
      </c>
      <c r="F421" s="38">
        <f>SUM(F422:F423)</f>
        <v>4000</v>
      </c>
      <c r="G421" s="43">
        <f t="shared" si="214"/>
        <v>29000</v>
      </c>
      <c r="H421" s="38">
        <f aca="true" t="shared" si="231" ref="H421:O421">SUM(H422:H423)</f>
        <v>0</v>
      </c>
      <c r="I421" s="38">
        <f t="shared" si="231"/>
        <v>29000</v>
      </c>
      <c r="J421" s="38">
        <f t="shared" si="231"/>
        <v>0</v>
      </c>
      <c r="K421" s="38">
        <f t="shared" si="231"/>
        <v>0</v>
      </c>
      <c r="L421" s="38">
        <f t="shared" si="231"/>
        <v>0</v>
      </c>
      <c r="M421" s="38">
        <f t="shared" si="231"/>
        <v>0</v>
      </c>
      <c r="N421" s="38">
        <f>SUM(N422:N423)</f>
        <v>0</v>
      </c>
      <c r="O421" s="38">
        <f t="shared" si="231"/>
        <v>0</v>
      </c>
    </row>
    <row r="422" spans="1:15" s="94" customFormat="1" ht="14.25" customHeight="1">
      <c r="A422" s="88" t="s">
        <v>516</v>
      </c>
      <c r="B422" s="88"/>
      <c r="C422" s="90">
        <v>3293</v>
      </c>
      <c r="D422" s="91" t="s">
        <v>560</v>
      </c>
      <c r="E422" s="92">
        <v>10000</v>
      </c>
      <c r="F422" s="92">
        <f t="shared" si="229"/>
        <v>-1000</v>
      </c>
      <c r="G422" s="95">
        <f t="shared" si="214"/>
        <v>9000</v>
      </c>
      <c r="H422" s="92">
        <v>0</v>
      </c>
      <c r="I422" s="92">
        <v>9000</v>
      </c>
      <c r="J422" s="92">
        <v>0</v>
      </c>
      <c r="K422" s="92">
        <v>0</v>
      </c>
      <c r="L422" s="92">
        <v>0</v>
      </c>
      <c r="M422" s="92">
        <v>0</v>
      </c>
      <c r="N422" s="93">
        <v>0</v>
      </c>
      <c r="O422" s="93">
        <v>0</v>
      </c>
    </row>
    <row r="423" spans="1:15" s="94" customFormat="1" ht="14.25" customHeight="1">
      <c r="A423" s="88" t="s">
        <v>517</v>
      </c>
      <c r="B423" s="88"/>
      <c r="C423" s="90">
        <v>3299</v>
      </c>
      <c r="D423" s="91" t="s">
        <v>561</v>
      </c>
      <c r="E423" s="92">
        <v>15000</v>
      </c>
      <c r="F423" s="92">
        <f t="shared" si="229"/>
        <v>5000</v>
      </c>
      <c r="G423" s="95">
        <f t="shared" si="214"/>
        <v>20000</v>
      </c>
      <c r="H423" s="92">
        <v>0</v>
      </c>
      <c r="I423" s="92">
        <v>20000</v>
      </c>
      <c r="J423" s="92">
        <v>0</v>
      </c>
      <c r="K423" s="92">
        <v>0</v>
      </c>
      <c r="L423" s="92">
        <v>0</v>
      </c>
      <c r="M423" s="92">
        <v>0</v>
      </c>
      <c r="N423" s="93">
        <v>0</v>
      </c>
      <c r="O423" s="93">
        <v>0</v>
      </c>
    </row>
    <row r="424" spans="1:15" s="9" customFormat="1" ht="24" customHeight="1">
      <c r="A424" s="13"/>
      <c r="B424" s="60" t="s">
        <v>676</v>
      </c>
      <c r="C424" s="161" t="s">
        <v>1075</v>
      </c>
      <c r="D424" s="160"/>
      <c r="E424" s="11">
        <f>E425</f>
        <v>50000</v>
      </c>
      <c r="F424" s="11">
        <f>F425</f>
        <v>0</v>
      </c>
      <c r="G424" s="117">
        <f t="shared" si="214"/>
        <v>50000</v>
      </c>
      <c r="H424" s="11">
        <f>H425</f>
        <v>50000</v>
      </c>
      <c r="I424" s="11">
        <f aca="true" t="shared" si="232" ref="I424:O424">I425</f>
        <v>0</v>
      </c>
      <c r="J424" s="11">
        <f t="shared" si="232"/>
        <v>0</v>
      </c>
      <c r="K424" s="11">
        <f t="shared" si="232"/>
        <v>0</v>
      </c>
      <c r="L424" s="11">
        <f t="shared" si="232"/>
        <v>0</v>
      </c>
      <c r="M424" s="11">
        <f t="shared" si="232"/>
        <v>0</v>
      </c>
      <c r="N424" s="11">
        <f t="shared" si="232"/>
        <v>0</v>
      </c>
      <c r="O424" s="11">
        <f t="shared" si="232"/>
        <v>0</v>
      </c>
    </row>
    <row r="425" spans="1:15" ht="21" customHeight="1">
      <c r="A425" s="41"/>
      <c r="B425" s="39"/>
      <c r="C425" s="31">
        <v>32</v>
      </c>
      <c r="D425" s="37" t="s">
        <v>20</v>
      </c>
      <c r="E425" s="38">
        <f>E426+E432</f>
        <v>50000</v>
      </c>
      <c r="F425" s="38">
        <f>F426+F432</f>
        <v>0</v>
      </c>
      <c r="G425" s="43">
        <f t="shared" si="214"/>
        <v>50000</v>
      </c>
      <c r="H425" s="38">
        <f aca="true" t="shared" si="233" ref="H425:O425">H426+H432</f>
        <v>50000</v>
      </c>
      <c r="I425" s="38">
        <f t="shared" si="233"/>
        <v>0</v>
      </c>
      <c r="J425" s="38">
        <f t="shared" si="233"/>
        <v>0</v>
      </c>
      <c r="K425" s="38">
        <f t="shared" si="233"/>
        <v>0</v>
      </c>
      <c r="L425" s="38">
        <f t="shared" si="233"/>
        <v>0</v>
      </c>
      <c r="M425" s="38">
        <f t="shared" si="233"/>
        <v>0</v>
      </c>
      <c r="N425" s="38">
        <f t="shared" si="233"/>
        <v>0</v>
      </c>
      <c r="O425" s="38">
        <f t="shared" si="233"/>
        <v>0</v>
      </c>
    </row>
    <row r="426" spans="1:15" ht="18" customHeight="1">
      <c r="A426" s="41"/>
      <c r="B426" s="39"/>
      <c r="C426" s="31">
        <v>323</v>
      </c>
      <c r="D426" s="37" t="s">
        <v>556</v>
      </c>
      <c r="E426" s="38">
        <f>E427+E431</f>
        <v>50000</v>
      </c>
      <c r="F426" s="38">
        <f>F427+F431</f>
        <v>0</v>
      </c>
      <c r="G426" s="43">
        <f t="shared" si="214"/>
        <v>50000</v>
      </c>
      <c r="H426" s="38">
        <f>H427+H431</f>
        <v>50000</v>
      </c>
      <c r="I426" s="38">
        <f aca="true" t="shared" si="234" ref="I426:O426">I427+I431</f>
        <v>0</v>
      </c>
      <c r="J426" s="38">
        <f t="shared" si="234"/>
        <v>0</v>
      </c>
      <c r="K426" s="38">
        <f t="shared" si="234"/>
        <v>0</v>
      </c>
      <c r="L426" s="38">
        <f t="shared" si="234"/>
        <v>0</v>
      </c>
      <c r="M426" s="38">
        <f t="shared" si="234"/>
        <v>0</v>
      </c>
      <c r="N426" s="38">
        <f>N427+N431</f>
        <v>0</v>
      </c>
      <c r="O426" s="38">
        <f t="shared" si="234"/>
        <v>0</v>
      </c>
    </row>
    <row r="427" spans="1:15" s="135" customFormat="1" ht="14.25" customHeight="1">
      <c r="A427" s="88" t="s">
        <v>518</v>
      </c>
      <c r="B427" s="88"/>
      <c r="C427" s="90">
        <v>3237</v>
      </c>
      <c r="D427" s="91" t="s">
        <v>558</v>
      </c>
      <c r="E427" s="92">
        <v>18000</v>
      </c>
      <c r="F427" s="92">
        <f>G427-E427</f>
        <v>0</v>
      </c>
      <c r="G427" s="95">
        <f t="shared" si="214"/>
        <v>18000</v>
      </c>
      <c r="H427" s="92">
        <v>18000</v>
      </c>
      <c r="I427" s="93">
        <v>0</v>
      </c>
      <c r="J427" s="93">
        <v>0</v>
      </c>
      <c r="K427" s="93">
        <v>0</v>
      </c>
      <c r="L427" s="93">
        <v>0</v>
      </c>
      <c r="M427" s="92">
        <v>0</v>
      </c>
      <c r="N427" s="93">
        <v>0</v>
      </c>
      <c r="O427" s="93">
        <v>0</v>
      </c>
    </row>
    <row r="428" spans="1:15" s="131" customFormat="1" ht="17.25" customHeight="1">
      <c r="A428" s="179" t="s">
        <v>2</v>
      </c>
      <c r="B428" s="180" t="s">
        <v>44</v>
      </c>
      <c r="C428" s="181" t="s">
        <v>554</v>
      </c>
      <c r="D428" s="183" t="s">
        <v>59</v>
      </c>
      <c r="E428" s="189" t="s">
        <v>1052</v>
      </c>
      <c r="F428" s="189" t="s">
        <v>921</v>
      </c>
      <c r="G428" s="185" t="s">
        <v>1053</v>
      </c>
      <c r="H428" s="182" t="s">
        <v>1054</v>
      </c>
      <c r="I428" s="182"/>
      <c r="J428" s="182"/>
      <c r="K428" s="182"/>
      <c r="L428" s="182"/>
      <c r="M428" s="182"/>
      <c r="N428" s="182"/>
      <c r="O428" s="182"/>
    </row>
    <row r="429" spans="1:15" ht="36" customHeight="1">
      <c r="A429" s="179"/>
      <c r="B429" s="179"/>
      <c r="C429" s="182"/>
      <c r="D429" s="183"/>
      <c r="E429" s="190"/>
      <c r="F429" s="190"/>
      <c r="G429" s="186"/>
      <c r="H429" s="102" t="s">
        <v>272</v>
      </c>
      <c r="I429" s="102" t="s">
        <v>45</v>
      </c>
      <c r="J429" s="102" t="s">
        <v>271</v>
      </c>
      <c r="K429" s="102" t="s">
        <v>273</v>
      </c>
      <c r="L429" s="102" t="s">
        <v>46</v>
      </c>
      <c r="M429" s="102" t="s">
        <v>738</v>
      </c>
      <c r="N429" s="102" t="s">
        <v>274</v>
      </c>
      <c r="O429" s="102" t="s">
        <v>628</v>
      </c>
    </row>
    <row r="430" spans="1:15" ht="10.5" customHeight="1">
      <c r="A430" s="54">
        <v>1</v>
      </c>
      <c r="B430" s="54">
        <v>2</v>
      </c>
      <c r="C430" s="54">
        <v>3</v>
      </c>
      <c r="D430" s="54">
        <v>4</v>
      </c>
      <c r="E430" s="54">
        <v>5</v>
      </c>
      <c r="F430" s="54">
        <v>6</v>
      </c>
      <c r="G430" s="150">
        <v>7</v>
      </c>
      <c r="H430" s="54">
        <v>8</v>
      </c>
      <c r="I430" s="54">
        <v>9</v>
      </c>
      <c r="J430" s="54">
        <v>10</v>
      </c>
      <c r="K430" s="54">
        <v>11</v>
      </c>
      <c r="L430" s="54">
        <v>12</v>
      </c>
      <c r="M430" s="54">
        <v>13</v>
      </c>
      <c r="N430" s="54">
        <v>14</v>
      </c>
      <c r="O430" s="54">
        <v>15</v>
      </c>
    </row>
    <row r="431" spans="1:15" s="94" customFormat="1" ht="14.25" customHeight="1">
      <c r="A431" s="88" t="s">
        <v>519</v>
      </c>
      <c r="B431" s="88"/>
      <c r="C431" s="90" t="s">
        <v>356</v>
      </c>
      <c r="D431" s="91" t="s">
        <v>364</v>
      </c>
      <c r="E431" s="92">
        <v>32000</v>
      </c>
      <c r="F431" s="92">
        <f>G431-E431</f>
        <v>0</v>
      </c>
      <c r="G431" s="95">
        <f>SUM(H431:O431)</f>
        <v>32000</v>
      </c>
      <c r="H431" s="92">
        <v>32000</v>
      </c>
      <c r="I431" s="92">
        <v>0</v>
      </c>
      <c r="J431" s="92">
        <v>0</v>
      </c>
      <c r="K431" s="92">
        <v>0</v>
      </c>
      <c r="L431" s="92">
        <v>0</v>
      </c>
      <c r="M431" s="92">
        <v>0</v>
      </c>
      <c r="N431" s="93">
        <v>0</v>
      </c>
      <c r="O431" s="93">
        <v>0</v>
      </c>
    </row>
    <row r="432" spans="1:15" ht="18" customHeight="1">
      <c r="A432" s="39"/>
      <c r="B432" s="39"/>
      <c r="C432" s="31">
        <v>329</v>
      </c>
      <c r="D432" s="37" t="s">
        <v>817</v>
      </c>
      <c r="E432" s="38">
        <f>SUM(E433:E434)</f>
        <v>0</v>
      </c>
      <c r="F432" s="38">
        <f>SUM(F433:F434)</f>
        <v>0</v>
      </c>
      <c r="G432" s="43">
        <f t="shared" si="214"/>
        <v>0</v>
      </c>
      <c r="H432" s="38">
        <f aca="true" t="shared" si="235" ref="H432:O432">SUM(H433:H434)</f>
        <v>0</v>
      </c>
      <c r="I432" s="38">
        <f t="shared" si="235"/>
        <v>0</v>
      </c>
      <c r="J432" s="38">
        <f t="shared" si="235"/>
        <v>0</v>
      </c>
      <c r="K432" s="38">
        <f t="shared" si="235"/>
        <v>0</v>
      </c>
      <c r="L432" s="38">
        <f t="shared" si="235"/>
        <v>0</v>
      </c>
      <c r="M432" s="38">
        <f t="shared" si="235"/>
        <v>0</v>
      </c>
      <c r="N432" s="38">
        <f>SUM(N433:N434)</f>
        <v>0</v>
      </c>
      <c r="O432" s="38">
        <f t="shared" si="235"/>
        <v>0</v>
      </c>
    </row>
    <row r="433" spans="1:15" s="94" customFormat="1" ht="15" customHeight="1">
      <c r="A433" s="88" t="s">
        <v>520</v>
      </c>
      <c r="B433" s="88"/>
      <c r="C433" s="90">
        <v>3293</v>
      </c>
      <c r="D433" s="91" t="s">
        <v>560</v>
      </c>
      <c r="E433" s="92">
        <v>0</v>
      </c>
      <c r="F433" s="92">
        <f>G433-E433</f>
        <v>0</v>
      </c>
      <c r="G433" s="95">
        <f t="shared" si="214"/>
        <v>0</v>
      </c>
      <c r="H433" s="92">
        <v>0</v>
      </c>
      <c r="I433" s="93">
        <v>0</v>
      </c>
      <c r="J433" s="93">
        <v>0</v>
      </c>
      <c r="K433" s="93">
        <v>0</v>
      </c>
      <c r="L433" s="93">
        <v>0</v>
      </c>
      <c r="M433" s="92">
        <v>0</v>
      </c>
      <c r="N433" s="93">
        <v>0</v>
      </c>
      <c r="O433" s="93">
        <v>0</v>
      </c>
    </row>
    <row r="434" spans="1:15" s="94" customFormat="1" ht="15" customHeight="1">
      <c r="A434" s="88" t="s">
        <v>521</v>
      </c>
      <c r="B434" s="88"/>
      <c r="C434" s="90">
        <v>3299</v>
      </c>
      <c r="D434" s="91" t="s">
        <v>561</v>
      </c>
      <c r="E434" s="92">
        <v>0</v>
      </c>
      <c r="F434" s="92">
        <f>G434-E434</f>
        <v>0</v>
      </c>
      <c r="G434" s="95">
        <f t="shared" si="214"/>
        <v>0</v>
      </c>
      <c r="H434" s="92">
        <v>0</v>
      </c>
      <c r="I434" s="93">
        <v>0</v>
      </c>
      <c r="J434" s="93">
        <v>0</v>
      </c>
      <c r="K434" s="93">
        <v>0</v>
      </c>
      <c r="L434" s="93">
        <v>0</v>
      </c>
      <c r="M434" s="92">
        <v>0</v>
      </c>
      <c r="N434" s="93">
        <v>0</v>
      </c>
      <c r="O434" s="93">
        <v>0</v>
      </c>
    </row>
    <row r="435" spans="1:15" s="9" customFormat="1" ht="24" customHeight="1">
      <c r="A435" s="13"/>
      <c r="B435" s="60" t="s">
        <v>676</v>
      </c>
      <c r="C435" s="161" t="s">
        <v>875</v>
      </c>
      <c r="D435" s="160"/>
      <c r="E435" s="11">
        <f>E436</f>
        <v>645000</v>
      </c>
      <c r="F435" s="11">
        <f>F436</f>
        <v>0</v>
      </c>
      <c r="G435" s="117">
        <f aca="true" t="shared" si="236" ref="G435:G443">SUM(H435:O435)</f>
        <v>645000</v>
      </c>
      <c r="H435" s="11">
        <f>H436</f>
        <v>645000</v>
      </c>
      <c r="I435" s="11">
        <f aca="true" t="shared" si="237" ref="I435:O435">I436</f>
        <v>0</v>
      </c>
      <c r="J435" s="11">
        <f t="shared" si="237"/>
        <v>0</v>
      </c>
      <c r="K435" s="11">
        <f t="shared" si="237"/>
        <v>0</v>
      </c>
      <c r="L435" s="11">
        <f t="shared" si="237"/>
        <v>0</v>
      </c>
      <c r="M435" s="11">
        <f t="shared" si="237"/>
        <v>0</v>
      </c>
      <c r="N435" s="11">
        <f t="shared" si="237"/>
        <v>0</v>
      </c>
      <c r="O435" s="11">
        <f t="shared" si="237"/>
        <v>0</v>
      </c>
    </row>
    <row r="436" spans="1:15" ht="21" customHeight="1">
      <c r="A436" s="41"/>
      <c r="B436" s="39"/>
      <c r="C436" s="31">
        <v>38</v>
      </c>
      <c r="D436" s="37" t="s">
        <v>717</v>
      </c>
      <c r="E436" s="38">
        <f>E437</f>
        <v>645000</v>
      </c>
      <c r="F436" s="38">
        <f>F437</f>
        <v>0</v>
      </c>
      <c r="G436" s="43">
        <f t="shared" si="236"/>
        <v>645000</v>
      </c>
      <c r="H436" s="38">
        <f>H437</f>
        <v>645000</v>
      </c>
      <c r="I436" s="38">
        <f aca="true" t="shared" si="238" ref="I436:O436">I437</f>
        <v>0</v>
      </c>
      <c r="J436" s="38">
        <f t="shared" si="238"/>
        <v>0</v>
      </c>
      <c r="K436" s="38">
        <f t="shared" si="238"/>
        <v>0</v>
      </c>
      <c r="L436" s="38">
        <f t="shared" si="238"/>
        <v>0</v>
      </c>
      <c r="M436" s="38">
        <f t="shared" si="238"/>
        <v>0</v>
      </c>
      <c r="N436" s="38">
        <f t="shared" si="238"/>
        <v>0</v>
      </c>
      <c r="O436" s="38">
        <f t="shared" si="238"/>
        <v>0</v>
      </c>
    </row>
    <row r="437" spans="1:15" ht="18" customHeight="1">
      <c r="A437" s="41"/>
      <c r="B437" s="39"/>
      <c r="C437" s="31">
        <v>381</v>
      </c>
      <c r="D437" s="37" t="s">
        <v>718</v>
      </c>
      <c r="E437" s="38">
        <f aca="true" t="shared" si="239" ref="E437:O438">E438</f>
        <v>645000</v>
      </c>
      <c r="F437" s="38">
        <f t="shared" si="239"/>
        <v>0</v>
      </c>
      <c r="G437" s="43">
        <f t="shared" si="236"/>
        <v>645000</v>
      </c>
      <c r="H437" s="38">
        <f t="shared" si="239"/>
        <v>645000</v>
      </c>
      <c r="I437" s="38">
        <f t="shared" si="239"/>
        <v>0</v>
      </c>
      <c r="J437" s="38">
        <f t="shared" si="239"/>
        <v>0</v>
      </c>
      <c r="K437" s="38">
        <f t="shared" si="239"/>
        <v>0</v>
      </c>
      <c r="L437" s="38">
        <f t="shared" si="239"/>
        <v>0</v>
      </c>
      <c r="M437" s="38">
        <f t="shared" si="239"/>
        <v>0</v>
      </c>
      <c r="N437" s="38">
        <f t="shared" si="239"/>
        <v>0</v>
      </c>
      <c r="O437" s="38">
        <f t="shared" si="239"/>
        <v>0</v>
      </c>
    </row>
    <row r="438" spans="1:15" ht="15" customHeight="1">
      <c r="A438" s="41" t="s">
        <v>0</v>
      </c>
      <c r="B438" s="39"/>
      <c r="C438" s="31">
        <v>3811</v>
      </c>
      <c r="D438" s="37" t="s">
        <v>933</v>
      </c>
      <c r="E438" s="38">
        <f>E439</f>
        <v>645000</v>
      </c>
      <c r="F438" s="38">
        <f>F439</f>
        <v>0</v>
      </c>
      <c r="G438" s="43">
        <f t="shared" si="236"/>
        <v>645000</v>
      </c>
      <c r="H438" s="38">
        <f>H439</f>
        <v>645000</v>
      </c>
      <c r="I438" s="38">
        <f t="shared" si="239"/>
        <v>0</v>
      </c>
      <c r="J438" s="38">
        <f t="shared" si="239"/>
        <v>0</v>
      </c>
      <c r="K438" s="38">
        <f t="shared" si="239"/>
        <v>0</v>
      </c>
      <c r="L438" s="38">
        <f t="shared" si="239"/>
        <v>0</v>
      </c>
      <c r="M438" s="38">
        <f t="shared" si="239"/>
        <v>0</v>
      </c>
      <c r="N438" s="38">
        <f t="shared" si="239"/>
        <v>0</v>
      </c>
      <c r="O438" s="38">
        <f t="shared" si="239"/>
        <v>0</v>
      </c>
    </row>
    <row r="439" spans="1:15" s="94" customFormat="1" ht="14.25" customHeight="1">
      <c r="A439" s="88" t="s">
        <v>522</v>
      </c>
      <c r="B439" s="88"/>
      <c r="C439" s="90">
        <v>38114</v>
      </c>
      <c r="D439" s="91" t="s">
        <v>934</v>
      </c>
      <c r="E439" s="92">
        <v>645000</v>
      </c>
      <c r="F439" s="92">
        <f>G439-E439</f>
        <v>0</v>
      </c>
      <c r="G439" s="95">
        <f t="shared" si="236"/>
        <v>645000</v>
      </c>
      <c r="H439" s="92">
        <v>645000</v>
      </c>
      <c r="I439" s="92">
        <v>0</v>
      </c>
      <c r="J439" s="92">
        <v>0</v>
      </c>
      <c r="K439" s="92">
        <v>0</v>
      </c>
      <c r="L439" s="92">
        <v>0</v>
      </c>
      <c r="M439" s="92">
        <v>0</v>
      </c>
      <c r="N439" s="92">
        <v>0</v>
      </c>
      <c r="O439" s="92">
        <v>0</v>
      </c>
    </row>
    <row r="440" spans="1:15" s="9" customFormat="1" ht="22.5" customHeight="1">
      <c r="A440" s="13"/>
      <c r="B440" s="61" t="s">
        <v>676</v>
      </c>
      <c r="C440" s="168" t="s">
        <v>876</v>
      </c>
      <c r="D440" s="169"/>
      <c r="E440" s="11">
        <f>E441</f>
        <v>295000</v>
      </c>
      <c r="F440" s="11">
        <f>F441</f>
        <v>-125000</v>
      </c>
      <c r="G440" s="117">
        <f t="shared" si="236"/>
        <v>170000</v>
      </c>
      <c r="H440" s="11">
        <f>H441</f>
        <v>170000</v>
      </c>
      <c r="I440" s="11">
        <f aca="true" t="shared" si="240" ref="I440:O440">I441</f>
        <v>0</v>
      </c>
      <c r="J440" s="11">
        <f t="shared" si="240"/>
        <v>0</v>
      </c>
      <c r="K440" s="11">
        <f t="shared" si="240"/>
        <v>0</v>
      </c>
      <c r="L440" s="11">
        <f t="shared" si="240"/>
        <v>0</v>
      </c>
      <c r="M440" s="11">
        <f t="shared" si="240"/>
        <v>0</v>
      </c>
      <c r="N440" s="11">
        <f t="shared" si="240"/>
        <v>0</v>
      </c>
      <c r="O440" s="11">
        <f t="shared" si="240"/>
        <v>0</v>
      </c>
    </row>
    <row r="441" spans="1:15" ht="21" customHeight="1">
      <c r="A441" s="41"/>
      <c r="B441" s="39"/>
      <c r="C441" s="31" t="s">
        <v>589</v>
      </c>
      <c r="D441" s="37" t="s">
        <v>935</v>
      </c>
      <c r="E441" s="38">
        <f>E442</f>
        <v>295000</v>
      </c>
      <c r="F441" s="38">
        <f>F442</f>
        <v>-125000</v>
      </c>
      <c r="G441" s="43">
        <f t="shared" si="236"/>
        <v>170000</v>
      </c>
      <c r="H441" s="38">
        <f aca="true" t="shared" si="241" ref="H441:O441">H442</f>
        <v>170000</v>
      </c>
      <c r="I441" s="38">
        <f t="shared" si="241"/>
        <v>0</v>
      </c>
      <c r="J441" s="38">
        <f t="shared" si="241"/>
        <v>0</v>
      </c>
      <c r="K441" s="38">
        <f t="shared" si="241"/>
        <v>0</v>
      </c>
      <c r="L441" s="38">
        <f t="shared" si="241"/>
        <v>0</v>
      </c>
      <c r="M441" s="38">
        <f t="shared" si="241"/>
        <v>0</v>
      </c>
      <c r="N441" s="38">
        <f t="shared" si="241"/>
        <v>0</v>
      </c>
      <c r="O441" s="38">
        <f t="shared" si="241"/>
        <v>0</v>
      </c>
    </row>
    <row r="442" spans="1:15" ht="18" customHeight="1">
      <c r="A442" s="41"/>
      <c r="B442" s="39"/>
      <c r="C442" s="31" t="s">
        <v>620</v>
      </c>
      <c r="D442" s="37" t="s">
        <v>936</v>
      </c>
      <c r="E442" s="38">
        <f>E443+E444+E445+E446</f>
        <v>295000</v>
      </c>
      <c r="F442" s="38">
        <f>F443+F444+F445+F446</f>
        <v>-125000</v>
      </c>
      <c r="G442" s="43">
        <f t="shared" si="236"/>
        <v>170000</v>
      </c>
      <c r="H442" s="38">
        <f aca="true" t="shared" si="242" ref="H442:O442">H443+H444+H445+H446</f>
        <v>170000</v>
      </c>
      <c r="I442" s="38">
        <f t="shared" si="242"/>
        <v>0</v>
      </c>
      <c r="J442" s="38">
        <f t="shared" si="242"/>
        <v>0</v>
      </c>
      <c r="K442" s="38">
        <f t="shared" si="242"/>
        <v>0</v>
      </c>
      <c r="L442" s="38">
        <f t="shared" si="242"/>
        <v>0</v>
      </c>
      <c r="M442" s="38">
        <f t="shared" si="242"/>
        <v>0</v>
      </c>
      <c r="N442" s="38">
        <f t="shared" si="242"/>
        <v>0</v>
      </c>
      <c r="O442" s="38">
        <f t="shared" si="242"/>
        <v>0</v>
      </c>
    </row>
    <row r="443" spans="1:15" s="94" customFormat="1" ht="15" customHeight="1">
      <c r="A443" s="96" t="s">
        <v>523</v>
      </c>
      <c r="B443" s="88"/>
      <c r="C443" s="90" t="s">
        <v>621</v>
      </c>
      <c r="D443" s="91" t="s">
        <v>937</v>
      </c>
      <c r="E443" s="92">
        <v>100000</v>
      </c>
      <c r="F443" s="92">
        <f>G443-E443</f>
        <v>0</v>
      </c>
      <c r="G443" s="95">
        <f t="shared" si="236"/>
        <v>100000</v>
      </c>
      <c r="H443" s="92">
        <v>100000</v>
      </c>
      <c r="I443" s="93">
        <v>0</v>
      </c>
      <c r="J443" s="93">
        <v>0</v>
      </c>
      <c r="K443" s="93">
        <v>0</v>
      </c>
      <c r="L443" s="93">
        <v>0</v>
      </c>
      <c r="M443" s="93">
        <v>0</v>
      </c>
      <c r="N443" s="93">
        <v>0</v>
      </c>
      <c r="O443" s="93">
        <v>0</v>
      </c>
    </row>
    <row r="444" spans="1:15" s="94" customFormat="1" ht="15" customHeight="1">
      <c r="A444" s="96" t="s">
        <v>524</v>
      </c>
      <c r="B444" s="88"/>
      <c r="C444" s="90" t="s">
        <v>621</v>
      </c>
      <c r="D444" s="91" t="s">
        <v>938</v>
      </c>
      <c r="E444" s="92">
        <v>25000</v>
      </c>
      <c r="F444" s="92">
        <f>G444-E444</f>
        <v>-25000</v>
      </c>
      <c r="G444" s="92">
        <f aca="true" t="shared" si="243" ref="G444:G449">SUM(H444:O444)</f>
        <v>0</v>
      </c>
      <c r="H444" s="92">
        <v>0</v>
      </c>
      <c r="I444" s="93">
        <v>0</v>
      </c>
      <c r="J444" s="92">
        <v>0</v>
      </c>
      <c r="K444" s="93">
        <v>0</v>
      </c>
      <c r="L444" s="93">
        <v>0</v>
      </c>
      <c r="M444" s="93">
        <v>0</v>
      </c>
      <c r="N444" s="93">
        <v>0</v>
      </c>
      <c r="O444" s="93">
        <v>0</v>
      </c>
    </row>
    <row r="445" spans="1:15" s="94" customFormat="1" ht="15" customHeight="1">
      <c r="A445" s="96" t="s">
        <v>525</v>
      </c>
      <c r="B445" s="88"/>
      <c r="C445" s="90" t="s">
        <v>622</v>
      </c>
      <c r="D445" s="91" t="s">
        <v>939</v>
      </c>
      <c r="E445" s="92">
        <v>100000</v>
      </c>
      <c r="F445" s="92">
        <f>G445-E445</f>
        <v>-100000</v>
      </c>
      <c r="G445" s="92">
        <f t="shared" si="243"/>
        <v>0</v>
      </c>
      <c r="H445" s="92">
        <v>0</v>
      </c>
      <c r="I445" s="92">
        <v>0</v>
      </c>
      <c r="J445" s="92">
        <v>0</v>
      </c>
      <c r="K445" s="92">
        <v>0</v>
      </c>
      <c r="L445" s="93">
        <v>0</v>
      </c>
      <c r="M445" s="93">
        <v>0</v>
      </c>
      <c r="N445" s="93">
        <v>0</v>
      </c>
      <c r="O445" s="93">
        <v>0</v>
      </c>
    </row>
    <row r="446" spans="1:15" s="94" customFormat="1" ht="15" customHeight="1">
      <c r="A446" s="96" t="s">
        <v>922</v>
      </c>
      <c r="B446" s="88"/>
      <c r="C446" s="90" t="s">
        <v>622</v>
      </c>
      <c r="D446" s="91" t="s">
        <v>940</v>
      </c>
      <c r="E446" s="92">
        <v>70000</v>
      </c>
      <c r="F446" s="92">
        <f>G446-E446</f>
        <v>0</v>
      </c>
      <c r="G446" s="95">
        <f t="shared" si="243"/>
        <v>70000</v>
      </c>
      <c r="H446" s="92">
        <v>70000</v>
      </c>
      <c r="I446" s="92">
        <v>0</v>
      </c>
      <c r="J446" s="92">
        <v>0</v>
      </c>
      <c r="K446" s="92">
        <v>0</v>
      </c>
      <c r="L446" s="93">
        <v>0</v>
      </c>
      <c r="M446" s="93">
        <v>0</v>
      </c>
      <c r="N446" s="93">
        <v>0</v>
      </c>
      <c r="O446" s="93">
        <v>0</v>
      </c>
    </row>
    <row r="447" spans="1:15" s="9" customFormat="1" ht="23.25" customHeight="1">
      <c r="A447" s="13"/>
      <c r="B447" s="60" t="s">
        <v>676</v>
      </c>
      <c r="C447" s="161" t="s">
        <v>877</v>
      </c>
      <c r="D447" s="160"/>
      <c r="E447" s="11">
        <f>E448</f>
        <v>1330000</v>
      </c>
      <c r="F447" s="11">
        <f>F448</f>
        <v>221000</v>
      </c>
      <c r="G447" s="117">
        <f t="shared" si="243"/>
        <v>1551000</v>
      </c>
      <c r="H447" s="11">
        <f>H448</f>
        <v>664000</v>
      </c>
      <c r="I447" s="11">
        <f aca="true" t="shared" si="244" ref="I447:O447">I448</f>
        <v>470000</v>
      </c>
      <c r="J447" s="11">
        <f t="shared" si="244"/>
        <v>140000</v>
      </c>
      <c r="K447" s="11">
        <f t="shared" si="244"/>
        <v>277000</v>
      </c>
      <c r="L447" s="11">
        <f t="shared" si="244"/>
        <v>0</v>
      </c>
      <c r="M447" s="11">
        <f t="shared" si="244"/>
        <v>0</v>
      </c>
      <c r="N447" s="11">
        <f t="shared" si="244"/>
        <v>0</v>
      </c>
      <c r="O447" s="11">
        <f t="shared" si="244"/>
        <v>0</v>
      </c>
    </row>
    <row r="448" spans="1:15" ht="21" customHeight="1">
      <c r="A448" s="41"/>
      <c r="B448" s="39"/>
      <c r="C448" s="31">
        <v>32</v>
      </c>
      <c r="D448" s="37" t="s">
        <v>20</v>
      </c>
      <c r="E448" s="38">
        <f>E449+E452</f>
        <v>1330000</v>
      </c>
      <c r="F448" s="38">
        <f>F449+F452</f>
        <v>221000</v>
      </c>
      <c r="G448" s="43">
        <f t="shared" si="243"/>
        <v>1551000</v>
      </c>
      <c r="H448" s="38">
        <f aca="true" t="shared" si="245" ref="H448:O448">H449+H452</f>
        <v>664000</v>
      </c>
      <c r="I448" s="38">
        <f t="shared" si="245"/>
        <v>470000</v>
      </c>
      <c r="J448" s="38">
        <f t="shared" si="245"/>
        <v>140000</v>
      </c>
      <c r="K448" s="38">
        <f t="shared" si="245"/>
        <v>277000</v>
      </c>
      <c r="L448" s="38">
        <f t="shared" si="245"/>
        <v>0</v>
      </c>
      <c r="M448" s="38">
        <f t="shared" si="245"/>
        <v>0</v>
      </c>
      <c r="N448" s="38">
        <f t="shared" si="245"/>
        <v>0</v>
      </c>
      <c r="O448" s="38">
        <f t="shared" si="245"/>
        <v>0</v>
      </c>
    </row>
    <row r="449" spans="1:15" ht="17.25" customHeight="1">
      <c r="A449" s="41"/>
      <c r="B449" s="39"/>
      <c r="C449" s="31">
        <v>322</v>
      </c>
      <c r="D449" s="37" t="s">
        <v>555</v>
      </c>
      <c r="E449" s="38">
        <f>E450+E451</f>
        <v>180000</v>
      </c>
      <c r="F449" s="38">
        <f>F450+F451</f>
        <v>0</v>
      </c>
      <c r="G449" s="43">
        <f t="shared" si="243"/>
        <v>180000</v>
      </c>
      <c r="H449" s="38">
        <f>H450+H451</f>
        <v>0</v>
      </c>
      <c r="I449" s="38">
        <f>I450+I451</f>
        <v>180000</v>
      </c>
      <c r="J449" s="38">
        <f>J450+J451</f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s="94" customFormat="1" ht="15" customHeight="1">
      <c r="A450" s="88" t="s">
        <v>923</v>
      </c>
      <c r="B450" s="88"/>
      <c r="C450" s="90" t="s">
        <v>275</v>
      </c>
      <c r="D450" s="91" t="s">
        <v>941</v>
      </c>
      <c r="E450" s="92">
        <v>120000</v>
      </c>
      <c r="F450" s="92">
        <f>G450-E450</f>
        <v>0</v>
      </c>
      <c r="G450" s="95">
        <f aca="true" t="shared" si="246" ref="G450:G461">SUM(H450:O450)</f>
        <v>120000</v>
      </c>
      <c r="H450" s="92">
        <v>0</v>
      </c>
      <c r="I450" s="92">
        <v>120000</v>
      </c>
      <c r="J450" s="93">
        <v>0</v>
      </c>
      <c r="K450" s="93">
        <v>0</v>
      </c>
      <c r="L450" s="93">
        <v>0</v>
      </c>
      <c r="M450" s="93">
        <v>0</v>
      </c>
      <c r="N450" s="93">
        <v>0</v>
      </c>
      <c r="O450" s="93">
        <v>0</v>
      </c>
    </row>
    <row r="451" spans="1:15" s="94" customFormat="1" ht="15" customHeight="1">
      <c r="A451" s="88" t="s">
        <v>924</v>
      </c>
      <c r="B451" s="88"/>
      <c r="C451" s="90">
        <v>3224</v>
      </c>
      <c r="D451" s="91" t="s">
        <v>723</v>
      </c>
      <c r="E451" s="92">
        <v>60000</v>
      </c>
      <c r="F451" s="92">
        <f>G451-E451</f>
        <v>0</v>
      </c>
      <c r="G451" s="95">
        <f t="shared" si="246"/>
        <v>60000</v>
      </c>
      <c r="H451" s="92">
        <v>0</v>
      </c>
      <c r="I451" s="92">
        <v>60000</v>
      </c>
      <c r="J451" s="93">
        <v>0</v>
      </c>
      <c r="K451" s="93">
        <v>0</v>
      </c>
      <c r="L451" s="93">
        <v>0</v>
      </c>
      <c r="M451" s="93">
        <v>0</v>
      </c>
      <c r="N451" s="93">
        <v>0</v>
      </c>
      <c r="O451" s="93">
        <v>0</v>
      </c>
    </row>
    <row r="452" spans="1:15" ht="17.25" customHeight="1">
      <c r="A452" s="39"/>
      <c r="B452" s="39"/>
      <c r="C452" s="31">
        <v>323</v>
      </c>
      <c r="D452" s="37" t="s">
        <v>556</v>
      </c>
      <c r="E452" s="38">
        <f>E453+E454+E456+E457+E455</f>
        <v>1150000</v>
      </c>
      <c r="F452" s="38">
        <f>F453+F454+F456+F457+F455</f>
        <v>221000</v>
      </c>
      <c r="G452" s="43">
        <f>SUM(H452:O452)</f>
        <v>1371000</v>
      </c>
      <c r="H452" s="38">
        <f>H453+H454+H456+H457+H455</f>
        <v>664000</v>
      </c>
      <c r="I452" s="38">
        <f aca="true" t="shared" si="247" ref="I452:O452">I453+I454+I456+I457+I455</f>
        <v>290000</v>
      </c>
      <c r="J452" s="38">
        <f t="shared" si="247"/>
        <v>140000</v>
      </c>
      <c r="K452" s="38">
        <f t="shared" si="247"/>
        <v>277000</v>
      </c>
      <c r="L452" s="38">
        <f t="shared" si="247"/>
        <v>0</v>
      </c>
      <c r="M452" s="38">
        <f t="shared" si="247"/>
        <v>0</v>
      </c>
      <c r="N452" s="38">
        <f t="shared" si="247"/>
        <v>0</v>
      </c>
      <c r="O452" s="38">
        <f t="shared" si="247"/>
        <v>0</v>
      </c>
    </row>
    <row r="453" spans="1:15" s="94" customFormat="1" ht="14.25" customHeight="1">
      <c r="A453" s="88" t="s">
        <v>925</v>
      </c>
      <c r="B453" s="88"/>
      <c r="C453" s="90">
        <v>3232</v>
      </c>
      <c r="D453" s="91" t="s">
        <v>724</v>
      </c>
      <c r="E453" s="92">
        <v>700000</v>
      </c>
      <c r="F453" s="92">
        <f>G453-E453</f>
        <v>135000</v>
      </c>
      <c r="G453" s="95">
        <f t="shared" si="246"/>
        <v>835000</v>
      </c>
      <c r="H453" s="92">
        <v>373000</v>
      </c>
      <c r="I453" s="92">
        <v>60000</v>
      </c>
      <c r="J453" s="92">
        <v>140000</v>
      </c>
      <c r="K453" s="92">
        <v>262000</v>
      </c>
      <c r="L453" s="93">
        <v>0</v>
      </c>
      <c r="M453" s="93">
        <v>0</v>
      </c>
      <c r="N453" s="93">
        <v>0</v>
      </c>
      <c r="O453" s="92">
        <v>0</v>
      </c>
    </row>
    <row r="454" spans="1:15" s="94" customFormat="1" ht="14.25" customHeight="1">
      <c r="A454" s="88" t="s">
        <v>526</v>
      </c>
      <c r="B454" s="88"/>
      <c r="C454" s="90">
        <v>3234</v>
      </c>
      <c r="D454" s="91" t="s">
        <v>32</v>
      </c>
      <c r="E454" s="92">
        <v>20000</v>
      </c>
      <c r="F454" s="92">
        <f>G454-E454</f>
        <v>30000</v>
      </c>
      <c r="G454" s="100">
        <f t="shared" si="246"/>
        <v>50000</v>
      </c>
      <c r="H454" s="92">
        <v>30000</v>
      </c>
      <c r="I454" s="92">
        <v>20000</v>
      </c>
      <c r="J454" s="93">
        <v>0</v>
      </c>
      <c r="K454" s="93">
        <v>0</v>
      </c>
      <c r="L454" s="93">
        <v>0</v>
      </c>
      <c r="M454" s="93">
        <v>0</v>
      </c>
      <c r="N454" s="93">
        <v>0</v>
      </c>
      <c r="O454" s="93">
        <v>0</v>
      </c>
    </row>
    <row r="455" spans="1:15" s="94" customFormat="1" ht="15" customHeight="1">
      <c r="A455" s="88" t="s">
        <v>1146</v>
      </c>
      <c r="B455" s="88"/>
      <c r="C455" s="90" t="s">
        <v>365</v>
      </c>
      <c r="D455" s="91" t="s">
        <v>366</v>
      </c>
      <c r="E455" s="92">
        <v>2500</v>
      </c>
      <c r="F455" s="92">
        <f>G455-E455</f>
        <v>2500</v>
      </c>
      <c r="G455" s="100">
        <f t="shared" si="246"/>
        <v>5000</v>
      </c>
      <c r="H455" s="92">
        <v>5000</v>
      </c>
      <c r="I455" s="92">
        <v>0</v>
      </c>
      <c r="J455" s="93">
        <v>0</v>
      </c>
      <c r="K455" s="93">
        <v>0</v>
      </c>
      <c r="L455" s="93">
        <v>0</v>
      </c>
      <c r="M455" s="93">
        <v>0</v>
      </c>
      <c r="N455" s="93">
        <v>0</v>
      </c>
      <c r="O455" s="93">
        <v>0</v>
      </c>
    </row>
    <row r="456" spans="1:15" s="94" customFormat="1" ht="14.25" customHeight="1">
      <c r="A456" s="88" t="s">
        <v>671</v>
      </c>
      <c r="B456" s="88"/>
      <c r="C456" s="90" t="s">
        <v>10</v>
      </c>
      <c r="D456" s="91" t="s">
        <v>819</v>
      </c>
      <c r="E456" s="92">
        <v>347500</v>
      </c>
      <c r="F456" s="92">
        <f>G456-E456</f>
        <v>133500</v>
      </c>
      <c r="G456" s="95">
        <f>SUM(H456:O456)</f>
        <v>481000</v>
      </c>
      <c r="H456" s="92">
        <v>256000</v>
      </c>
      <c r="I456" s="92">
        <v>210000</v>
      </c>
      <c r="J456" s="92">
        <v>0</v>
      </c>
      <c r="K456" s="92">
        <v>15000</v>
      </c>
      <c r="L456" s="93">
        <v>0</v>
      </c>
      <c r="M456" s="93">
        <v>0</v>
      </c>
      <c r="N456" s="93">
        <v>0</v>
      </c>
      <c r="O456" s="93">
        <v>0</v>
      </c>
    </row>
    <row r="457" spans="1:15" s="94" customFormat="1" ht="14.25" customHeight="1">
      <c r="A457" s="88" t="s">
        <v>527</v>
      </c>
      <c r="B457" s="88"/>
      <c r="C457" s="90" t="s">
        <v>356</v>
      </c>
      <c r="D457" s="91" t="s">
        <v>942</v>
      </c>
      <c r="E457" s="92">
        <v>80000</v>
      </c>
      <c r="F457" s="92">
        <f>G457-E457</f>
        <v>-80000</v>
      </c>
      <c r="G457" s="95">
        <f t="shared" si="246"/>
        <v>0</v>
      </c>
      <c r="H457" s="92">
        <v>0</v>
      </c>
      <c r="I457" s="92">
        <v>0</v>
      </c>
      <c r="J457" s="92">
        <v>0</v>
      </c>
      <c r="K457" s="92">
        <v>0</v>
      </c>
      <c r="L457" s="93">
        <v>0</v>
      </c>
      <c r="M457" s="93">
        <v>0</v>
      </c>
      <c r="N457" s="93">
        <v>0</v>
      </c>
      <c r="O457" s="93">
        <v>0</v>
      </c>
    </row>
    <row r="458" spans="1:15" s="9" customFormat="1" ht="24" customHeight="1">
      <c r="A458" s="13"/>
      <c r="B458" s="60" t="s">
        <v>676</v>
      </c>
      <c r="C458" s="164" t="s">
        <v>1157</v>
      </c>
      <c r="D458" s="165"/>
      <c r="E458" s="11">
        <f aca="true" t="shared" si="248" ref="E458:F460">E459</f>
        <v>3055000</v>
      </c>
      <c r="F458" s="11">
        <f t="shared" si="248"/>
        <v>-1355000</v>
      </c>
      <c r="G458" s="117">
        <f t="shared" si="246"/>
        <v>1700000</v>
      </c>
      <c r="H458" s="11">
        <f>H459</f>
        <v>50000</v>
      </c>
      <c r="I458" s="11">
        <f aca="true" t="shared" si="249" ref="I458:O458">I459</f>
        <v>0</v>
      </c>
      <c r="J458" s="11">
        <f t="shared" si="249"/>
        <v>360000</v>
      </c>
      <c r="K458" s="11">
        <f t="shared" si="249"/>
        <v>280000</v>
      </c>
      <c r="L458" s="11">
        <f t="shared" si="249"/>
        <v>0</v>
      </c>
      <c r="M458" s="11">
        <f t="shared" si="249"/>
        <v>0</v>
      </c>
      <c r="N458" s="11">
        <f t="shared" si="249"/>
        <v>0</v>
      </c>
      <c r="O458" s="11">
        <f t="shared" si="249"/>
        <v>1010000</v>
      </c>
    </row>
    <row r="459" spans="1:15" ht="21" customHeight="1">
      <c r="A459" s="41"/>
      <c r="B459" s="39"/>
      <c r="C459" s="31">
        <v>45</v>
      </c>
      <c r="D459" s="37" t="s">
        <v>772</v>
      </c>
      <c r="E459" s="38">
        <f t="shared" si="248"/>
        <v>3055000</v>
      </c>
      <c r="F459" s="38">
        <f t="shared" si="248"/>
        <v>-1355000</v>
      </c>
      <c r="G459" s="43">
        <f t="shared" si="246"/>
        <v>1700000</v>
      </c>
      <c r="H459" s="38">
        <f>H460</f>
        <v>50000</v>
      </c>
      <c r="I459" s="38">
        <f aca="true" t="shared" si="250" ref="I459:O460">I460</f>
        <v>0</v>
      </c>
      <c r="J459" s="38">
        <f t="shared" si="250"/>
        <v>360000</v>
      </c>
      <c r="K459" s="38">
        <f t="shared" si="250"/>
        <v>280000</v>
      </c>
      <c r="L459" s="38">
        <f t="shared" si="250"/>
        <v>0</v>
      </c>
      <c r="M459" s="38">
        <f t="shared" si="250"/>
        <v>0</v>
      </c>
      <c r="N459" s="38">
        <f t="shared" si="250"/>
        <v>0</v>
      </c>
      <c r="O459" s="38">
        <f t="shared" si="250"/>
        <v>1010000</v>
      </c>
    </row>
    <row r="460" spans="1:15" ht="18" customHeight="1">
      <c r="A460" s="41"/>
      <c r="B460" s="39"/>
      <c r="C460" s="31">
        <v>451</v>
      </c>
      <c r="D460" s="37" t="s">
        <v>773</v>
      </c>
      <c r="E460" s="38">
        <f t="shared" si="248"/>
        <v>3055000</v>
      </c>
      <c r="F460" s="38">
        <f t="shared" si="248"/>
        <v>-1355000</v>
      </c>
      <c r="G460" s="43">
        <f t="shared" si="246"/>
        <v>1700000</v>
      </c>
      <c r="H460" s="38">
        <f>H461</f>
        <v>50000</v>
      </c>
      <c r="I460" s="38">
        <f t="shared" si="250"/>
        <v>0</v>
      </c>
      <c r="J460" s="38">
        <f t="shared" si="250"/>
        <v>360000</v>
      </c>
      <c r="K460" s="38">
        <f t="shared" si="250"/>
        <v>280000</v>
      </c>
      <c r="L460" s="38">
        <f t="shared" si="250"/>
        <v>0</v>
      </c>
      <c r="M460" s="38">
        <f t="shared" si="250"/>
        <v>0</v>
      </c>
      <c r="N460" s="38">
        <f t="shared" si="250"/>
        <v>0</v>
      </c>
      <c r="O460" s="38">
        <f t="shared" si="250"/>
        <v>1010000</v>
      </c>
    </row>
    <row r="461" spans="1:15" s="135" customFormat="1" ht="30.75" customHeight="1">
      <c r="A461" s="88" t="s">
        <v>528</v>
      </c>
      <c r="B461" s="88"/>
      <c r="C461" s="90">
        <v>4511</v>
      </c>
      <c r="D461" s="91" t="s">
        <v>943</v>
      </c>
      <c r="E461" s="92">
        <v>3055000</v>
      </c>
      <c r="F461" s="92">
        <f>G461-E461</f>
        <v>-1355000</v>
      </c>
      <c r="G461" s="95">
        <f t="shared" si="246"/>
        <v>1700000</v>
      </c>
      <c r="H461" s="92">
        <v>50000</v>
      </c>
      <c r="I461" s="92">
        <v>0</v>
      </c>
      <c r="J461" s="92">
        <v>360000</v>
      </c>
      <c r="K461" s="92">
        <v>280000</v>
      </c>
      <c r="L461" s="93">
        <v>0</v>
      </c>
      <c r="M461" s="92">
        <v>0</v>
      </c>
      <c r="N461" s="93">
        <v>0</v>
      </c>
      <c r="O461" s="92">
        <v>1010000</v>
      </c>
    </row>
    <row r="462" spans="1:15" s="131" customFormat="1" ht="17.25" customHeight="1">
      <c r="A462" s="179" t="s">
        <v>2</v>
      </c>
      <c r="B462" s="180" t="s">
        <v>44</v>
      </c>
      <c r="C462" s="181" t="s">
        <v>554</v>
      </c>
      <c r="D462" s="183" t="s">
        <v>59</v>
      </c>
      <c r="E462" s="189" t="s">
        <v>1052</v>
      </c>
      <c r="F462" s="189" t="s">
        <v>921</v>
      </c>
      <c r="G462" s="185" t="s">
        <v>1053</v>
      </c>
      <c r="H462" s="182" t="s">
        <v>1054</v>
      </c>
      <c r="I462" s="182"/>
      <c r="J462" s="182"/>
      <c r="K462" s="182"/>
      <c r="L462" s="182"/>
      <c r="M462" s="182"/>
      <c r="N462" s="182"/>
      <c r="O462" s="182"/>
    </row>
    <row r="463" spans="1:15" ht="36" customHeight="1">
      <c r="A463" s="179"/>
      <c r="B463" s="179"/>
      <c r="C463" s="182"/>
      <c r="D463" s="183"/>
      <c r="E463" s="190"/>
      <c r="F463" s="190"/>
      <c r="G463" s="186"/>
      <c r="H463" s="102" t="s">
        <v>272</v>
      </c>
      <c r="I463" s="102" t="s">
        <v>45</v>
      </c>
      <c r="J463" s="102" t="s">
        <v>271</v>
      </c>
      <c r="K463" s="102" t="s">
        <v>273</v>
      </c>
      <c r="L463" s="102" t="s">
        <v>46</v>
      </c>
      <c r="M463" s="102" t="s">
        <v>738</v>
      </c>
      <c r="N463" s="102" t="s">
        <v>274</v>
      </c>
      <c r="O463" s="102" t="s">
        <v>628</v>
      </c>
    </row>
    <row r="464" spans="1:15" ht="10.5" customHeight="1">
      <c r="A464" s="54">
        <v>1</v>
      </c>
      <c r="B464" s="54">
        <v>2</v>
      </c>
      <c r="C464" s="54">
        <v>3</v>
      </c>
      <c r="D464" s="54">
        <v>4</v>
      </c>
      <c r="E464" s="54">
        <v>5</v>
      </c>
      <c r="F464" s="54">
        <v>6</v>
      </c>
      <c r="G464" s="150">
        <v>7</v>
      </c>
      <c r="H464" s="54">
        <v>8</v>
      </c>
      <c r="I464" s="54">
        <v>9</v>
      </c>
      <c r="J464" s="54">
        <v>10</v>
      </c>
      <c r="K464" s="54">
        <v>11</v>
      </c>
      <c r="L464" s="54">
        <v>12</v>
      </c>
      <c r="M464" s="54">
        <v>13</v>
      </c>
      <c r="N464" s="54">
        <v>14</v>
      </c>
      <c r="O464" s="54">
        <v>15</v>
      </c>
    </row>
    <row r="465" spans="1:15" s="9" customFormat="1" ht="24" customHeight="1">
      <c r="A465" s="13"/>
      <c r="B465" s="60" t="s">
        <v>676</v>
      </c>
      <c r="C465" s="161" t="s">
        <v>878</v>
      </c>
      <c r="D465" s="160"/>
      <c r="E465" s="11">
        <f>E466+E469</f>
        <v>236300</v>
      </c>
      <c r="F465" s="11">
        <f>F466+F469</f>
        <v>-140000</v>
      </c>
      <c r="G465" s="117">
        <f aca="true" t="shared" si="251" ref="G465:G508">SUM(H465:O465)</f>
        <v>96300</v>
      </c>
      <c r="H465" s="11">
        <f aca="true" t="shared" si="252" ref="H465:O465">H466+H469</f>
        <v>0</v>
      </c>
      <c r="I465" s="11">
        <f t="shared" si="252"/>
        <v>96300</v>
      </c>
      <c r="J465" s="11">
        <f t="shared" si="252"/>
        <v>0</v>
      </c>
      <c r="K465" s="11">
        <f t="shared" si="252"/>
        <v>0</v>
      </c>
      <c r="L465" s="11">
        <f t="shared" si="252"/>
        <v>0</v>
      </c>
      <c r="M465" s="11">
        <f t="shared" si="252"/>
        <v>0</v>
      </c>
      <c r="N465" s="11">
        <f t="shared" si="252"/>
        <v>0</v>
      </c>
      <c r="O465" s="11">
        <f t="shared" si="252"/>
        <v>0</v>
      </c>
    </row>
    <row r="466" spans="1:15" ht="21" customHeight="1">
      <c r="A466" s="40"/>
      <c r="B466" s="39"/>
      <c r="C466" s="31">
        <v>32</v>
      </c>
      <c r="D466" s="37" t="s">
        <v>20</v>
      </c>
      <c r="E466" s="38">
        <f>E467</f>
        <v>36300</v>
      </c>
      <c r="F466" s="38">
        <f>F467</f>
        <v>0</v>
      </c>
      <c r="G466" s="147">
        <f t="shared" si="251"/>
        <v>36300</v>
      </c>
      <c r="H466" s="38">
        <f>H467</f>
        <v>0</v>
      </c>
      <c r="I466" s="38">
        <f>I467</f>
        <v>36300</v>
      </c>
      <c r="J466" s="38">
        <f aca="true" t="shared" si="253" ref="J466:O466">J467</f>
        <v>0</v>
      </c>
      <c r="K466" s="38">
        <f t="shared" si="253"/>
        <v>0</v>
      </c>
      <c r="L466" s="38">
        <f t="shared" si="253"/>
        <v>0</v>
      </c>
      <c r="M466" s="38">
        <f t="shared" si="253"/>
        <v>0</v>
      </c>
      <c r="N466" s="38">
        <f t="shared" si="253"/>
        <v>0</v>
      </c>
      <c r="O466" s="38">
        <f t="shared" si="253"/>
        <v>0</v>
      </c>
    </row>
    <row r="467" spans="1:15" ht="18" customHeight="1">
      <c r="A467" s="40"/>
      <c r="B467" s="39"/>
      <c r="C467" s="31">
        <v>322</v>
      </c>
      <c r="D467" s="37" t="s">
        <v>24</v>
      </c>
      <c r="E467" s="38">
        <f>E468</f>
        <v>36300</v>
      </c>
      <c r="F467" s="38">
        <f>F468</f>
        <v>0</v>
      </c>
      <c r="G467" s="147">
        <f t="shared" si="251"/>
        <v>36300</v>
      </c>
      <c r="H467" s="38">
        <f>H468</f>
        <v>0</v>
      </c>
      <c r="I467" s="38">
        <f aca="true" t="shared" si="254" ref="I467:O467">I468</f>
        <v>36300</v>
      </c>
      <c r="J467" s="38">
        <f t="shared" si="254"/>
        <v>0</v>
      </c>
      <c r="K467" s="38">
        <f t="shared" si="254"/>
        <v>0</v>
      </c>
      <c r="L467" s="38">
        <f t="shared" si="254"/>
        <v>0</v>
      </c>
      <c r="M467" s="38">
        <f t="shared" si="254"/>
        <v>0</v>
      </c>
      <c r="N467" s="38">
        <f t="shared" si="254"/>
        <v>0</v>
      </c>
      <c r="O467" s="38">
        <f t="shared" si="254"/>
        <v>0</v>
      </c>
    </row>
    <row r="468" spans="1:15" s="94" customFormat="1" ht="14.25" customHeight="1">
      <c r="A468" s="88" t="s">
        <v>529</v>
      </c>
      <c r="B468" s="88"/>
      <c r="C468" s="90">
        <v>3225</v>
      </c>
      <c r="D468" s="91" t="s">
        <v>28</v>
      </c>
      <c r="E468" s="92">
        <v>36300</v>
      </c>
      <c r="F468" s="92">
        <f>G468-E468</f>
        <v>0</v>
      </c>
      <c r="G468" s="100">
        <f t="shared" si="251"/>
        <v>36300</v>
      </c>
      <c r="H468" s="92">
        <v>0</v>
      </c>
      <c r="I468" s="92">
        <v>36300</v>
      </c>
      <c r="J468" s="93">
        <v>0</v>
      </c>
      <c r="K468" s="93">
        <v>0</v>
      </c>
      <c r="L468" s="93">
        <v>0</v>
      </c>
      <c r="M468" s="93">
        <v>0</v>
      </c>
      <c r="N468" s="93">
        <v>0</v>
      </c>
      <c r="O468" s="93">
        <v>0</v>
      </c>
    </row>
    <row r="469" spans="1:15" ht="20.25" customHeight="1">
      <c r="A469" s="39"/>
      <c r="B469" s="39"/>
      <c r="C469" s="31" t="s">
        <v>306</v>
      </c>
      <c r="D469" s="37" t="s">
        <v>806</v>
      </c>
      <c r="E469" s="38">
        <f>E470</f>
        <v>200000</v>
      </c>
      <c r="F469" s="38">
        <f>F470</f>
        <v>-140000</v>
      </c>
      <c r="G469" s="43">
        <f t="shared" si="251"/>
        <v>60000</v>
      </c>
      <c r="H469" s="38">
        <f>H470</f>
        <v>0</v>
      </c>
      <c r="I469" s="38">
        <f aca="true" t="shared" si="255" ref="I469:O470">I470</f>
        <v>60000</v>
      </c>
      <c r="J469" s="38">
        <f t="shared" si="255"/>
        <v>0</v>
      </c>
      <c r="K469" s="38">
        <f t="shared" si="255"/>
        <v>0</v>
      </c>
      <c r="L469" s="38">
        <f t="shared" si="255"/>
        <v>0</v>
      </c>
      <c r="M469" s="38">
        <f t="shared" si="255"/>
        <v>0</v>
      </c>
      <c r="N469" s="38">
        <f t="shared" si="255"/>
        <v>0</v>
      </c>
      <c r="O469" s="38">
        <f t="shared" si="255"/>
        <v>0</v>
      </c>
    </row>
    <row r="470" spans="1:15" ht="18" customHeight="1">
      <c r="A470" s="39"/>
      <c r="B470" s="39"/>
      <c r="C470" s="31" t="s">
        <v>106</v>
      </c>
      <c r="D470" s="37" t="s">
        <v>795</v>
      </c>
      <c r="E470" s="38">
        <f>E471</f>
        <v>200000</v>
      </c>
      <c r="F470" s="38">
        <f>F471</f>
        <v>-140000</v>
      </c>
      <c r="G470" s="43">
        <f t="shared" si="251"/>
        <v>60000</v>
      </c>
      <c r="H470" s="38">
        <f>H471</f>
        <v>0</v>
      </c>
      <c r="I470" s="38">
        <f t="shared" si="255"/>
        <v>60000</v>
      </c>
      <c r="J470" s="38">
        <f t="shared" si="255"/>
        <v>0</v>
      </c>
      <c r="K470" s="38">
        <f t="shared" si="255"/>
        <v>0</v>
      </c>
      <c r="L470" s="38">
        <f t="shared" si="255"/>
        <v>0</v>
      </c>
      <c r="M470" s="38">
        <f t="shared" si="255"/>
        <v>0</v>
      </c>
      <c r="N470" s="38">
        <f t="shared" si="255"/>
        <v>0</v>
      </c>
      <c r="O470" s="38">
        <f t="shared" si="255"/>
        <v>0</v>
      </c>
    </row>
    <row r="471" spans="1:15" s="94" customFormat="1" ht="14.25" customHeight="1">
      <c r="A471" s="88" t="s">
        <v>530</v>
      </c>
      <c r="B471" s="88"/>
      <c r="C471" s="90" t="s">
        <v>107</v>
      </c>
      <c r="D471" s="91" t="s">
        <v>944</v>
      </c>
      <c r="E471" s="92">
        <v>200000</v>
      </c>
      <c r="F471" s="92">
        <f>G471-E471</f>
        <v>-140000</v>
      </c>
      <c r="G471" s="95">
        <f t="shared" si="251"/>
        <v>60000</v>
      </c>
      <c r="H471" s="92">
        <v>0</v>
      </c>
      <c r="I471" s="92">
        <v>60000</v>
      </c>
      <c r="J471" s="93">
        <v>0</v>
      </c>
      <c r="K471" s="92">
        <v>0</v>
      </c>
      <c r="L471" s="93">
        <v>0</v>
      </c>
      <c r="M471" s="92">
        <v>0</v>
      </c>
      <c r="N471" s="93">
        <v>0</v>
      </c>
      <c r="O471" s="93">
        <v>0</v>
      </c>
    </row>
    <row r="472" spans="1:15" s="9" customFormat="1" ht="24" customHeight="1">
      <c r="A472" s="13"/>
      <c r="B472" s="60" t="s">
        <v>676</v>
      </c>
      <c r="C472" s="170" t="s">
        <v>879</v>
      </c>
      <c r="D472" s="165"/>
      <c r="E472" s="11">
        <f aca="true" t="shared" si="256" ref="E472:F474">E473</f>
        <v>180000</v>
      </c>
      <c r="F472" s="11">
        <f t="shared" si="256"/>
        <v>-55000</v>
      </c>
      <c r="G472" s="11">
        <f t="shared" si="251"/>
        <v>125000</v>
      </c>
      <c r="H472" s="11">
        <f>H473</f>
        <v>0</v>
      </c>
      <c r="I472" s="11">
        <f aca="true" t="shared" si="257" ref="I472:O472">I473</f>
        <v>55000</v>
      </c>
      <c r="J472" s="11">
        <f t="shared" si="257"/>
        <v>0</v>
      </c>
      <c r="K472" s="11">
        <f t="shared" si="257"/>
        <v>70000</v>
      </c>
      <c r="L472" s="11">
        <f t="shared" si="257"/>
        <v>0</v>
      </c>
      <c r="M472" s="11">
        <f t="shared" si="257"/>
        <v>0</v>
      </c>
      <c r="N472" s="11">
        <f t="shared" si="257"/>
        <v>0</v>
      </c>
      <c r="O472" s="11">
        <f t="shared" si="257"/>
        <v>0</v>
      </c>
    </row>
    <row r="473" spans="1:15" ht="21" customHeight="1">
      <c r="A473" s="41"/>
      <c r="B473" s="39"/>
      <c r="C473" s="31">
        <v>45</v>
      </c>
      <c r="D473" s="37" t="s">
        <v>772</v>
      </c>
      <c r="E473" s="38">
        <f t="shared" si="256"/>
        <v>180000</v>
      </c>
      <c r="F473" s="38">
        <f t="shared" si="256"/>
        <v>-55000</v>
      </c>
      <c r="G473" s="38">
        <f t="shared" si="251"/>
        <v>125000</v>
      </c>
      <c r="H473" s="38">
        <f>H474</f>
        <v>0</v>
      </c>
      <c r="I473" s="38">
        <f aca="true" t="shared" si="258" ref="I473:O474">I474</f>
        <v>55000</v>
      </c>
      <c r="J473" s="38">
        <f t="shared" si="258"/>
        <v>0</v>
      </c>
      <c r="K473" s="38">
        <f t="shared" si="258"/>
        <v>70000</v>
      </c>
      <c r="L473" s="38">
        <f t="shared" si="258"/>
        <v>0</v>
      </c>
      <c r="M473" s="38">
        <f t="shared" si="258"/>
        <v>0</v>
      </c>
      <c r="N473" s="38">
        <f t="shared" si="258"/>
        <v>0</v>
      </c>
      <c r="O473" s="38">
        <f t="shared" si="258"/>
        <v>0</v>
      </c>
    </row>
    <row r="474" spans="1:15" ht="18" customHeight="1">
      <c r="A474" s="41"/>
      <c r="B474" s="39"/>
      <c r="C474" s="31">
        <v>451</v>
      </c>
      <c r="D474" s="37" t="s">
        <v>773</v>
      </c>
      <c r="E474" s="38">
        <f t="shared" si="256"/>
        <v>180000</v>
      </c>
      <c r="F474" s="38">
        <f t="shared" si="256"/>
        <v>-55000</v>
      </c>
      <c r="G474" s="38">
        <f t="shared" si="251"/>
        <v>125000</v>
      </c>
      <c r="H474" s="38">
        <f>H475</f>
        <v>0</v>
      </c>
      <c r="I474" s="38">
        <f t="shared" si="258"/>
        <v>55000</v>
      </c>
      <c r="J474" s="38">
        <f t="shared" si="258"/>
        <v>0</v>
      </c>
      <c r="K474" s="38">
        <f t="shared" si="258"/>
        <v>70000</v>
      </c>
      <c r="L474" s="38">
        <f t="shared" si="258"/>
        <v>0</v>
      </c>
      <c r="M474" s="38">
        <f t="shared" si="258"/>
        <v>0</v>
      </c>
      <c r="N474" s="38">
        <f t="shared" si="258"/>
        <v>0</v>
      </c>
      <c r="O474" s="38">
        <f t="shared" si="258"/>
        <v>0</v>
      </c>
    </row>
    <row r="475" spans="1:15" s="94" customFormat="1" ht="14.25" customHeight="1">
      <c r="A475" s="88" t="s">
        <v>531</v>
      </c>
      <c r="B475" s="88"/>
      <c r="C475" s="90">
        <v>4511</v>
      </c>
      <c r="D475" s="91" t="s">
        <v>945</v>
      </c>
      <c r="E475" s="92">
        <v>180000</v>
      </c>
      <c r="F475" s="92">
        <f>G475-E475</f>
        <v>-55000</v>
      </c>
      <c r="G475" s="95">
        <f t="shared" si="251"/>
        <v>125000</v>
      </c>
      <c r="H475" s="92">
        <v>0</v>
      </c>
      <c r="I475" s="92">
        <v>55000</v>
      </c>
      <c r="J475" s="92">
        <v>0</v>
      </c>
      <c r="K475" s="92">
        <v>70000</v>
      </c>
      <c r="L475" s="93">
        <v>0</v>
      </c>
      <c r="M475" s="92">
        <v>0</v>
      </c>
      <c r="N475" s="93">
        <v>0</v>
      </c>
      <c r="O475" s="92">
        <v>0</v>
      </c>
    </row>
    <row r="476" spans="1:15" s="9" customFormat="1" ht="24" customHeight="1">
      <c r="A476" s="13"/>
      <c r="B476" s="60" t="s">
        <v>676</v>
      </c>
      <c r="C476" s="161" t="s">
        <v>880</v>
      </c>
      <c r="D476" s="160"/>
      <c r="E476" s="11">
        <f>E477+E483+E488</f>
        <v>0</v>
      </c>
      <c r="F476" s="11">
        <f>F477+F483+F488</f>
        <v>0</v>
      </c>
      <c r="G476" s="117">
        <f t="shared" si="251"/>
        <v>0</v>
      </c>
      <c r="H476" s="11">
        <f aca="true" t="shared" si="259" ref="H476:O476">H477+H483+H488</f>
        <v>0</v>
      </c>
      <c r="I476" s="11">
        <f t="shared" si="259"/>
        <v>0</v>
      </c>
      <c r="J476" s="11">
        <f t="shared" si="259"/>
        <v>0</v>
      </c>
      <c r="K476" s="11">
        <f t="shared" si="259"/>
        <v>0</v>
      </c>
      <c r="L476" s="11">
        <f t="shared" si="259"/>
        <v>0</v>
      </c>
      <c r="M476" s="11">
        <f t="shared" si="259"/>
        <v>0</v>
      </c>
      <c r="N476" s="11">
        <f t="shared" si="259"/>
        <v>0</v>
      </c>
      <c r="O476" s="11">
        <f t="shared" si="259"/>
        <v>0</v>
      </c>
    </row>
    <row r="477" spans="1:15" ht="21" customHeight="1">
      <c r="A477" s="31"/>
      <c r="B477" s="57"/>
      <c r="C477" s="31">
        <v>31</v>
      </c>
      <c r="D477" s="37" t="s">
        <v>15</v>
      </c>
      <c r="E477" s="38">
        <f>E478+E480</f>
        <v>0</v>
      </c>
      <c r="F477" s="38">
        <f>F478+F480</f>
        <v>0</v>
      </c>
      <c r="G477" s="43">
        <f aca="true" t="shared" si="260" ref="G477:G497">SUM(H477:O477)</f>
        <v>0</v>
      </c>
      <c r="H477" s="38">
        <f aca="true" t="shared" si="261" ref="H477:O477">H478+H480</f>
        <v>0</v>
      </c>
      <c r="I477" s="38">
        <f t="shared" si="261"/>
        <v>0</v>
      </c>
      <c r="J477" s="38">
        <f t="shared" si="261"/>
        <v>0</v>
      </c>
      <c r="K477" s="38">
        <f t="shared" si="261"/>
        <v>0</v>
      </c>
      <c r="L477" s="38">
        <f t="shared" si="261"/>
        <v>0</v>
      </c>
      <c r="M477" s="38">
        <f t="shared" si="261"/>
        <v>0</v>
      </c>
      <c r="N477" s="38">
        <f t="shared" si="261"/>
        <v>0</v>
      </c>
      <c r="O477" s="38">
        <f t="shared" si="261"/>
        <v>0</v>
      </c>
    </row>
    <row r="478" spans="1:15" ht="18" customHeight="1">
      <c r="A478" s="31"/>
      <c r="B478" s="57"/>
      <c r="C478" s="31">
        <v>311</v>
      </c>
      <c r="D478" s="37" t="s">
        <v>336</v>
      </c>
      <c r="E478" s="38">
        <f>SUM(E479:E479)</f>
        <v>0</v>
      </c>
      <c r="F478" s="38">
        <f>SUM(F479:F479)</f>
        <v>0</v>
      </c>
      <c r="G478" s="147">
        <f t="shared" si="260"/>
        <v>0</v>
      </c>
      <c r="H478" s="38">
        <f aca="true" t="shared" si="262" ref="H478:O478">SUM(H479:H479)</f>
        <v>0</v>
      </c>
      <c r="I478" s="38">
        <f t="shared" si="262"/>
        <v>0</v>
      </c>
      <c r="J478" s="38">
        <f t="shared" si="262"/>
        <v>0</v>
      </c>
      <c r="K478" s="38">
        <f t="shared" si="262"/>
        <v>0</v>
      </c>
      <c r="L478" s="38">
        <f t="shared" si="262"/>
        <v>0</v>
      </c>
      <c r="M478" s="38">
        <f t="shared" si="262"/>
        <v>0</v>
      </c>
      <c r="N478" s="38">
        <f t="shared" si="262"/>
        <v>0</v>
      </c>
      <c r="O478" s="38">
        <f t="shared" si="262"/>
        <v>0</v>
      </c>
    </row>
    <row r="479" spans="1:15" s="94" customFormat="1" ht="15" customHeight="1">
      <c r="A479" s="88"/>
      <c r="B479" s="89"/>
      <c r="C479" s="90">
        <v>3111</v>
      </c>
      <c r="D479" s="91" t="s">
        <v>16</v>
      </c>
      <c r="E479" s="92">
        <v>0</v>
      </c>
      <c r="F479" s="92">
        <f>G479-E479</f>
        <v>0</v>
      </c>
      <c r="G479" s="100">
        <f t="shared" si="260"/>
        <v>0</v>
      </c>
      <c r="H479" s="92">
        <v>0</v>
      </c>
      <c r="I479" s="92">
        <v>0</v>
      </c>
      <c r="J479" s="93">
        <v>0</v>
      </c>
      <c r="K479" s="92">
        <v>0</v>
      </c>
      <c r="L479" s="93">
        <v>0</v>
      </c>
      <c r="M479" s="93">
        <v>0</v>
      </c>
      <c r="N479" s="93">
        <v>0</v>
      </c>
      <c r="O479" s="92">
        <v>0</v>
      </c>
    </row>
    <row r="480" spans="1:15" ht="18" customHeight="1">
      <c r="A480" s="39"/>
      <c r="B480" s="57"/>
      <c r="C480" s="31">
        <v>313</v>
      </c>
      <c r="D480" s="37" t="s">
        <v>19</v>
      </c>
      <c r="E480" s="38">
        <f>SUM(E481:E482)</f>
        <v>0</v>
      </c>
      <c r="F480" s="38">
        <f>SUM(F481:F482)</f>
        <v>0</v>
      </c>
      <c r="G480" s="147">
        <f t="shared" si="260"/>
        <v>0</v>
      </c>
      <c r="H480" s="38">
        <f aca="true" t="shared" si="263" ref="H480:O480">SUM(H481:H482)</f>
        <v>0</v>
      </c>
      <c r="I480" s="38">
        <f t="shared" si="263"/>
        <v>0</v>
      </c>
      <c r="J480" s="38">
        <f t="shared" si="263"/>
        <v>0</v>
      </c>
      <c r="K480" s="38">
        <f t="shared" si="263"/>
        <v>0</v>
      </c>
      <c r="L480" s="38">
        <f t="shared" si="263"/>
        <v>0</v>
      </c>
      <c r="M480" s="38">
        <f t="shared" si="263"/>
        <v>0</v>
      </c>
      <c r="N480" s="38">
        <f t="shared" si="263"/>
        <v>0</v>
      </c>
      <c r="O480" s="38">
        <f t="shared" si="263"/>
        <v>0</v>
      </c>
    </row>
    <row r="481" spans="1:15" s="94" customFormat="1" ht="15" customHeight="1">
      <c r="A481" s="88"/>
      <c r="B481" s="88"/>
      <c r="C481" s="90">
        <v>3132</v>
      </c>
      <c r="D481" s="91" t="s">
        <v>337</v>
      </c>
      <c r="E481" s="92">
        <v>0</v>
      </c>
      <c r="F481" s="92">
        <f>G481-E481</f>
        <v>0</v>
      </c>
      <c r="G481" s="100">
        <f t="shared" si="260"/>
        <v>0</v>
      </c>
      <c r="H481" s="92">
        <v>0</v>
      </c>
      <c r="I481" s="92">
        <v>0</v>
      </c>
      <c r="J481" s="93">
        <v>0</v>
      </c>
      <c r="K481" s="92">
        <v>0</v>
      </c>
      <c r="L481" s="93">
        <v>0</v>
      </c>
      <c r="M481" s="93">
        <v>0</v>
      </c>
      <c r="N481" s="93">
        <v>0</v>
      </c>
      <c r="O481" s="92">
        <v>0</v>
      </c>
    </row>
    <row r="482" spans="1:15" s="94" customFormat="1" ht="15" customHeight="1">
      <c r="A482" s="88"/>
      <c r="B482" s="88"/>
      <c r="C482" s="90">
        <v>3133</v>
      </c>
      <c r="D482" s="91" t="s">
        <v>338</v>
      </c>
      <c r="E482" s="92">
        <v>0</v>
      </c>
      <c r="F482" s="92">
        <f>G482-E482</f>
        <v>0</v>
      </c>
      <c r="G482" s="100">
        <f t="shared" si="260"/>
        <v>0</v>
      </c>
      <c r="H482" s="92">
        <v>0</v>
      </c>
      <c r="I482" s="92">
        <v>0</v>
      </c>
      <c r="J482" s="93">
        <v>0</v>
      </c>
      <c r="K482" s="92">
        <v>0</v>
      </c>
      <c r="L482" s="93">
        <v>0</v>
      </c>
      <c r="M482" s="93">
        <v>0</v>
      </c>
      <c r="N482" s="93">
        <v>0</v>
      </c>
      <c r="O482" s="92">
        <v>0</v>
      </c>
    </row>
    <row r="483" spans="1:15" ht="21" customHeight="1">
      <c r="A483" s="39"/>
      <c r="B483" s="39"/>
      <c r="C483" s="31">
        <v>32</v>
      </c>
      <c r="D483" s="37" t="s">
        <v>20</v>
      </c>
      <c r="E483" s="38">
        <f>E484+E486</f>
        <v>0</v>
      </c>
      <c r="F483" s="38">
        <f>F484+F486</f>
        <v>0</v>
      </c>
      <c r="G483" s="43">
        <f t="shared" si="260"/>
        <v>0</v>
      </c>
      <c r="H483" s="38">
        <f aca="true" t="shared" si="264" ref="H483:O483">H484+H486</f>
        <v>0</v>
      </c>
      <c r="I483" s="38">
        <f t="shared" si="264"/>
        <v>0</v>
      </c>
      <c r="J483" s="38">
        <f t="shared" si="264"/>
        <v>0</v>
      </c>
      <c r="K483" s="38">
        <f t="shared" si="264"/>
        <v>0</v>
      </c>
      <c r="L483" s="38">
        <f t="shared" si="264"/>
        <v>0</v>
      </c>
      <c r="M483" s="38">
        <f t="shared" si="264"/>
        <v>0</v>
      </c>
      <c r="N483" s="38">
        <f t="shared" si="264"/>
        <v>0</v>
      </c>
      <c r="O483" s="38">
        <f t="shared" si="264"/>
        <v>0</v>
      </c>
    </row>
    <row r="484" spans="1:15" ht="18" customHeight="1">
      <c r="A484" s="39"/>
      <c r="B484" s="39"/>
      <c r="C484" s="31">
        <v>321</v>
      </c>
      <c r="D484" s="37" t="s">
        <v>21</v>
      </c>
      <c r="E484" s="38">
        <v>0</v>
      </c>
      <c r="F484" s="38">
        <f>F485</f>
        <v>0</v>
      </c>
      <c r="G484" s="147">
        <f t="shared" si="260"/>
        <v>0</v>
      </c>
      <c r="H484" s="38">
        <f aca="true" t="shared" si="265" ref="H484:O484">H485</f>
        <v>0</v>
      </c>
      <c r="I484" s="38">
        <f t="shared" si="265"/>
        <v>0</v>
      </c>
      <c r="J484" s="38">
        <f t="shared" si="265"/>
        <v>0</v>
      </c>
      <c r="K484" s="38">
        <f t="shared" si="265"/>
        <v>0</v>
      </c>
      <c r="L484" s="38">
        <f t="shared" si="265"/>
        <v>0</v>
      </c>
      <c r="M484" s="38">
        <f t="shared" si="265"/>
        <v>0</v>
      </c>
      <c r="N484" s="38">
        <f t="shared" si="265"/>
        <v>0</v>
      </c>
      <c r="O484" s="38">
        <f t="shared" si="265"/>
        <v>0</v>
      </c>
    </row>
    <row r="485" spans="1:15" s="94" customFormat="1" ht="15" customHeight="1">
      <c r="A485" s="88"/>
      <c r="B485" s="88"/>
      <c r="C485" s="90" t="s">
        <v>53</v>
      </c>
      <c r="D485" s="91" t="s">
        <v>54</v>
      </c>
      <c r="E485" s="92">
        <v>0</v>
      </c>
      <c r="F485" s="92">
        <f>G485-E485</f>
        <v>0</v>
      </c>
      <c r="G485" s="100">
        <f t="shared" si="260"/>
        <v>0</v>
      </c>
      <c r="H485" s="92">
        <v>0</v>
      </c>
      <c r="I485" s="92">
        <v>0</v>
      </c>
      <c r="J485" s="93">
        <v>0</v>
      </c>
      <c r="K485" s="92">
        <v>0</v>
      </c>
      <c r="L485" s="93">
        <v>0</v>
      </c>
      <c r="M485" s="93">
        <v>0</v>
      </c>
      <c r="N485" s="93">
        <v>0</v>
      </c>
      <c r="O485" s="93">
        <v>0</v>
      </c>
    </row>
    <row r="486" spans="1:15" ht="17.25" customHeight="1">
      <c r="A486" s="39"/>
      <c r="B486" s="39"/>
      <c r="C486" s="31">
        <v>323</v>
      </c>
      <c r="D486" s="37" t="s">
        <v>556</v>
      </c>
      <c r="E486" s="38">
        <f>E487</f>
        <v>0</v>
      </c>
      <c r="F486" s="38">
        <f>F487</f>
        <v>0</v>
      </c>
      <c r="G486" s="43">
        <f t="shared" si="260"/>
        <v>0</v>
      </c>
      <c r="H486" s="38">
        <f>H487</f>
        <v>0</v>
      </c>
      <c r="I486" s="38">
        <f aca="true" t="shared" si="266" ref="I486:O486">I487</f>
        <v>0</v>
      </c>
      <c r="J486" s="38">
        <f t="shared" si="266"/>
        <v>0</v>
      </c>
      <c r="K486" s="38">
        <f t="shared" si="266"/>
        <v>0</v>
      </c>
      <c r="L486" s="38">
        <f t="shared" si="266"/>
        <v>0</v>
      </c>
      <c r="M486" s="38">
        <f t="shared" si="266"/>
        <v>0</v>
      </c>
      <c r="N486" s="38">
        <f t="shared" si="266"/>
        <v>0</v>
      </c>
      <c r="O486" s="38">
        <f t="shared" si="266"/>
        <v>0</v>
      </c>
    </row>
    <row r="487" spans="1:15" s="94" customFormat="1" ht="14.25" customHeight="1">
      <c r="A487" s="88" t="s">
        <v>672</v>
      </c>
      <c r="B487" s="88"/>
      <c r="C487" s="90" t="s">
        <v>10</v>
      </c>
      <c r="D487" s="91" t="s">
        <v>819</v>
      </c>
      <c r="E487" s="92">
        <v>0</v>
      </c>
      <c r="F487" s="92">
        <f>G487-E487</f>
        <v>0</v>
      </c>
      <c r="G487" s="95">
        <f t="shared" si="260"/>
        <v>0</v>
      </c>
      <c r="H487" s="92">
        <v>0</v>
      </c>
      <c r="I487" s="92">
        <v>0</v>
      </c>
      <c r="J487" s="92">
        <v>0</v>
      </c>
      <c r="K487" s="92">
        <v>0</v>
      </c>
      <c r="L487" s="93">
        <v>0</v>
      </c>
      <c r="M487" s="93">
        <v>0</v>
      </c>
      <c r="N487" s="93">
        <v>0</v>
      </c>
      <c r="O487" s="93">
        <v>0</v>
      </c>
    </row>
    <row r="488" spans="1:15" ht="21" customHeight="1">
      <c r="A488" s="41"/>
      <c r="B488" s="39"/>
      <c r="C488" s="31">
        <v>45</v>
      </c>
      <c r="D488" s="37" t="s">
        <v>772</v>
      </c>
      <c r="E488" s="38">
        <f>E489</f>
        <v>0</v>
      </c>
      <c r="F488" s="38">
        <f>F489</f>
        <v>0</v>
      </c>
      <c r="G488" s="43">
        <f t="shared" si="260"/>
        <v>0</v>
      </c>
      <c r="H488" s="38">
        <f>H489</f>
        <v>0</v>
      </c>
      <c r="I488" s="38">
        <f aca="true" t="shared" si="267" ref="I488:O489">I489</f>
        <v>0</v>
      </c>
      <c r="J488" s="38">
        <f t="shared" si="267"/>
        <v>0</v>
      </c>
      <c r="K488" s="38">
        <f t="shared" si="267"/>
        <v>0</v>
      </c>
      <c r="L488" s="38">
        <f t="shared" si="267"/>
        <v>0</v>
      </c>
      <c r="M488" s="38">
        <f t="shared" si="267"/>
        <v>0</v>
      </c>
      <c r="N488" s="38">
        <f t="shared" si="267"/>
        <v>0</v>
      </c>
      <c r="O488" s="38">
        <f t="shared" si="267"/>
        <v>0</v>
      </c>
    </row>
    <row r="489" spans="1:15" ht="18" customHeight="1">
      <c r="A489" s="41"/>
      <c r="B489" s="39"/>
      <c r="C489" s="31">
        <v>451</v>
      </c>
      <c r="D489" s="37" t="s">
        <v>773</v>
      </c>
      <c r="E489" s="38">
        <f>E490</f>
        <v>0</v>
      </c>
      <c r="F489" s="38">
        <f>F490</f>
        <v>0</v>
      </c>
      <c r="G489" s="43">
        <f t="shared" si="260"/>
        <v>0</v>
      </c>
      <c r="H489" s="38">
        <f>H490</f>
        <v>0</v>
      </c>
      <c r="I489" s="38">
        <f t="shared" si="267"/>
        <v>0</v>
      </c>
      <c r="J489" s="38">
        <f t="shared" si="267"/>
        <v>0</v>
      </c>
      <c r="K489" s="38">
        <f t="shared" si="267"/>
        <v>0</v>
      </c>
      <c r="L489" s="38">
        <f t="shared" si="267"/>
        <v>0</v>
      </c>
      <c r="M489" s="38">
        <f t="shared" si="267"/>
        <v>0</v>
      </c>
      <c r="N489" s="38">
        <f t="shared" si="267"/>
        <v>0</v>
      </c>
      <c r="O489" s="38">
        <f t="shared" si="267"/>
        <v>0</v>
      </c>
    </row>
    <row r="490" spans="1:15" s="94" customFormat="1" ht="14.25" customHeight="1">
      <c r="A490" s="88" t="s">
        <v>532</v>
      </c>
      <c r="B490" s="88"/>
      <c r="C490" s="90">
        <v>4511</v>
      </c>
      <c r="D490" s="91" t="s">
        <v>926</v>
      </c>
      <c r="E490" s="92">
        <v>0</v>
      </c>
      <c r="F490" s="92">
        <f>G490-E490</f>
        <v>0</v>
      </c>
      <c r="G490" s="95">
        <f t="shared" si="260"/>
        <v>0</v>
      </c>
      <c r="H490" s="92">
        <v>0</v>
      </c>
      <c r="I490" s="92">
        <v>0</v>
      </c>
      <c r="J490" s="92">
        <v>0</v>
      </c>
      <c r="K490" s="92">
        <v>0</v>
      </c>
      <c r="L490" s="93">
        <v>0</v>
      </c>
      <c r="M490" s="92">
        <v>0</v>
      </c>
      <c r="N490" s="93">
        <v>0</v>
      </c>
      <c r="O490" s="92">
        <v>0</v>
      </c>
    </row>
    <row r="491" spans="1:15" s="9" customFormat="1" ht="24" customHeight="1">
      <c r="A491" s="13"/>
      <c r="B491" s="60" t="s">
        <v>676</v>
      </c>
      <c r="C491" s="159" t="s">
        <v>1149</v>
      </c>
      <c r="D491" s="160"/>
      <c r="E491" s="11">
        <f>E492</f>
        <v>4600000</v>
      </c>
      <c r="F491" s="11">
        <f>F492</f>
        <v>-1000000</v>
      </c>
      <c r="G491" s="11">
        <f>SUM(H491:O491)</f>
        <v>3600000</v>
      </c>
      <c r="H491" s="11">
        <f>H492</f>
        <v>717300</v>
      </c>
      <c r="I491" s="11">
        <f aca="true" t="shared" si="268" ref="I491:O492">I492</f>
        <v>2742700</v>
      </c>
      <c r="J491" s="11">
        <f t="shared" si="268"/>
        <v>0</v>
      </c>
      <c r="K491" s="11">
        <f t="shared" si="268"/>
        <v>140000</v>
      </c>
      <c r="L491" s="11">
        <f t="shared" si="268"/>
        <v>0</v>
      </c>
      <c r="M491" s="11">
        <f t="shared" si="268"/>
        <v>0</v>
      </c>
      <c r="N491" s="11">
        <f t="shared" si="268"/>
        <v>0</v>
      </c>
      <c r="O491" s="11">
        <f t="shared" si="268"/>
        <v>0</v>
      </c>
    </row>
    <row r="492" spans="1:15" ht="21" customHeight="1">
      <c r="A492" s="41"/>
      <c r="B492" s="39"/>
      <c r="C492" s="31">
        <v>45</v>
      </c>
      <c r="D492" s="37" t="s">
        <v>772</v>
      </c>
      <c r="E492" s="38">
        <f>E493</f>
        <v>4600000</v>
      </c>
      <c r="F492" s="38">
        <f>F493</f>
        <v>-1000000</v>
      </c>
      <c r="G492" s="38">
        <f t="shared" si="260"/>
        <v>3600000</v>
      </c>
      <c r="H492" s="38">
        <f>H493</f>
        <v>717300</v>
      </c>
      <c r="I492" s="38">
        <f t="shared" si="268"/>
        <v>2742700</v>
      </c>
      <c r="J492" s="38">
        <f t="shared" si="268"/>
        <v>0</v>
      </c>
      <c r="K492" s="38">
        <f t="shared" si="268"/>
        <v>140000</v>
      </c>
      <c r="L492" s="38">
        <f t="shared" si="268"/>
        <v>0</v>
      </c>
      <c r="M492" s="38">
        <f t="shared" si="268"/>
        <v>0</v>
      </c>
      <c r="N492" s="38">
        <f t="shared" si="268"/>
        <v>0</v>
      </c>
      <c r="O492" s="38">
        <f t="shared" si="268"/>
        <v>0</v>
      </c>
    </row>
    <row r="493" spans="1:15" s="142" customFormat="1" ht="18" customHeight="1">
      <c r="A493" s="41"/>
      <c r="B493" s="39"/>
      <c r="C493" s="31">
        <v>451</v>
      </c>
      <c r="D493" s="37" t="s">
        <v>773</v>
      </c>
      <c r="E493" s="38">
        <f>E497</f>
        <v>4600000</v>
      </c>
      <c r="F493" s="38">
        <f>F497</f>
        <v>-1000000</v>
      </c>
      <c r="G493" s="145">
        <f t="shared" si="260"/>
        <v>3600000</v>
      </c>
      <c r="H493" s="38">
        <f aca="true" t="shared" si="269" ref="H493:N493">H497</f>
        <v>717300</v>
      </c>
      <c r="I493" s="38">
        <f t="shared" si="269"/>
        <v>2742700</v>
      </c>
      <c r="J493" s="38">
        <f t="shared" si="269"/>
        <v>0</v>
      </c>
      <c r="K493" s="38">
        <f t="shared" si="269"/>
        <v>140000</v>
      </c>
      <c r="L493" s="38">
        <f t="shared" si="269"/>
        <v>0</v>
      </c>
      <c r="M493" s="38">
        <f t="shared" si="269"/>
        <v>0</v>
      </c>
      <c r="N493" s="38">
        <f t="shared" si="269"/>
        <v>0</v>
      </c>
      <c r="O493" s="38">
        <v>0</v>
      </c>
    </row>
    <row r="494" spans="1:15" s="131" customFormat="1" ht="17.25" customHeight="1">
      <c r="A494" s="179" t="s">
        <v>2</v>
      </c>
      <c r="B494" s="180" t="s">
        <v>44</v>
      </c>
      <c r="C494" s="181" t="s">
        <v>554</v>
      </c>
      <c r="D494" s="183" t="s">
        <v>59</v>
      </c>
      <c r="E494" s="189" t="s">
        <v>1052</v>
      </c>
      <c r="F494" s="189" t="s">
        <v>921</v>
      </c>
      <c r="G494" s="181" t="s">
        <v>1053</v>
      </c>
      <c r="H494" s="182" t="s">
        <v>1054</v>
      </c>
      <c r="I494" s="182"/>
      <c r="J494" s="182"/>
      <c r="K494" s="182"/>
      <c r="L494" s="182"/>
      <c r="M494" s="182"/>
      <c r="N494" s="182"/>
      <c r="O494" s="182"/>
    </row>
    <row r="495" spans="1:15" ht="36" customHeight="1">
      <c r="A495" s="179"/>
      <c r="B495" s="179"/>
      <c r="C495" s="182"/>
      <c r="D495" s="183"/>
      <c r="E495" s="190"/>
      <c r="F495" s="190"/>
      <c r="G495" s="182"/>
      <c r="H495" s="102" t="s">
        <v>272</v>
      </c>
      <c r="I495" s="102" t="s">
        <v>45</v>
      </c>
      <c r="J495" s="102" t="s">
        <v>271</v>
      </c>
      <c r="K495" s="102" t="s">
        <v>273</v>
      </c>
      <c r="L495" s="102" t="s">
        <v>46</v>
      </c>
      <c r="M495" s="102" t="s">
        <v>738</v>
      </c>
      <c r="N495" s="102" t="s">
        <v>274</v>
      </c>
      <c r="O495" s="102" t="s">
        <v>628</v>
      </c>
    </row>
    <row r="496" spans="1:15" ht="10.5" customHeight="1">
      <c r="A496" s="54">
        <v>1</v>
      </c>
      <c r="B496" s="54">
        <v>2</v>
      </c>
      <c r="C496" s="54">
        <v>3</v>
      </c>
      <c r="D496" s="54">
        <v>4</v>
      </c>
      <c r="E496" s="54">
        <v>5</v>
      </c>
      <c r="F496" s="54">
        <v>6</v>
      </c>
      <c r="G496" s="54">
        <v>7</v>
      </c>
      <c r="H496" s="54">
        <v>8</v>
      </c>
      <c r="I496" s="54">
        <v>9</v>
      </c>
      <c r="J496" s="54">
        <v>10</v>
      </c>
      <c r="K496" s="54">
        <v>11</v>
      </c>
      <c r="L496" s="54">
        <v>12</v>
      </c>
      <c r="M496" s="54">
        <v>13</v>
      </c>
      <c r="N496" s="54">
        <v>14</v>
      </c>
      <c r="O496" s="54">
        <v>15</v>
      </c>
    </row>
    <row r="497" spans="1:15" s="94" customFormat="1" ht="15" customHeight="1">
      <c r="A497" s="88" t="s">
        <v>533</v>
      </c>
      <c r="B497" s="88"/>
      <c r="C497" s="90">
        <v>4511</v>
      </c>
      <c r="D497" s="91" t="s">
        <v>946</v>
      </c>
      <c r="E497" s="92">
        <v>4600000</v>
      </c>
      <c r="F497" s="92">
        <f>G497-E497</f>
        <v>-1000000</v>
      </c>
      <c r="G497" s="95">
        <f t="shared" si="260"/>
        <v>3600000</v>
      </c>
      <c r="H497" s="92">
        <v>717300</v>
      </c>
      <c r="I497" s="92">
        <v>2742700</v>
      </c>
      <c r="J497" s="92">
        <v>0</v>
      </c>
      <c r="K497" s="92">
        <v>140000</v>
      </c>
      <c r="L497" s="93">
        <v>0</v>
      </c>
      <c r="M497" s="92">
        <v>0</v>
      </c>
      <c r="N497" s="93">
        <v>0</v>
      </c>
      <c r="O497" s="92">
        <v>0</v>
      </c>
    </row>
    <row r="498" spans="1:15" s="77" customFormat="1" ht="27.75" customHeight="1">
      <c r="A498" s="75"/>
      <c r="B498" s="79"/>
      <c r="C498" s="155" t="s">
        <v>881</v>
      </c>
      <c r="D498" s="156"/>
      <c r="E498" s="72">
        <f aca="true" t="shared" si="270" ref="E498:O499">E499</f>
        <v>150000</v>
      </c>
      <c r="F498" s="72">
        <f t="shared" si="270"/>
        <v>0</v>
      </c>
      <c r="G498" s="72">
        <f t="shared" si="251"/>
        <v>150000</v>
      </c>
      <c r="H498" s="72">
        <f t="shared" si="270"/>
        <v>150000</v>
      </c>
      <c r="I498" s="72">
        <f t="shared" si="270"/>
        <v>0</v>
      </c>
      <c r="J498" s="72">
        <f t="shared" si="270"/>
        <v>0</v>
      </c>
      <c r="K498" s="72">
        <f t="shared" si="270"/>
        <v>0</v>
      </c>
      <c r="L498" s="72">
        <f t="shared" si="270"/>
        <v>0</v>
      </c>
      <c r="M498" s="72">
        <f t="shared" si="270"/>
        <v>0</v>
      </c>
      <c r="N498" s="72">
        <f t="shared" si="270"/>
        <v>0</v>
      </c>
      <c r="O498" s="72">
        <f t="shared" si="270"/>
        <v>0</v>
      </c>
    </row>
    <row r="499" spans="1:15" s="9" customFormat="1" ht="24" customHeight="1">
      <c r="A499" s="13"/>
      <c r="B499" s="60" t="s">
        <v>686</v>
      </c>
      <c r="C499" s="161" t="s">
        <v>882</v>
      </c>
      <c r="D499" s="160"/>
      <c r="E499" s="11">
        <f aca="true" t="shared" si="271" ref="E499:F501">E500</f>
        <v>150000</v>
      </c>
      <c r="F499" s="11">
        <f t="shared" si="271"/>
        <v>0</v>
      </c>
      <c r="G499" s="47">
        <f t="shared" si="251"/>
        <v>150000</v>
      </c>
      <c r="H499" s="11">
        <f>H500</f>
        <v>150000</v>
      </c>
      <c r="I499" s="11">
        <f t="shared" si="270"/>
        <v>0</v>
      </c>
      <c r="J499" s="11">
        <f t="shared" si="270"/>
        <v>0</v>
      </c>
      <c r="K499" s="11">
        <f t="shared" si="270"/>
        <v>0</v>
      </c>
      <c r="L499" s="11">
        <f t="shared" si="270"/>
        <v>0</v>
      </c>
      <c r="M499" s="11">
        <f t="shared" si="270"/>
        <v>0</v>
      </c>
      <c r="N499" s="11">
        <f t="shared" si="270"/>
        <v>0</v>
      </c>
      <c r="O499" s="11">
        <f t="shared" si="270"/>
        <v>0</v>
      </c>
    </row>
    <row r="500" spans="1:15" ht="21" customHeight="1">
      <c r="A500" s="41"/>
      <c r="B500" s="39"/>
      <c r="C500" s="31">
        <v>38</v>
      </c>
      <c r="D500" s="31" t="s">
        <v>717</v>
      </c>
      <c r="E500" s="38">
        <f t="shared" si="271"/>
        <v>150000</v>
      </c>
      <c r="F500" s="38">
        <f t="shared" si="271"/>
        <v>0</v>
      </c>
      <c r="G500" s="43">
        <f t="shared" si="251"/>
        <v>150000</v>
      </c>
      <c r="H500" s="38">
        <f>H501</f>
        <v>150000</v>
      </c>
      <c r="I500" s="38">
        <f aca="true" t="shared" si="272" ref="I500:O501">I501</f>
        <v>0</v>
      </c>
      <c r="J500" s="38">
        <f t="shared" si="272"/>
        <v>0</v>
      </c>
      <c r="K500" s="38">
        <f t="shared" si="272"/>
        <v>0</v>
      </c>
      <c r="L500" s="38">
        <f t="shared" si="272"/>
        <v>0</v>
      </c>
      <c r="M500" s="38">
        <f t="shared" si="272"/>
        <v>0</v>
      </c>
      <c r="N500" s="38">
        <f t="shared" si="272"/>
        <v>0</v>
      </c>
      <c r="O500" s="38">
        <f t="shared" si="272"/>
        <v>0</v>
      </c>
    </row>
    <row r="501" spans="1:15" ht="18" customHeight="1">
      <c r="A501" s="41"/>
      <c r="B501" s="39"/>
      <c r="C501" s="31">
        <v>381</v>
      </c>
      <c r="D501" s="31" t="s">
        <v>718</v>
      </c>
      <c r="E501" s="38">
        <f t="shared" si="271"/>
        <v>150000</v>
      </c>
      <c r="F501" s="38">
        <f t="shared" si="271"/>
        <v>0</v>
      </c>
      <c r="G501" s="43">
        <f t="shared" si="251"/>
        <v>150000</v>
      </c>
      <c r="H501" s="38">
        <f>H502</f>
        <v>150000</v>
      </c>
      <c r="I501" s="38">
        <f t="shared" si="272"/>
        <v>0</v>
      </c>
      <c r="J501" s="38">
        <f t="shared" si="272"/>
        <v>0</v>
      </c>
      <c r="K501" s="38">
        <f t="shared" si="272"/>
        <v>0</v>
      </c>
      <c r="L501" s="38">
        <f t="shared" si="272"/>
        <v>0</v>
      </c>
      <c r="M501" s="38">
        <f t="shared" si="272"/>
        <v>0</v>
      </c>
      <c r="N501" s="38">
        <f t="shared" si="272"/>
        <v>0</v>
      </c>
      <c r="O501" s="38">
        <f t="shared" si="272"/>
        <v>0</v>
      </c>
    </row>
    <row r="502" spans="1:15" s="94" customFormat="1" ht="14.25" customHeight="1">
      <c r="A502" s="96" t="s">
        <v>673</v>
      </c>
      <c r="B502" s="88"/>
      <c r="C502" s="90">
        <v>3811</v>
      </c>
      <c r="D502" s="90" t="s">
        <v>947</v>
      </c>
      <c r="E502" s="92">
        <v>150000</v>
      </c>
      <c r="F502" s="92">
        <f>G502-E502</f>
        <v>0</v>
      </c>
      <c r="G502" s="95">
        <f t="shared" si="251"/>
        <v>150000</v>
      </c>
      <c r="H502" s="92">
        <v>150000</v>
      </c>
      <c r="I502" s="92">
        <v>0</v>
      </c>
      <c r="J502" s="92">
        <v>0</v>
      </c>
      <c r="K502" s="92">
        <v>0</v>
      </c>
      <c r="L502" s="92">
        <v>0</v>
      </c>
      <c r="M502" s="92">
        <v>0</v>
      </c>
      <c r="N502" s="92">
        <v>0</v>
      </c>
      <c r="O502" s="92">
        <v>0</v>
      </c>
    </row>
    <row r="503" spans="1:15" s="77" customFormat="1" ht="27.75" customHeight="1">
      <c r="A503" s="75"/>
      <c r="B503" s="78"/>
      <c r="C503" s="162" t="s">
        <v>883</v>
      </c>
      <c r="D503" s="163"/>
      <c r="E503" s="72">
        <f>E504+E509</f>
        <v>375000</v>
      </c>
      <c r="F503" s="72">
        <f>F504+F509</f>
        <v>0</v>
      </c>
      <c r="G503" s="72">
        <f t="shared" si="251"/>
        <v>375000</v>
      </c>
      <c r="H503" s="72">
        <f aca="true" t="shared" si="273" ref="H503:O503">H504+H509</f>
        <v>375000</v>
      </c>
      <c r="I503" s="72">
        <f t="shared" si="273"/>
        <v>0</v>
      </c>
      <c r="J503" s="72">
        <f t="shared" si="273"/>
        <v>0</v>
      </c>
      <c r="K503" s="72">
        <f t="shared" si="273"/>
        <v>0</v>
      </c>
      <c r="L503" s="72">
        <f t="shared" si="273"/>
        <v>0</v>
      </c>
      <c r="M503" s="72">
        <f t="shared" si="273"/>
        <v>0</v>
      </c>
      <c r="N503" s="72">
        <f t="shared" si="273"/>
        <v>0</v>
      </c>
      <c r="O503" s="72">
        <f t="shared" si="273"/>
        <v>0</v>
      </c>
    </row>
    <row r="504" spans="1:15" s="9" customFormat="1" ht="23.25" customHeight="1">
      <c r="A504" s="13"/>
      <c r="B504" s="60" t="s">
        <v>685</v>
      </c>
      <c r="C504" s="161" t="s">
        <v>884</v>
      </c>
      <c r="D504" s="160"/>
      <c r="E504" s="11">
        <f aca="true" t="shared" si="274" ref="E504:F507">E505</f>
        <v>100000</v>
      </c>
      <c r="F504" s="11">
        <f t="shared" si="274"/>
        <v>0</v>
      </c>
      <c r="G504" s="47">
        <f t="shared" si="251"/>
        <v>100000</v>
      </c>
      <c r="H504" s="11">
        <f>H505</f>
        <v>100000</v>
      </c>
      <c r="I504" s="11">
        <f aca="true" t="shared" si="275" ref="I504:O504">I505</f>
        <v>0</v>
      </c>
      <c r="J504" s="11">
        <f t="shared" si="275"/>
        <v>0</v>
      </c>
      <c r="K504" s="11">
        <f t="shared" si="275"/>
        <v>0</v>
      </c>
      <c r="L504" s="11">
        <f t="shared" si="275"/>
        <v>0</v>
      </c>
      <c r="M504" s="11">
        <f t="shared" si="275"/>
        <v>0</v>
      </c>
      <c r="N504" s="11">
        <f t="shared" si="275"/>
        <v>0</v>
      </c>
      <c r="O504" s="11">
        <f t="shared" si="275"/>
        <v>0</v>
      </c>
    </row>
    <row r="505" spans="1:15" ht="21" customHeight="1">
      <c r="A505" s="41"/>
      <c r="B505" s="39"/>
      <c r="C505" s="31">
        <v>38</v>
      </c>
      <c r="D505" s="31" t="s">
        <v>717</v>
      </c>
      <c r="E505" s="38">
        <f t="shared" si="274"/>
        <v>100000</v>
      </c>
      <c r="F505" s="38">
        <f t="shared" si="274"/>
        <v>0</v>
      </c>
      <c r="G505" s="43">
        <f t="shared" si="251"/>
        <v>100000</v>
      </c>
      <c r="H505" s="38">
        <f>H506</f>
        <v>100000</v>
      </c>
      <c r="I505" s="38">
        <f aca="true" t="shared" si="276" ref="I505:O507">I506</f>
        <v>0</v>
      </c>
      <c r="J505" s="38">
        <f t="shared" si="276"/>
        <v>0</v>
      </c>
      <c r="K505" s="38">
        <f t="shared" si="276"/>
        <v>0</v>
      </c>
      <c r="L505" s="38">
        <f t="shared" si="276"/>
        <v>0</v>
      </c>
      <c r="M505" s="38">
        <f t="shared" si="276"/>
        <v>0</v>
      </c>
      <c r="N505" s="38">
        <f t="shared" si="276"/>
        <v>0</v>
      </c>
      <c r="O505" s="38">
        <f t="shared" si="276"/>
        <v>0</v>
      </c>
    </row>
    <row r="506" spans="1:15" ht="18" customHeight="1">
      <c r="A506" s="41"/>
      <c r="B506" s="39"/>
      <c r="C506" s="31">
        <v>381</v>
      </c>
      <c r="D506" s="31" t="s">
        <v>718</v>
      </c>
      <c r="E506" s="38">
        <f t="shared" si="274"/>
        <v>100000</v>
      </c>
      <c r="F506" s="38">
        <f t="shared" si="274"/>
        <v>0</v>
      </c>
      <c r="G506" s="43">
        <f t="shared" si="251"/>
        <v>100000</v>
      </c>
      <c r="H506" s="38">
        <f>H507</f>
        <v>100000</v>
      </c>
      <c r="I506" s="38">
        <f t="shared" si="276"/>
        <v>0</v>
      </c>
      <c r="J506" s="38">
        <f t="shared" si="276"/>
        <v>0</v>
      </c>
      <c r="K506" s="38">
        <f t="shared" si="276"/>
        <v>0</v>
      </c>
      <c r="L506" s="38">
        <f t="shared" si="276"/>
        <v>0</v>
      </c>
      <c r="M506" s="38">
        <f t="shared" si="276"/>
        <v>0</v>
      </c>
      <c r="N506" s="38">
        <f t="shared" si="276"/>
        <v>0</v>
      </c>
      <c r="O506" s="38">
        <f t="shared" si="276"/>
        <v>0</v>
      </c>
    </row>
    <row r="507" spans="1:15" ht="15" customHeight="1">
      <c r="A507" s="41"/>
      <c r="B507" s="39"/>
      <c r="C507" s="31">
        <v>3811</v>
      </c>
      <c r="D507" s="31" t="s">
        <v>933</v>
      </c>
      <c r="E507" s="38">
        <f t="shared" si="274"/>
        <v>100000</v>
      </c>
      <c r="F507" s="38">
        <f t="shared" si="274"/>
        <v>0</v>
      </c>
      <c r="G507" s="43">
        <f t="shared" si="251"/>
        <v>100000</v>
      </c>
      <c r="H507" s="38">
        <f>H508</f>
        <v>100000</v>
      </c>
      <c r="I507" s="38">
        <f t="shared" si="276"/>
        <v>0</v>
      </c>
      <c r="J507" s="38">
        <f t="shared" si="276"/>
        <v>0</v>
      </c>
      <c r="K507" s="38">
        <f t="shared" si="276"/>
        <v>0</v>
      </c>
      <c r="L507" s="38">
        <f t="shared" si="276"/>
        <v>0</v>
      </c>
      <c r="M507" s="38">
        <f t="shared" si="276"/>
        <v>0</v>
      </c>
      <c r="N507" s="38">
        <f t="shared" si="276"/>
        <v>0</v>
      </c>
      <c r="O507" s="38">
        <f t="shared" si="276"/>
        <v>0</v>
      </c>
    </row>
    <row r="508" spans="1:15" s="94" customFormat="1" ht="14.25" customHeight="1">
      <c r="A508" s="96" t="s">
        <v>534</v>
      </c>
      <c r="B508" s="88"/>
      <c r="C508" s="99"/>
      <c r="D508" s="118" t="s">
        <v>948</v>
      </c>
      <c r="E508" s="92">
        <v>100000</v>
      </c>
      <c r="F508" s="92">
        <f>G508-E508</f>
        <v>0</v>
      </c>
      <c r="G508" s="95">
        <f t="shared" si="251"/>
        <v>100000</v>
      </c>
      <c r="H508" s="92">
        <v>100000</v>
      </c>
      <c r="I508" s="93">
        <v>0</v>
      </c>
      <c r="J508" s="93">
        <v>0</v>
      </c>
      <c r="K508" s="93">
        <v>0</v>
      </c>
      <c r="L508" s="93">
        <v>0</v>
      </c>
      <c r="M508" s="93">
        <v>0</v>
      </c>
      <c r="N508" s="93">
        <v>0</v>
      </c>
      <c r="O508" s="93">
        <v>0</v>
      </c>
    </row>
    <row r="509" spans="1:15" s="9" customFormat="1" ht="23.25" customHeight="1">
      <c r="A509" s="13"/>
      <c r="B509" s="60" t="s">
        <v>685</v>
      </c>
      <c r="C509" s="170" t="s">
        <v>885</v>
      </c>
      <c r="D509" s="165"/>
      <c r="E509" s="11">
        <f aca="true" t="shared" si="277" ref="E509:F511">E510</f>
        <v>275000</v>
      </c>
      <c r="F509" s="11">
        <f t="shared" si="277"/>
        <v>0</v>
      </c>
      <c r="G509" s="47">
        <f>SUM(H509:O509)</f>
        <v>275000</v>
      </c>
      <c r="H509" s="11">
        <f>H510</f>
        <v>275000</v>
      </c>
      <c r="I509" s="11">
        <f aca="true" t="shared" si="278" ref="I509:O509">I510</f>
        <v>0</v>
      </c>
      <c r="J509" s="11">
        <f t="shared" si="278"/>
        <v>0</v>
      </c>
      <c r="K509" s="11">
        <f t="shared" si="278"/>
        <v>0</v>
      </c>
      <c r="L509" s="11">
        <f t="shared" si="278"/>
        <v>0</v>
      </c>
      <c r="M509" s="11">
        <f t="shared" si="278"/>
        <v>0</v>
      </c>
      <c r="N509" s="11">
        <f t="shared" si="278"/>
        <v>0</v>
      </c>
      <c r="O509" s="11">
        <f t="shared" si="278"/>
        <v>0</v>
      </c>
    </row>
    <row r="510" spans="1:15" ht="18" customHeight="1">
      <c r="A510" s="41"/>
      <c r="B510" s="39"/>
      <c r="C510" s="31">
        <v>38</v>
      </c>
      <c r="D510" s="31" t="s">
        <v>717</v>
      </c>
      <c r="E510" s="38">
        <f t="shared" si="277"/>
        <v>275000</v>
      </c>
      <c r="F510" s="38">
        <f t="shared" si="277"/>
        <v>0</v>
      </c>
      <c r="G510" s="43">
        <f>SUM(H510:O510)</f>
        <v>275000</v>
      </c>
      <c r="H510" s="38">
        <f>H511</f>
        <v>275000</v>
      </c>
      <c r="I510" s="38">
        <f aca="true" t="shared" si="279" ref="I510:O511">I511</f>
        <v>0</v>
      </c>
      <c r="J510" s="38">
        <f t="shared" si="279"/>
        <v>0</v>
      </c>
      <c r="K510" s="38">
        <f t="shared" si="279"/>
        <v>0</v>
      </c>
      <c r="L510" s="38">
        <f t="shared" si="279"/>
        <v>0</v>
      </c>
      <c r="M510" s="38">
        <f t="shared" si="279"/>
        <v>0</v>
      </c>
      <c r="N510" s="38">
        <f t="shared" si="279"/>
        <v>0</v>
      </c>
      <c r="O510" s="38">
        <f t="shared" si="279"/>
        <v>0</v>
      </c>
    </row>
    <row r="511" spans="1:15" ht="18" customHeight="1">
      <c r="A511" s="41"/>
      <c r="B511" s="39"/>
      <c r="C511" s="31">
        <v>381</v>
      </c>
      <c r="D511" s="31" t="s">
        <v>718</v>
      </c>
      <c r="E511" s="38">
        <f t="shared" si="277"/>
        <v>275000</v>
      </c>
      <c r="F511" s="38">
        <f t="shared" si="277"/>
        <v>0</v>
      </c>
      <c r="G511" s="43">
        <f>SUM(H511:O511)</f>
        <v>275000</v>
      </c>
      <c r="H511" s="38">
        <f>H512</f>
        <v>275000</v>
      </c>
      <c r="I511" s="38">
        <f t="shared" si="279"/>
        <v>0</v>
      </c>
      <c r="J511" s="38">
        <f t="shared" si="279"/>
        <v>0</v>
      </c>
      <c r="K511" s="38">
        <f t="shared" si="279"/>
        <v>0</v>
      </c>
      <c r="L511" s="38">
        <f t="shared" si="279"/>
        <v>0</v>
      </c>
      <c r="M511" s="38">
        <f t="shared" si="279"/>
        <v>0</v>
      </c>
      <c r="N511" s="38">
        <f t="shared" si="279"/>
        <v>0</v>
      </c>
      <c r="O511" s="38">
        <f t="shared" si="279"/>
        <v>0</v>
      </c>
    </row>
    <row r="512" spans="1:15" ht="15" customHeight="1">
      <c r="A512" s="39" t="s">
        <v>535</v>
      </c>
      <c r="B512" s="39"/>
      <c r="C512" s="31">
        <v>3811</v>
      </c>
      <c r="D512" s="31" t="s">
        <v>933</v>
      </c>
      <c r="E512" s="38">
        <v>275000</v>
      </c>
      <c r="F512" s="92">
        <f>G512-E512</f>
        <v>0</v>
      </c>
      <c r="G512" s="43">
        <f>SUM(H512:O512)</f>
        <v>275000</v>
      </c>
      <c r="H512" s="38">
        <v>275000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</row>
    <row r="513" spans="1:15" s="77" customFormat="1" ht="27.75" customHeight="1">
      <c r="A513" s="75"/>
      <c r="B513" s="78"/>
      <c r="C513" s="171" t="s">
        <v>886</v>
      </c>
      <c r="D513" s="172"/>
      <c r="E513" s="72">
        <f>E514+E519+E527</f>
        <v>716000</v>
      </c>
      <c r="F513" s="72">
        <f>F514+F519+F527</f>
        <v>0</v>
      </c>
      <c r="G513" s="72">
        <f aca="true" t="shared" si="280" ref="G513:G518">SUM(H513:O513)</f>
        <v>716000</v>
      </c>
      <c r="H513" s="72">
        <f aca="true" t="shared" si="281" ref="H513:O513">H514+H519+H527</f>
        <v>716000</v>
      </c>
      <c r="I513" s="72">
        <f t="shared" si="281"/>
        <v>0</v>
      </c>
      <c r="J513" s="72">
        <f t="shared" si="281"/>
        <v>0</v>
      </c>
      <c r="K513" s="72">
        <f t="shared" si="281"/>
        <v>0</v>
      </c>
      <c r="L513" s="72">
        <f t="shared" si="281"/>
        <v>0</v>
      </c>
      <c r="M513" s="72">
        <f t="shared" si="281"/>
        <v>0</v>
      </c>
      <c r="N513" s="72">
        <f t="shared" si="281"/>
        <v>0</v>
      </c>
      <c r="O513" s="72">
        <f t="shared" si="281"/>
        <v>0</v>
      </c>
    </row>
    <row r="514" spans="1:15" s="9" customFormat="1" ht="24" customHeight="1">
      <c r="A514" s="13"/>
      <c r="B514" s="61" t="s">
        <v>684</v>
      </c>
      <c r="C514" s="161" t="s">
        <v>887</v>
      </c>
      <c r="D514" s="160"/>
      <c r="E514" s="11">
        <f>E515</f>
        <v>650000</v>
      </c>
      <c r="F514" s="11">
        <f>F515</f>
        <v>0</v>
      </c>
      <c r="G514" s="11">
        <f t="shared" si="280"/>
        <v>650000</v>
      </c>
      <c r="H514" s="11">
        <f>H515</f>
        <v>650000</v>
      </c>
      <c r="I514" s="11">
        <f aca="true" t="shared" si="282" ref="I514:O514">I515</f>
        <v>0</v>
      </c>
      <c r="J514" s="11">
        <f t="shared" si="282"/>
        <v>0</v>
      </c>
      <c r="K514" s="11">
        <f t="shared" si="282"/>
        <v>0</v>
      </c>
      <c r="L514" s="11">
        <f t="shared" si="282"/>
        <v>0</v>
      </c>
      <c r="M514" s="11">
        <f t="shared" si="282"/>
        <v>0</v>
      </c>
      <c r="N514" s="11">
        <f t="shared" si="282"/>
        <v>0</v>
      </c>
      <c r="O514" s="11">
        <f t="shared" si="282"/>
        <v>0</v>
      </c>
    </row>
    <row r="515" spans="1:15" ht="21" customHeight="1">
      <c r="A515" s="41"/>
      <c r="B515" s="39"/>
      <c r="C515" s="31" t="s">
        <v>589</v>
      </c>
      <c r="D515" s="37" t="s">
        <v>801</v>
      </c>
      <c r="E515" s="38">
        <f>E516</f>
        <v>650000</v>
      </c>
      <c r="F515" s="38">
        <f>F516</f>
        <v>0</v>
      </c>
      <c r="G515" s="38">
        <f t="shared" si="280"/>
        <v>650000</v>
      </c>
      <c r="H515" s="38">
        <f>H516</f>
        <v>650000</v>
      </c>
      <c r="I515" s="38">
        <f aca="true" t="shared" si="283" ref="I515:O515">I516</f>
        <v>0</v>
      </c>
      <c r="J515" s="38">
        <f t="shared" si="283"/>
        <v>0</v>
      </c>
      <c r="K515" s="38">
        <f t="shared" si="283"/>
        <v>0</v>
      </c>
      <c r="L515" s="38">
        <f t="shared" si="283"/>
        <v>0</v>
      </c>
      <c r="M515" s="38">
        <f t="shared" si="283"/>
        <v>0</v>
      </c>
      <c r="N515" s="38">
        <f t="shared" si="283"/>
        <v>0</v>
      </c>
      <c r="O515" s="38">
        <f t="shared" si="283"/>
        <v>0</v>
      </c>
    </row>
    <row r="516" spans="1:15" ht="18" customHeight="1">
      <c r="A516" s="41"/>
      <c r="B516" s="39"/>
      <c r="C516" s="31" t="s">
        <v>620</v>
      </c>
      <c r="D516" s="37" t="s">
        <v>949</v>
      </c>
      <c r="E516" s="38">
        <f>E517+E518</f>
        <v>650000</v>
      </c>
      <c r="F516" s="38">
        <f>F517+F518</f>
        <v>0</v>
      </c>
      <c r="G516" s="38">
        <f t="shared" si="280"/>
        <v>650000</v>
      </c>
      <c r="H516" s="38">
        <f>H517+H518</f>
        <v>650000</v>
      </c>
      <c r="I516" s="38">
        <f aca="true" t="shared" si="284" ref="I516:O516">I517+I518</f>
        <v>0</v>
      </c>
      <c r="J516" s="38">
        <f t="shared" si="284"/>
        <v>0</v>
      </c>
      <c r="K516" s="38">
        <f t="shared" si="284"/>
        <v>0</v>
      </c>
      <c r="L516" s="38">
        <f t="shared" si="284"/>
        <v>0</v>
      </c>
      <c r="M516" s="38">
        <f t="shared" si="284"/>
        <v>0</v>
      </c>
      <c r="N516" s="38">
        <f>N517+N518</f>
        <v>0</v>
      </c>
      <c r="O516" s="38">
        <f t="shared" si="284"/>
        <v>0</v>
      </c>
    </row>
    <row r="517" spans="1:15" s="94" customFormat="1" ht="14.25" customHeight="1">
      <c r="A517" s="96" t="s">
        <v>536</v>
      </c>
      <c r="B517" s="88"/>
      <c r="C517" s="90" t="s">
        <v>621</v>
      </c>
      <c r="D517" s="91" t="s">
        <v>950</v>
      </c>
      <c r="E517" s="92">
        <v>30000</v>
      </c>
      <c r="F517" s="92">
        <f>G517-E517</f>
        <v>0</v>
      </c>
      <c r="G517" s="43">
        <f t="shared" si="280"/>
        <v>30000</v>
      </c>
      <c r="H517" s="92">
        <v>30000</v>
      </c>
      <c r="I517" s="92">
        <v>0</v>
      </c>
      <c r="J517" s="92">
        <v>0</v>
      </c>
      <c r="K517" s="92">
        <v>0</v>
      </c>
      <c r="L517" s="92">
        <v>0</v>
      </c>
      <c r="M517" s="92">
        <v>0</v>
      </c>
      <c r="N517" s="92">
        <v>0</v>
      </c>
      <c r="O517" s="92">
        <v>0</v>
      </c>
    </row>
    <row r="518" spans="1:15" s="94" customFormat="1" ht="14.25" customHeight="1">
      <c r="A518" s="96" t="s">
        <v>537</v>
      </c>
      <c r="B518" s="88"/>
      <c r="C518" s="90" t="s">
        <v>622</v>
      </c>
      <c r="D518" s="91" t="s">
        <v>951</v>
      </c>
      <c r="E518" s="92">
        <v>620000</v>
      </c>
      <c r="F518" s="92">
        <f>G518-E518</f>
        <v>0</v>
      </c>
      <c r="G518" s="43">
        <f t="shared" si="280"/>
        <v>620000</v>
      </c>
      <c r="H518" s="92">
        <v>620000</v>
      </c>
      <c r="I518" s="93">
        <v>0</v>
      </c>
      <c r="J518" s="93">
        <v>0</v>
      </c>
      <c r="K518" s="93">
        <v>0</v>
      </c>
      <c r="L518" s="93">
        <v>0</v>
      </c>
      <c r="M518" s="93">
        <v>0</v>
      </c>
      <c r="N518" s="93">
        <v>0</v>
      </c>
      <c r="O518" s="92">
        <v>0</v>
      </c>
    </row>
    <row r="519" spans="1:15" s="9" customFormat="1" ht="23.25" customHeight="1">
      <c r="A519" s="48"/>
      <c r="B519" s="61" t="s">
        <v>737</v>
      </c>
      <c r="C519" s="161" t="s">
        <v>888</v>
      </c>
      <c r="D519" s="160"/>
      <c r="E519" s="11">
        <f>E520</f>
        <v>66000</v>
      </c>
      <c r="F519" s="11">
        <f>F520</f>
        <v>0</v>
      </c>
      <c r="G519" s="117">
        <f aca="true" t="shared" si="285" ref="G519:G530">SUM(H519:O519)</f>
        <v>66000</v>
      </c>
      <c r="H519" s="117">
        <f>H520</f>
        <v>66000</v>
      </c>
      <c r="I519" s="11">
        <f aca="true" t="shared" si="286" ref="I519:O519">I520</f>
        <v>0</v>
      </c>
      <c r="J519" s="11">
        <f t="shared" si="286"/>
        <v>0</v>
      </c>
      <c r="K519" s="11">
        <f t="shared" si="286"/>
        <v>0</v>
      </c>
      <c r="L519" s="11">
        <f t="shared" si="286"/>
        <v>0</v>
      </c>
      <c r="M519" s="11">
        <f t="shared" si="286"/>
        <v>0</v>
      </c>
      <c r="N519" s="11">
        <f t="shared" si="286"/>
        <v>0</v>
      </c>
      <c r="O519" s="11">
        <f t="shared" si="286"/>
        <v>0</v>
      </c>
    </row>
    <row r="520" spans="1:15" ht="21" customHeight="1">
      <c r="A520" s="45"/>
      <c r="B520" s="39"/>
      <c r="C520" s="31" t="s">
        <v>589</v>
      </c>
      <c r="D520" s="37" t="s">
        <v>801</v>
      </c>
      <c r="E520" s="38">
        <f>E521</f>
        <v>66000</v>
      </c>
      <c r="F520" s="38">
        <f>F521</f>
        <v>0</v>
      </c>
      <c r="G520" s="43">
        <f t="shared" si="285"/>
        <v>66000</v>
      </c>
      <c r="H520" s="38">
        <f>H521</f>
        <v>66000</v>
      </c>
      <c r="I520" s="38">
        <f aca="true" t="shared" si="287" ref="I520:O520">I521</f>
        <v>0</v>
      </c>
      <c r="J520" s="38">
        <f t="shared" si="287"/>
        <v>0</v>
      </c>
      <c r="K520" s="38">
        <f t="shared" si="287"/>
        <v>0</v>
      </c>
      <c r="L520" s="38">
        <f t="shared" si="287"/>
        <v>0</v>
      </c>
      <c r="M520" s="38">
        <f t="shared" si="287"/>
        <v>0</v>
      </c>
      <c r="N520" s="38">
        <f t="shared" si="287"/>
        <v>0</v>
      </c>
      <c r="O520" s="38">
        <f t="shared" si="287"/>
        <v>0</v>
      </c>
    </row>
    <row r="521" spans="1:15" ht="18" customHeight="1">
      <c r="A521" s="45"/>
      <c r="B521" s="39"/>
      <c r="C521" s="31" t="s">
        <v>620</v>
      </c>
      <c r="D521" s="37" t="s">
        <v>949</v>
      </c>
      <c r="E521" s="38">
        <f>E522+E523</f>
        <v>66000</v>
      </c>
      <c r="F521" s="38">
        <f>F522+F523</f>
        <v>0</v>
      </c>
      <c r="G521" s="43">
        <f t="shared" si="285"/>
        <v>66000</v>
      </c>
      <c r="H521" s="38">
        <f>H522+H523</f>
        <v>66000</v>
      </c>
      <c r="I521" s="38">
        <f aca="true" t="shared" si="288" ref="I521:O521">I522+I523</f>
        <v>0</v>
      </c>
      <c r="J521" s="38">
        <f t="shared" si="288"/>
        <v>0</v>
      </c>
      <c r="K521" s="38">
        <f t="shared" si="288"/>
        <v>0</v>
      </c>
      <c r="L521" s="38">
        <f t="shared" si="288"/>
        <v>0</v>
      </c>
      <c r="M521" s="38">
        <f t="shared" si="288"/>
        <v>0</v>
      </c>
      <c r="N521" s="38">
        <f>N522+N523</f>
        <v>0</v>
      </c>
      <c r="O521" s="38">
        <f t="shared" si="288"/>
        <v>0</v>
      </c>
    </row>
    <row r="522" spans="1:15" s="94" customFormat="1" ht="14.25" customHeight="1">
      <c r="A522" s="96" t="s">
        <v>538</v>
      </c>
      <c r="B522" s="88"/>
      <c r="C522" s="90" t="s">
        <v>621</v>
      </c>
      <c r="D522" s="91" t="s">
        <v>952</v>
      </c>
      <c r="E522" s="92">
        <v>35000</v>
      </c>
      <c r="F522" s="92">
        <f>G522-E522</f>
        <v>0</v>
      </c>
      <c r="G522" s="95">
        <f t="shared" si="285"/>
        <v>35000</v>
      </c>
      <c r="H522" s="92">
        <v>35000</v>
      </c>
      <c r="I522" s="92">
        <v>0</v>
      </c>
      <c r="J522" s="92">
        <v>0</v>
      </c>
      <c r="K522" s="92">
        <v>0</v>
      </c>
      <c r="L522" s="92">
        <v>0</v>
      </c>
      <c r="M522" s="92">
        <v>0</v>
      </c>
      <c r="N522" s="92">
        <v>0</v>
      </c>
      <c r="O522" s="92">
        <v>0</v>
      </c>
    </row>
    <row r="523" spans="1:15" s="135" customFormat="1" ht="25.5" customHeight="1">
      <c r="A523" s="96" t="s">
        <v>539</v>
      </c>
      <c r="B523" s="88"/>
      <c r="C523" s="90" t="s">
        <v>622</v>
      </c>
      <c r="D523" s="91" t="s">
        <v>953</v>
      </c>
      <c r="E523" s="92">
        <v>31000</v>
      </c>
      <c r="F523" s="92">
        <f>G523-E523</f>
        <v>0</v>
      </c>
      <c r="G523" s="95">
        <f t="shared" si="285"/>
        <v>31000</v>
      </c>
      <c r="H523" s="92">
        <v>31000</v>
      </c>
      <c r="I523" s="93">
        <v>0</v>
      </c>
      <c r="J523" s="93">
        <v>0</v>
      </c>
      <c r="K523" s="93">
        <v>0</v>
      </c>
      <c r="L523" s="93">
        <v>0</v>
      </c>
      <c r="M523" s="93">
        <v>0</v>
      </c>
      <c r="N523" s="93">
        <v>0</v>
      </c>
      <c r="O523" s="93">
        <v>0</v>
      </c>
    </row>
    <row r="524" spans="1:15" s="131" customFormat="1" ht="17.25" customHeight="1">
      <c r="A524" s="179" t="s">
        <v>2</v>
      </c>
      <c r="B524" s="180" t="s">
        <v>44</v>
      </c>
      <c r="C524" s="181" t="s">
        <v>554</v>
      </c>
      <c r="D524" s="183" t="s">
        <v>59</v>
      </c>
      <c r="E524" s="189" t="s">
        <v>1052</v>
      </c>
      <c r="F524" s="189" t="s">
        <v>921</v>
      </c>
      <c r="G524" s="185" t="s">
        <v>1053</v>
      </c>
      <c r="H524" s="182" t="s">
        <v>1054</v>
      </c>
      <c r="I524" s="182"/>
      <c r="J524" s="182"/>
      <c r="K524" s="182"/>
      <c r="L524" s="182"/>
      <c r="M524" s="182"/>
      <c r="N524" s="182"/>
      <c r="O524" s="182"/>
    </row>
    <row r="525" spans="1:15" ht="36" customHeight="1">
      <c r="A525" s="179"/>
      <c r="B525" s="179"/>
      <c r="C525" s="182"/>
      <c r="D525" s="183"/>
      <c r="E525" s="190"/>
      <c r="F525" s="190"/>
      <c r="G525" s="186"/>
      <c r="H525" s="102" t="s">
        <v>272</v>
      </c>
      <c r="I525" s="102" t="s">
        <v>45</v>
      </c>
      <c r="J525" s="102" t="s">
        <v>271</v>
      </c>
      <c r="K525" s="102" t="s">
        <v>273</v>
      </c>
      <c r="L525" s="102" t="s">
        <v>46</v>
      </c>
      <c r="M525" s="102" t="s">
        <v>738</v>
      </c>
      <c r="N525" s="102" t="s">
        <v>274</v>
      </c>
      <c r="O525" s="102" t="s">
        <v>628</v>
      </c>
    </row>
    <row r="526" spans="1:15" ht="10.5" customHeight="1">
      <c r="A526" s="54">
        <v>1</v>
      </c>
      <c r="B526" s="54">
        <v>2</v>
      </c>
      <c r="C526" s="54">
        <v>3</v>
      </c>
      <c r="D526" s="54">
        <v>4</v>
      </c>
      <c r="E526" s="54">
        <v>5</v>
      </c>
      <c r="F526" s="54">
        <v>6</v>
      </c>
      <c r="G526" s="150">
        <v>7</v>
      </c>
      <c r="H526" s="54">
        <v>8</v>
      </c>
      <c r="I526" s="54">
        <v>9</v>
      </c>
      <c r="J526" s="54">
        <v>10</v>
      </c>
      <c r="K526" s="54">
        <v>11</v>
      </c>
      <c r="L526" s="54">
        <v>12</v>
      </c>
      <c r="M526" s="54">
        <v>13</v>
      </c>
      <c r="N526" s="54">
        <v>14</v>
      </c>
      <c r="O526" s="54">
        <v>15</v>
      </c>
    </row>
    <row r="527" spans="1:15" s="9" customFormat="1" ht="23.25" customHeight="1">
      <c r="A527" s="13"/>
      <c r="B527" s="60" t="s">
        <v>737</v>
      </c>
      <c r="C527" s="161" t="s">
        <v>889</v>
      </c>
      <c r="D527" s="160"/>
      <c r="E527" s="11">
        <f aca="true" t="shared" si="289" ref="E527:F529">E528</f>
        <v>0</v>
      </c>
      <c r="F527" s="11">
        <f t="shared" si="289"/>
        <v>0</v>
      </c>
      <c r="G527" s="117">
        <f t="shared" si="285"/>
        <v>0</v>
      </c>
      <c r="H527" s="11">
        <f>H528</f>
        <v>0</v>
      </c>
      <c r="I527" s="11">
        <f aca="true" t="shared" si="290" ref="I527:O527">I528</f>
        <v>0</v>
      </c>
      <c r="J527" s="11">
        <f t="shared" si="290"/>
        <v>0</v>
      </c>
      <c r="K527" s="11">
        <f t="shared" si="290"/>
        <v>0</v>
      </c>
      <c r="L527" s="11">
        <f t="shared" si="290"/>
        <v>0</v>
      </c>
      <c r="M527" s="11">
        <f t="shared" si="290"/>
        <v>0</v>
      </c>
      <c r="N527" s="11">
        <f t="shared" si="290"/>
        <v>0</v>
      </c>
      <c r="O527" s="11">
        <f t="shared" si="290"/>
        <v>0</v>
      </c>
    </row>
    <row r="528" spans="1:15" ht="21" customHeight="1">
      <c r="A528" s="41"/>
      <c r="B528" s="39"/>
      <c r="C528" s="31" t="s">
        <v>306</v>
      </c>
      <c r="D528" s="37" t="s">
        <v>806</v>
      </c>
      <c r="E528" s="38">
        <f t="shared" si="289"/>
        <v>0</v>
      </c>
      <c r="F528" s="38">
        <f t="shared" si="289"/>
        <v>0</v>
      </c>
      <c r="G528" s="43">
        <f t="shared" si="285"/>
        <v>0</v>
      </c>
      <c r="H528" s="38">
        <f aca="true" t="shared" si="291" ref="H528:O528">H529</f>
        <v>0</v>
      </c>
      <c r="I528" s="38">
        <f t="shared" si="291"/>
        <v>0</v>
      </c>
      <c r="J528" s="38">
        <f t="shared" si="291"/>
        <v>0</v>
      </c>
      <c r="K528" s="38">
        <f t="shared" si="291"/>
        <v>0</v>
      </c>
      <c r="L528" s="38">
        <f t="shared" si="291"/>
        <v>0</v>
      </c>
      <c r="M528" s="38">
        <f t="shared" si="291"/>
        <v>0</v>
      </c>
      <c r="N528" s="38">
        <f t="shared" si="291"/>
        <v>0</v>
      </c>
      <c r="O528" s="38">
        <f t="shared" si="291"/>
        <v>0</v>
      </c>
    </row>
    <row r="529" spans="1:15" ht="18" customHeight="1">
      <c r="A529" s="41"/>
      <c r="B529" s="39"/>
      <c r="C529" s="31" t="s">
        <v>108</v>
      </c>
      <c r="D529" s="37" t="s">
        <v>734</v>
      </c>
      <c r="E529" s="38">
        <f t="shared" si="289"/>
        <v>0</v>
      </c>
      <c r="F529" s="38">
        <f t="shared" si="289"/>
        <v>0</v>
      </c>
      <c r="G529" s="43">
        <f t="shared" si="285"/>
        <v>0</v>
      </c>
      <c r="H529" s="38">
        <f aca="true" t="shared" si="292" ref="H529:O529">H530</f>
        <v>0</v>
      </c>
      <c r="I529" s="38">
        <f t="shared" si="292"/>
        <v>0</v>
      </c>
      <c r="J529" s="38">
        <f t="shared" si="292"/>
        <v>0</v>
      </c>
      <c r="K529" s="38">
        <f t="shared" si="292"/>
        <v>0</v>
      </c>
      <c r="L529" s="38">
        <f t="shared" si="292"/>
        <v>0</v>
      </c>
      <c r="M529" s="38">
        <f t="shared" si="292"/>
        <v>0</v>
      </c>
      <c r="N529" s="38">
        <f t="shared" si="292"/>
        <v>0</v>
      </c>
      <c r="O529" s="38">
        <f t="shared" si="292"/>
        <v>0</v>
      </c>
    </row>
    <row r="530" spans="1:15" s="94" customFormat="1" ht="15" customHeight="1">
      <c r="A530" s="96" t="s">
        <v>540</v>
      </c>
      <c r="B530" s="88"/>
      <c r="C530" s="90" t="s">
        <v>347</v>
      </c>
      <c r="D530" s="90" t="s">
        <v>954</v>
      </c>
      <c r="E530" s="92">
        <v>0</v>
      </c>
      <c r="F530" s="92">
        <f>G530-E530</f>
        <v>0</v>
      </c>
      <c r="G530" s="95">
        <f t="shared" si="285"/>
        <v>0</v>
      </c>
      <c r="H530" s="92">
        <v>0</v>
      </c>
      <c r="I530" s="92">
        <v>0</v>
      </c>
      <c r="J530" s="92">
        <v>0</v>
      </c>
      <c r="K530" s="92">
        <v>0</v>
      </c>
      <c r="L530" s="92">
        <v>0</v>
      </c>
      <c r="M530" s="92">
        <v>0</v>
      </c>
      <c r="N530" s="92">
        <v>0</v>
      </c>
      <c r="O530" s="92">
        <v>0</v>
      </c>
    </row>
    <row r="531" spans="1:15" s="77" customFormat="1" ht="25.5" customHeight="1">
      <c r="A531" s="75"/>
      <c r="B531" s="76"/>
      <c r="C531" s="162" t="s">
        <v>890</v>
      </c>
      <c r="D531" s="163"/>
      <c r="E531" s="72">
        <f>E532+E545+E549+E553+E560+E565+E569</f>
        <v>1280000</v>
      </c>
      <c r="F531" s="72">
        <f>F532+F545+F549+F553+F560+F565+F569</f>
        <v>-270000</v>
      </c>
      <c r="G531" s="72">
        <f aca="true" t="shared" si="293" ref="G531:G537">SUM(H531:O531)</f>
        <v>1010000</v>
      </c>
      <c r="H531" s="72">
        <f aca="true" t="shared" si="294" ref="H531:O531">H532+H545+H549+H553+H560+H565+H569</f>
        <v>1005000</v>
      </c>
      <c r="I531" s="72">
        <f t="shared" si="294"/>
        <v>0</v>
      </c>
      <c r="J531" s="72">
        <f t="shared" si="294"/>
        <v>0</v>
      </c>
      <c r="K531" s="72">
        <f t="shared" si="294"/>
        <v>5000</v>
      </c>
      <c r="L531" s="72">
        <f t="shared" si="294"/>
        <v>0</v>
      </c>
      <c r="M531" s="72">
        <f t="shared" si="294"/>
        <v>0</v>
      </c>
      <c r="N531" s="72">
        <f t="shared" si="294"/>
        <v>0</v>
      </c>
      <c r="O531" s="72">
        <f t="shared" si="294"/>
        <v>0</v>
      </c>
    </row>
    <row r="532" spans="1:15" s="9" customFormat="1" ht="23.25" customHeight="1">
      <c r="A532" s="13"/>
      <c r="B532" s="60" t="s">
        <v>683</v>
      </c>
      <c r="C532" s="161" t="s">
        <v>891</v>
      </c>
      <c r="D532" s="160"/>
      <c r="E532" s="11">
        <f>E533</f>
        <v>525000</v>
      </c>
      <c r="F532" s="11">
        <f>F533</f>
        <v>-10000</v>
      </c>
      <c r="G532" s="11">
        <f t="shared" si="293"/>
        <v>515000</v>
      </c>
      <c r="H532" s="11">
        <f>H533</f>
        <v>515000</v>
      </c>
      <c r="I532" s="11">
        <f aca="true" t="shared" si="295" ref="I532:O532">I533</f>
        <v>0</v>
      </c>
      <c r="J532" s="11">
        <f t="shared" si="295"/>
        <v>0</v>
      </c>
      <c r="K532" s="11">
        <f t="shared" si="295"/>
        <v>0</v>
      </c>
      <c r="L532" s="11">
        <f t="shared" si="295"/>
        <v>0</v>
      </c>
      <c r="M532" s="11">
        <f t="shared" si="295"/>
        <v>0</v>
      </c>
      <c r="N532" s="11">
        <f t="shared" si="295"/>
        <v>0</v>
      </c>
      <c r="O532" s="11">
        <f t="shared" si="295"/>
        <v>0</v>
      </c>
    </row>
    <row r="533" spans="1:15" ht="21" customHeight="1">
      <c r="A533" s="41"/>
      <c r="B533" s="39"/>
      <c r="C533" s="31">
        <v>37</v>
      </c>
      <c r="D533" s="31" t="s">
        <v>955</v>
      </c>
      <c r="E533" s="38">
        <f>E534</f>
        <v>525000</v>
      </c>
      <c r="F533" s="38">
        <f>F534</f>
        <v>-10000</v>
      </c>
      <c r="G533" s="38">
        <f t="shared" si="293"/>
        <v>515000</v>
      </c>
      <c r="H533" s="38">
        <f aca="true" t="shared" si="296" ref="H533:O533">H534</f>
        <v>515000</v>
      </c>
      <c r="I533" s="38">
        <f t="shared" si="296"/>
        <v>0</v>
      </c>
      <c r="J533" s="38">
        <f t="shared" si="296"/>
        <v>0</v>
      </c>
      <c r="K533" s="38">
        <f t="shared" si="296"/>
        <v>0</v>
      </c>
      <c r="L533" s="38">
        <f t="shared" si="296"/>
        <v>0</v>
      </c>
      <c r="M533" s="38">
        <f t="shared" si="296"/>
        <v>0</v>
      </c>
      <c r="N533" s="38">
        <f t="shared" si="296"/>
        <v>0</v>
      </c>
      <c r="O533" s="38">
        <f t="shared" si="296"/>
        <v>0</v>
      </c>
    </row>
    <row r="534" spans="1:15" ht="18" customHeight="1">
      <c r="A534" s="41"/>
      <c r="B534" s="39"/>
      <c r="C534" s="31">
        <v>372</v>
      </c>
      <c r="D534" s="31" t="s">
        <v>956</v>
      </c>
      <c r="E534" s="38">
        <f>E535+E538</f>
        <v>525000</v>
      </c>
      <c r="F534" s="38">
        <f>F535+F538</f>
        <v>-10000</v>
      </c>
      <c r="G534" s="38">
        <f t="shared" si="293"/>
        <v>515000</v>
      </c>
      <c r="H534" s="38">
        <f aca="true" t="shared" si="297" ref="H534:O534">H535+H538</f>
        <v>515000</v>
      </c>
      <c r="I534" s="38">
        <f t="shared" si="297"/>
        <v>0</v>
      </c>
      <c r="J534" s="38">
        <f t="shared" si="297"/>
        <v>0</v>
      </c>
      <c r="K534" s="38">
        <f t="shared" si="297"/>
        <v>0</v>
      </c>
      <c r="L534" s="38">
        <f t="shared" si="297"/>
        <v>0</v>
      </c>
      <c r="M534" s="38">
        <f t="shared" si="297"/>
        <v>0</v>
      </c>
      <c r="N534" s="38">
        <f>N535+N538</f>
        <v>0</v>
      </c>
      <c r="O534" s="38">
        <f t="shared" si="297"/>
        <v>0</v>
      </c>
    </row>
    <row r="535" spans="1:15" ht="15.75" customHeight="1">
      <c r="A535" s="41"/>
      <c r="B535" s="39"/>
      <c r="C535" s="31">
        <v>3721</v>
      </c>
      <c r="D535" s="31" t="s">
        <v>957</v>
      </c>
      <c r="E535" s="38">
        <f>SUM(E536:E537)</f>
        <v>390000</v>
      </c>
      <c r="F535" s="38">
        <f>SUM(F536:F537)</f>
        <v>20000</v>
      </c>
      <c r="G535" s="38">
        <f t="shared" si="293"/>
        <v>410000</v>
      </c>
      <c r="H535" s="38">
        <f>SUM(H536:H537)</f>
        <v>410000</v>
      </c>
      <c r="I535" s="38">
        <f aca="true" t="shared" si="298" ref="I535:O535">I536</f>
        <v>0</v>
      </c>
      <c r="J535" s="38">
        <f t="shared" si="298"/>
        <v>0</v>
      </c>
      <c r="K535" s="38">
        <f t="shared" si="298"/>
        <v>0</v>
      </c>
      <c r="L535" s="38">
        <f t="shared" si="298"/>
        <v>0</v>
      </c>
      <c r="M535" s="38">
        <f t="shared" si="298"/>
        <v>0</v>
      </c>
      <c r="N535" s="38">
        <f t="shared" si="298"/>
        <v>0</v>
      </c>
      <c r="O535" s="38">
        <f t="shared" si="298"/>
        <v>0</v>
      </c>
    </row>
    <row r="536" spans="1:15" s="94" customFormat="1" ht="14.25" customHeight="1">
      <c r="A536" s="88" t="s">
        <v>541</v>
      </c>
      <c r="B536" s="88"/>
      <c r="C536" s="90"/>
      <c r="D536" s="90" t="s">
        <v>958</v>
      </c>
      <c r="E536" s="92">
        <v>190000</v>
      </c>
      <c r="F536" s="92">
        <f>G536-E536</f>
        <v>0</v>
      </c>
      <c r="G536" s="95">
        <f t="shared" si="293"/>
        <v>190000</v>
      </c>
      <c r="H536" s="92">
        <v>190000</v>
      </c>
      <c r="I536" s="93">
        <v>0</v>
      </c>
      <c r="J536" s="93">
        <v>0</v>
      </c>
      <c r="K536" s="93">
        <v>0</v>
      </c>
      <c r="L536" s="93">
        <v>0</v>
      </c>
      <c r="M536" s="93">
        <v>0</v>
      </c>
      <c r="N536" s="93">
        <v>0</v>
      </c>
      <c r="O536" s="93">
        <v>0</v>
      </c>
    </row>
    <row r="537" spans="1:15" s="94" customFormat="1" ht="14.25" customHeight="1">
      <c r="A537" s="88" t="s">
        <v>542</v>
      </c>
      <c r="B537" s="88"/>
      <c r="C537" s="90"/>
      <c r="D537" s="90" t="s">
        <v>959</v>
      </c>
      <c r="E537" s="92">
        <v>200000</v>
      </c>
      <c r="F537" s="92">
        <f>G537-E537</f>
        <v>20000</v>
      </c>
      <c r="G537" s="95">
        <f t="shared" si="293"/>
        <v>220000</v>
      </c>
      <c r="H537" s="92">
        <v>220000</v>
      </c>
      <c r="I537" s="93">
        <v>0</v>
      </c>
      <c r="J537" s="93">
        <v>0</v>
      </c>
      <c r="K537" s="93">
        <v>0</v>
      </c>
      <c r="L537" s="93">
        <v>0</v>
      </c>
      <c r="M537" s="93">
        <v>0</v>
      </c>
      <c r="N537" s="93">
        <v>0</v>
      </c>
      <c r="O537" s="93">
        <v>0</v>
      </c>
    </row>
    <row r="538" spans="1:15" ht="15.75" customHeight="1">
      <c r="A538" s="39"/>
      <c r="B538" s="39"/>
      <c r="C538" s="31">
        <v>3722</v>
      </c>
      <c r="D538" s="31" t="s">
        <v>960</v>
      </c>
      <c r="E538" s="38">
        <f>E539+E540+E541+E542+E543+E544</f>
        <v>135000</v>
      </c>
      <c r="F538" s="38">
        <f>F539+F540+F541+F542+F543+F544</f>
        <v>-30000</v>
      </c>
      <c r="G538" s="43">
        <f aca="true" t="shared" si="299" ref="G538:G568">SUM(H538:O538)</f>
        <v>105000</v>
      </c>
      <c r="H538" s="38">
        <f aca="true" t="shared" si="300" ref="H538:O538">H539+H540+H541+H542+H543+H544</f>
        <v>105000</v>
      </c>
      <c r="I538" s="38">
        <f t="shared" si="300"/>
        <v>0</v>
      </c>
      <c r="J538" s="38">
        <f t="shared" si="300"/>
        <v>0</v>
      </c>
      <c r="K538" s="38">
        <f t="shared" si="300"/>
        <v>0</v>
      </c>
      <c r="L538" s="38">
        <f t="shared" si="300"/>
        <v>0</v>
      </c>
      <c r="M538" s="38">
        <f t="shared" si="300"/>
        <v>0</v>
      </c>
      <c r="N538" s="38">
        <f t="shared" si="300"/>
        <v>0</v>
      </c>
      <c r="O538" s="38">
        <f t="shared" si="300"/>
        <v>0</v>
      </c>
    </row>
    <row r="539" spans="1:15" s="94" customFormat="1" ht="13.5" customHeight="1">
      <c r="A539" s="88" t="s">
        <v>543</v>
      </c>
      <c r="B539" s="88"/>
      <c r="C539" s="99"/>
      <c r="D539" s="90" t="s">
        <v>961</v>
      </c>
      <c r="E539" s="92">
        <v>0</v>
      </c>
      <c r="F539" s="92">
        <f aca="true" t="shared" si="301" ref="F539:F544">G539-E539</f>
        <v>0</v>
      </c>
      <c r="G539" s="95">
        <f t="shared" si="299"/>
        <v>0</v>
      </c>
      <c r="H539" s="92">
        <v>0</v>
      </c>
      <c r="I539" s="93">
        <v>0</v>
      </c>
      <c r="J539" s="93">
        <v>0</v>
      </c>
      <c r="K539" s="93">
        <v>0</v>
      </c>
      <c r="L539" s="93">
        <v>0</v>
      </c>
      <c r="M539" s="93">
        <v>0</v>
      </c>
      <c r="N539" s="93">
        <v>0</v>
      </c>
      <c r="O539" s="93">
        <v>0</v>
      </c>
    </row>
    <row r="540" spans="1:15" s="94" customFormat="1" ht="13.5" customHeight="1">
      <c r="A540" s="88" t="s">
        <v>544</v>
      </c>
      <c r="B540" s="88"/>
      <c r="C540" s="99"/>
      <c r="D540" s="90" t="s">
        <v>962</v>
      </c>
      <c r="E540" s="92">
        <v>30000</v>
      </c>
      <c r="F540" s="92">
        <f t="shared" si="301"/>
        <v>-30000</v>
      </c>
      <c r="G540" s="95">
        <f t="shared" si="299"/>
        <v>0</v>
      </c>
      <c r="H540" s="92">
        <v>0</v>
      </c>
      <c r="I540" s="93">
        <v>0</v>
      </c>
      <c r="J540" s="93">
        <v>0</v>
      </c>
      <c r="K540" s="93">
        <v>0</v>
      </c>
      <c r="L540" s="93">
        <v>0</v>
      </c>
      <c r="M540" s="93">
        <v>0</v>
      </c>
      <c r="N540" s="93">
        <v>0</v>
      </c>
      <c r="O540" s="93">
        <v>0</v>
      </c>
    </row>
    <row r="541" spans="1:15" s="94" customFormat="1" ht="13.5" customHeight="1">
      <c r="A541" s="88" t="s">
        <v>545</v>
      </c>
      <c r="B541" s="88"/>
      <c r="C541" s="99"/>
      <c r="D541" s="90" t="s">
        <v>963</v>
      </c>
      <c r="E541" s="92">
        <v>20000</v>
      </c>
      <c r="F541" s="92">
        <f t="shared" si="301"/>
        <v>0</v>
      </c>
      <c r="G541" s="95">
        <f>SUM(H541:O541)</f>
        <v>20000</v>
      </c>
      <c r="H541" s="92">
        <v>20000</v>
      </c>
      <c r="I541" s="93">
        <v>0</v>
      </c>
      <c r="J541" s="93">
        <v>0</v>
      </c>
      <c r="K541" s="93">
        <v>0</v>
      </c>
      <c r="L541" s="93">
        <v>0</v>
      </c>
      <c r="M541" s="93">
        <v>0</v>
      </c>
      <c r="N541" s="93">
        <v>0</v>
      </c>
      <c r="O541" s="93">
        <v>0</v>
      </c>
    </row>
    <row r="542" spans="1:15" s="94" customFormat="1" ht="13.5" customHeight="1">
      <c r="A542" s="88" t="s">
        <v>546</v>
      </c>
      <c r="B542" s="88"/>
      <c r="C542" s="99"/>
      <c r="D542" s="90" t="s">
        <v>964</v>
      </c>
      <c r="E542" s="92">
        <v>0</v>
      </c>
      <c r="F542" s="92">
        <f t="shared" si="301"/>
        <v>0</v>
      </c>
      <c r="G542" s="95">
        <f t="shared" si="299"/>
        <v>0</v>
      </c>
      <c r="H542" s="95">
        <v>0</v>
      </c>
      <c r="I542" s="93">
        <v>0</v>
      </c>
      <c r="J542" s="93">
        <v>0</v>
      </c>
      <c r="K542" s="93">
        <v>0</v>
      </c>
      <c r="L542" s="93">
        <v>0</v>
      </c>
      <c r="M542" s="93">
        <v>0</v>
      </c>
      <c r="N542" s="93">
        <v>0</v>
      </c>
      <c r="O542" s="93">
        <v>0</v>
      </c>
    </row>
    <row r="543" spans="1:15" s="94" customFormat="1" ht="13.5" customHeight="1">
      <c r="A543" s="88" t="s">
        <v>547</v>
      </c>
      <c r="B543" s="88"/>
      <c r="C543" s="99"/>
      <c r="D543" s="90" t="s">
        <v>965</v>
      </c>
      <c r="E543" s="92">
        <v>45000</v>
      </c>
      <c r="F543" s="92">
        <f t="shared" si="301"/>
        <v>0</v>
      </c>
      <c r="G543" s="95">
        <f t="shared" si="299"/>
        <v>45000</v>
      </c>
      <c r="H543" s="92">
        <v>45000</v>
      </c>
      <c r="I543" s="93">
        <v>0</v>
      </c>
      <c r="J543" s="93">
        <v>0</v>
      </c>
      <c r="K543" s="93">
        <v>0</v>
      </c>
      <c r="L543" s="93">
        <v>0</v>
      </c>
      <c r="M543" s="93">
        <v>0</v>
      </c>
      <c r="N543" s="93">
        <v>0</v>
      </c>
      <c r="O543" s="93">
        <v>0</v>
      </c>
    </row>
    <row r="544" spans="1:15" s="94" customFormat="1" ht="13.5" customHeight="1">
      <c r="A544" s="88" t="s">
        <v>548</v>
      </c>
      <c r="B544" s="88"/>
      <c r="C544" s="99"/>
      <c r="D544" s="90" t="s">
        <v>966</v>
      </c>
      <c r="E544" s="92">
        <v>40000</v>
      </c>
      <c r="F544" s="92">
        <f t="shared" si="301"/>
        <v>0</v>
      </c>
      <c r="G544" s="95">
        <f t="shared" si="299"/>
        <v>40000</v>
      </c>
      <c r="H544" s="92">
        <v>40000</v>
      </c>
      <c r="I544" s="93">
        <v>0</v>
      </c>
      <c r="J544" s="93">
        <v>0</v>
      </c>
      <c r="K544" s="93">
        <v>0</v>
      </c>
      <c r="L544" s="93">
        <v>0</v>
      </c>
      <c r="M544" s="93">
        <v>0</v>
      </c>
      <c r="N544" s="93">
        <v>0</v>
      </c>
      <c r="O544" s="93">
        <v>0</v>
      </c>
    </row>
    <row r="545" spans="1:15" s="9" customFormat="1" ht="23.25" customHeight="1">
      <c r="A545" s="13"/>
      <c r="B545" s="60" t="s">
        <v>682</v>
      </c>
      <c r="C545" s="161" t="s">
        <v>892</v>
      </c>
      <c r="D545" s="160"/>
      <c r="E545" s="11">
        <f aca="true" t="shared" si="302" ref="E545:F547">E546</f>
        <v>40000</v>
      </c>
      <c r="F545" s="11">
        <f t="shared" si="302"/>
        <v>0</v>
      </c>
      <c r="G545" s="117">
        <f t="shared" si="299"/>
        <v>40000</v>
      </c>
      <c r="H545" s="11">
        <f>H546</f>
        <v>40000</v>
      </c>
      <c r="I545" s="11">
        <f aca="true" t="shared" si="303" ref="I545:O545">I546</f>
        <v>0</v>
      </c>
      <c r="J545" s="11">
        <f t="shared" si="303"/>
        <v>0</v>
      </c>
      <c r="K545" s="11">
        <f t="shared" si="303"/>
        <v>0</v>
      </c>
      <c r="L545" s="11">
        <f t="shared" si="303"/>
        <v>0</v>
      </c>
      <c r="M545" s="11">
        <f t="shared" si="303"/>
        <v>0</v>
      </c>
      <c r="N545" s="11">
        <f t="shared" si="303"/>
        <v>0</v>
      </c>
      <c r="O545" s="11">
        <f t="shared" si="303"/>
        <v>0</v>
      </c>
    </row>
    <row r="546" spans="1:15" ht="21" customHeight="1">
      <c r="A546" s="41"/>
      <c r="B546" s="39"/>
      <c r="C546" s="31" t="s">
        <v>589</v>
      </c>
      <c r="D546" s="37" t="s">
        <v>935</v>
      </c>
      <c r="E546" s="38">
        <f t="shared" si="302"/>
        <v>40000</v>
      </c>
      <c r="F546" s="38">
        <f t="shared" si="302"/>
        <v>0</v>
      </c>
      <c r="G546" s="43">
        <f>SUM(H546:O546)</f>
        <v>40000</v>
      </c>
      <c r="H546" s="38">
        <f aca="true" t="shared" si="304" ref="H546:O547">H547</f>
        <v>40000</v>
      </c>
      <c r="I546" s="38">
        <f t="shared" si="304"/>
        <v>0</v>
      </c>
      <c r="J546" s="38">
        <f t="shared" si="304"/>
        <v>0</v>
      </c>
      <c r="K546" s="38">
        <f t="shared" si="304"/>
        <v>0</v>
      </c>
      <c r="L546" s="38">
        <f t="shared" si="304"/>
        <v>0</v>
      </c>
      <c r="M546" s="38">
        <f t="shared" si="304"/>
        <v>0</v>
      </c>
      <c r="N546" s="38">
        <f t="shared" si="304"/>
        <v>0</v>
      </c>
      <c r="O546" s="38">
        <f t="shared" si="304"/>
        <v>0</v>
      </c>
    </row>
    <row r="547" spans="1:15" ht="18" customHeight="1">
      <c r="A547" s="41"/>
      <c r="B547" s="39"/>
      <c r="C547" s="31" t="s">
        <v>590</v>
      </c>
      <c r="D547" s="37" t="s">
        <v>967</v>
      </c>
      <c r="E547" s="38">
        <f t="shared" si="302"/>
        <v>40000</v>
      </c>
      <c r="F547" s="38">
        <f t="shared" si="302"/>
        <v>0</v>
      </c>
      <c r="G547" s="43">
        <f>SUM(H547:O547)</f>
        <v>40000</v>
      </c>
      <c r="H547" s="38">
        <f t="shared" si="304"/>
        <v>40000</v>
      </c>
      <c r="I547" s="38">
        <f t="shared" si="304"/>
        <v>0</v>
      </c>
      <c r="J547" s="38">
        <f t="shared" si="304"/>
        <v>0</v>
      </c>
      <c r="K547" s="38">
        <f t="shared" si="304"/>
        <v>0</v>
      </c>
      <c r="L547" s="38">
        <f t="shared" si="304"/>
        <v>0</v>
      </c>
      <c r="M547" s="38">
        <f t="shared" si="304"/>
        <v>0</v>
      </c>
      <c r="N547" s="38">
        <f t="shared" si="304"/>
        <v>0</v>
      </c>
      <c r="O547" s="38">
        <f t="shared" si="304"/>
        <v>0</v>
      </c>
    </row>
    <row r="548" spans="1:15" s="94" customFormat="1" ht="14.25" customHeight="1">
      <c r="A548" s="88" t="s">
        <v>549</v>
      </c>
      <c r="B548" s="88"/>
      <c r="C548" s="90" t="s">
        <v>591</v>
      </c>
      <c r="D548" s="90" t="s">
        <v>968</v>
      </c>
      <c r="E548" s="92">
        <v>40000</v>
      </c>
      <c r="F548" s="92">
        <f>G548-E548</f>
        <v>0</v>
      </c>
      <c r="G548" s="95">
        <f>SUM(H548:O548)</f>
        <v>40000</v>
      </c>
      <c r="H548" s="92">
        <v>40000</v>
      </c>
      <c r="I548" s="93">
        <v>0</v>
      </c>
      <c r="J548" s="93">
        <v>0</v>
      </c>
      <c r="K548" s="93">
        <v>0</v>
      </c>
      <c r="L548" s="93">
        <v>0</v>
      </c>
      <c r="M548" s="93">
        <v>0</v>
      </c>
      <c r="N548" s="93">
        <v>0</v>
      </c>
      <c r="O548" s="93">
        <v>0</v>
      </c>
    </row>
    <row r="549" spans="1:15" s="9" customFormat="1" ht="23.25" customHeight="1">
      <c r="A549" s="13"/>
      <c r="B549" s="60" t="s">
        <v>682</v>
      </c>
      <c r="C549" s="161" t="s">
        <v>893</v>
      </c>
      <c r="D549" s="160"/>
      <c r="E549" s="11">
        <f aca="true" t="shared" si="305" ref="E549:F551">E550</f>
        <v>300000</v>
      </c>
      <c r="F549" s="11">
        <f t="shared" si="305"/>
        <v>-150000</v>
      </c>
      <c r="G549" s="117">
        <f>SUM(H549:O549)</f>
        <v>150000</v>
      </c>
      <c r="H549" s="11">
        <f aca="true" t="shared" si="306" ref="H549:O549">H550</f>
        <v>150000</v>
      </c>
      <c r="I549" s="11">
        <f t="shared" si="306"/>
        <v>0</v>
      </c>
      <c r="J549" s="11">
        <f t="shared" si="306"/>
        <v>0</v>
      </c>
      <c r="K549" s="11">
        <f t="shared" si="306"/>
        <v>0</v>
      </c>
      <c r="L549" s="11">
        <f t="shared" si="306"/>
        <v>0</v>
      </c>
      <c r="M549" s="11">
        <f t="shared" si="306"/>
        <v>0</v>
      </c>
      <c r="N549" s="11">
        <f t="shared" si="306"/>
        <v>0</v>
      </c>
      <c r="O549" s="11">
        <f t="shared" si="306"/>
        <v>0</v>
      </c>
    </row>
    <row r="550" spans="1:15" ht="21" customHeight="1">
      <c r="A550" s="41"/>
      <c r="B550" s="39"/>
      <c r="C550" s="31">
        <v>37</v>
      </c>
      <c r="D550" s="31" t="s">
        <v>955</v>
      </c>
      <c r="E550" s="38">
        <f>E551</f>
        <v>300000</v>
      </c>
      <c r="F550" s="38">
        <f>F551</f>
        <v>-150000</v>
      </c>
      <c r="G550" s="43">
        <f t="shared" si="299"/>
        <v>150000</v>
      </c>
      <c r="H550" s="38">
        <f aca="true" t="shared" si="307" ref="H550:O550">H551</f>
        <v>150000</v>
      </c>
      <c r="I550" s="38">
        <f t="shared" si="307"/>
        <v>0</v>
      </c>
      <c r="J550" s="38">
        <f t="shared" si="307"/>
        <v>0</v>
      </c>
      <c r="K550" s="38">
        <f t="shared" si="307"/>
        <v>0</v>
      </c>
      <c r="L550" s="38">
        <f t="shared" si="307"/>
        <v>0</v>
      </c>
      <c r="M550" s="38">
        <f t="shared" si="307"/>
        <v>0</v>
      </c>
      <c r="N550" s="38">
        <f t="shared" si="307"/>
        <v>0</v>
      </c>
      <c r="O550" s="38">
        <f t="shared" si="307"/>
        <v>0</v>
      </c>
    </row>
    <row r="551" spans="1:15" ht="18" customHeight="1">
      <c r="A551" s="41"/>
      <c r="B551" s="39"/>
      <c r="C551" s="31">
        <v>372</v>
      </c>
      <c r="D551" s="31" t="s">
        <v>956</v>
      </c>
      <c r="E551" s="38">
        <f t="shared" si="305"/>
        <v>300000</v>
      </c>
      <c r="F551" s="38">
        <f t="shared" si="305"/>
        <v>-150000</v>
      </c>
      <c r="G551" s="43">
        <f t="shared" si="299"/>
        <v>150000</v>
      </c>
      <c r="H551" s="38">
        <f aca="true" t="shared" si="308" ref="H551:O551">H552</f>
        <v>150000</v>
      </c>
      <c r="I551" s="38">
        <f t="shared" si="308"/>
        <v>0</v>
      </c>
      <c r="J551" s="38">
        <f t="shared" si="308"/>
        <v>0</v>
      </c>
      <c r="K551" s="38">
        <f t="shared" si="308"/>
        <v>0</v>
      </c>
      <c r="L551" s="38">
        <f t="shared" si="308"/>
        <v>0</v>
      </c>
      <c r="M551" s="38">
        <f t="shared" si="308"/>
        <v>0</v>
      </c>
      <c r="N551" s="38">
        <f t="shared" si="308"/>
        <v>0</v>
      </c>
      <c r="O551" s="38">
        <f t="shared" si="308"/>
        <v>0</v>
      </c>
    </row>
    <row r="552" spans="1:15" s="94" customFormat="1" ht="14.25" customHeight="1">
      <c r="A552" s="88" t="s">
        <v>550</v>
      </c>
      <c r="B552" s="88"/>
      <c r="C552" s="90">
        <v>3721</v>
      </c>
      <c r="D552" s="90" t="s">
        <v>969</v>
      </c>
      <c r="E552" s="92">
        <v>300000</v>
      </c>
      <c r="F552" s="92">
        <f>G552-E552</f>
        <v>-150000</v>
      </c>
      <c r="G552" s="95">
        <f t="shared" si="299"/>
        <v>150000</v>
      </c>
      <c r="H552" s="92">
        <v>150000</v>
      </c>
      <c r="I552" s="92">
        <v>0</v>
      </c>
      <c r="J552" s="93">
        <v>0</v>
      </c>
      <c r="K552" s="93">
        <v>0</v>
      </c>
      <c r="L552" s="93">
        <v>0</v>
      </c>
      <c r="M552" s="93">
        <v>0</v>
      </c>
      <c r="N552" s="93">
        <v>0</v>
      </c>
      <c r="O552" s="93">
        <v>0</v>
      </c>
    </row>
    <row r="553" spans="1:15" s="9" customFormat="1" ht="23.25" customHeight="1">
      <c r="A553" s="13"/>
      <c r="B553" s="60" t="s">
        <v>681</v>
      </c>
      <c r="C553" s="161" t="s">
        <v>1158</v>
      </c>
      <c r="D553" s="160"/>
      <c r="E553" s="11">
        <f>E554</f>
        <v>65000</v>
      </c>
      <c r="F553" s="11">
        <f>F554</f>
        <v>0</v>
      </c>
      <c r="G553" s="117">
        <f t="shared" si="299"/>
        <v>65000</v>
      </c>
      <c r="H553" s="11">
        <f>H554</f>
        <v>65000</v>
      </c>
      <c r="I553" s="11">
        <f aca="true" t="shared" si="309" ref="I553:O553">I554</f>
        <v>0</v>
      </c>
      <c r="J553" s="11">
        <f t="shared" si="309"/>
        <v>0</v>
      </c>
      <c r="K553" s="11">
        <f t="shared" si="309"/>
        <v>0</v>
      </c>
      <c r="L553" s="11">
        <f t="shared" si="309"/>
        <v>0</v>
      </c>
      <c r="M553" s="11">
        <f t="shared" si="309"/>
        <v>0</v>
      </c>
      <c r="N553" s="11">
        <f t="shared" si="309"/>
        <v>0</v>
      </c>
      <c r="O553" s="11">
        <f t="shared" si="309"/>
        <v>0</v>
      </c>
    </row>
    <row r="554" spans="1:15" ht="21" customHeight="1">
      <c r="A554" s="41"/>
      <c r="B554" s="39"/>
      <c r="C554" s="31">
        <v>38</v>
      </c>
      <c r="D554" s="31" t="s">
        <v>970</v>
      </c>
      <c r="E554" s="38">
        <f>E555</f>
        <v>65000</v>
      </c>
      <c r="F554" s="38">
        <f>F555</f>
        <v>0</v>
      </c>
      <c r="G554" s="43">
        <f t="shared" si="299"/>
        <v>65000</v>
      </c>
      <c r="H554" s="38">
        <f>H555</f>
        <v>65000</v>
      </c>
      <c r="I554" s="38">
        <f aca="true" t="shared" si="310" ref="I554:O554">I555</f>
        <v>0</v>
      </c>
      <c r="J554" s="38">
        <f t="shared" si="310"/>
        <v>0</v>
      </c>
      <c r="K554" s="38">
        <f t="shared" si="310"/>
        <v>0</v>
      </c>
      <c r="L554" s="38">
        <f t="shared" si="310"/>
        <v>0</v>
      </c>
      <c r="M554" s="38">
        <f t="shared" si="310"/>
        <v>0</v>
      </c>
      <c r="N554" s="38">
        <f t="shared" si="310"/>
        <v>0</v>
      </c>
      <c r="O554" s="38">
        <f t="shared" si="310"/>
        <v>0</v>
      </c>
    </row>
    <row r="555" spans="1:15" s="142" customFormat="1" ht="18" customHeight="1">
      <c r="A555" s="41"/>
      <c r="B555" s="39"/>
      <c r="C555" s="31">
        <v>381</v>
      </c>
      <c r="D555" s="31" t="s">
        <v>718</v>
      </c>
      <c r="E555" s="38">
        <f>E559</f>
        <v>65000</v>
      </c>
      <c r="F555" s="38">
        <f>F559</f>
        <v>0</v>
      </c>
      <c r="G555" s="43">
        <f t="shared" si="299"/>
        <v>65000</v>
      </c>
      <c r="H555" s="38">
        <f>H559</f>
        <v>65000</v>
      </c>
      <c r="I555" s="38">
        <f aca="true" t="shared" si="311" ref="I555:O555">I559</f>
        <v>0</v>
      </c>
      <c r="J555" s="38">
        <f t="shared" si="311"/>
        <v>0</v>
      </c>
      <c r="K555" s="38">
        <f t="shared" si="311"/>
        <v>0</v>
      </c>
      <c r="L555" s="38">
        <f t="shared" si="311"/>
        <v>0</v>
      </c>
      <c r="M555" s="38">
        <f t="shared" si="311"/>
        <v>0</v>
      </c>
      <c r="N555" s="38">
        <f t="shared" si="311"/>
        <v>0</v>
      </c>
      <c r="O555" s="38">
        <f t="shared" si="311"/>
        <v>0</v>
      </c>
    </row>
    <row r="556" spans="1:15" s="131" customFormat="1" ht="17.25" customHeight="1">
      <c r="A556" s="179" t="s">
        <v>2</v>
      </c>
      <c r="B556" s="180" t="s">
        <v>44</v>
      </c>
      <c r="C556" s="181" t="s">
        <v>554</v>
      </c>
      <c r="D556" s="183" t="s">
        <v>59</v>
      </c>
      <c r="E556" s="189" t="s">
        <v>1052</v>
      </c>
      <c r="F556" s="189" t="s">
        <v>921</v>
      </c>
      <c r="G556" s="185" t="s">
        <v>1053</v>
      </c>
      <c r="H556" s="182" t="s">
        <v>1054</v>
      </c>
      <c r="I556" s="182"/>
      <c r="J556" s="182"/>
      <c r="K556" s="182"/>
      <c r="L556" s="182"/>
      <c r="M556" s="182"/>
      <c r="N556" s="182"/>
      <c r="O556" s="182"/>
    </row>
    <row r="557" spans="1:15" ht="36" customHeight="1">
      <c r="A557" s="179"/>
      <c r="B557" s="179"/>
      <c r="C557" s="182"/>
      <c r="D557" s="183"/>
      <c r="E557" s="190"/>
      <c r="F557" s="190"/>
      <c r="G557" s="186"/>
      <c r="H557" s="102" t="s">
        <v>272</v>
      </c>
      <c r="I557" s="102" t="s">
        <v>45</v>
      </c>
      <c r="J557" s="102" t="s">
        <v>271</v>
      </c>
      <c r="K557" s="102" t="s">
        <v>273</v>
      </c>
      <c r="L557" s="102" t="s">
        <v>46</v>
      </c>
      <c r="M557" s="102" t="s">
        <v>738</v>
      </c>
      <c r="N557" s="102" t="s">
        <v>274</v>
      </c>
      <c r="O557" s="102" t="s">
        <v>628</v>
      </c>
    </row>
    <row r="558" spans="1:15" ht="10.5" customHeight="1">
      <c r="A558" s="54">
        <v>1</v>
      </c>
      <c r="B558" s="54">
        <v>2</v>
      </c>
      <c r="C558" s="54">
        <v>3</v>
      </c>
      <c r="D558" s="54">
        <v>4</v>
      </c>
      <c r="E558" s="54">
        <v>5</v>
      </c>
      <c r="F558" s="54">
        <v>6</v>
      </c>
      <c r="G558" s="150">
        <v>7</v>
      </c>
      <c r="H558" s="54">
        <v>8</v>
      </c>
      <c r="I558" s="54">
        <v>9</v>
      </c>
      <c r="J558" s="54">
        <v>10</v>
      </c>
      <c r="K558" s="54">
        <v>11</v>
      </c>
      <c r="L558" s="54">
        <v>12</v>
      </c>
      <c r="M558" s="54">
        <v>13</v>
      </c>
      <c r="N558" s="54">
        <v>14</v>
      </c>
      <c r="O558" s="54">
        <v>15</v>
      </c>
    </row>
    <row r="559" spans="1:15" s="94" customFormat="1" ht="15" customHeight="1">
      <c r="A559" s="88" t="s">
        <v>551</v>
      </c>
      <c r="B559" s="88"/>
      <c r="C559" s="90">
        <v>3811</v>
      </c>
      <c r="D559" s="90" t="s">
        <v>933</v>
      </c>
      <c r="E559" s="92">
        <v>65000</v>
      </c>
      <c r="F559" s="92">
        <f>G559-E559</f>
        <v>0</v>
      </c>
      <c r="G559" s="95">
        <f t="shared" si="299"/>
        <v>65000</v>
      </c>
      <c r="H559" s="92">
        <v>65000</v>
      </c>
      <c r="I559" s="92">
        <v>0</v>
      </c>
      <c r="J559" s="92">
        <v>0</v>
      </c>
      <c r="K559" s="92">
        <v>0</v>
      </c>
      <c r="L559" s="92">
        <v>0</v>
      </c>
      <c r="M559" s="92">
        <v>0</v>
      </c>
      <c r="N559" s="92">
        <v>0</v>
      </c>
      <c r="O559" s="92">
        <v>0</v>
      </c>
    </row>
    <row r="560" spans="1:15" s="9" customFormat="1" ht="24" customHeight="1">
      <c r="A560" s="13"/>
      <c r="B560" s="60" t="s">
        <v>680</v>
      </c>
      <c r="C560" s="170" t="s">
        <v>894</v>
      </c>
      <c r="D560" s="165"/>
      <c r="E560" s="11">
        <f aca="true" t="shared" si="312" ref="E560:F563">E561</f>
        <v>20000</v>
      </c>
      <c r="F560" s="11">
        <f t="shared" si="312"/>
        <v>-10000</v>
      </c>
      <c r="G560" s="117">
        <f t="shared" si="299"/>
        <v>10000</v>
      </c>
      <c r="H560" s="11">
        <f>H561</f>
        <v>5000</v>
      </c>
      <c r="I560" s="11">
        <f aca="true" t="shared" si="313" ref="I560:O560">I561</f>
        <v>0</v>
      </c>
      <c r="J560" s="11">
        <f t="shared" si="313"/>
        <v>0</v>
      </c>
      <c r="K560" s="11">
        <f t="shared" si="313"/>
        <v>5000</v>
      </c>
      <c r="L560" s="11">
        <f t="shared" si="313"/>
        <v>0</v>
      </c>
      <c r="M560" s="11">
        <f t="shared" si="313"/>
        <v>0</v>
      </c>
      <c r="N560" s="11">
        <f t="shared" si="313"/>
        <v>0</v>
      </c>
      <c r="O560" s="11">
        <f t="shared" si="313"/>
        <v>0</v>
      </c>
    </row>
    <row r="561" spans="1:15" ht="21" customHeight="1">
      <c r="A561" s="41"/>
      <c r="B561" s="39"/>
      <c r="C561" s="31">
        <v>37</v>
      </c>
      <c r="D561" s="31" t="s">
        <v>955</v>
      </c>
      <c r="E561" s="38">
        <f t="shared" si="312"/>
        <v>20000</v>
      </c>
      <c r="F561" s="38">
        <f t="shared" si="312"/>
        <v>-10000</v>
      </c>
      <c r="G561" s="43">
        <f t="shared" si="299"/>
        <v>10000</v>
      </c>
      <c r="H561" s="38">
        <f>H562</f>
        <v>5000</v>
      </c>
      <c r="I561" s="38">
        <f aca="true" t="shared" si="314" ref="I561:O561">I562</f>
        <v>0</v>
      </c>
      <c r="J561" s="38">
        <f t="shared" si="314"/>
        <v>0</v>
      </c>
      <c r="K561" s="38">
        <f t="shared" si="314"/>
        <v>5000</v>
      </c>
      <c r="L561" s="38">
        <f t="shared" si="314"/>
        <v>0</v>
      </c>
      <c r="M561" s="38">
        <f t="shared" si="314"/>
        <v>0</v>
      </c>
      <c r="N561" s="38">
        <f t="shared" si="314"/>
        <v>0</v>
      </c>
      <c r="O561" s="38">
        <f t="shared" si="314"/>
        <v>0</v>
      </c>
    </row>
    <row r="562" spans="1:15" ht="18" customHeight="1">
      <c r="A562" s="41"/>
      <c r="B562" s="39"/>
      <c r="C562" s="31">
        <v>372</v>
      </c>
      <c r="D562" s="31" t="s">
        <v>956</v>
      </c>
      <c r="E562" s="38">
        <f t="shared" si="312"/>
        <v>20000</v>
      </c>
      <c r="F562" s="38">
        <f t="shared" si="312"/>
        <v>-10000</v>
      </c>
      <c r="G562" s="43">
        <f t="shared" si="299"/>
        <v>10000</v>
      </c>
      <c r="H562" s="38">
        <f aca="true" t="shared" si="315" ref="H562:O562">H563</f>
        <v>5000</v>
      </c>
      <c r="I562" s="38">
        <f t="shared" si="315"/>
        <v>0</v>
      </c>
      <c r="J562" s="38">
        <f t="shared" si="315"/>
        <v>0</v>
      </c>
      <c r="K562" s="38">
        <f t="shared" si="315"/>
        <v>5000</v>
      </c>
      <c r="L562" s="38">
        <f t="shared" si="315"/>
        <v>0</v>
      </c>
      <c r="M562" s="38">
        <f t="shared" si="315"/>
        <v>0</v>
      </c>
      <c r="N562" s="38">
        <f t="shared" si="315"/>
        <v>0</v>
      </c>
      <c r="O562" s="38">
        <f t="shared" si="315"/>
        <v>0</v>
      </c>
    </row>
    <row r="563" spans="1:15" ht="15" customHeight="1">
      <c r="A563" s="41"/>
      <c r="B563" s="39"/>
      <c r="C563" s="31">
        <v>3722</v>
      </c>
      <c r="D563" s="31" t="s">
        <v>960</v>
      </c>
      <c r="E563" s="38">
        <f t="shared" si="312"/>
        <v>20000</v>
      </c>
      <c r="F563" s="38">
        <f t="shared" si="312"/>
        <v>-10000</v>
      </c>
      <c r="G563" s="43">
        <f t="shared" si="299"/>
        <v>10000</v>
      </c>
      <c r="H563" s="38">
        <f aca="true" t="shared" si="316" ref="H563:O563">H564</f>
        <v>5000</v>
      </c>
      <c r="I563" s="38">
        <f t="shared" si="316"/>
        <v>0</v>
      </c>
      <c r="J563" s="38">
        <f t="shared" si="316"/>
        <v>0</v>
      </c>
      <c r="K563" s="38">
        <f t="shared" si="316"/>
        <v>5000</v>
      </c>
      <c r="L563" s="38">
        <f t="shared" si="316"/>
        <v>0</v>
      </c>
      <c r="M563" s="38">
        <f t="shared" si="316"/>
        <v>0</v>
      </c>
      <c r="N563" s="38">
        <f t="shared" si="316"/>
        <v>0</v>
      </c>
      <c r="O563" s="38">
        <f t="shared" si="316"/>
        <v>0</v>
      </c>
    </row>
    <row r="564" spans="1:15" s="94" customFormat="1" ht="14.25" customHeight="1">
      <c r="A564" s="88" t="s">
        <v>757</v>
      </c>
      <c r="B564" s="88"/>
      <c r="C564" s="99"/>
      <c r="D564" s="90" t="s">
        <v>971</v>
      </c>
      <c r="E564" s="92">
        <v>20000</v>
      </c>
      <c r="F564" s="92">
        <f>G564-E564</f>
        <v>-10000</v>
      </c>
      <c r="G564" s="95">
        <f t="shared" si="299"/>
        <v>10000</v>
      </c>
      <c r="H564" s="92">
        <v>5000</v>
      </c>
      <c r="I564" s="93">
        <v>0</v>
      </c>
      <c r="J564" s="93">
        <v>0</v>
      </c>
      <c r="K564" s="92">
        <v>5000</v>
      </c>
      <c r="L564" s="93">
        <v>0</v>
      </c>
      <c r="M564" s="93">
        <v>0</v>
      </c>
      <c r="N564" s="93">
        <v>0</v>
      </c>
      <c r="O564" s="93">
        <v>0</v>
      </c>
    </row>
    <row r="565" spans="1:15" s="9" customFormat="1" ht="24" customHeight="1">
      <c r="A565" s="13"/>
      <c r="B565" s="60" t="s">
        <v>679</v>
      </c>
      <c r="C565" s="161" t="s">
        <v>895</v>
      </c>
      <c r="D565" s="160"/>
      <c r="E565" s="11">
        <f aca="true" t="shared" si="317" ref="E565:F567">E566</f>
        <v>230000</v>
      </c>
      <c r="F565" s="11">
        <f t="shared" si="317"/>
        <v>0</v>
      </c>
      <c r="G565" s="117">
        <f t="shared" si="299"/>
        <v>230000</v>
      </c>
      <c r="H565" s="11">
        <f>H566</f>
        <v>230000</v>
      </c>
      <c r="I565" s="11">
        <f aca="true" t="shared" si="318" ref="I565:O565">I566</f>
        <v>0</v>
      </c>
      <c r="J565" s="11">
        <f t="shared" si="318"/>
        <v>0</v>
      </c>
      <c r="K565" s="11">
        <f t="shared" si="318"/>
        <v>0</v>
      </c>
      <c r="L565" s="11">
        <f t="shared" si="318"/>
        <v>0</v>
      </c>
      <c r="M565" s="11">
        <f t="shared" si="318"/>
        <v>0</v>
      </c>
      <c r="N565" s="11">
        <f t="shared" si="318"/>
        <v>0</v>
      </c>
      <c r="O565" s="11">
        <f t="shared" si="318"/>
        <v>0</v>
      </c>
    </row>
    <row r="566" spans="1:15" ht="21" customHeight="1">
      <c r="A566" s="41"/>
      <c r="B566" s="39"/>
      <c r="C566" s="31">
        <v>38</v>
      </c>
      <c r="D566" s="31" t="s">
        <v>970</v>
      </c>
      <c r="E566" s="38">
        <f t="shared" si="317"/>
        <v>230000</v>
      </c>
      <c r="F566" s="38">
        <f t="shared" si="317"/>
        <v>0</v>
      </c>
      <c r="G566" s="43">
        <f t="shared" si="299"/>
        <v>230000</v>
      </c>
      <c r="H566" s="38">
        <f aca="true" t="shared" si="319" ref="H566:O566">H567</f>
        <v>230000</v>
      </c>
      <c r="I566" s="38">
        <f t="shared" si="319"/>
        <v>0</v>
      </c>
      <c r="J566" s="38">
        <f t="shared" si="319"/>
        <v>0</v>
      </c>
      <c r="K566" s="38">
        <f t="shared" si="319"/>
        <v>0</v>
      </c>
      <c r="L566" s="38">
        <f t="shared" si="319"/>
        <v>0</v>
      </c>
      <c r="M566" s="38">
        <f t="shared" si="319"/>
        <v>0</v>
      </c>
      <c r="N566" s="38">
        <f t="shared" si="319"/>
        <v>0</v>
      </c>
      <c r="O566" s="38">
        <f t="shared" si="319"/>
        <v>0</v>
      </c>
    </row>
    <row r="567" spans="1:15" ht="18" customHeight="1">
      <c r="A567" s="41"/>
      <c r="B567" s="39"/>
      <c r="C567" s="31">
        <v>381</v>
      </c>
      <c r="D567" s="31" t="s">
        <v>718</v>
      </c>
      <c r="E567" s="38">
        <f t="shared" si="317"/>
        <v>230000</v>
      </c>
      <c r="F567" s="38">
        <f t="shared" si="317"/>
        <v>0</v>
      </c>
      <c r="G567" s="43">
        <f t="shared" si="299"/>
        <v>230000</v>
      </c>
      <c r="H567" s="38">
        <f>H568</f>
        <v>230000</v>
      </c>
      <c r="I567" s="38">
        <f aca="true" t="shared" si="320" ref="I567:O567">I568</f>
        <v>0</v>
      </c>
      <c r="J567" s="38">
        <f t="shared" si="320"/>
        <v>0</v>
      </c>
      <c r="K567" s="38">
        <f t="shared" si="320"/>
        <v>0</v>
      </c>
      <c r="L567" s="38">
        <f t="shared" si="320"/>
        <v>0</v>
      </c>
      <c r="M567" s="38">
        <f t="shared" si="320"/>
        <v>0</v>
      </c>
      <c r="N567" s="38">
        <f t="shared" si="320"/>
        <v>0</v>
      </c>
      <c r="O567" s="38">
        <f t="shared" si="320"/>
        <v>0</v>
      </c>
    </row>
    <row r="568" spans="1:15" s="94" customFormat="1" ht="15" customHeight="1">
      <c r="A568" s="88" t="s">
        <v>758</v>
      </c>
      <c r="B568" s="88"/>
      <c r="C568" s="90">
        <v>3811</v>
      </c>
      <c r="D568" s="90" t="s">
        <v>972</v>
      </c>
      <c r="E568" s="92">
        <v>230000</v>
      </c>
      <c r="F568" s="92">
        <f>G568-E568</f>
        <v>0</v>
      </c>
      <c r="G568" s="95">
        <f t="shared" si="299"/>
        <v>230000</v>
      </c>
      <c r="H568" s="92">
        <v>230000</v>
      </c>
      <c r="I568" s="92">
        <v>0</v>
      </c>
      <c r="J568" s="92">
        <v>0</v>
      </c>
      <c r="K568" s="92">
        <v>0</v>
      </c>
      <c r="L568" s="92">
        <v>0</v>
      </c>
      <c r="M568" s="92">
        <v>0</v>
      </c>
      <c r="N568" s="92">
        <v>0</v>
      </c>
      <c r="O568" s="92">
        <v>0</v>
      </c>
    </row>
    <row r="569" spans="1:15" s="9" customFormat="1" ht="24" customHeight="1">
      <c r="A569" s="13"/>
      <c r="B569" s="60" t="s">
        <v>678</v>
      </c>
      <c r="C569" s="161" t="s">
        <v>896</v>
      </c>
      <c r="D569" s="160"/>
      <c r="E569" s="11">
        <f>E570</f>
        <v>100000</v>
      </c>
      <c r="F569" s="11">
        <f>F570</f>
        <v>-100000</v>
      </c>
      <c r="G569" s="117">
        <f aca="true" t="shared" si="321" ref="G569:G598">SUM(H569:O569)</f>
        <v>0</v>
      </c>
      <c r="H569" s="11">
        <f>H570</f>
        <v>0</v>
      </c>
      <c r="I569" s="11">
        <f aca="true" t="shared" si="322" ref="I569:O569">I570</f>
        <v>0</v>
      </c>
      <c r="J569" s="11">
        <f t="shared" si="322"/>
        <v>0</v>
      </c>
      <c r="K569" s="11">
        <f t="shared" si="322"/>
        <v>0</v>
      </c>
      <c r="L569" s="11">
        <f t="shared" si="322"/>
        <v>0</v>
      </c>
      <c r="M569" s="11">
        <f t="shared" si="322"/>
        <v>0</v>
      </c>
      <c r="N569" s="11">
        <f t="shared" si="322"/>
        <v>0</v>
      </c>
      <c r="O569" s="11">
        <f t="shared" si="322"/>
        <v>0</v>
      </c>
    </row>
    <row r="570" spans="1:15" ht="21" customHeight="1">
      <c r="A570" s="41"/>
      <c r="B570" s="39"/>
      <c r="C570" s="31">
        <v>42</v>
      </c>
      <c r="D570" s="31" t="s">
        <v>973</v>
      </c>
      <c r="E570" s="38">
        <f aca="true" t="shared" si="323" ref="E570:O571">E571</f>
        <v>100000</v>
      </c>
      <c r="F570" s="38">
        <f t="shared" si="323"/>
        <v>-100000</v>
      </c>
      <c r="G570" s="43">
        <f t="shared" si="321"/>
        <v>0</v>
      </c>
      <c r="H570" s="38">
        <f t="shared" si="323"/>
        <v>0</v>
      </c>
      <c r="I570" s="38">
        <f t="shared" si="323"/>
        <v>0</v>
      </c>
      <c r="J570" s="38">
        <f t="shared" si="323"/>
        <v>0</v>
      </c>
      <c r="K570" s="38">
        <f t="shared" si="323"/>
        <v>0</v>
      </c>
      <c r="L570" s="38">
        <f t="shared" si="323"/>
        <v>0</v>
      </c>
      <c r="M570" s="38">
        <f t="shared" si="323"/>
        <v>0</v>
      </c>
      <c r="N570" s="38">
        <f t="shared" si="323"/>
        <v>0</v>
      </c>
      <c r="O570" s="38">
        <f t="shared" si="323"/>
        <v>0</v>
      </c>
    </row>
    <row r="571" spans="1:15" ht="18" customHeight="1">
      <c r="A571" s="41"/>
      <c r="B571" s="39"/>
      <c r="C571" s="31">
        <v>421</v>
      </c>
      <c r="D571" s="31" t="s">
        <v>734</v>
      </c>
      <c r="E571" s="38">
        <f t="shared" si="323"/>
        <v>100000</v>
      </c>
      <c r="F571" s="38">
        <f t="shared" si="323"/>
        <v>-100000</v>
      </c>
      <c r="G571" s="43">
        <f t="shared" si="321"/>
        <v>0</v>
      </c>
      <c r="H571" s="38">
        <f t="shared" si="323"/>
        <v>0</v>
      </c>
      <c r="I571" s="38">
        <f t="shared" si="323"/>
        <v>0</v>
      </c>
      <c r="J571" s="38">
        <f t="shared" si="323"/>
        <v>0</v>
      </c>
      <c r="K571" s="38">
        <f t="shared" si="323"/>
        <v>0</v>
      </c>
      <c r="L571" s="38">
        <f t="shared" si="323"/>
        <v>0</v>
      </c>
      <c r="M571" s="38">
        <f t="shared" si="323"/>
        <v>0</v>
      </c>
      <c r="N571" s="38">
        <f t="shared" si="323"/>
        <v>0</v>
      </c>
      <c r="O571" s="38">
        <f t="shared" si="323"/>
        <v>0</v>
      </c>
    </row>
    <row r="572" spans="1:15" s="94" customFormat="1" ht="15" customHeight="1">
      <c r="A572" s="88" t="s">
        <v>759</v>
      </c>
      <c r="B572" s="88"/>
      <c r="C572" s="90">
        <v>4212</v>
      </c>
      <c r="D572" s="90" t="s">
        <v>833</v>
      </c>
      <c r="E572" s="92">
        <v>100000</v>
      </c>
      <c r="F572" s="92">
        <f>G572-E572</f>
        <v>-100000</v>
      </c>
      <c r="G572" s="95">
        <f t="shared" si="321"/>
        <v>0</v>
      </c>
      <c r="H572" s="92">
        <v>0</v>
      </c>
      <c r="I572" s="93">
        <v>0</v>
      </c>
      <c r="J572" s="93">
        <v>0</v>
      </c>
      <c r="K572" s="93">
        <v>0</v>
      </c>
      <c r="L572" s="93">
        <v>0</v>
      </c>
      <c r="M572" s="93">
        <v>0</v>
      </c>
      <c r="N572" s="93">
        <v>0</v>
      </c>
      <c r="O572" s="92">
        <v>0</v>
      </c>
    </row>
    <row r="573" spans="1:15" s="77" customFormat="1" ht="34.5" customHeight="1">
      <c r="A573" s="80"/>
      <c r="B573" s="81"/>
      <c r="C573" s="166" t="s">
        <v>281</v>
      </c>
      <c r="D573" s="167"/>
      <c r="E573" s="82">
        <f aca="true" t="shared" si="324" ref="E573:O573">E574</f>
        <v>6872100</v>
      </c>
      <c r="F573" s="82">
        <f t="shared" si="324"/>
        <v>-2502000</v>
      </c>
      <c r="G573" s="82">
        <f t="shared" si="321"/>
        <v>4370100</v>
      </c>
      <c r="H573" s="82">
        <f t="shared" si="324"/>
        <v>3316100</v>
      </c>
      <c r="I573" s="82">
        <f t="shared" si="324"/>
        <v>8100</v>
      </c>
      <c r="J573" s="82">
        <f t="shared" si="324"/>
        <v>795000</v>
      </c>
      <c r="K573" s="82">
        <f t="shared" si="324"/>
        <v>172900</v>
      </c>
      <c r="L573" s="82">
        <f t="shared" si="324"/>
        <v>10000</v>
      </c>
      <c r="M573" s="82">
        <f t="shared" si="324"/>
        <v>0</v>
      </c>
      <c r="N573" s="82">
        <f t="shared" si="324"/>
        <v>0</v>
      </c>
      <c r="O573" s="82">
        <f t="shared" si="324"/>
        <v>68000</v>
      </c>
    </row>
    <row r="574" spans="1:15" s="77" customFormat="1" ht="27.75" customHeight="1">
      <c r="A574" s="75"/>
      <c r="B574" s="78"/>
      <c r="C574" s="184" t="s">
        <v>708</v>
      </c>
      <c r="D574" s="191"/>
      <c r="E574" s="72">
        <f>E575+E637+E641</f>
        <v>6872100</v>
      </c>
      <c r="F574" s="72">
        <f>F575+F637+F641</f>
        <v>-2502000</v>
      </c>
      <c r="G574" s="72">
        <f t="shared" si="321"/>
        <v>4370100</v>
      </c>
      <c r="H574" s="72">
        <f aca="true" t="shared" si="325" ref="H574:O574">H575+H637+H641</f>
        <v>3316100</v>
      </c>
      <c r="I574" s="72">
        <f t="shared" si="325"/>
        <v>8100</v>
      </c>
      <c r="J574" s="72">
        <f t="shared" si="325"/>
        <v>795000</v>
      </c>
      <c r="K574" s="72">
        <f t="shared" si="325"/>
        <v>172900</v>
      </c>
      <c r="L574" s="72">
        <f t="shared" si="325"/>
        <v>10000</v>
      </c>
      <c r="M574" s="72">
        <f t="shared" si="325"/>
        <v>0</v>
      </c>
      <c r="N574" s="72">
        <f t="shared" si="325"/>
        <v>0</v>
      </c>
      <c r="O574" s="72">
        <f t="shared" si="325"/>
        <v>68000</v>
      </c>
    </row>
    <row r="575" spans="1:15" s="9" customFormat="1" ht="23.25" customHeight="1">
      <c r="A575" s="13"/>
      <c r="B575" s="60" t="s">
        <v>677</v>
      </c>
      <c r="C575" s="161" t="s">
        <v>1023</v>
      </c>
      <c r="D575" s="160"/>
      <c r="E575" s="11">
        <f>E576+E625</f>
        <v>4020100</v>
      </c>
      <c r="F575" s="11">
        <f>F576+F625</f>
        <v>-150000</v>
      </c>
      <c r="G575" s="11">
        <f t="shared" si="321"/>
        <v>3870100</v>
      </c>
      <c r="H575" s="11">
        <f aca="true" t="shared" si="326" ref="H575:O575">H576+H625</f>
        <v>2972000</v>
      </c>
      <c r="I575" s="11">
        <f t="shared" si="326"/>
        <v>8100</v>
      </c>
      <c r="J575" s="11">
        <f t="shared" si="326"/>
        <v>795000</v>
      </c>
      <c r="K575" s="11">
        <f t="shared" si="326"/>
        <v>17000</v>
      </c>
      <c r="L575" s="11">
        <f t="shared" si="326"/>
        <v>10000</v>
      </c>
      <c r="M575" s="11">
        <f t="shared" si="326"/>
        <v>0</v>
      </c>
      <c r="N575" s="11">
        <f t="shared" si="326"/>
        <v>0</v>
      </c>
      <c r="O575" s="11">
        <f t="shared" si="326"/>
        <v>68000</v>
      </c>
    </row>
    <row r="576" spans="1:15" ht="22.5" customHeight="1">
      <c r="A576" s="41"/>
      <c r="B576" s="39"/>
      <c r="C576" s="31">
        <v>3</v>
      </c>
      <c r="D576" s="31" t="s">
        <v>974</v>
      </c>
      <c r="E576" s="38">
        <f>E577+E589+E618</f>
        <v>3951000</v>
      </c>
      <c r="F576" s="38">
        <f>F577+F589+F618</f>
        <v>-176000</v>
      </c>
      <c r="G576" s="38">
        <f t="shared" si="321"/>
        <v>3775000</v>
      </c>
      <c r="H576" s="38">
        <f aca="true" t="shared" si="327" ref="H576:O576">H577+H589+H618</f>
        <v>2972000</v>
      </c>
      <c r="I576" s="38">
        <f t="shared" si="327"/>
        <v>8100</v>
      </c>
      <c r="J576" s="38">
        <f t="shared" si="327"/>
        <v>706900</v>
      </c>
      <c r="K576" s="38">
        <f t="shared" si="327"/>
        <v>12000</v>
      </c>
      <c r="L576" s="38">
        <f t="shared" si="327"/>
        <v>8000</v>
      </c>
      <c r="M576" s="38">
        <f t="shared" si="327"/>
        <v>0</v>
      </c>
      <c r="N576" s="38">
        <f t="shared" si="327"/>
        <v>0</v>
      </c>
      <c r="O576" s="38">
        <f t="shared" si="327"/>
        <v>68000</v>
      </c>
    </row>
    <row r="577" spans="1:15" ht="21" customHeight="1">
      <c r="A577" s="41"/>
      <c r="B577" s="39"/>
      <c r="C577" s="31">
        <v>31</v>
      </c>
      <c r="D577" s="31" t="s">
        <v>15</v>
      </c>
      <c r="E577" s="38">
        <f>E578+E580+E582</f>
        <v>2897000</v>
      </c>
      <c r="F577" s="38">
        <f>F578+F580+F582</f>
        <v>-106500</v>
      </c>
      <c r="G577" s="38">
        <f t="shared" si="321"/>
        <v>2790500</v>
      </c>
      <c r="H577" s="38">
        <f>H578+H580+H582</f>
        <v>2784000</v>
      </c>
      <c r="I577" s="38">
        <f aca="true" t="shared" si="328" ref="I577:O577">I578+I580+I582</f>
        <v>0</v>
      </c>
      <c r="J577" s="38">
        <f t="shared" si="328"/>
        <v>6500</v>
      </c>
      <c r="K577" s="38">
        <f t="shared" si="328"/>
        <v>0</v>
      </c>
      <c r="L577" s="38">
        <f t="shared" si="328"/>
        <v>0</v>
      </c>
      <c r="M577" s="38">
        <f t="shared" si="328"/>
        <v>0</v>
      </c>
      <c r="N577" s="38">
        <f t="shared" si="328"/>
        <v>0</v>
      </c>
      <c r="O577" s="38">
        <f t="shared" si="328"/>
        <v>0</v>
      </c>
    </row>
    <row r="578" spans="1:15" ht="18" customHeight="1">
      <c r="A578" s="41"/>
      <c r="B578" s="39"/>
      <c r="C578" s="31">
        <v>311</v>
      </c>
      <c r="D578" s="31" t="s">
        <v>336</v>
      </c>
      <c r="E578" s="38">
        <f>E579</f>
        <v>2393000</v>
      </c>
      <c r="F578" s="38">
        <f>F579</f>
        <v>-93000</v>
      </c>
      <c r="G578" s="38">
        <f t="shared" si="321"/>
        <v>2300000</v>
      </c>
      <c r="H578" s="38">
        <f>H579</f>
        <v>2300000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</row>
    <row r="579" spans="1:15" s="94" customFormat="1" ht="15" customHeight="1">
      <c r="A579" s="88" t="s">
        <v>760</v>
      </c>
      <c r="B579" s="88"/>
      <c r="C579" s="90">
        <v>3111</v>
      </c>
      <c r="D579" s="90" t="s">
        <v>16</v>
      </c>
      <c r="E579" s="92">
        <v>2393000</v>
      </c>
      <c r="F579" s="92">
        <f>G579-E579</f>
        <v>-93000</v>
      </c>
      <c r="G579" s="95">
        <f t="shared" si="321"/>
        <v>2300000</v>
      </c>
      <c r="H579" s="92">
        <v>2300000</v>
      </c>
      <c r="I579" s="93">
        <v>0</v>
      </c>
      <c r="J579" s="93">
        <v>0</v>
      </c>
      <c r="K579" s="93">
        <v>0</v>
      </c>
      <c r="L579" s="93">
        <v>0</v>
      </c>
      <c r="M579" s="93">
        <v>0</v>
      </c>
      <c r="N579" s="93">
        <v>0</v>
      </c>
      <c r="O579" s="93">
        <v>0</v>
      </c>
    </row>
    <row r="580" spans="1:15" ht="18" customHeight="1">
      <c r="A580" s="39"/>
      <c r="B580" s="39"/>
      <c r="C580" s="31">
        <v>312</v>
      </c>
      <c r="D580" s="31" t="s">
        <v>17</v>
      </c>
      <c r="E580" s="38">
        <f>E581</f>
        <v>109000</v>
      </c>
      <c r="F580" s="38">
        <f>F581</f>
        <v>-2500</v>
      </c>
      <c r="G580" s="43">
        <f t="shared" si="321"/>
        <v>106500</v>
      </c>
      <c r="H580" s="38">
        <f>H581</f>
        <v>100000</v>
      </c>
      <c r="I580" s="38">
        <f aca="true" t="shared" si="329" ref="I580:O580">I581</f>
        <v>0</v>
      </c>
      <c r="J580" s="38">
        <f t="shared" si="329"/>
        <v>6500</v>
      </c>
      <c r="K580" s="38">
        <f t="shared" si="329"/>
        <v>0</v>
      </c>
      <c r="L580" s="38">
        <f t="shared" si="329"/>
        <v>0</v>
      </c>
      <c r="M580" s="38">
        <f t="shared" si="329"/>
        <v>0</v>
      </c>
      <c r="N580" s="38">
        <f t="shared" si="329"/>
        <v>0</v>
      </c>
      <c r="O580" s="38">
        <f t="shared" si="329"/>
        <v>0</v>
      </c>
    </row>
    <row r="581" spans="1:15" s="94" customFormat="1" ht="15" customHeight="1">
      <c r="A581" s="88" t="s">
        <v>761</v>
      </c>
      <c r="B581" s="88"/>
      <c r="C581" s="90">
        <v>3121</v>
      </c>
      <c r="D581" s="90" t="s">
        <v>18</v>
      </c>
      <c r="E581" s="92">
        <v>109000</v>
      </c>
      <c r="F581" s="92">
        <f>G581-E581</f>
        <v>-2500</v>
      </c>
      <c r="G581" s="95">
        <f t="shared" si="321"/>
        <v>106500</v>
      </c>
      <c r="H581" s="92">
        <v>100000</v>
      </c>
      <c r="I581" s="93">
        <v>0</v>
      </c>
      <c r="J581" s="92">
        <v>6500</v>
      </c>
      <c r="K581" s="93">
        <v>0</v>
      </c>
      <c r="L581" s="93">
        <v>0</v>
      </c>
      <c r="M581" s="93">
        <v>0</v>
      </c>
      <c r="N581" s="93">
        <v>0</v>
      </c>
      <c r="O581" s="93">
        <v>0</v>
      </c>
    </row>
    <row r="582" spans="1:15" ht="18" customHeight="1">
      <c r="A582" s="39"/>
      <c r="B582" s="39"/>
      <c r="C582" s="31">
        <v>313</v>
      </c>
      <c r="D582" s="31" t="s">
        <v>19</v>
      </c>
      <c r="E582" s="38">
        <f aca="true" t="shared" si="330" ref="E582:O582">SUM(E583:E584)</f>
        <v>395000</v>
      </c>
      <c r="F582" s="38">
        <f>SUM(F583:F584)</f>
        <v>-11000</v>
      </c>
      <c r="G582" s="43">
        <f t="shared" si="321"/>
        <v>384000</v>
      </c>
      <c r="H582" s="38">
        <f t="shared" si="330"/>
        <v>384000</v>
      </c>
      <c r="I582" s="38">
        <f t="shared" si="330"/>
        <v>0</v>
      </c>
      <c r="J582" s="38">
        <f t="shared" si="330"/>
        <v>0</v>
      </c>
      <c r="K582" s="38">
        <f t="shared" si="330"/>
        <v>0</v>
      </c>
      <c r="L582" s="38">
        <f t="shared" si="330"/>
        <v>0</v>
      </c>
      <c r="M582" s="38">
        <f t="shared" si="330"/>
        <v>0</v>
      </c>
      <c r="N582" s="38">
        <f>SUM(N583:N584)</f>
        <v>0</v>
      </c>
      <c r="O582" s="38">
        <f t="shared" si="330"/>
        <v>0</v>
      </c>
    </row>
    <row r="583" spans="1:15" s="94" customFormat="1" ht="15" customHeight="1">
      <c r="A583" s="88" t="s">
        <v>762</v>
      </c>
      <c r="B583" s="88"/>
      <c r="C583" s="90">
        <v>3132</v>
      </c>
      <c r="D583" s="91" t="s">
        <v>337</v>
      </c>
      <c r="E583" s="92">
        <v>391900</v>
      </c>
      <c r="F583" s="92">
        <f>G583-E583</f>
        <v>-11000</v>
      </c>
      <c r="G583" s="95">
        <f t="shared" si="321"/>
        <v>380900</v>
      </c>
      <c r="H583" s="92">
        <v>380900</v>
      </c>
      <c r="I583" s="93">
        <v>0</v>
      </c>
      <c r="J583" s="93">
        <v>0</v>
      </c>
      <c r="K583" s="93">
        <v>0</v>
      </c>
      <c r="L583" s="93">
        <v>0</v>
      </c>
      <c r="M583" s="93">
        <v>0</v>
      </c>
      <c r="N583" s="93">
        <v>0</v>
      </c>
      <c r="O583" s="93">
        <v>0</v>
      </c>
    </row>
    <row r="584" spans="1:15" s="94" customFormat="1" ht="15" customHeight="1">
      <c r="A584" s="88" t="s">
        <v>763</v>
      </c>
      <c r="B584" s="88"/>
      <c r="C584" s="90">
        <v>3133</v>
      </c>
      <c r="D584" s="91" t="s">
        <v>338</v>
      </c>
      <c r="E584" s="92">
        <v>3100</v>
      </c>
      <c r="F584" s="92">
        <f>G584-E584</f>
        <v>0</v>
      </c>
      <c r="G584" s="95">
        <f t="shared" si="321"/>
        <v>3100</v>
      </c>
      <c r="H584" s="92">
        <v>3100</v>
      </c>
      <c r="I584" s="93">
        <v>0</v>
      </c>
      <c r="J584" s="93">
        <v>0</v>
      </c>
      <c r="K584" s="93">
        <v>0</v>
      </c>
      <c r="L584" s="93">
        <v>0</v>
      </c>
      <c r="M584" s="93">
        <v>0</v>
      </c>
      <c r="N584" s="93">
        <v>0</v>
      </c>
      <c r="O584" s="93">
        <v>0</v>
      </c>
    </row>
    <row r="585" ht="33" customHeight="1">
      <c r="G585" s="151"/>
    </row>
    <row r="586" spans="1:15" s="131" customFormat="1" ht="17.25" customHeight="1">
      <c r="A586" s="179" t="s">
        <v>2</v>
      </c>
      <c r="B586" s="180" t="s">
        <v>44</v>
      </c>
      <c r="C586" s="181" t="s">
        <v>554</v>
      </c>
      <c r="D586" s="183" t="s">
        <v>59</v>
      </c>
      <c r="E586" s="189" t="s">
        <v>1052</v>
      </c>
      <c r="F586" s="189" t="s">
        <v>921</v>
      </c>
      <c r="G586" s="185" t="s">
        <v>1053</v>
      </c>
      <c r="H586" s="182" t="s">
        <v>1054</v>
      </c>
      <c r="I586" s="182"/>
      <c r="J586" s="182"/>
      <c r="K586" s="182"/>
      <c r="L586" s="182"/>
      <c r="M586" s="182"/>
      <c r="N586" s="182"/>
      <c r="O586" s="182"/>
    </row>
    <row r="587" spans="1:15" ht="36" customHeight="1">
      <c r="A587" s="179"/>
      <c r="B587" s="179"/>
      <c r="C587" s="182"/>
      <c r="D587" s="183"/>
      <c r="E587" s="190"/>
      <c r="F587" s="190"/>
      <c r="G587" s="186"/>
      <c r="H587" s="102" t="s">
        <v>272</v>
      </c>
      <c r="I587" s="102" t="s">
        <v>45</v>
      </c>
      <c r="J587" s="102" t="s">
        <v>271</v>
      </c>
      <c r="K587" s="102" t="s">
        <v>273</v>
      </c>
      <c r="L587" s="102" t="s">
        <v>46</v>
      </c>
      <c r="M587" s="102" t="s">
        <v>738</v>
      </c>
      <c r="N587" s="102" t="s">
        <v>274</v>
      </c>
      <c r="O587" s="102" t="s">
        <v>628</v>
      </c>
    </row>
    <row r="588" spans="1:15" ht="10.5" customHeight="1">
      <c r="A588" s="54">
        <v>1</v>
      </c>
      <c r="B588" s="54">
        <v>2</v>
      </c>
      <c r="C588" s="54">
        <v>3</v>
      </c>
      <c r="D588" s="54">
        <v>4</v>
      </c>
      <c r="E588" s="54">
        <v>5</v>
      </c>
      <c r="F588" s="54">
        <v>6</v>
      </c>
      <c r="G588" s="150">
        <v>7</v>
      </c>
      <c r="H588" s="54">
        <v>8</v>
      </c>
      <c r="I588" s="54">
        <v>9</v>
      </c>
      <c r="J588" s="54">
        <v>10</v>
      </c>
      <c r="K588" s="54">
        <v>11</v>
      </c>
      <c r="L588" s="54">
        <v>12</v>
      </c>
      <c r="M588" s="54">
        <v>13</v>
      </c>
      <c r="N588" s="54">
        <v>14</v>
      </c>
      <c r="O588" s="54">
        <v>15</v>
      </c>
    </row>
    <row r="589" spans="1:15" ht="21" customHeight="1">
      <c r="A589" s="39"/>
      <c r="B589" s="39"/>
      <c r="C589" s="31">
        <v>32</v>
      </c>
      <c r="D589" s="31" t="s">
        <v>35</v>
      </c>
      <c r="E589" s="38">
        <f>E590+E595+E601+E610+E612</f>
        <v>1037000</v>
      </c>
      <c r="F589" s="38">
        <f>F590+F595+F601+F610+F612</f>
        <v>-72000</v>
      </c>
      <c r="G589" s="43">
        <f t="shared" si="321"/>
        <v>965000</v>
      </c>
      <c r="H589" s="38">
        <f aca="true" t="shared" si="331" ref="H589:O589">H590+H595+H601+H610+H612</f>
        <v>188000</v>
      </c>
      <c r="I589" s="38">
        <f t="shared" si="331"/>
        <v>8100</v>
      </c>
      <c r="J589" s="38">
        <f t="shared" si="331"/>
        <v>680900</v>
      </c>
      <c r="K589" s="38">
        <f t="shared" si="331"/>
        <v>12000</v>
      </c>
      <c r="L589" s="38">
        <f t="shared" si="331"/>
        <v>8000</v>
      </c>
      <c r="M589" s="38">
        <f t="shared" si="331"/>
        <v>0</v>
      </c>
      <c r="N589" s="38">
        <f t="shared" si="331"/>
        <v>0</v>
      </c>
      <c r="O589" s="38">
        <f t="shared" si="331"/>
        <v>68000</v>
      </c>
    </row>
    <row r="590" spans="1:15" ht="18" customHeight="1">
      <c r="A590" s="39"/>
      <c r="B590" s="39"/>
      <c r="C590" s="46">
        <v>321</v>
      </c>
      <c r="D590" s="31" t="s">
        <v>975</v>
      </c>
      <c r="E590" s="38">
        <f>SUM(E591:E594)</f>
        <v>185000</v>
      </c>
      <c r="F590" s="38">
        <f>SUM(F591:F594)</f>
        <v>-27500</v>
      </c>
      <c r="G590" s="43">
        <f>SUM(H590:O590)</f>
        <v>157500</v>
      </c>
      <c r="H590" s="38">
        <f>SUM(H591:H594)</f>
        <v>140000</v>
      </c>
      <c r="I590" s="38">
        <f aca="true" t="shared" si="332" ref="I590:O590">SUM(I591:I594)</f>
        <v>0</v>
      </c>
      <c r="J590" s="38">
        <f t="shared" si="332"/>
        <v>17500</v>
      </c>
      <c r="K590" s="38">
        <f t="shared" si="332"/>
        <v>0</v>
      </c>
      <c r="L590" s="38">
        <f t="shared" si="332"/>
        <v>0</v>
      </c>
      <c r="M590" s="38">
        <f t="shared" si="332"/>
        <v>0</v>
      </c>
      <c r="N590" s="38">
        <f t="shared" si="332"/>
        <v>0</v>
      </c>
      <c r="O590" s="38">
        <f t="shared" si="332"/>
        <v>0</v>
      </c>
    </row>
    <row r="591" spans="1:15" s="94" customFormat="1" ht="15" customHeight="1">
      <c r="A591" s="88" t="s">
        <v>764</v>
      </c>
      <c r="B591" s="88"/>
      <c r="C591" s="101">
        <v>3211</v>
      </c>
      <c r="D591" s="90" t="s">
        <v>22</v>
      </c>
      <c r="E591" s="92">
        <v>10000</v>
      </c>
      <c r="F591" s="92">
        <f>G591-E591</f>
        <v>0</v>
      </c>
      <c r="G591" s="95">
        <f>SUM(H591:O591)</f>
        <v>10000</v>
      </c>
      <c r="H591" s="92">
        <v>0</v>
      </c>
      <c r="I591" s="92">
        <v>0</v>
      </c>
      <c r="J591" s="92">
        <v>10000</v>
      </c>
      <c r="K591" s="92">
        <v>0</v>
      </c>
      <c r="L591" s="92">
        <v>0</v>
      </c>
      <c r="M591" s="92">
        <v>0</v>
      </c>
      <c r="N591" s="92">
        <v>0</v>
      </c>
      <c r="O591" s="92">
        <v>0</v>
      </c>
    </row>
    <row r="592" spans="1:15" s="94" customFormat="1" ht="15" customHeight="1">
      <c r="A592" s="88" t="s">
        <v>765</v>
      </c>
      <c r="B592" s="88"/>
      <c r="C592" s="101">
        <v>3212</v>
      </c>
      <c r="D592" s="90" t="s">
        <v>976</v>
      </c>
      <c r="E592" s="92">
        <v>165000</v>
      </c>
      <c r="F592" s="92">
        <f>G592-E592</f>
        <v>-25000</v>
      </c>
      <c r="G592" s="95">
        <f>SUM(H592:O592)</f>
        <v>140000</v>
      </c>
      <c r="H592" s="92">
        <v>140000</v>
      </c>
      <c r="I592" s="92">
        <v>0</v>
      </c>
      <c r="J592" s="92">
        <v>0</v>
      </c>
      <c r="K592" s="92">
        <v>0</v>
      </c>
      <c r="L592" s="92">
        <v>0</v>
      </c>
      <c r="M592" s="92">
        <v>0</v>
      </c>
      <c r="N592" s="92">
        <v>0</v>
      </c>
      <c r="O592" s="92">
        <v>0</v>
      </c>
    </row>
    <row r="593" spans="1:15" s="94" customFormat="1" ht="15" customHeight="1">
      <c r="A593" s="88" t="s">
        <v>552</v>
      </c>
      <c r="B593" s="88"/>
      <c r="C593" s="101">
        <v>3213</v>
      </c>
      <c r="D593" s="90" t="s">
        <v>23</v>
      </c>
      <c r="E593" s="92">
        <v>10000</v>
      </c>
      <c r="F593" s="92">
        <f>G593-E593</f>
        <v>-3000</v>
      </c>
      <c r="G593" s="95">
        <f t="shared" si="321"/>
        <v>7000</v>
      </c>
      <c r="H593" s="92">
        <v>0</v>
      </c>
      <c r="I593" s="92">
        <v>0</v>
      </c>
      <c r="J593" s="92">
        <v>7000</v>
      </c>
      <c r="K593" s="92">
        <v>0</v>
      </c>
      <c r="L593" s="92">
        <v>0</v>
      </c>
      <c r="M593" s="92">
        <v>0</v>
      </c>
      <c r="N593" s="92">
        <v>0</v>
      </c>
      <c r="O593" s="92">
        <v>0</v>
      </c>
    </row>
    <row r="594" spans="1:15" s="94" customFormat="1" ht="15" customHeight="1">
      <c r="A594" s="88" t="s">
        <v>1162</v>
      </c>
      <c r="B594" s="88"/>
      <c r="C594" s="90" t="s">
        <v>328</v>
      </c>
      <c r="D594" s="91" t="s">
        <v>339</v>
      </c>
      <c r="E594" s="92">
        <v>0</v>
      </c>
      <c r="F594" s="92">
        <f>G594-E594</f>
        <v>500</v>
      </c>
      <c r="G594" s="100">
        <f t="shared" si="321"/>
        <v>500</v>
      </c>
      <c r="H594" s="92">
        <v>0</v>
      </c>
      <c r="I594" s="93">
        <v>0</v>
      </c>
      <c r="J594" s="93">
        <v>500</v>
      </c>
      <c r="K594" s="93">
        <v>0</v>
      </c>
      <c r="L594" s="93">
        <v>0</v>
      </c>
      <c r="M594" s="93">
        <v>0</v>
      </c>
      <c r="N594" s="93">
        <v>0</v>
      </c>
      <c r="O594" s="93">
        <v>0</v>
      </c>
    </row>
    <row r="595" spans="1:15" ht="18" customHeight="1">
      <c r="A595" s="39"/>
      <c r="B595" s="34"/>
      <c r="C595" s="37">
        <v>322</v>
      </c>
      <c r="D595" s="37" t="s">
        <v>24</v>
      </c>
      <c r="E595" s="38">
        <f>E596+E597+E598+E599+E600</f>
        <v>538000</v>
      </c>
      <c r="F595" s="38">
        <f>F596+F597+F598+F599+F600</f>
        <v>-6500</v>
      </c>
      <c r="G595" s="43">
        <f t="shared" si="321"/>
        <v>531500</v>
      </c>
      <c r="H595" s="38">
        <f aca="true" t="shared" si="333" ref="H595:O595">H596+H597+H598+H599+H600</f>
        <v>5000</v>
      </c>
      <c r="I595" s="38">
        <f t="shared" si="333"/>
        <v>8100</v>
      </c>
      <c r="J595" s="38">
        <f t="shared" si="333"/>
        <v>500400</v>
      </c>
      <c r="K595" s="38">
        <f t="shared" si="333"/>
        <v>10000</v>
      </c>
      <c r="L595" s="38">
        <f t="shared" si="333"/>
        <v>8000</v>
      </c>
      <c r="M595" s="38">
        <f t="shared" si="333"/>
        <v>0</v>
      </c>
      <c r="N595" s="38">
        <f t="shared" si="333"/>
        <v>0</v>
      </c>
      <c r="O595" s="38">
        <f t="shared" si="333"/>
        <v>0</v>
      </c>
    </row>
    <row r="596" spans="1:15" s="94" customFormat="1" ht="14.25" customHeight="1">
      <c r="A596" s="88" t="s">
        <v>909</v>
      </c>
      <c r="B596" s="54"/>
      <c r="C596" s="91">
        <v>3221</v>
      </c>
      <c r="D596" s="91" t="s">
        <v>977</v>
      </c>
      <c r="E596" s="92">
        <v>195000</v>
      </c>
      <c r="F596" s="92">
        <f>G596-E596</f>
        <v>-23000</v>
      </c>
      <c r="G596" s="95">
        <f>SUM(H596:O596)</f>
        <v>172000</v>
      </c>
      <c r="H596" s="92">
        <v>0</v>
      </c>
      <c r="I596" s="92">
        <v>3100</v>
      </c>
      <c r="J596" s="92">
        <v>160900</v>
      </c>
      <c r="K596" s="92">
        <v>5000</v>
      </c>
      <c r="L596" s="92">
        <v>3000</v>
      </c>
      <c r="M596" s="93">
        <v>0</v>
      </c>
      <c r="N596" s="93">
        <v>0</v>
      </c>
      <c r="O596" s="92">
        <v>0</v>
      </c>
    </row>
    <row r="597" spans="1:15" s="94" customFormat="1" ht="14.25" customHeight="1">
      <c r="A597" s="88" t="s">
        <v>910</v>
      </c>
      <c r="B597" s="54"/>
      <c r="C597" s="91">
        <v>3222</v>
      </c>
      <c r="D597" s="91" t="s">
        <v>978</v>
      </c>
      <c r="E597" s="92">
        <v>250000</v>
      </c>
      <c r="F597" s="92">
        <f>G597-E597</f>
        <v>0</v>
      </c>
      <c r="G597" s="95">
        <f>SUM(H597:O597)</f>
        <v>250000</v>
      </c>
      <c r="H597" s="92">
        <v>0</v>
      </c>
      <c r="I597" s="92">
        <v>0</v>
      </c>
      <c r="J597" s="92">
        <v>245000</v>
      </c>
      <c r="K597" s="93">
        <v>0</v>
      </c>
      <c r="L597" s="92">
        <v>5000</v>
      </c>
      <c r="M597" s="93">
        <v>0</v>
      </c>
      <c r="N597" s="93">
        <v>0</v>
      </c>
      <c r="O597" s="93">
        <v>0</v>
      </c>
    </row>
    <row r="598" spans="1:15" s="94" customFormat="1" ht="14.25" customHeight="1">
      <c r="A598" s="88" t="s">
        <v>911</v>
      </c>
      <c r="B598" s="54"/>
      <c r="C598" s="91">
        <v>3223</v>
      </c>
      <c r="D598" s="91" t="s">
        <v>979</v>
      </c>
      <c r="E598" s="92">
        <v>55000</v>
      </c>
      <c r="F598" s="92">
        <f>G598-E598</f>
        <v>18000</v>
      </c>
      <c r="G598" s="95">
        <f t="shared" si="321"/>
        <v>73000</v>
      </c>
      <c r="H598" s="92">
        <v>5000</v>
      </c>
      <c r="I598" s="92">
        <v>5000</v>
      </c>
      <c r="J598" s="92">
        <v>63000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</row>
    <row r="599" spans="1:15" s="94" customFormat="1" ht="14.25" customHeight="1">
      <c r="A599" s="88" t="s">
        <v>912</v>
      </c>
      <c r="B599" s="54"/>
      <c r="C599" s="91">
        <v>3224</v>
      </c>
      <c r="D599" s="91" t="s">
        <v>980</v>
      </c>
      <c r="E599" s="92">
        <v>35000</v>
      </c>
      <c r="F599" s="92">
        <f>G599-E599</f>
        <v>0</v>
      </c>
      <c r="G599" s="95">
        <f aca="true" t="shared" si="334" ref="G599:G611">SUM(H599:O599)</f>
        <v>35000</v>
      </c>
      <c r="H599" s="92">
        <v>0</v>
      </c>
      <c r="I599" s="92">
        <v>0</v>
      </c>
      <c r="J599" s="92">
        <v>30000</v>
      </c>
      <c r="K599" s="92">
        <v>5000</v>
      </c>
      <c r="L599" s="93">
        <v>0</v>
      </c>
      <c r="M599" s="93">
        <v>0</v>
      </c>
      <c r="N599" s="93">
        <v>0</v>
      </c>
      <c r="O599" s="93">
        <v>0</v>
      </c>
    </row>
    <row r="600" spans="1:15" s="94" customFormat="1" ht="14.25" customHeight="1">
      <c r="A600" s="88" t="s">
        <v>913</v>
      </c>
      <c r="B600" s="54"/>
      <c r="C600" s="91">
        <v>3227</v>
      </c>
      <c r="D600" s="91" t="s">
        <v>981</v>
      </c>
      <c r="E600" s="92">
        <v>3000</v>
      </c>
      <c r="F600" s="92">
        <f>G600-E600</f>
        <v>-1500</v>
      </c>
      <c r="G600" s="95">
        <f t="shared" si="334"/>
        <v>1500</v>
      </c>
      <c r="H600" s="92">
        <v>0</v>
      </c>
      <c r="I600" s="92">
        <v>0</v>
      </c>
      <c r="J600" s="92">
        <v>1500</v>
      </c>
      <c r="K600" s="93">
        <v>0</v>
      </c>
      <c r="L600" s="92">
        <v>0</v>
      </c>
      <c r="M600" s="93">
        <v>0</v>
      </c>
      <c r="N600" s="93">
        <v>0</v>
      </c>
      <c r="O600" s="93">
        <v>0</v>
      </c>
    </row>
    <row r="601" spans="1:15" ht="18" customHeight="1">
      <c r="A601" s="41"/>
      <c r="B601" s="34"/>
      <c r="C601" s="37">
        <v>323</v>
      </c>
      <c r="D601" s="37" t="s">
        <v>29</v>
      </c>
      <c r="E601" s="38">
        <f>E602+E603+E604+E605+E606+E607+E608+E609</f>
        <v>187000</v>
      </c>
      <c r="F601" s="38">
        <f>F602+F603+F604+F605+F606+F607+F608+F609</f>
        <v>-8500</v>
      </c>
      <c r="G601" s="43">
        <f t="shared" si="334"/>
        <v>178500</v>
      </c>
      <c r="H601" s="38">
        <f aca="true" t="shared" si="335" ref="H601:O601">H602+H603+H604+H605+H606+H607+H608+H609</f>
        <v>0</v>
      </c>
      <c r="I601" s="38">
        <f t="shared" si="335"/>
        <v>0</v>
      </c>
      <c r="J601" s="38">
        <f t="shared" si="335"/>
        <v>110500</v>
      </c>
      <c r="K601" s="38">
        <f t="shared" si="335"/>
        <v>0</v>
      </c>
      <c r="L601" s="38">
        <f t="shared" si="335"/>
        <v>0</v>
      </c>
      <c r="M601" s="38">
        <f t="shared" si="335"/>
        <v>0</v>
      </c>
      <c r="N601" s="38">
        <f t="shared" si="335"/>
        <v>0</v>
      </c>
      <c r="O601" s="38">
        <f t="shared" si="335"/>
        <v>68000</v>
      </c>
    </row>
    <row r="602" spans="1:15" s="94" customFormat="1" ht="14.25" customHeight="1">
      <c r="A602" s="88" t="s">
        <v>914</v>
      </c>
      <c r="B602" s="54"/>
      <c r="C602" s="91">
        <v>3231</v>
      </c>
      <c r="D602" s="91" t="s">
        <v>982</v>
      </c>
      <c r="E602" s="92">
        <v>15000</v>
      </c>
      <c r="F602" s="92">
        <f aca="true" t="shared" si="336" ref="F602:F609">G602-E602</f>
        <v>0</v>
      </c>
      <c r="G602" s="95">
        <f t="shared" si="334"/>
        <v>15000</v>
      </c>
      <c r="H602" s="92">
        <v>0</v>
      </c>
      <c r="I602" s="92">
        <v>0</v>
      </c>
      <c r="J602" s="92">
        <v>15000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</row>
    <row r="603" spans="1:15" s="94" customFormat="1" ht="14.25" customHeight="1">
      <c r="A603" s="88" t="s">
        <v>915</v>
      </c>
      <c r="B603" s="54"/>
      <c r="C603" s="91">
        <v>3232</v>
      </c>
      <c r="D603" s="91" t="s">
        <v>724</v>
      </c>
      <c r="E603" s="92">
        <v>73000</v>
      </c>
      <c r="F603" s="92">
        <f t="shared" si="336"/>
        <v>-4000</v>
      </c>
      <c r="G603" s="95">
        <f t="shared" si="334"/>
        <v>69000</v>
      </c>
      <c r="H603" s="92">
        <v>0</v>
      </c>
      <c r="I603" s="92">
        <v>0</v>
      </c>
      <c r="J603" s="92">
        <v>1000</v>
      </c>
      <c r="K603" s="93">
        <v>0</v>
      </c>
      <c r="L603" s="92">
        <v>0</v>
      </c>
      <c r="M603" s="93">
        <v>0</v>
      </c>
      <c r="N603" s="93">
        <v>0</v>
      </c>
      <c r="O603" s="92">
        <v>68000</v>
      </c>
    </row>
    <row r="604" spans="1:15" s="94" customFormat="1" ht="14.25" customHeight="1">
      <c r="A604" s="88" t="s">
        <v>916</v>
      </c>
      <c r="B604" s="54"/>
      <c r="C604" s="91">
        <v>3233</v>
      </c>
      <c r="D604" s="91" t="s">
        <v>557</v>
      </c>
      <c r="E604" s="92">
        <v>3000</v>
      </c>
      <c r="F604" s="92">
        <f t="shared" si="336"/>
        <v>-1500</v>
      </c>
      <c r="G604" s="95">
        <f t="shared" si="334"/>
        <v>1500</v>
      </c>
      <c r="H604" s="92">
        <v>0</v>
      </c>
      <c r="I604" s="92">
        <v>0</v>
      </c>
      <c r="J604" s="92">
        <v>1500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</row>
    <row r="605" spans="1:15" s="94" customFormat="1" ht="14.25" customHeight="1">
      <c r="A605" s="88" t="s">
        <v>898</v>
      </c>
      <c r="B605" s="54"/>
      <c r="C605" s="91">
        <v>3234</v>
      </c>
      <c r="D605" s="91" t="s">
        <v>983</v>
      </c>
      <c r="E605" s="92">
        <v>25000</v>
      </c>
      <c r="F605" s="92">
        <f t="shared" si="336"/>
        <v>4000</v>
      </c>
      <c r="G605" s="95">
        <f t="shared" si="334"/>
        <v>29000</v>
      </c>
      <c r="H605" s="92">
        <v>0</v>
      </c>
      <c r="I605" s="92">
        <v>0</v>
      </c>
      <c r="J605" s="92">
        <v>29000</v>
      </c>
      <c r="K605" s="93">
        <v>0</v>
      </c>
      <c r="L605" s="93">
        <v>0</v>
      </c>
      <c r="M605" s="93">
        <v>0</v>
      </c>
      <c r="N605" s="93">
        <v>0</v>
      </c>
      <c r="O605" s="93">
        <v>0</v>
      </c>
    </row>
    <row r="606" spans="1:15" s="94" customFormat="1" ht="14.25" customHeight="1">
      <c r="A606" s="88" t="s">
        <v>899</v>
      </c>
      <c r="B606" s="54"/>
      <c r="C606" s="91">
        <v>3236</v>
      </c>
      <c r="D606" s="91" t="s">
        <v>984</v>
      </c>
      <c r="E606" s="92">
        <v>17000</v>
      </c>
      <c r="F606" s="92">
        <f t="shared" si="336"/>
        <v>-2000</v>
      </c>
      <c r="G606" s="95">
        <f t="shared" si="334"/>
        <v>15000</v>
      </c>
      <c r="H606" s="92">
        <v>0</v>
      </c>
      <c r="I606" s="92">
        <v>0</v>
      </c>
      <c r="J606" s="92">
        <v>15000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</row>
    <row r="607" spans="1:15" s="94" customFormat="1" ht="14.25" customHeight="1">
      <c r="A607" s="88" t="s">
        <v>900</v>
      </c>
      <c r="B607" s="54"/>
      <c r="C607" s="91">
        <v>3237</v>
      </c>
      <c r="D607" s="91" t="s">
        <v>819</v>
      </c>
      <c r="E607" s="92">
        <v>9000</v>
      </c>
      <c r="F607" s="92">
        <f t="shared" si="336"/>
        <v>0</v>
      </c>
      <c r="G607" s="95">
        <f t="shared" si="334"/>
        <v>9000</v>
      </c>
      <c r="H607" s="92">
        <v>0</v>
      </c>
      <c r="I607" s="92">
        <v>0</v>
      </c>
      <c r="J607" s="92">
        <v>9000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</row>
    <row r="608" spans="1:15" s="94" customFormat="1" ht="14.25" customHeight="1">
      <c r="A608" s="88" t="s">
        <v>901</v>
      </c>
      <c r="B608" s="54"/>
      <c r="C608" s="91">
        <v>3238</v>
      </c>
      <c r="D608" s="91" t="s">
        <v>750</v>
      </c>
      <c r="E608" s="92">
        <v>15000</v>
      </c>
      <c r="F608" s="92">
        <f t="shared" si="336"/>
        <v>0</v>
      </c>
      <c r="G608" s="95">
        <f t="shared" si="334"/>
        <v>15000</v>
      </c>
      <c r="H608" s="92">
        <v>0</v>
      </c>
      <c r="I608" s="92">
        <v>0</v>
      </c>
      <c r="J608" s="92">
        <v>15000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</row>
    <row r="609" spans="1:15" s="94" customFormat="1" ht="14.25" customHeight="1">
      <c r="A609" s="88" t="s">
        <v>902</v>
      </c>
      <c r="B609" s="54"/>
      <c r="C609" s="91">
        <v>3239</v>
      </c>
      <c r="D609" s="91" t="s">
        <v>364</v>
      </c>
      <c r="E609" s="92">
        <v>30000</v>
      </c>
      <c r="F609" s="92">
        <f t="shared" si="336"/>
        <v>-5000</v>
      </c>
      <c r="G609" s="95">
        <f t="shared" si="334"/>
        <v>25000</v>
      </c>
      <c r="H609" s="92">
        <v>0</v>
      </c>
      <c r="I609" s="92">
        <v>0</v>
      </c>
      <c r="J609" s="92">
        <v>25000</v>
      </c>
      <c r="K609" s="93">
        <v>0</v>
      </c>
      <c r="L609" s="93">
        <v>0</v>
      </c>
      <c r="M609" s="93">
        <v>0</v>
      </c>
      <c r="N609" s="93">
        <v>0</v>
      </c>
      <c r="O609" s="93">
        <v>0</v>
      </c>
    </row>
    <row r="610" spans="1:15" ht="18" customHeight="1">
      <c r="A610" s="41"/>
      <c r="B610" s="39"/>
      <c r="C610" s="31" t="s">
        <v>311</v>
      </c>
      <c r="D610" s="31" t="s">
        <v>985</v>
      </c>
      <c r="E610" s="38">
        <f>E611</f>
        <v>0</v>
      </c>
      <c r="F610" s="38">
        <f>F611</f>
        <v>0</v>
      </c>
      <c r="G610" s="43">
        <f t="shared" si="334"/>
        <v>0</v>
      </c>
      <c r="H610" s="38">
        <f>H611</f>
        <v>0</v>
      </c>
      <c r="I610" s="38">
        <f aca="true" t="shared" si="337" ref="I610:O610">I611</f>
        <v>0</v>
      </c>
      <c r="J610" s="38">
        <f t="shared" si="337"/>
        <v>0</v>
      </c>
      <c r="K610" s="38">
        <f t="shared" si="337"/>
        <v>0</v>
      </c>
      <c r="L610" s="38">
        <f t="shared" si="337"/>
        <v>0</v>
      </c>
      <c r="M610" s="38">
        <f t="shared" si="337"/>
        <v>0</v>
      </c>
      <c r="N610" s="38">
        <f t="shared" si="337"/>
        <v>0</v>
      </c>
      <c r="O610" s="38">
        <f t="shared" si="337"/>
        <v>0</v>
      </c>
    </row>
    <row r="611" spans="1:15" s="94" customFormat="1" ht="14.25" customHeight="1">
      <c r="A611" s="88" t="s">
        <v>918</v>
      </c>
      <c r="B611" s="88"/>
      <c r="C611" s="90" t="s">
        <v>313</v>
      </c>
      <c r="D611" s="90" t="s">
        <v>986</v>
      </c>
      <c r="E611" s="92">
        <v>0</v>
      </c>
      <c r="F611" s="92">
        <f>G611-E611</f>
        <v>0</v>
      </c>
      <c r="G611" s="95">
        <f t="shared" si="334"/>
        <v>0</v>
      </c>
      <c r="H611" s="92">
        <v>0</v>
      </c>
      <c r="I611" s="92">
        <v>0</v>
      </c>
      <c r="J611" s="92">
        <v>0</v>
      </c>
      <c r="K611" s="92">
        <v>0</v>
      </c>
      <c r="L611" s="93">
        <v>0</v>
      </c>
      <c r="M611" s="93">
        <v>0</v>
      </c>
      <c r="N611" s="93">
        <v>0</v>
      </c>
      <c r="O611" s="92">
        <v>0</v>
      </c>
    </row>
    <row r="612" spans="1:15" ht="18" customHeight="1">
      <c r="A612" s="41"/>
      <c r="B612" s="39"/>
      <c r="C612" s="31">
        <v>329</v>
      </c>
      <c r="D612" s="31" t="s">
        <v>987</v>
      </c>
      <c r="E612" s="38">
        <f>SUM(E613:E617)</f>
        <v>127000</v>
      </c>
      <c r="F612" s="38">
        <f>SUM(F613:F617)</f>
        <v>-29500</v>
      </c>
      <c r="G612" s="43">
        <f aca="true" t="shared" si="338" ref="G612:G620">SUM(H612:O612)</f>
        <v>97500</v>
      </c>
      <c r="H612" s="38">
        <f>SUM(H613:H617)</f>
        <v>43000</v>
      </c>
      <c r="I612" s="38">
        <f aca="true" t="shared" si="339" ref="I612:O612">SUM(I613:I617)</f>
        <v>0</v>
      </c>
      <c r="J612" s="38">
        <f t="shared" si="339"/>
        <v>52500</v>
      </c>
      <c r="K612" s="38">
        <f t="shared" si="339"/>
        <v>2000</v>
      </c>
      <c r="L612" s="38">
        <f t="shared" si="339"/>
        <v>0</v>
      </c>
      <c r="M612" s="38">
        <f t="shared" si="339"/>
        <v>0</v>
      </c>
      <c r="N612" s="38">
        <f t="shared" si="339"/>
        <v>0</v>
      </c>
      <c r="O612" s="38">
        <f t="shared" si="339"/>
        <v>0</v>
      </c>
    </row>
    <row r="613" spans="1:15" s="94" customFormat="1" ht="15" customHeight="1">
      <c r="A613" s="88" t="s">
        <v>1076</v>
      </c>
      <c r="B613" s="88"/>
      <c r="C613" s="90">
        <v>3291</v>
      </c>
      <c r="D613" s="90" t="s">
        <v>988</v>
      </c>
      <c r="E613" s="92">
        <v>28000</v>
      </c>
      <c r="F613" s="92">
        <f>G613-E613</f>
        <v>-7000</v>
      </c>
      <c r="G613" s="95">
        <f t="shared" si="338"/>
        <v>21000</v>
      </c>
      <c r="H613" s="92">
        <v>21000</v>
      </c>
      <c r="I613" s="93">
        <v>0</v>
      </c>
      <c r="J613" s="93">
        <v>0</v>
      </c>
      <c r="K613" s="93">
        <v>0</v>
      </c>
      <c r="L613" s="93">
        <v>0</v>
      </c>
      <c r="M613" s="93">
        <v>0</v>
      </c>
      <c r="N613" s="93">
        <v>0</v>
      </c>
      <c r="O613" s="93">
        <v>0</v>
      </c>
    </row>
    <row r="614" spans="1:15" s="94" customFormat="1" ht="15" customHeight="1">
      <c r="A614" s="88" t="s">
        <v>1077</v>
      </c>
      <c r="B614" s="88"/>
      <c r="C614" s="101">
        <v>3292</v>
      </c>
      <c r="D614" s="90" t="s">
        <v>989</v>
      </c>
      <c r="E614" s="92">
        <v>50000</v>
      </c>
      <c r="F614" s="92">
        <f>G614-E614</f>
        <v>-7000</v>
      </c>
      <c r="G614" s="95">
        <f t="shared" si="338"/>
        <v>43000</v>
      </c>
      <c r="H614" s="92">
        <v>0</v>
      </c>
      <c r="I614" s="92">
        <v>0</v>
      </c>
      <c r="J614" s="92">
        <v>43000</v>
      </c>
      <c r="K614" s="92">
        <v>0</v>
      </c>
      <c r="L614" s="93">
        <v>0</v>
      </c>
      <c r="M614" s="93">
        <v>0</v>
      </c>
      <c r="N614" s="93">
        <v>0</v>
      </c>
      <c r="O614" s="93">
        <v>0</v>
      </c>
    </row>
    <row r="615" spans="1:15" s="94" customFormat="1" ht="15" customHeight="1">
      <c r="A615" s="88" t="s">
        <v>1078</v>
      </c>
      <c r="B615" s="88"/>
      <c r="C615" s="101">
        <v>3293</v>
      </c>
      <c r="D615" s="90" t="s">
        <v>560</v>
      </c>
      <c r="E615" s="92">
        <v>5000</v>
      </c>
      <c r="F615" s="92">
        <f>G615-E615</f>
        <v>2500</v>
      </c>
      <c r="G615" s="95">
        <f t="shared" si="338"/>
        <v>7500</v>
      </c>
      <c r="H615" s="92">
        <v>0</v>
      </c>
      <c r="I615" s="92">
        <v>0</v>
      </c>
      <c r="J615" s="92">
        <v>7500</v>
      </c>
      <c r="K615" s="92">
        <v>0</v>
      </c>
      <c r="L615" s="93">
        <v>0</v>
      </c>
      <c r="M615" s="93">
        <v>0</v>
      </c>
      <c r="N615" s="93">
        <v>0</v>
      </c>
      <c r="O615" s="93">
        <v>0</v>
      </c>
    </row>
    <row r="616" spans="1:15" s="94" customFormat="1" ht="15" customHeight="1">
      <c r="A616" s="88" t="s">
        <v>1079</v>
      </c>
      <c r="B616" s="88"/>
      <c r="C616" s="101">
        <v>3295</v>
      </c>
      <c r="D616" s="90" t="s">
        <v>566</v>
      </c>
      <c r="E616" s="92">
        <v>14000</v>
      </c>
      <c r="F616" s="92">
        <f>G616-E616</f>
        <v>0</v>
      </c>
      <c r="G616" s="95">
        <f t="shared" si="338"/>
        <v>14000</v>
      </c>
      <c r="H616" s="92">
        <v>13000</v>
      </c>
      <c r="I616" s="92">
        <v>0</v>
      </c>
      <c r="J616" s="92">
        <v>1000</v>
      </c>
      <c r="K616" s="92">
        <v>0</v>
      </c>
      <c r="L616" s="93">
        <v>0</v>
      </c>
      <c r="M616" s="93">
        <v>0</v>
      </c>
      <c r="N616" s="93">
        <v>0</v>
      </c>
      <c r="O616" s="93">
        <v>0</v>
      </c>
    </row>
    <row r="617" spans="1:15" s="94" customFormat="1" ht="15" customHeight="1">
      <c r="A617" s="88" t="s">
        <v>1080</v>
      </c>
      <c r="B617" s="88"/>
      <c r="C617" s="101">
        <v>3299</v>
      </c>
      <c r="D617" s="90" t="s">
        <v>990</v>
      </c>
      <c r="E617" s="92">
        <v>30000</v>
      </c>
      <c r="F617" s="92">
        <f>G617-E617</f>
        <v>-18000</v>
      </c>
      <c r="G617" s="95">
        <f t="shared" si="338"/>
        <v>12000</v>
      </c>
      <c r="H617" s="92">
        <v>9000</v>
      </c>
      <c r="I617" s="92">
        <v>0</v>
      </c>
      <c r="J617" s="92">
        <v>1000</v>
      </c>
      <c r="K617" s="92">
        <v>2000</v>
      </c>
      <c r="L617" s="93">
        <v>0</v>
      </c>
      <c r="M617" s="93">
        <v>0</v>
      </c>
      <c r="N617" s="93">
        <v>0</v>
      </c>
      <c r="O617" s="93">
        <v>0</v>
      </c>
    </row>
    <row r="618" spans="1:15" ht="21" customHeight="1">
      <c r="A618" s="39"/>
      <c r="B618" s="39"/>
      <c r="C618" s="37">
        <v>34</v>
      </c>
      <c r="D618" s="37" t="s">
        <v>991</v>
      </c>
      <c r="E618" s="38">
        <f>E619</f>
        <v>17000</v>
      </c>
      <c r="F618" s="38">
        <f>F619</f>
        <v>2500</v>
      </c>
      <c r="G618" s="43">
        <f t="shared" si="338"/>
        <v>19500</v>
      </c>
      <c r="H618" s="38">
        <f>H619</f>
        <v>0</v>
      </c>
      <c r="I618" s="38">
        <f aca="true" t="shared" si="340" ref="I618:O618">I619</f>
        <v>0</v>
      </c>
      <c r="J618" s="38">
        <f t="shared" si="340"/>
        <v>19500</v>
      </c>
      <c r="K618" s="38">
        <f t="shared" si="340"/>
        <v>0</v>
      </c>
      <c r="L618" s="38">
        <f t="shared" si="340"/>
        <v>0</v>
      </c>
      <c r="M618" s="38">
        <f t="shared" si="340"/>
        <v>0</v>
      </c>
      <c r="N618" s="38">
        <f t="shared" si="340"/>
        <v>0</v>
      </c>
      <c r="O618" s="38">
        <f t="shared" si="340"/>
        <v>0</v>
      </c>
    </row>
    <row r="619" spans="1:15" ht="18" customHeight="1">
      <c r="A619" s="39"/>
      <c r="B619" s="39"/>
      <c r="C619" s="37">
        <v>343</v>
      </c>
      <c r="D619" s="37" t="s">
        <v>711</v>
      </c>
      <c r="E619" s="38">
        <f aca="true" t="shared" si="341" ref="E619:O619">SUM(E620)</f>
        <v>17000</v>
      </c>
      <c r="F619" s="38">
        <f t="shared" si="341"/>
        <v>2500</v>
      </c>
      <c r="G619" s="43">
        <f t="shared" si="338"/>
        <v>19500</v>
      </c>
      <c r="H619" s="38">
        <f t="shared" si="341"/>
        <v>0</v>
      </c>
      <c r="I619" s="38">
        <f t="shared" si="341"/>
        <v>0</v>
      </c>
      <c r="J619" s="38">
        <f t="shared" si="341"/>
        <v>19500</v>
      </c>
      <c r="K619" s="38">
        <f t="shared" si="341"/>
        <v>0</v>
      </c>
      <c r="L619" s="38">
        <f t="shared" si="341"/>
        <v>0</v>
      </c>
      <c r="M619" s="38">
        <f t="shared" si="341"/>
        <v>0</v>
      </c>
      <c r="N619" s="38">
        <f t="shared" si="341"/>
        <v>0</v>
      </c>
      <c r="O619" s="38">
        <f t="shared" si="341"/>
        <v>0</v>
      </c>
    </row>
    <row r="620" spans="1:15" s="135" customFormat="1" ht="15" customHeight="1">
      <c r="A620" s="88" t="s">
        <v>1081</v>
      </c>
      <c r="B620" s="88"/>
      <c r="C620" s="91">
        <v>3431</v>
      </c>
      <c r="D620" s="91" t="s">
        <v>992</v>
      </c>
      <c r="E620" s="92">
        <v>17000</v>
      </c>
      <c r="F620" s="92">
        <f>G620-E620</f>
        <v>2500</v>
      </c>
      <c r="G620" s="95">
        <f t="shared" si="338"/>
        <v>19500</v>
      </c>
      <c r="H620" s="92">
        <v>0</v>
      </c>
      <c r="I620" s="92">
        <v>0</v>
      </c>
      <c r="J620" s="92">
        <v>19500</v>
      </c>
      <c r="K620" s="92">
        <v>0</v>
      </c>
      <c r="L620" s="92">
        <v>0</v>
      </c>
      <c r="M620" s="92">
        <v>0</v>
      </c>
      <c r="N620" s="92">
        <v>0</v>
      </c>
      <c r="O620" s="92">
        <v>0</v>
      </c>
    </row>
    <row r="621" spans="1:15" s="134" customFormat="1" ht="42.75" customHeight="1">
      <c r="A621" s="121"/>
      <c r="B621" s="121"/>
      <c r="C621" s="122"/>
      <c r="D621" s="122"/>
      <c r="E621" s="123"/>
      <c r="F621" s="123"/>
      <c r="G621" s="152"/>
      <c r="H621" s="123"/>
      <c r="I621" s="123"/>
      <c r="J621" s="123"/>
      <c r="K621" s="123"/>
      <c r="L621" s="123"/>
      <c r="M621" s="123"/>
      <c r="N621" s="123"/>
      <c r="O621" s="123"/>
    </row>
    <row r="622" spans="1:15" s="131" customFormat="1" ht="17.25" customHeight="1">
      <c r="A622" s="179" t="s">
        <v>2</v>
      </c>
      <c r="B622" s="180" t="s">
        <v>44</v>
      </c>
      <c r="C622" s="181" t="s">
        <v>554</v>
      </c>
      <c r="D622" s="183" t="s">
        <v>59</v>
      </c>
      <c r="E622" s="189" t="s">
        <v>1052</v>
      </c>
      <c r="F622" s="189" t="s">
        <v>921</v>
      </c>
      <c r="G622" s="185" t="s">
        <v>1053</v>
      </c>
      <c r="H622" s="182" t="s">
        <v>1054</v>
      </c>
      <c r="I622" s="182"/>
      <c r="J622" s="182"/>
      <c r="K622" s="182"/>
      <c r="L622" s="182"/>
      <c r="M622" s="182"/>
      <c r="N622" s="182"/>
      <c r="O622" s="182"/>
    </row>
    <row r="623" spans="1:15" ht="36" customHeight="1">
      <c r="A623" s="179"/>
      <c r="B623" s="179"/>
      <c r="C623" s="182"/>
      <c r="D623" s="183"/>
      <c r="E623" s="190"/>
      <c r="F623" s="190"/>
      <c r="G623" s="186"/>
      <c r="H623" s="102" t="s">
        <v>272</v>
      </c>
      <c r="I623" s="102" t="s">
        <v>45</v>
      </c>
      <c r="J623" s="102" t="s">
        <v>271</v>
      </c>
      <c r="K623" s="102" t="s">
        <v>273</v>
      </c>
      <c r="L623" s="102" t="s">
        <v>46</v>
      </c>
      <c r="M623" s="102" t="s">
        <v>738</v>
      </c>
      <c r="N623" s="102" t="s">
        <v>274</v>
      </c>
      <c r="O623" s="102" t="s">
        <v>628</v>
      </c>
    </row>
    <row r="624" spans="1:15" ht="10.5" customHeight="1">
      <c r="A624" s="54">
        <v>1</v>
      </c>
      <c r="B624" s="54">
        <v>2</v>
      </c>
      <c r="C624" s="54">
        <v>3</v>
      </c>
      <c r="D624" s="54">
        <v>4</v>
      </c>
      <c r="E624" s="54">
        <v>5</v>
      </c>
      <c r="F624" s="54">
        <v>6</v>
      </c>
      <c r="G624" s="150">
        <v>7</v>
      </c>
      <c r="H624" s="54">
        <v>8</v>
      </c>
      <c r="I624" s="54">
        <v>9</v>
      </c>
      <c r="J624" s="54">
        <v>10</v>
      </c>
      <c r="K624" s="54">
        <v>11</v>
      </c>
      <c r="L624" s="54">
        <v>12</v>
      </c>
      <c r="M624" s="54">
        <v>13</v>
      </c>
      <c r="N624" s="54">
        <v>14</v>
      </c>
      <c r="O624" s="54">
        <v>15</v>
      </c>
    </row>
    <row r="625" spans="1:15" ht="22.5" customHeight="1">
      <c r="A625" s="39"/>
      <c r="B625" s="39"/>
      <c r="C625" s="37">
        <v>4</v>
      </c>
      <c r="D625" s="37" t="s">
        <v>993</v>
      </c>
      <c r="E625" s="38">
        <f aca="true" t="shared" si="342" ref="E625:O625">SUM(E626)</f>
        <v>69100</v>
      </c>
      <c r="F625" s="38">
        <f t="shared" si="342"/>
        <v>26000</v>
      </c>
      <c r="G625" s="43">
        <f aca="true" t="shared" si="343" ref="G625:G634">SUM(H625:O625)</f>
        <v>95100</v>
      </c>
      <c r="H625" s="38">
        <f t="shared" si="342"/>
        <v>0</v>
      </c>
      <c r="I625" s="38">
        <f t="shared" si="342"/>
        <v>0</v>
      </c>
      <c r="J625" s="38">
        <f t="shared" si="342"/>
        <v>88100</v>
      </c>
      <c r="K625" s="38">
        <f t="shared" si="342"/>
        <v>5000</v>
      </c>
      <c r="L625" s="38">
        <f t="shared" si="342"/>
        <v>2000</v>
      </c>
      <c r="M625" s="38">
        <f t="shared" si="342"/>
        <v>0</v>
      </c>
      <c r="N625" s="38">
        <f t="shared" si="342"/>
        <v>0</v>
      </c>
      <c r="O625" s="38">
        <f t="shared" si="342"/>
        <v>0</v>
      </c>
    </row>
    <row r="626" spans="1:15" ht="21" customHeight="1">
      <c r="A626" s="39"/>
      <c r="B626" s="39"/>
      <c r="C626" s="37">
        <v>42</v>
      </c>
      <c r="D626" s="37" t="s">
        <v>574</v>
      </c>
      <c r="E626" s="38">
        <f>E627+E635</f>
        <v>69100</v>
      </c>
      <c r="F626" s="38">
        <f>F627+F635</f>
        <v>26000</v>
      </c>
      <c r="G626" s="43">
        <f t="shared" si="343"/>
        <v>95100</v>
      </c>
      <c r="H626" s="38">
        <f aca="true" t="shared" si="344" ref="H626:O626">H627+H635</f>
        <v>0</v>
      </c>
      <c r="I626" s="38">
        <f t="shared" si="344"/>
        <v>0</v>
      </c>
      <c r="J626" s="38">
        <f t="shared" si="344"/>
        <v>88100</v>
      </c>
      <c r="K626" s="38">
        <f t="shared" si="344"/>
        <v>5000</v>
      </c>
      <c r="L626" s="38">
        <f t="shared" si="344"/>
        <v>2000</v>
      </c>
      <c r="M626" s="38">
        <f t="shared" si="344"/>
        <v>0</v>
      </c>
      <c r="N626" s="38">
        <f t="shared" si="344"/>
        <v>0</v>
      </c>
      <c r="O626" s="38">
        <f t="shared" si="344"/>
        <v>0</v>
      </c>
    </row>
    <row r="627" spans="1:15" ht="18" customHeight="1">
      <c r="A627" s="39"/>
      <c r="B627" s="39"/>
      <c r="C627" s="37">
        <v>422</v>
      </c>
      <c r="D627" s="37" t="s">
        <v>575</v>
      </c>
      <c r="E627" s="38">
        <f>E628+E629+E630+E632+E633+E634</f>
        <v>64100</v>
      </c>
      <c r="F627" s="38">
        <f>F628+F629+F630+F632+F633+F634</f>
        <v>27000</v>
      </c>
      <c r="G627" s="43">
        <f t="shared" si="343"/>
        <v>91100</v>
      </c>
      <c r="H627" s="38">
        <f aca="true" t="shared" si="345" ref="H627:O627">H628+H629+H630+H632+H633+H634</f>
        <v>0</v>
      </c>
      <c r="I627" s="38">
        <f t="shared" si="345"/>
        <v>0</v>
      </c>
      <c r="J627" s="38">
        <f t="shared" si="345"/>
        <v>84100</v>
      </c>
      <c r="K627" s="38">
        <f t="shared" si="345"/>
        <v>5000</v>
      </c>
      <c r="L627" s="38">
        <f t="shared" si="345"/>
        <v>2000</v>
      </c>
      <c r="M627" s="38">
        <f t="shared" si="345"/>
        <v>0</v>
      </c>
      <c r="N627" s="38">
        <f t="shared" si="345"/>
        <v>0</v>
      </c>
      <c r="O627" s="38">
        <f t="shared" si="345"/>
        <v>0</v>
      </c>
    </row>
    <row r="628" spans="1:15" s="94" customFormat="1" ht="15" customHeight="1">
      <c r="A628" s="88" t="s">
        <v>1082</v>
      </c>
      <c r="B628" s="88"/>
      <c r="C628" s="91">
        <v>4221</v>
      </c>
      <c r="D628" s="91" t="s">
        <v>994</v>
      </c>
      <c r="E628" s="92">
        <v>5000</v>
      </c>
      <c r="F628" s="92">
        <f aca="true" t="shared" si="346" ref="F628:F634">G628-E628</f>
        <v>0</v>
      </c>
      <c r="G628" s="95">
        <f t="shared" si="343"/>
        <v>5000</v>
      </c>
      <c r="H628" s="92">
        <v>0</v>
      </c>
      <c r="I628" s="92">
        <v>0</v>
      </c>
      <c r="J628" s="92">
        <v>5000</v>
      </c>
      <c r="K628" s="92">
        <v>0</v>
      </c>
      <c r="L628" s="92">
        <v>0</v>
      </c>
      <c r="M628" s="92">
        <v>0</v>
      </c>
      <c r="N628" s="92">
        <v>0</v>
      </c>
      <c r="O628" s="92">
        <v>0</v>
      </c>
    </row>
    <row r="629" spans="1:15" s="94" customFormat="1" ht="15" customHeight="1">
      <c r="A629" s="88" t="s">
        <v>1083</v>
      </c>
      <c r="B629" s="88"/>
      <c r="C629" s="91">
        <v>4222</v>
      </c>
      <c r="D629" s="91" t="s">
        <v>995</v>
      </c>
      <c r="E629" s="92">
        <v>2000</v>
      </c>
      <c r="F629" s="92">
        <f t="shared" si="346"/>
        <v>2000</v>
      </c>
      <c r="G629" s="95">
        <f t="shared" si="343"/>
        <v>4000</v>
      </c>
      <c r="H629" s="92">
        <v>0</v>
      </c>
      <c r="I629" s="92">
        <v>0</v>
      </c>
      <c r="J629" s="92">
        <v>4000</v>
      </c>
      <c r="K629" s="92">
        <v>0</v>
      </c>
      <c r="L629" s="92">
        <v>0</v>
      </c>
      <c r="M629" s="92">
        <v>0</v>
      </c>
      <c r="N629" s="92">
        <v>0</v>
      </c>
      <c r="O629" s="92">
        <v>0</v>
      </c>
    </row>
    <row r="630" spans="1:15" s="94" customFormat="1" ht="15" customHeight="1">
      <c r="A630" s="88" t="s">
        <v>1084</v>
      </c>
      <c r="B630" s="88"/>
      <c r="C630" s="91">
        <v>4223</v>
      </c>
      <c r="D630" s="91" t="s">
        <v>996</v>
      </c>
      <c r="E630" s="92">
        <v>3000</v>
      </c>
      <c r="F630" s="92">
        <f t="shared" si="346"/>
        <v>-2000</v>
      </c>
      <c r="G630" s="95">
        <f t="shared" si="343"/>
        <v>1000</v>
      </c>
      <c r="H630" s="92">
        <v>0</v>
      </c>
      <c r="I630" s="92">
        <v>0</v>
      </c>
      <c r="J630" s="92">
        <v>1000</v>
      </c>
      <c r="K630" s="92">
        <v>0</v>
      </c>
      <c r="L630" s="92">
        <v>0</v>
      </c>
      <c r="M630" s="92">
        <v>0</v>
      </c>
      <c r="N630" s="92">
        <v>0</v>
      </c>
      <c r="O630" s="92">
        <v>0</v>
      </c>
    </row>
    <row r="631" ht="9" customHeight="1">
      <c r="G631" s="151"/>
    </row>
    <row r="632" spans="1:15" s="94" customFormat="1" ht="15" customHeight="1">
      <c r="A632" s="88" t="s">
        <v>1085</v>
      </c>
      <c r="B632" s="88"/>
      <c r="C632" s="91">
        <v>4225</v>
      </c>
      <c r="D632" s="91" t="s">
        <v>599</v>
      </c>
      <c r="E632" s="92">
        <v>7000</v>
      </c>
      <c r="F632" s="92">
        <f t="shared" si="346"/>
        <v>-4000</v>
      </c>
      <c r="G632" s="95">
        <f t="shared" si="343"/>
        <v>3000</v>
      </c>
      <c r="H632" s="92">
        <v>0</v>
      </c>
      <c r="I632" s="92">
        <v>0</v>
      </c>
      <c r="J632" s="92">
        <v>1000</v>
      </c>
      <c r="K632" s="92">
        <v>0</v>
      </c>
      <c r="L632" s="92">
        <v>2000</v>
      </c>
      <c r="M632" s="92">
        <v>0</v>
      </c>
      <c r="N632" s="92">
        <v>0</v>
      </c>
      <c r="O632" s="92">
        <v>0</v>
      </c>
    </row>
    <row r="633" spans="1:15" s="94" customFormat="1" ht="15" customHeight="1">
      <c r="A633" s="88" t="s">
        <v>1086</v>
      </c>
      <c r="B633" s="88"/>
      <c r="C633" s="91">
        <v>4226</v>
      </c>
      <c r="D633" s="91" t="s">
        <v>997</v>
      </c>
      <c r="E633" s="92">
        <v>2100</v>
      </c>
      <c r="F633" s="92">
        <f t="shared" si="346"/>
        <v>-1000</v>
      </c>
      <c r="G633" s="95">
        <f t="shared" si="343"/>
        <v>1100</v>
      </c>
      <c r="H633" s="92">
        <v>0</v>
      </c>
      <c r="I633" s="92">
        <v>0</v>
      </c>
      <c r="J633" s="92">
        <v>1100</v>
      </c>
      <c r="K633" s="92">
        <v>0</v>
      </c>
      <c r="L633" s="92">
        <v>0</v>
      </c>
      <c r="M633" s="92">
        <v>0</v>
      </c>
      <c r="N633" s="92">
        <v>0</v>
      </c>
      <c r="O633" s="92">
        <v>0</v>
      </c>
    </row>
    <row r="634" spans="1:15" s="94" customFormat="1" ht="15" customHeight="1">
      <c r="A634" s="88" t="s">
        <v>1087</v>
      </c>
      <c r="B634" s="88"/>
      <c r="C634" s="91">
        <v>4227</v>
      </c>
      <c r="D634" s="91" t="s">
        <v>748</v>
      </c>
      <c r="E634" s="92">
        <v>45000</v>
      </c>
      <c r="F634" s="92">
        <f t="shared" si="346"/>
        <v>32000</v>
      </c>
      <c r="G634" s="95">
        <f t="shared" si="343"/>
        <v>77000</v>
      </c>
      <c r="H634" s="92">
        <v>0</v>
      </c>
      <c r="I634" s="92">
        <v>0</v>
      </c>
      <c r="J634" s="92">
        <v>72000</v>
      </c>
      <c r="K634" s="92">
        <v>5000</v>
      </c>
      <c r="L634" s="92">
        <v>0</v>
      </c>
      <c r="M634" s="92">
        <v>0</v>
      </c>
      <c r="N634" s="92">
        <v>0</v>
      </c>
      <c r="O634" s="92">
        <v>0</v>
      </c>
    </row>
    <row r="635" spans="1:15" ht="18" customHeight="1">
      <c r="A635" s="39" t="s">
        <v>0</v>
      </c>
      <c r="B635" s="39"/>
      <c r="C635" s="37">
        <v>426</v>
      </c>
      <c r="D635" s="37" t="s">
        <v>998</v>
      </c>
      <c r="E635" s="38">
        <f>SUM(E636)</f>
        <v>5000</v>
      </c>
      <c r="F635" s="38">
        <f>SUM(F636)</f>
        <v>-1000</v>
      </c>
      <c r="G635" s="43">
        <f aca="true" t="shared" si="347" ref="G635:G640">SUM(H635:O635)</f>
        <v>4000</v>
      </c>
      <c r="H635" s="38">
        <f aca="true" t="shared" si="348" ref="H635:O635">SUM(H636)</f>
        <v>0</v>
      </c>
      <c r="I635" s="38">
        <f t="shared" si="348"/>
        <v>0</v>
      </c>
      <c r="J635" s="38">
        <f t="shared" si="348"/>
        <v>4000</v>
      </c>
      <c r="K635" s="38">
        <f t="shared" si="348"/>
        <v>0</v>
      </c>
      <c r="L635" s="38">
        <f t="shared" si="348"/>
        <v>0</v>
      </c>
      <c r="M635" s="38">
        <f t="shared" si="348"/>
        <v>0</v>
      </c>
      <c r="N635" s="38">
        <f t="shared" si="348"/>
        <v>0</v>
      </c>
      <c r="O635" s="38">
        <f t="shared" si="348"/>
        <v>0</v>
      </c>
    </row>
    <row r="636" spans="1:15" s="94" customFormat="1" ht="15" customHeight="1">
      <c r="A636" s="88" t="s">
        <v>1088</v>
      </c>
      <c r="B636" s="88"/>
      <c r="C636" s="91">
        <v>4262</v>
      </c>
      <c r="D636" s="91" t="s">
        <v>999</v>
      </c>
      <c r="E636" s="92">
        <v>5000</v>
      </c>
      <c r="F636" s="92">
        <f>G636-E636</f>
        <v>-1000</v>
      </c>
      <c r="G636" s="95">
        <f t="shared" si="347"/>
        <v>4000</v>
      </c>
      <c r="H636" s="92">
        <v>0</v>
      </c>
      <c r="I636" s="92">
        <v>0</v>
      </c>
      <c r="J636" s="92">
        <v>4000</v>
      </c>
      <c r="K636" s="92">
        <v>0</v>
      </c>
      <c r="L636" s="92">
        <v>0</v>
      </c>
      <c r="M636" s="93">
        <v>0</v>
      </c>
      <c r="N636" s="93">
        <v>0</v>
      </c>
      <c r="O636" s="93">
        <v>0</v>
      </c>
    </row>
    <row r="637" spans="1:15" s="9" customFormat="1" ht="24" customHeight="1">
      <c r="A637" s="19"/>
      <c r="B637" s="60" t="s">
        <v>677</v>
      </c>
      <c r="C637" s="159" t="s">
        <v>1089</v>
      </c>
      <c r="D637" s="160"/>
      <c r="E637" s="11">
        <f aca="true" t="shared" si="349" ref="E637:F639">E638</f>
        <v>2852000</v>
      </c>
      <c r="F637" s="11">
        <f t="shared" si="349"/>
        <v>-2352000</v>
      </c>
      <c r="G637" s="117">
        <f t="shared" si="347"/>
        <v>500000</v>
      </c>
      <c r="H637" s="11">
        <f>H638</f>
        <v>344100</v>
      </c>
      <c r="I637" s="11">
        <f aca="true" t="shared" si="350" ref="I637:O637">I638</f>
        <v>0</v>
      </c>
      <c r="J637" s="11">
        <f t="shared" si="350"/>
        <v>0</v>
      </c>
      <c r="K637" s="11">
        <f t="shared" si="350"/>
        <v>155900</v>
      </c>
      <c r="L637" s="11">
        <f t="shared" si="350"/>
        <v>0</v>
      </c>
      <c r="M637" s="11">
        <f t="shared" si="350"/>
        <v>0</v>
      </c>
      <c r="N637" s="11">
        <f t="shared" si="350"/>
        <v>0</v>
      </c>
      <c r="O637" s="11">
        <f t="shared" si="350"/>
        <v>0</v>
      </c>
    </row>
    <row r="638" spans="1:15" ht="21" customHeight="1">
      <c r="A638" s="39"/>
      <c r="B638" s="39"/>
      <c r="C638" s="31" t="s">
        <v>11</v>
      </c>
      <c r="D638" s="37" t="s">
        <v>1000</v>
      </c>
      <c r="E638" s="38">
        <f t="shared" si="349"/>
        <v>2852000</v>
      </c>
      <c r="F638" s="38">
        <f t="shared" si="349"/>
        <v>-2352000</v>
      </c>
      <c r="G638" s="43">
        <f t="shared" si="347"/>
        <v>500000</v>
      </c>
      <c r="H638" s="38">
        <f>H639</f>
        <v>344100</v>
      </c>
      <c r="I638" s="38">
        <f aca="true" t="shared" si="351" ref="I638:O638">I639</f>
        <v>0</v>
      </c>
      <c r="J638" s="38">
        <f t="shared" si="351"/>
        <v>0</v>
      </c>
      <c r="K638" s="38">
        <f t="shared" si="351"/>
        <v>155900</v>
      </c>
      <c r="L638" s="38">
        <f t="shared" si="351"/>
        <v>0</v>
      </c>
      <c r="M638" s="38">
        <f t="shared" si="351"/>
        <v>0</v>
      </c>
      <c r="N638" s="38">
        <f t="shared" si="351"/>
        <v>0</v>
      </c>
      <c r="O638" s="38">
        <f t="shared" si="351"/>
        <v>0</v>
      </c>
    </row>
    <row r="639" spans="1:15" ht="18" customHeight="1">
      <c r="A639" s="39"/>
      <c r="B639" s="39"/>
      <c r="C639" s="31" t="s">
        <v>12</v>
      </c>
      <c r="D639" s="37" t="s">
        <v>1001</v>
      </c>
      <c r="E639" s="38">
        <f t="shared" si="349"/>
        <v>2852000</v>
      </c>
      <c r="F639" s="38">
        <f t="shared" si="349"/>
        <v>-2352000</v>
      </c>
      <c r="G639" s="43">
        <f t="shared" si="347"/>
        <v>500000</v>
      </c>
      <c r="H639" s="38">
        <f aca="true" t="shared" si="352" ref="H639:O639">H640</f>
        <v>344100</v>
      </c>
      <c r="I639" s="38">
        <f t="shared" si="352"/>
        <v>0</v>
      </c>
      <c r="J639" s="38">
        <f t="shared" si="352"/>
        <v>0</v>
      </c>
      <c r="K639" s="38">
        <f t="shared" si="352"/>
        <v>155900</v>
      </c>
      <c r="L639" s="38">
        <f t="shared" si="352"/>
        <v>0</v>
      </c>
      <c r="M639" s="38">
        <f t="shared" si="352"/>
        <v>0</v>
      </c>
      <c r="N639" s="38">
        <f t="shared" si="352"/>
        <v>0</v>
      </c>
      <c r="O639" s="38">
        <f t="shared" si="352"/>
        <v>0</v>
      </c>
    </row>
    <row r="640" spans="1:15" s="94" customFormat="1" ht="15" customHeight="1">
      <c r="A640" s="96" t="s">
        <v>1090</v>
      </c>
      <c r="B640" s="88"/>
      <c r="C640" s="90" t="s">
        <v>14</v>
      </c>
      <c r="D640" s="90" t="s">
        <v>1002</v>
      </c>
      <c r="E640" s="92">
        <v>2852000</v>
      </c>
      <c r="F640" s="92">
        <f>G640-E640</f>
        <v>-2352000</v>
      </c>
      <c r="G640" s="95">
        <f t="shared" si="347"/>
        <v>500000</v>
      </c>
      <c r="H640" s="92">
        <v>344100</v>
      </c>
      <c r="I640" s="92">
        <v>0</v>
      </c>
      <c r="J640" s="92">
        <v>0</v>
      </c>
      <c r="K640" s="92">
        <v>155900</v>
      </c>
      <c r="L640" s="92">
        <v>0</v>
      </c>
      <c r="M640" s="92">
        <v>0</v>
      </c>
      <c r="N640" s="92">
        <v>0</v>
      </c>
      <c r="O640" s="92">
        <v>0</v>
      </c>
    </row>
    <row r="641" spans="1:15" s="9" customFormat="1" ht="24" customHeight="1">
      <c r="A641" s="19"/>
      <c r="B641" s="60" t="s">
        <v>677</v>
      </c>
      <c r="C641" s="161" t="s">
        <v>1032</v>
      </c>
      <c r="D641" s="160"/>
      <c r="E641" s="11">
        <f>E642</f>
        <v>0</v>
      </c>
      <c r="F641" s="11">
        <f>F642</f>
        <v>0</v>
      </c>
      <c r="G641" s="11">
        <f>SUM(H641:O641)</f>
        <v>0</v>
      </c>
      <c r="H641" s="11">
        <f>H642</f>
        <v>0</v>
      </c>
      <c r="I641" s="11">
        <f aca="true" t="shared" si="353" ref="I641:O642">I642</f>
        <v>0</v>
      </c>
      <c r="J641" s="11">
        <f t="shared" si="353"/>
        <v>0</v>
      </c>
      <c r="K641" s="11">
        <f t="shared" si="353"/>
        <v>0</v>
      </c>
      <c r="L641" s="11">
        <f t="shared" si="353"/>
        <v>0</v>
      </c>
      <c r="M641" s="11">
        <f t="shared" si="353"/>
        <v>0</v>
      </c>
      <c r="N641" s="11">
        <f t="shared" si="353"/>
        <v>0</v>
      </c>
      <c r="O641" s="11">
        <f t="shared" si="353"/>
        <v>0</v>
      </c>
    </row>
    <row r="642" spans="1:15" ht="21" customHeight="1">
      <c r="A642" s="39"/>
      <c r="B642" s="39"/>
      <c r="C642" s="37">
        <v>32</v>
      </c>
      <c r="D642" s="37" t="s">
        <v>35</v>
      </c>
      <c r="E642" s="38">
        <f>E643</f>
        <v>0</v>
      </c>
      <c r="F642" s="38">
        <f>F643</f>
        <v>0</v>
      </c>
      <c r="G642" s="38">
        <f>SUM(H642:O642)</f>
        <v>0</v>
      </c>
      <c r="H642" s="38">
        <f>H643</f>
        <v>0</v>
      </c>
      <c r="I642" s="38">
        <f t="shared" si="353"/>
        <v>0</v>
      </c>
      <c r="J642" s="38">
        <f t="shared" si="353"/>
        <v>0</v>
      </c>
      <c r="K642" s="38">
        <f t="shared" si="353"/>
        <v>0</v>
      </c>
      <c r="L642" s="38">
        <f t="shared" si="353"/>
        <v>0</v>
      </c>
      <c r="M642" s="38">
        <f t="shared" si="353"/>
        <v>0</v>
      </c>
      <c r="N642" s="38">
        <f t="shared" si="353"/>
        <v>0</v>
      </c>
      <c r="O642" s="38">
        <f t="shared" si="353"/>
        <v>0</v>
      </c>
    </row>
    <row r="643" spans="1:15" ht="18" customHeight="1">
      <c r="A643" s="39"/>
      <c r="B643" s="39"/>
      <c r="C643" s="37">
        <v>323</v>
      </c>
      <c r="D643" s="37" t="s">
        <v>29</v>
      </c>
      <c r="E643" s="38">
        <f>E644+E645</f>
        <v>0</v>
      </c>
      <c r="F643" s="38">
        <f>F644+F645</f>
        <v>0</v>
      </c>
      <c r="G643" s="38">
        <f>SUM(H643:O643)</f>
        <v>0</v>
      </c>
      <c r="H643" s="38">
        <f aca="true" t="shared" si="354" ref="H643:O643">H644+H645</f>
        <v>0</v>
      </c>
      <c r="I643" s="38">
        <f t="shared" si="354"/>
        <v>0</v>
      </c>
      <c r="J643" s="38">
        <f t="shared" si="354"/>
        <v>0</v>
      </c>
      <c r="K643" s="38">
        <f t="shared" si="354"/>
        <v>0</v>
      </c>
      <c r="L643" s="38">
        <f t="shared" si="354"/>
        <v>0</v>
      </c>
      <c r="M643" s="38">
        <f t="shared" si="354"/>
        <v>0</v>
      </c>
      <c r="N643" s="38">
        <f t="shared" si="354"/>
        <v>0</v>
      </c>
      <c r="O643" s="38">
        <f t="shared" si="354"/>
        <v>0</v>
      </c>
    </row>
    <row r="644" spans="1:15" s="94" customFormat="1" ht="15" customHeight="1">
      <c r="A644" s="96" t="s">
        <v>1091</v>
      </c>
      <c r="B644" s="88"/>
      <c r="C644" s="91">
        <v>3237</v>
      </c>
      <c r="D644" s="91" t="s">
        <v>1031</v>
      </c>
      <c r="E644" s="92">
        <v>0</v>
      </c>
      <c r="F644" s="92">
        <f>G644-E644</f>
        <v>0</v>
      </c>
      <c r="G644" s="92">
        <f>SUM(H644:O644)</f>
        <v>0</v>
      </c>
      <c r="H644" s="92">
        <v>0</v>
      </c>
      <c r="I644" s="92">
        <v>0</v>
      </c>
      <c r="J644" s="92">
        <v>0</v>
      </c>
      <c r="K644" s="92">
        <v>0</v>
      </c>
      <c r="L644" s="92">
        <v>0</v>
      </c>
      <c r="M644" s="92">
        <v>0</v>
      </c>
      <c r="N644" s="92">
        <v>0</v>
      </c>
      <c r="O644" s="92">
        <v>0</v>
      </c>
    </row>
    <row r="645" spans="1:15" s="135" customFormat="1" ht="15" customHeight="1">
      <c r="A645" s="96" t="s">
        <v>1092</v>
      </c>
      <c r="B645" s="88"/>
      <c r="C645" s="91">
        <v>3239</v>
      </c>
      <c r="D645" s="91" t="s">
        <v>1030</v>
      </c>
      <c r="E645" s="92">
        <v>0</v>
      </c>
      <c r="F645" s="92">
        <f>G645-E645</f>
        <v>0</v>
      </c>
      <c r="G645" s="92">
        <f>SUM(H645:O645)</f>
        <v>0</v>
      </c>
      <c r="H645" s="92">
        <v>0</v>
      </c>
      <c r="I645" s="92">
        <v>0</v>
      </c>
      <c r="J645" s="92">
        <v>0</v>
      </c>
      <c r="K645" s="92">
        <v>0</v>
      </c>
      <c r="L645" s="92">
        <v>0</v>
      </c>
      <c r="M645" s="92">
        <v>0</v>
      </c>
      <c r="N645" s="92">
        <v>0</v>
      </c>
      <c r="O645" s="92">
        <v>0</v>
      </c>
    </row>
    <row r="646" spans="1:15" s="134" customFormat="1" ht="171" customHeight="1">
      <c r="A646" s="120"/>
      <c r="B646" s="121"/>
      <c r="C646" s="122"/>
      <c r="D646" s="122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</row>
    <row r="647" spans="1:15" s="131" customFormat="1" ht="17.25" customHeight="1">
      <c r="A647" s="179" t="s">
        <v>2</v>
      </c>
      <c r="B647" s="180" t="s">
        <v>44</v>
      </c>
      <c r="C647" s="181" t="s">
        <v>554</v>
      </c>
      <c r="D647" s="183" t="s">
        <v>59</v>
      </c>
      <c r="E647" s="189" t="s">
        <v>1052</v>
      </c>
      <c r="F647" s="189" t="s">
        <v>921</v>
      </c>
      <c r="G647" s="181" t="s">
        <v>1053</v>
      </c>
      <c r="H647" s="182" t="s">
        <v>1054</v>
      </c>
      <c r="I647" s="182"/>
      <c r="J647" s="182"/>
      <c r="K647" s="182"/>
      <c r="L647" s="182"/>
      <c r="M647" s="182"/>
      <c r="N647" s="182"/>
      <c r="O647" s="182"/>
    </row>
    <row r="648" spans="1:15" ht="36" customHeight="1">
      <c r="A648" s="179"/>
      <c r="B648" s="179"/>
      <c r="C648" s="182"/>
      <c r="D648" s="183"/>
      <c r="E648" s="190"/>
      <c r="F648" s="190"/>
      <c r="G648" s="182"/>
      <c r="H648" s="102" t="s">
        <v>272</v>
      </c>
      <c r="I648" s="102" t="s">
        <v>45</v>
      </c>
      <c r="J648" s="102" t="s">
        <v>271</v>
      </c>
      <c r="K648" s="102" t="s">
        <v>273</v>
      </c>
      <c r="L648" s="102" t="s">
        <v>46</v>
      </c>
      <c r="M648" s="102" t="s">
        <v>738</v>
      </c>
      <c r="N648" s="102" t="s">
        <v>274</v>
      </c>
      <c r="O648" s="102" t="s">
        <v>628</v>
      </c>
    </row>
    <row r="649" spans="1:15" ht="10.5" customHeight="1">
      <c r="A649" s="54">
        <v>1</v>
      </c>
      <c r="B649" s="54">
        <v>2</v>
      </c>
      <c r="C649" s="54">
        <v>3</v>
      </c>
      <c r="D649" s="54">
        <v>4</v>
      </c>
      <c r="E649" s="54">
        <v>5</v>
      </c>
      <c r="F649" s="54">
        <v>6</v>
      </c>
      <c r="G649" s="54">
        <v>7</v>
      </c>
      <c r="H649" s="54">
        <v>8</v>
      </c>
      <c r="I649" s="54">
        <v>9</v>
      </c>
      <c r="J649" s="54">
        <v>10</v>
      </c>
      <c r="K649" s="54">
        <v>11</v>
      </c>
      <c r="L649" s="54">
        <v>12</v>
      </c>
      <c r="M649" s="54">
        <v>13</v>
      </c>
      <c r="N649" s="54">
        <v>14</v>
      </c>
      <c r="O649" s="54">
        <v>15</v>
      </c>
    </row>
    <row r="650" spans="1:15" s="77" customFormat="1" ht="34.5" customHeight="1">
      <c r="A650" s="80"/>
      <c r="B650" s="81"/>
      <c r="C650" s="192" t="s">
        <v>553</v>
      </c>
      <c r="D650" s="193"/>
      <c r="E650" s="82">
        <f aca="true" t="shared" si="355" ref="E650:O650">E651</f>
        <v>633700</v>
      </c>
      <c r="F650" s="82">
        <f t="shared" si="355"/>
        <v>-45000</v>
      </c>
      <c r="G650" s="82">
        <f aca="true" t="shared" si="356" ref="G650:G705">SUM(H650:O650)</f>
        <v>588700</v>
      </c>
      <c r="H650" s="82">
        <f t="shared" si="355"/>
        <v>499700</v>
      </c>
      <c r="I650" s="82">
        <f t="shared" si="355"/>
        <v>14000</v>
      </c>
      <c r="J650" s="82"/>
      <c r="K650" s="82">
        <f t="shared" si="355"/>
        <v>60000</v>
      </c>
      <c r="L650" s="82">
        <f t="shared" si="355"/>
        <v>15000</v>
      </c>
      <c r="M650" s="82">
        <f t="shared" si="355"/>
        <v>0</v>
      </c>
      <c r="N650" s="82">
        <f t="shared" si="355"/>
        <v>0</v>
      </c>
      <c r="O650" s="82">
        <f t="shared" si="355"/>
        <v>0</v>
      </c>
    </row>
    <row r="651" spans="1:15" s="77" customFormat="1" ht="27.75" customHeight="1">
      <c r="A651" s="75"/>
      <c r="B651" s="78"/>
      <c r="C651" s="162" t="s">
        <v>709</v>
      </c>
      <c r="D651" s="163"/>
      <c r="E651" s="72">
        <f>E652+E692</f>
        <v>633700</v>
      </c>
      <c r="F651" s="72">
        <f>F652+F692</f>
        <v>-45000</v>
      </c>
      <c r="G651" s="72">
        <f t="shared" si="356"/>
        <v>588700</v>
      </c>
      <c r="H651" s="72">
        <f aca="true" t="shared" si="357" ref="H651:O651">H652+H692</f>
        <v>499700</v>
      </c>
      <c r="I651" s="72">
        <f t="shared" si="357"/>
        <v>14000</v>
      </c>
      <c r="J651" s="72">
        <f t="shared" si="357"/>
        <v>0</v>
      </c>
      <c r="K651" s="72">
        <f t="shared" si="357"/>
        <v>60000</v>
      </c>
      <c r="L651" s="72">
        <f t="shared" si="357"/>
        <v>15000</v>
      </c>
      <c r="M651" s="72">
        <f t="shared" si="357"/>
        <v>0</v>
      </c>
      <c r="N651" s="72">
        <f t="shared" si="357"/>
        <v>0</v>
      </c>
      <c r="O651" s="72">
        <f t="shared" si="357"/>
        <v>0</v>
      </c>
    </row>
    <row r="652" spans="1:15" s="9" customFormat="1" ht="24" customHeight="1">
      <c r="A652" s="13"/>
      <c r="B652" s="60" t="s">
        <v>676</v>
      </c>
      <c r="C652" s="161" t="s">
        <v>1022</v>
      </c>
      <c r="D652" s="160"/>
      <c r="E652" s="11">
        <f>E653+E661+E686+E689</f>
        <v>493700</v>
      </c>
      <c r="F652" s="11">
        <f>F653+F661+F686+F689</f>
        <v>-45000</v>
      </c>
      <c r="G652" s="11">
        <f t="shared" si="356"/>
        <v>448700</v>
      </c>
      <c r="H652" s="11">
        <f aca="true" t="shared" si="358" ref="H652:O652">H653+H661+H686+H689</f>
        <v>422700</v>
      </c>
      <c r="I652" s="11">
        <f t="shared" si="358"/>
        <v>14000</v>
      </c>
      <c r="J652" s="11">
        <f t="shared" si="358"/>
        <v>0</v>
      </c>
      <c r="K652" s="11">
        <f t="shared" si="358"/>
        <v>0</v>
      </c>
      <c r="L652" s="11">
        <f t="shared" si="358"/>
        <v>12000</v>
      </c>
      <c r="M652" s="11">
        <f t="shared" si="358"/>
        <v>0</v>
      </c>
      <c r="N652" s="11">
        <f t="shared" si="358"/>
        <v>0</v>
      </c>
      <c r="O652" s="11">
        <f t="shared" si="358"/>
        <v>0</v>
      </c>
    </row>
    <row r="653" spans="1:15" ht="21" customHeight="1">
      <c r="A653" s="41"/>
      <c r="B653" s="34"/>
      <c r="C653" s="37">
        <v>31</v>
      </c>
      <c r="D653" s="37" t="s">
        <v>15</v>
      </c>
      <c r="E653" s="38">
        <f>E654+E656+E658</f>
        <v>346000</v>
      </c>
      <c r="F653" s="38">
        <f>F654+F656+F658</f>
        <v>-43600</v>
      </c>
      <c r="G653" s="38">
        <f t="shared" si="356"/>
        <v>302400</v>
      </c>
      <c r="H653" s="38">
        <f>H654+H656+H658</f>
        <v>302400</v>
      </c>
      <c r="I653" s="36">
        <v>0</v>
      </c>
      <c r="J653" s="36">
        <v>0</v>
      </c>
      <c r="K653" s="36">
        <v>0</v>
      </c>
      <c r="L653" s="36">
        <v>0</v>
      </c>
      <c r="M653" s="36">
        <v>0</v>
      </c>
      <c r="N653" s="36">
        <v>0</v>
      </c>
      <c r="O653" s="36">
        <v>0</v>
      </c>
    </row>
    <row r="654" spans="1:15" ht="18" customHeight="1">
      <c r="A654" s="41"/>
      <c r="B654" s="34"/>
      <c r="C654" s="37">
        <v>311</v>
      </c>
      <c r="D654" s="37" t="s">
        <v>336</v>
      </c>
      <c r="E654" s="38">
        <f aca="true" t="shared" si="359" ref="E654:O654">SUM(E655)</f>
        <v>287500</v>
      </c>
      <c r="F654" s="38">
        <f t="shared" si="359"/>
        <v>-32500</v>
      </c>
      <c r="G654" s="38">
        <f t="shared" si="356"/>
        <v>255000</v>
      </c>
      <c r="H654" s="38">
        <f t="shared" si="359"/>
        <v>255000</v>
      </c>
      <c r="I654" s="38">
        <f t="shared" si="359"/>
        <v>0</v>
      </c>
      <c r="J654" s="38">
        <f t="shared" si="359"/>
        <v>0</v>
      </c>
      <c r="K654" s="38">
        <f t="shared" si="359"/>
        <v>0</v>
      </c>
      <c r="L654" s="38">
        <f t="shared" si="359"/>
        <v>0</v>
      </c>
      <c r="M654" s="38">
        <f t="shared" si="359"/>
        <v>0</v>
      </c>
      <c r="N654" s="38">
        <f t="shared" si="359"/>
        <v>0</v>
      </c>
      <c r="O654" s="38">
        <f t="shared" si="359"/>
        <v>0</v>
      </c>
    </row>
    <row r="655" spans="1:15" s="94" customFormat="1" ht="15" customHeight="1">
      <c r="A655" s="88" t="s">
        <v>1093</v>
      </c>
      <c r="B655" s="54"/>
      <c r="C655" s="91">
        <v>3111</v>
      </c>
      <c r="D655" s="91" t="s">
        <v>16</v>
      </c>
      <c r="E655" s="92">
        <v>287500</v>
      </c>
      <c r="F655" s="92">
        <f>G655-E655</f>
        <v>-32500</v>
      </c>
      <c r="G655" s="95">
        <f t="shared" si="356"/>
        <v>255000</v>
      </c>
      <c r="H655" s="95">
        <v>255000</v>
      </c>
      <c r="I655" s="116">
        <v>0</v>
      </c>
      <c r="J655" s="93">
        <v>0</v>
      </c>
      <c r="K655" s="93">
        <v>0</v>
      </c>
      <c r="L655" s="93">
        <v>0</v>
      </c>
      <c r="M655" s="93">
        <v>0</v>
      </c>
      <c r="N655" s="93">
        <v>0</v>
      </c>
      <c r="O655" s="93">
        <v>0</v>
      </c>
    </row>
    <row r="656" spans="1:15" ht="18" customHeight="1">
      <c r="A656" s="39"/>
      <c r="B656" s="34"/>
      <c r="C656" s="37">
        <v>312</v>
      </c>
      <c r="D656" s="37" t="s">
        <v>17</v>
      </c>
      <c r="E656" s="38">
        <f aca="true" t="shared" si="360" ref="E656:O656">SUM(E657)</f>
        <v>7500</v>
      </c>
      <c r="F656" s="38">
        <f t="shared" si="360"/>
        <v>-2500</v>
      </c>
      <c r="G656" s="43">
        <f t="shared" si="356"/>
        <v>5000</v>
      </c>
      <c r="H656" s="43">
        <f t="shared" si="360"/>
        <v>5000</v>
      </c>
      <c r="I656" s="43">
        <f t="shared" si="360"/>
        <v>0</v>
      </c>
      <c r="J656" s="38">
        <f t="shared" si="360"/>
        <v>0</v>
      </c>
      <c r="K656" s="38">
        <f t="shared" si="360"/>
        <v>0</v>
      </c>
      <c r="L656" s="38">
        <f t="shared" si="360"/>
        <v>0</v>
      </c>
      <c r="M656" s="38">
        <f t="shared" si="360"/>
        <v>0</v>
      </c>
      <c r="N656" s="38">
        <f t="shared" si="360"/>
        <v>0</v>
      </c>
      <c r="O656" s="38">
        <f t="shared" si="360"/>
        <v>0</v>
      </c>
    </row>
    <row r="657" spans="1:15" s="94" customFormat="1" ht="15" customHeight="1">
      <c r="A657" s="88" t="s">
        <v>1094</v>
      </c>
      <c r="B657" s="54"/>
      <c r="C657" s="91">
        <v>3121</v>
      </c>
      <c r="D657" s="91" t="s">
        <v>18</v>
      </c>
      <c r="E657" s="92">
        <v>7500</v>
      </c>
      <c r="F657" s="92">
        <f>G657-E657</f>
        <v>-2500</v>
      </c>
      <c r="G657" s="95">
        <f t="shared" si="356"/>
        <v>5000</v>
      </c>
      <c r="H657" s="95">
        <v>5000</v>
      </c>
      <c r="I657" s="116">
        <v>0</v>
      </c>
      <c r="J657" s="93">
        <v>0</v>
      </c>
      <c r="K657" s="93">
        <v>0</v>
      </c>
      <c r="L657" s="93">
        <v>0</v>
      </c>
      <c r="M657" s="93">
        <v>0</v>
      </c>
      <c r="N657" s="93">
        <v>0</v>
      </c>
      <c r="O657" s="93">
        <v>0</v>
      </c>
    </row>
    <row r="658" spans="1:15" ht="18" customHeight="1">
      <c r="A658" s="39"/>
      <c r="B658" s="34"/>
      <c r="C658" s="37">
        <v>313</v>
      </c>
      <c r="D658" s="37" t="s">
        <v>19</v>
      </c>
      <c r="E658" s="38">
        <f aca="true" t="shared" si="361" ref="E658:O658">SUM(E659:E660)</f>
        <v>51000</v>
      </c>
      <c r="F658" s="38">
        <f>SUM(F659:F660)</f>
        <v>-8600</v>
      </c>
      <c r="G658" s="43">
        <f t="shared" si="356"/>
        <v>42400</v>
      </c>
      <c r="H658" s="43">
        <f t="shared" si="361"/>
        <v>42400</v>
      </c>
      <c r="I658" s="43">
        <f t="shared" si="361"/>
        <v>0</v>
      </c>
      <c r="J658" s="38">
        <f t="shared" si="361"/>
        <v>0</v>
      </c>
      <c r="K658" s="38">
        <f t="shared" si="361"/>
        <v>0</v>
      </c>
      <c r="L658" s="38">
        <f t="shared" si="361"/>
        <v>0</v>
      </c>
      <c r="M658" s="38">
        <f t="shared" si="361"/>
        <v>0</v>
      </c>
      <c r="N658" s="38">
        <f>SUM(N659:N660)</f>
        <v>0</v>
      </c>
      <c r="O658" s="38">
        <f t="shared" si="361"/>
        <v>0</v>
      </c>
    </row>
    <row r="659" spans="1:15" s="94" customFormat="1" ht="15" customHeight="1">
      <c r="A659" s="88" t="s">
        <v>1095</v>
      </c>
      <c r="B659" s="54"/>
      <c r="C659" s="91">
        <v>3132</v>
      </c>
      <c r="D659" s="91" t="s">
        <v>337</v>
      </c>
      <c r="E659" s="92">
        <v>50600</v>
      </c>
      <c r="F659" s="92">
        <f>G659-E659</f>
        <v>-8600</v>
      </c>
      <c r="G659" s="95">
        <f t="shared" si="356"/>
        <v>42000</v>
      </c>
      <c r="H659" s="95">
        <v>42000</v>
      </c>
      <c r="I659" s="116">
        <v>0</v>
      </c>
      <c r="J659" s="93">
        <v>0</v>
      </c>
      <c r="K659" s="93">
        <v>0</v>
      </c>
      <c r="L659" s="93">
        <v>0</v>
      </c>
      <c r="M659" s="93">
        <v>0</v>
      </c>
      <c r="N659" s="93">
        <v>0</v>
      </c>
      <c r="O659" s="93">
        <v>0</v>
      </c>
    </row>
    <row r="660" spans="1:15" s="94" customFormat="1" ht="15" customHeight="1">
      <c r="A660" s="88" t="s">
        <v>1096</v>
      </c>
      <c r="B660" s="54"/>
      <c r="C660" s="91">
        <v>3133</v>
      </c>
      <c r="D660" s="91" t="s">
        <v>338</v>
      </c>
      <c r="E660" s="92">
        <v>400</v>
      </c>
      <c r="F660" s="92">
        <f>G660-E660</f>
        <v>0</v>
      </c>
      <c r="G660" s="95">
        <f t="shared" si="356"/>
        <v>400</v>
      </c>
      <c r="H660" s="95">
        <v>400</v>
      </c>
      <c r="I660" s="116">
        <v>0</v>
      </c>
      <c r="J660" s="93">
        <v>0</v>
      </c>
      <c r="K660" s="93">
        <v>0</v>
      </c>
      <c r="L660" s="93">
        <v>0</v>
      </c>
      <c r="M660" s="93">
        <v>0</v>
      </c>
      <c r="N660" s="93">
        <v>0</v>
      </c>
      <c r="O660" s="93">
        <v>0</v>
      </c>
    </row>
    <row r="661" spans="1:15" ht="21" customHeight="1">
      <c r="A661" s="39"/>
      <c r="B661" s="34"/>
      <c r="C661" s="37">
        <v>32</v>
      </c>
      <c r="D661" s="37" t="s">
        <v>35</v>
      </c>
      <c r="E661" s="38">
        <f>E662+E666+E670+E677</f>
        <v>143400</v>
      </c>
      <c r="F661" s="38">
        <f>F662+F666+F670+F677</f>
        <v>-1400</v>
      </c>
      <c r="G661" s="43">
        <f t="shared" si="356"/>
        <v>142000</v>
      </c>
      <c r="H661" s="43">
        <f aca="true" t="shared" si="362" ref="H661:O661">H662+H666+H670+H677</f>
        <v>119000</v>
      </c>
      <c r="I661" s="43">
        <f t="shared" si="362"/>
        <v>11000</v>
      </c>
      <c r="J661" s="38">
        <f t="shared" si="362"/>
        <v>0</v>
      </c>
      <c r="K661" s="38">
        <f t="shared" si="362"/>
        <v>0</v>
      </c>
      <c r="L661" s="38">
        <f t="shared" si="362"/>
        <v>12000</v>
      </c>
      <c r="M661" s="38">
        <f t="shared" si="362"/>
        <v>0</v>
      </c>
      <c r="N661" s="38">
        <f t="shared" si="362"/>
        <v>0</v>
      </c>
      <c r="O661" s="38">
        <f t="shared" si="362"/>
        <v>0</v>
      </c>
    </row>
    <row r="662" spans="1:15" ht="18" customHeight="1">
      <c r="A662" s="39"/>
      <c r="B662" s="39"/>
      <c r="C662" s="46">
        <v>321</v>
      </c>
      <c r="D662" s="31" t="s">
        <v>975</v>
      </c>
      <c r="E662" s="38">
        <f>SUM(E663:E665)</f>
        <v>12000</v>
      </c>
      <c r="F662" s="38">
        <f>SUM(F663:F665)</f>
        <v>-1400</v>
      </c>
      <c r="G662" s="43">
        <f t="shared" si="356"/>
        <v>10600</v>
      </c>
      <c r="H662" s="43">
        <f>SUM(H663:H665)</f>
        <v>7600</v>
      </c>
      <c r="I662" s="43">
        <f aca="true" t="shared" si="363" ref="I662:O662">SUM(I663:I665)</f>
        <v>3000</v>
      </c>
      <c r="J662" s="38">
        <f t="shared" si="363"/>
        <v>0</v>
      </c>
      <c r="K662" s="38">
        <f t="shared" si="363"/>
        <v>0</v>
      </c>
      <c r="L662" s="38">
        <f t="shared" si="363"/>
        <v>0</v>
      </c>
      <c r="M662" s="38">
        <f t="shared" si="363"/>
        <v>0</v>
      </c>
      <c r="N662" s="38">
        <f t="shared" si="363"/>
        <v>0</v>
      </c>
      <c r="O662" s="38">
        <f t="shared" si="363"/>
        <v>0</v>
      </c>
    </row>
    <row r="663" spans="1:15" s="94" customFormat="1" ht="15" customHeight="1">
      <c r="A663" s="88" t="s">
        <v>1097</v>
      </c>
      <c r="B663" s="88"/>
      <c r="C663" s="101">
        <v>3211</v>
      </c>
      <c r="D663" s="90" t="s">
        <v>22</v>
      </c>
      <c r="E663" s="92">
        <v>3000</v>
      </c>
      <c r="F663" s="92">
        <f>G663-E663</f>
        <v>0</v>
      </c>
      <c r="G663" s="95">
        <f>SUM(H663:O663)</f>
        <v>3000</v>
      </c>
      <c r="H663" s="95">
        <v>0</v>
      </c>
      <c r="I663" s="95">
        <v>3000</v>
      </c>
      <c r="J663" s="92">
        <v>0</v>
      </c>
      <c r="K663" s="92">
        <v>0</v>
      </c>
      <c r="L663" s="92">
        <v>0</v>
      </c>
      <c r="M663" s="92">
        <v>0</v>
      </c>
      <c r="N663" s="92">
        <v>0</v>
      </c>
      <c r="O663" s="92">
        <v>0</v>
      </c>
    </row>
    <row r="664" spans="1:15" s="94" customFormat="1" ht="15" customHeight="1">
      <c r="A664" s="88" t="s">
        <v>1098</v>
      </c>
      <c r="B664" s="88"/>
      <c r="C664" s="101">
        <v>3212</v>
      </c>
      <c r="D664" s="90" t="s">
        <v>976</v>
      </c>
      <c r="E664" s="92">
        <v>9000</v>
      </c>
      <c r="F664" s="92">
        <f>G664-E664</f>
        <v>-1400</v>
      </c>
      <c r="G664" s="95">
        <f t="shared" si="356"/>
        <v>7600</v>
      </c>
      <c r="H664" s="95">
        <v>7600</v>
      </c>
      <c r="I664" s="95">
        <v>0</v>
      </c>
      <c r="J664" s="92">
        <v>0</v>
      </c>
      <c r="K664" s="92">
        <v>0</v>
      </c>
      <c r="L664" s="92">
        <v>0</v>
      </c>
      <c r="M664" s="92">
        <v>0</v>
      </c>
      <c r="N664" s="92">
        <v>0</v>
      </c>
      <c r="O664" s="92">
        <v>0</v>
      </c>
    </row>
    <row r="665" spans="1:15" s="94" customFormat="1" ht="15" customHeight="1">
      <c r="A665" s="88" t="s">
        <v>1099</v>
      </c>
      <c r="B665" s="88"/>
      <c r="C665" s="101">
        <v>3213</v>
      </c>
      <c r="D665" s="90" t="s">
        <v>23</v>
      </c>
      <c r="E665" s="92">
        <v>0</v>
      </c>
      <c r="F665" s="92">
        <f>G665-E665</f>
        <v>0</v>
      </c>
      <c r="G665" s="95">
        <f t="shared" si="356"/>
        <v>0</v>
      </c>
      <c r="H665" s="95">
        <v>0</v>
      </c>
      <c r="I665" s="95">
        <v>0</v>
      </c>
      <c r="J665" s="92">
        <v>0</v>
      </c>
      <c r="K665" s="92">
        <v>0</v>
      </c>
      <c r="L665" s="92">
        <v>0</v>
      </c>
      <c r="M665" s="92">
        <v>0</v>
      </c>
      <c r="N665" s="92">
        <v>0</v>
      </c>
      <c r="O665" s="92">
        <v>0</v>
      </c>
    </row>
    <row r="666" spans="1:15" ht="17.25" customHeight="1">
      <c r="A666" s="39" t="s">
        <v>0</v>
      </c>
      <c r="B666" s="34"/>
      <c r="C666" s="37">
        <v>322</v>
      </c>
      <c r="D666" s="37" t="s">
        <v>24</v>
      </c>
      <c r="E666" s="38">
        <f>E667+E668+E669</f>
        <v>17000</v>
      </c>
      <c r="F666" s="38">
        <f>F667+F668+F669</f>
        <v>0</v>
      </c>
      <c r="G666" s="43">
        <f t="shared" si="356"/>
        <v>17000</v>
      </c>
      <c r="H666" s="43">
        <f aca="true" t="shared" si="364" ref="H666:O666">H667+H668+H669</f>
        <v>14000</v>
      </c>
      <c r="I666" s="43">
        <f t="shared" si="364"/>
        <v>3000</v>
      </c>
      <c r="J666" s="38">
        <f t="shared" si="364"/>
        <v>0</v>
      </c>
      <c r="K666" s="38">
        <f t="shared" si="364"/>
        <v>0</v>
      </c>
      <c r="L666" s="38">
        <f t="shared" si="364"/>
        <v>0</v>
      </c>
      <c r="M666" s="38">
        <f t="shared" si="364"/>
        <v>0</v>
      </c>
      <c r="N666" s="38">
        <f t="shared" si="364"/>
        <v>0</v>
      </c>
      <c r="O666" s="38">
        <f t="shared" si="364"/>
        <v>0</v>
      </c>
    </row>
    <row r="667" spans="1:15" s="94" customFormat="1" ht="14.25" customHeight="1">
      <c r="A667" s="88" t="s">
        <v>1100</v>
      </c>
      <c r="B667" s="54"/>
      <c r="C667" s="91">
        <v>3221</v>
      </c>
      <c r="D667" s="91" t="s">
        <v>1003</v>
      </c>
      <c r="E667" s="92">
        <v>10000</v>
      </c>
      <c r="F667" s="92">
        <f>G667-E667</f>
        <v>0</v>
      </c>
      <c r="G667" s="95">
        <f t="shared" si="356"/>
        <v>10000</v>
      </c>
      <c r="H667" s="95">
        <v>7000</v>
      </c>
      <c r="I667" s="95">
        <v>3000</v>
      </c>
      <c r="J667" s="93">
        <v>0</v>
      </c>
      <c r="K667" s="93">
        <v>0</v>
      </c>
      <c r="L667" s="93">
        <v>0</v>
      </c>
      <c r="M667" s="93">
        <v>0</v>
      </c>
      <c r="N667" s="93">
        <v>0</v>
      </c>
      <c r="O667" s="93">
        <v>0</v>
      </c>
    </row>
    <row r="668" spans="1:15" s="94" customFormat="1" ht="14.25" customHeight="1">
      <c r="A668" s="88" t="s">
        <v>1101</v>
      </c>
      <c r="B668" s="54"/>
      <c r="C668" s="91">
        <v>3224</v>
      </c>
      <c r="D668" s="91" t="s">
        <v>1004</v>
      </c>
      <c r="E668" s="92">
        <v>4000</v>
      </c>
      <c r="F668" s="92">
        <f>G668-E668</f>
        <v>0</v>
      </c>
      <c r="G668" s="95">
        <f t="shared" si="356"/>
        <v>4000</v>
      </c>
      <c r="H668" s="95">
        <v>4000</v>
      </c>
      <c r="I668" s="116">
        <v>0</v>
      </c>
      <c r="J668" s="93">
        <v>0</v>
      </c>
      <c r="K668" s="93">
        <v>0</v>
      </c>
      <c r="L668" s="93">
        <v>0</v>
      </c>
      <c r="M668" s="93">
        <v>0</v>
      </c>
      <c r="N668" s="93">
        <v>0</v>
      </c>
      <c r="O668" s="93">
        <v>0</v>
      </c>
    </row>
    <row r="669" spans="1:15" s="94" customFormat="1" ht="14.25" customHeight="1">
      <c r="A669" s="88" t="s">
        <v>1102</v>
      </c>
      <c r="B669" s="54"/>
      <c r="C669" s="91">
        <v>3225</v>
      </c>
      <c r="D669" s="91" t="s">
        <v>1005</v>
      </c>
      <c r="E669" s="92">
        <v>3000</v>
      </c>
      <c r="F669" s="92">
        <f>G669-E669</f>
        <v>0</v>
      </c>
      <c r="G669" s="95">
        <f t="shared" si="356"/>
        <v>3000</v>
      </c>
      <c r="H669" s="95">
        <v>3000</v>
      </c>
      <c r="I669" s="116">
        <v>0</v>
      </c>
      <c r="J669" s="93">
        <v>0</v>
      </c>
      <c r="K669" s="93">
        <v>0</v>
      </c>
      <c r="L669" s="93">
        <v>0</v>
      </c>
      <c r="M669" s="93">
        <v>0</v>
      </c>
      <c r="N669" s="93">
        <v>0</v>
      </c>
      <c r="O669" s="93">
        <v>0</v>
      </c>
    </row>
    <row r="670" spans="1:15" ht="18" customHeight="1">
      <c r="A670" s="41"/>
      <c r="B670" s="34"/>
      <c r="C670" s="37">
        <v>323</v>
      </c>
      <c r="D670" s="37" t="s">
        <v>29</v>
      </c>
      <c r="E670" s="38">
        <f>SUM(E671:E676)</f>
        <v>95450</v>
      </c>
      <c r="F670" s="38">
        <f>SUM(F671:F676)</f>
        <v>0</v>
      </c>
      <c r="G670" s="43">
        <f t="shared" si="356"/>
        <v>95450</v>
      </c>
      <c r="H670" s="43">
        <f aca="true" t="shared" si="365" ref="H670:O670">SUM(H671:H676)</f>
        <v>83700</v>
      </c>
      <c r="I670" s="43">
        <f t="shared" si="365"/>
        <v>4250</v>
      </c>
      <c r="J670" s="38">
        <f t="shared" si="365"/>
        <v>0</v>
      </c>
      <c r="K670" s="38">
        <f t="shared" si="365"/>
        <v>0</v>
      </c>
      <c r="L670" s="38">
        <f t="shared" si="365"/>
        <v>7500</v>
      </c>
      <c r="M670" s="38">
        <f t="shared" si="365"/>
        <v>0</v>
      </c>
      <c r="N670" s="38">
        <f>SUM(N671:N676)</f>
        <v>0</v>
      </c>
      <c r="O670" s="38">
        <f t="shared" si="365"/>
        <v>0</v>
      </c>
    </row>
    <row r="671" spans="1:15" s="94" customFormat="1" ht="14.25" customHeight="1">
      <c r="A671" s="88" t="s">
        <v>1103</v>
      </c>
      <c r="B671" s="54"/>
      <c r="C671" s="91">
        <v>3231</v>
      </c>
      <c r="D671" s="91" t="s">
        <v>30</v>
      </c>
      <c r="E671" s="92">
        <v>8500</v>
      </c>
      <c r="F671" s="92">
        <f aca="true" t="shared" si="366" ref="F671:F676">G671-E671</f>
        <v>-200</v>
      </c>
      <c r="G671" s="95">
        <f t="shared" si="356"/>
        <v>8300</v>
      </c>
      <c r="H671" s="95">
        <v>8300</v>
      </c>
      <c r="I671" s="95">
        <v>0</v>
      </c>
      <c r="J671" s="93">
        <v>0</v>
      </c>
      <c r="K671" s="93">
        <v>0</v>
      </c>
      <c r="L671" s="93">
        <v>0</v>
      </c>
      <c r="M671" s="93">
        <v>0</v>
      </c>
      <c r="N671" s="93">
        <v>0</v>
      </c>
      <c r="O671" s="93">
        <v>0</v>
      </c>
    </row>
    <row r="672" spans="1:15" s="94" customFormat="1" ht="14.25" customHeight="1">
      <c r="A672" s="88" t="s">
        <v>1104</v>
      </c>
      <c r="B672" s="54"/>
      <c r="C672" s="91">
        <v>3232</v>
      </c>
      <c r="D672" s="91" t="s">
        <v>724</v>
      </c>
      <c r="E672" s="92">
        <v>6000</v>
      </c>
      <c r="F672" s="92">
        <f t="shared" si="366"/>
        <v>200</v>
      </c>
      <c r="G672" s="95">
        <f t="shared" si="356"/>
        <v>6200</v>
      </c>
      <c r="H672" s="95">
        <v>6200</v>
      </c>
      <c r="I672" s="95">
        <v>0</v>
      </c>
      <c r="J672" s="93">
        <v>0</v>
      </c>
      <c r="K672" s="93">
        <v>0</v>
      </c>
      <c r="L672" s="93">
        <v>0</v>
      </c>
      <c r="M672" s="93">
        <v>0</v>
      </c>
      <c r="N672" s="93">
        <v>0</v>
      </c>
      <c r="O672" s="93">
        <v>0</v>
      </c>
    </row>
    <row r="673" spans="1:15" s="94" customFormat="1" ht="14.25" customHeight="1">
      <c r="A673" s="88" t="s">
        <v>1105</v>
      </c>
      <c r="B673" s="54"/>
      <c r="C673" s="91">
        <v>3233</v>
      </c>
      <c r="D673" s="91" t="s">
        <v>557</v>
      </c>
      <c r="E673" s="92">
        <v>3500</v>
      </c>
      <c r="F673" s="92">
        <f t="shared" si="366"/>
        <v>0</v>
      </c>
      <c r="G673" s="95">
        <f t="shared" si="356"/>
        <v>3500</v>
      </c>
      <c r="H673" s="95">
        <v>3500</v>
      </c>
      <c r="I673" s="95">
        <v>0</v>
      </c>
      <c r="J673" s="93">
        <v>0</v>
      </c>
      <c r="K673" s="93">
        <v>0</v>
      </c>
      <c r="L673" s="95">
        <v>0</v>
      </c>
      <c r="M673" s="93">
        <v>0</v>
      </c>
      <c r="N673" s="93">
        <v>0</v>
      </c>
      <c r="O673" s="93">
        <v>0</v>
      </c>
    </row>
    <row r="674" spans="1:15" s="94" customFormat="1" ht="14.25" customHeight="1">
      <c r="A674" s="88" t="s">
        <v>1106</v>
      </c>
      <c r="B674" s="54"/>
      <c r="C674" s="91">
        <v>3237</v>
      </c>
      <c r="D674" s="91" t="s">
        <v>1006</v>
      </c>
      <c r="E674" s="92">
        <v>56450</v>
      </c>
      <c r="F674" s="92">
        <f t="shared" si="366"/>
        <v>0</v>
      </c>
      <c r="G674" s="95">
        <f t="shared" si="356"/>
        <v>56450</v>
      </c>
      <c r="H674" s="95">
        <v>44700</v>
      </c>
      <c r="I674" s="95">
        <v>4250</v>
      </c>
      <c r="J674" s="93">
        <v>0</v>
      </c>
      <c r="K674" s="93">
        <v>0</v>
      </c>
      <c r="L674" s="95">
        <v>7500</v>
      </c>
      <c r="M674" s="93">
        <v>0</v>
      </c>
      <c r="N674" s="93">
        <v>0</v>
      </c>
      <c r="O674" s="93">
        <v>0</v>
      </c>
    </row>
    <row r="675" spans="1:15" s="94" customFormat="1" ht="14.25" customHeight="1">
      <c r="A675" s="88" t="s">
        <v>1107</v>
      </c>
      <c r="B675" s="54"/>
      <c r="C675" s="91">
        <v>3238</v>
      </c>
      <c r="D675" s="91" t="s">
        <v>750</v>
      </c>
      <c r="E675" s="92">
        <v>15000</v>
      </c>
      <c r="F675" s="92">
        <f t="shared" si="366"/>
        <v>0</v>
      </c>
      <c r="G675" s="95">
        <f t="shared" si="356"/>
        <v>15000</v>
      </c>
      <c r="H675" s="95">
        <v>15000</v>
      </c>
      <c r="I675" s="95">
        <v>0</v>
      </c>
      <c r="J675" s="93">
        <v>0</v>
      </c>
      <c r="K675" s="93">
        <v>0</v>
      </c>
      <c r="L675" s="93">
        <v>0</v>
      </c>
      <c r="M675" s="93">
        <v>0</v>
      </c>
      <c r="N675" s="93">
        <v>0</v>
      </c>
      <c r="O675" s="93">
        <v>0</v>
      </c>
    </row>
    <row r="676" spans="1:15" s="94" customFormat="1" ht="14.25" customHeight="1">
      <c r="A676" s="88" t="s">
        <v>1108</v>
      </c>
      <c r="B676" s="54"/>
      <c r="C676" s="91">
        <v>3239</v>
      </c>
      <c r="D676" s="91" t="s">
        <v>364</v>
      </c>
      <c r="E676" s="92">
        <v>6000</v>
      </c>
      <c r="F676" s="92">
        <f t="shared" si="366"/>
        <v>0</v>
      </c>
      <c r="G676" s="95">
        <f t="shared" si="356"/>
        <v>6000</v>
      </c>
      <c r="H676" s="95">
        <v>6000</v>
      </c>
      <c r="I676" s="95">
        <v>0</v>
      </c>
      <c r="J676" s="93">
        <v>0</v>
      </c>
      <c r="K676" s="93">
        <v>0</v>
      </c>
      <c r="L676" s="92">
        <v>0</v>
      </c>
      <c r="M676" s="93">
        <v>0</v>
      </c>
      <c r="N676" s="93">
        <v>0</v>
      </c>
      <c r="O676" s="93">
        <v>0</v>
      </c>
    </row>
    <row r="677" spans="1:15" ht="18" customHeight="1">
      <c r="A677" s="41" t="s">
        <v>0</v>
      </c>
      <c r="B677" s="34"/>
      <c r="C677" s="37">
        <v>329</v>
      </c>
      <c r="D677" s="37" t="s">
        <v>1007</v>
      </c>
      <c r="E677" s="38">
        <f>SUM(E678:E682)</f>
        <v>18950</v>
      </c>
      <c r="F677" s="38">
        <f>SUM(F678:F682)</f>
        <v>0</v>
      </c>
      <c r="G677" s="43">
        <f t="shared" si="356"/>
        <v>18950</v>
      </c>
      <c r="H677" s="43">
        <f>SUM(H678:H682)</f>
        <v>13700</v>
      </c>
      <c r="I677" s="43">
        <f aca="true" t="shared" si="367" ref="I677:O677">SUM(I678:I682)</f>
        <v>750</v>
      </c>
      <c r="J677" s="43">
        <f t="shared" si="367"/>
        <v>0</v>
      </c>
      <c r="K677" s="43">
        <f t="shared" si="367"/>
        <v>0</v>
      </c>
      <c r="L677" s="43">
        <f t="shared" si="367"/>
        <v>4500</v>
      </c>
      <c r="M677" s="43">
        <f t="shared" si="367"/>
        <v>0</v>
      </c>
      <c r="N677" s="43">
        <f t="shared" si="367"/>
        <v>0</v>
      </c>
      <c r="O677" s="43">
        <f t="shared" si="367"/>
        <v>0</v>
      </c>
    </row>
    <row r="678" spans="1:15" s="94" customFormat="1" ht="14.25" customHeight="1">
      <c r="A678" s="88" t="s">
        <v>1109</v>
      </c>
      <c r="B678" s="54"/>
      <c r="C678" s="91">
        <v>3292</v>
      </c>
      <c r="D678" s="91" t="s">
        <v>565</v>
      </c>
      <c r="E678" s="92">
        <v>8700</v>
      </c>
      <c r="F678" s="92">
        <f>G678-E678</f>
        <v>0</v>
      </c>
      <c r="G678" s="95">
        <f t="shared" si="356"/>
        <v>8700</v>
      </c>
      <c r="H678" s="95">
        <v>8700</v>
      </c>
      <c r="I678" s="116">
        <v>0</v>
      </c>
      <c r="J678" s="93">
        <v>0</v>
      </c>
      <c r="K678" s="93">
        <v>0</v>
      </c>
      <c r="L678" s="93">
        <v>0</v>
      </c>
      <c r="M678" s="93">
        <v>0</v>
      </c>
      <c r="N678" s="93">
        <v>0</v>
      </c>
      <c r="O678" s="93">
        <v>0</v>
      </c>
    </row>
    <row r="679" spans="1:15" s="94" customFormat="1" ht="14.25" customHeight="1">
      <c r="A679" s="88" t="s">
        <v>1110</v>
      </c>
      <c r="B679" s="88"/>
      <c r="C679" s="101">
        <v>3293</v>
      </c>
      <c r="D679" s="90" t="s">
        <v>560</v>
      </c>
      <c r="E679" s="92">
        <v>4500</v>
      </c>
      <c r="F679" s="92">
        <f>G679-E679</f>
        <v>0</v>
      </c>
      <c r="G679" s="95">
        <f aca="true" t="shared" si="368" ref="G679:G691">SUM(H679:O679)</f>
        <v>4500</v>
      </c>
      <c r="H679" s="95">
        <v>0</v>
      </c>
      <c r="I679" s="95">
        <v>0</v>
      </c>
      <c r="J679" s="92">
        <v>0</v>
      </c>
      <c r="K679" s="92">
        <v>0</v>
      </c>
      <c r="L679" s="92">
        <v>4500</v>
      </c>
      <c r="M679" s="93">
        <v>0</v>
      </c>
      <c r="N679" s="93">
        <v>0</v>
      </c>
      <c r="O679" s="93">
        <v>0</v>
      </c>
    </row>
    <row r="680" spans="1:15" s="135" customFormat="1" ht="14.25" customHeight="1">
      <c r="A680" s="88" t="s">
        <v>1111</v>
      </c>
      <c r="B680" s="88"/>
      <c r="C680" s="101">
        <v>3294</v>
      </c>
      <c r="D680" s="90" t="s">
        <v>1112</v>
      </c>
      <c r="E680" s="92">
        <v>0</v>
      </c>
      <c r="F680" s="92">
        <f>G680-E680</f>
        <v>0</v>
      </c>
      <c r="G680" s="95">
        <f t="shared" si="368"/>
        <v>0</v>
      </c>
      <c r="H680" s="95">
        <v>0</v>
      </c>
      <c r="I680" s="95">
        <v>0</v>
      </c>
      <c r="J680" s="92">
        <v>0</v>
      </c>
      <c r="K680" s="92">
        <v>0</v>
      </c>
      <c r="L680" s="92">
        <v>0</v>
      </c>
      <c r="M680" s="93">
        <v>0</v>
      </c>
      <c r="N680" s="93">
        <v>0</v>
      </c>
      <c r="O680" s="93">
        <v>0</v>
      </c>
    </row>
    <row r="681" spans="1:15" s="135" customFormat="1" ht="14.25" customHeight="1">
      <c r="A681" s="88" t="s">
        <v>1141</v>
      </c>
      <c r="B681" s="88"/>
      <c r="C681" s="101">
        <v>3295</v>
      </c>
      <c r="D681" s="90" t="s">
        <v>566</v>
      </c>
      <c r="E681" s="92">
        <v>5000</v>
      </c>
      <c r="F681" s="92">
        <f>G681-E681</f>
        <v>0</v>
      </c>
      <c r="G681" s="95">
        <f>SUM(H681:O681)</f>
        <v>5000</v>
      </c>
      <c r="H681" s="95">
        <v>5000</v>
      </c>
      <c r="I681" s="95">
        <v>0</v>
      </c>
      <c r="J681" s="92">
        <v>0</v>
      </c>
      <c r="K681" s="92">
        <v>0</v>
      </c>
      <c r="L681" s="92">
        <v>0</v>
      </c>
      <c r="M681" s="93">
        <v>0</v>
      </c>
      <c r="N681" s="93">
        <v>0</v>
      </c>
      <c r="O681" s="93">
        <v>0</v>
      </c>
    </row>
    <row r="682" spans="1:15" s="135" customFormat="1" ht="14.25" customHeight="1">
      <c r="A682" s="88" t="s">
        <v>1113</v>
      </c>
      <c r="B682" s="88"/>
      <c r="C682" s="101">
        <v>3299</v>
      </c>
      <c r="D682" s="90" t="s">
        <v>561</v>
      </c>
      <c r="E682" s="92">
        <v>750</v>
      </c>
      <c r="F682" s="92">
        <f>G682-E682</f>
        <v>0</v>
      </c>
      <c r="G682" s="95">
        <f>SUM(H682:O682)</f>
        <v>750</v>
      </c>
      <c r="H682" s="95">
        <v>0</v>
      </c>
      <c r="I682" s="95">
        <v>750</v>
      </c>
      <c r="J682" s="92">
        <v>0</v>
      </c>
      <c r="K682" s="92">
        <v>0</v>
      </c>
      <c r="L682" s="92">
        <v>0</v>
      </c>
      <c r="M682" s="93">
        <v>0</v>
      </c>
      <c r="N682" s="93">
        <v>0</v>
      </c>
      <c r="O682" s="93">
        <v>0</v>
      </c>
    </row>
    <row r="683" spans="1:15" s="131" customFormat="1" ht="17.25" customHeight="1">
      <c r="A683" s="179" t="s">
        <v>2</v>
      </c>
      <c r="B683" s="180" t="s">
        <v>44</v>
      </c>
      <c r="C683" s="181" t="s">
        <v>554</v>
      </c>
      <c r="D683" s="183" t="s">
        <v>59</v>
      </c>
      <c r="E683" s="189" t="s">
        <v>1052</v>
      </c>
      <c r="F683" s="189" t="s">
        <v>921</v>
      </c>
      <c r="G683" s="185" t="s">
        <v>1053</v>
      </c>
      <c r="H683" s="182" t="s">
        <v>1054</v>
      </c>
      <c r="I683" s="182"/>
      <c r="J683" s="182"/>
      <c r="K683" s="182"/>
      <c r="L683" s="182"/>
      <c r="M683" s="182"/>
      <c r="N683" s="182"/>
      <c r="O683" s="182"/>
    </row>
    <row r="684" spans="1:15" ht="36" customHeight="1">
      <c r="A684" s="179"/>
      <c r="B684" s="179"/>
      <c r="C684" s="182"/>
      <c r="D684" s="183"/>
      <c r="E684" s="190"/>
      <c r="F684" s="190"/>
      <c r="G684" s="186"/>
      <c r="H684" s="102" t="s">
        <v>272</v>
      </c>
      <c r="I684" s="102" t="s">
        <v>45</v>
      </c>
      <c r="J684" s="102" t="s">
        <v>271</v>
      </c>
      <c r="K684" s="102" t="s">
        <v>273</v>
      </c>
      <c r="L684" s="102" t="s">
        <v>46</v>
      </c>
      <c r="M684" s="102" t="s">
        <v>738</v>
      </c>
      <c r="N684" s="102" t="s">
        <v>274</v>
      </c>
      <c r="O684" s="102" t="s">
        <v>628</v>
      </c>
    </row>
    <row r="685" spans="1:15" ht="10.5" customHeight="1">
      <c r="A685" s="54">
        <v>1</v>
      </c>
      <c r="B685" s="54">
        <v>2</v>
      </c>
      <c r="C685" s="54">
        <v>3</v>
      </c>
      <c r="D685" s="54">
        <v>4</v>
      </c>
      <c r="E685" s="54">
        <v>5</v>
      </c>
      <c r="F685" s="54">
        <v>6</v>
      </c>
      <c r="G685" s="150">
        <v>7</v>
      </c>
      <c r="H685" s="54">
        <v>8</v>
      </c>
      <c r="I685" s="54">
        <v>9</v>
      </c>
      <c r="J685" s="54">
        <v>10</v>
      </c>
      <c r="K685" s="54">
        <v>11</v>
      </c>
      <c r="L685" s="54">
        <v>12</v>
      </c>
      <c r="M685" s="54">
        <v>13</v>
      </c>
      <c r="N685" s="54">
        <v>14</v>
      </c>
      <c r="O685" s="54">
        <v>15</v>
      </c>
    </row>
    <row r="686" spans="1:15" ht="21" customHeight="1">
      <c r="A686" s="39"/>
      <c r="B686" s="39"/>
      <c r="C686" s="37">
        <v>34</v>
      </c>
      <c r="D686" s="37" t="s">
        <v>991</v>
      </c>
      <c r="E686" s="38">
        <f>E687</f>
        <v>4300</v>
      </c>
      <c r="F686" s="38">
        <f>F687</f>
        <v>0</v>
      </c>
      <c r="G686" s="43">
        <f t="shared" si="368"/>
        <v>4300</v>
      </c>
      <c r="H686" s="38">
        <f>H687</f>
        <v>1300</v>
      </c>
      <c r="I686" s="38">
        <f aca="true" t="shared" si="369" ref="I686:O686">I687</f>
        <v>3000</v>
      </c>
      <c r="J686" s="38">
        <f t="shared" si="369"/>
        <v>0</v>
      </c>
      <c r="K686" s="38">
        <f t="shared" si="369"/>
        <v>0</v>
      </c>
      <c r="L686" s="38">
        <f t="shared" si="369"/>
        <v>0</v>
      </c>
      <c r="M686" s="38">
        <f t="shared" si="369"/>
        <v>0</v>
      </c>
      <c r="N686" s="38">
        <f t="shared" si="369"/>
        <v>0</v>
      </c>
      <c r="O686" s="38">
        <f t="shared" si="369"/>
        <v>0</v>
      </c>
    </row>
    <row r="687" spans="1:15" ht="18" customHeight="1">
      <c r="A687" s="39"/>
      <c r="B687" s="39"/>
      <c r="C687" s="37">
        <v>343</v>
      </c>
      <c r="D687" s="37" t="s">
        <v>711</v>
      </c>
      <c r="E687" s="38">
        <f aca="true" t="shared" si="370" ref="E687:O687">SUM(E688)</f>
        <v>4300</v>
      </c>
      <c r="F687" s="38">
        <f t="shared" si="370"/>
        <v>0</v>
      </c>
      <c r="G687" s="43">
        <f t="shared" si="368"/>
        <v>4300</v>
      </c>
      <c r="H687" s="38">
        <f t="shared" si="370"/>
        <v>1300</v>
      </c>
      <c r="I687" s="38">
        <f t="shared" si="370"/>
        <v>3000</v>
      </c>
      <c r="J687" s="38">
        <f t="shared" si="370"/>
        <v>0</v>
      </c>
      <c r="K687" s="38">
        <f t="shared" si="370"/>
        <v>0</v>
      </c>
      <c r="L687" s="38">
        <f t="shared" si="370"/>
        <v>0</v>
      </c>
      <c r="M687" s="38">
        <f t="shared" si="370"/>
        <v>0</v>
      </c>
      <c r="N687" s="38">
        <f t="shared" si="370"/>
        <v>0</v>
      </c>
      <c r="O687" s="38">
        <f t="shared" si="370"/>
        <v>0</v>
      </c>
    </row>
    <row r="688" spans="1:15" s="94" customFormat="1" ht="14.25" customHeight="1">
      <c r="A688" s="88" t="s">
        <v>1114</v>
      </c>
      <c r="B688" s="88"/>
      <c r="C688" s="91">
        <v>3431</v>
      </c>
      <c r="D688" s="91" t="s">
        <v>992</v>
      </c>
      <c r="E688" s="92">
        <v>4300</v>
      </c>
      <c r="F688" s="92">
        <f>G688-E688</f>
        <v>0</v>
      </c>
      <c r="G688" s="95">
        <f t="shared" si="368"/>
        <v>4300</v>
      </c>
      <c r="H688" s="95">
        <v>1300</v>
      </c>
      <c r="I688" s="95">
        <v>3000</v>
      </c>
      <c r="J688" s="95">
        <v>0</v>
      </c>
      <c r="K688" s="95">
        <v>0</v>
      </c>
      <c r="L688" s="92">
        <v>0</v>
      </c>
      <c r="M688" s="92">
        <v>0</v>
      </c>
      <c r="N688" s="92">
        <v>0</v>
      </c>
      <c r="O688" s="92">
        <v>0</v>
      </c>
    </row>
    <row r="689" spans="1:15" ht="21" customHeight="1">
      <c r="A689" s="39"/>
      <c r="B689" s="39"/>
      <c r="C689" s="37">
        <v>38</v>
      </c>
      <c r="D689" s="37" t="s">
        <v>717</v>
      </c>
      <c r="E689" s="38">
        <f>E690</f>
        <v>0</v>
      </c>
      <c r="F689" s="38">
        <f>F690</f>
        <v>0</v>
      </c>
      <c r="G689" s="43">
        <f t="shared" si="368"/>
        <v>0</v>
      </c>
      <c r="H689" s="43">
        <f>H690</f>
        <v>0</v>
      </c>
      <c r="I689" s="43">
        <f aca="true" t="shared" si="371" ref="I689:O689">I690</f>
        <v>0</v>
      </c>
      <c r="J689" s="43">
        <f t="shared" si="371"/>
        <v>0</v>
      </c>
      <c r="K689" s="43">
        <f t="shared" si="371"/>
        <v>0</v>
      </c>
      <c r="L689" s="38">
        <f t="shared" si="371"/>
        <v>0</v>
      </c>
      <c r="M689" s="38">
        <f t="shared" si="371"/>
        <v>0</v>
      </c>
      <c r="N689" s="38">
        <f t="shared" si="371"/>
        <v>0</v>
      </c>
      <c r="O689" s="38">
        <f t="shared" si="371"/>
        <v>0</v>
      </c>
    </row>
    <row r="690" spans="1:15" ht="18" customHeight="1">
      <c r="A690" s="39"/>
      <c r="B690" s="39"/>
      <c r="C690" s="37">
        <v>381</v>
      </c>
      <c r="D690" s="37" t="s">
        <v>718</v>
      </c>
      <c r="E690" s="38">
        <f aca="true" t="shared" si="372" ref="E690:O690">SUM(E691)</f>
        <v>0</v>
      </c>
      <c r="F690" s="38">
        <f t="shared" si="372"/>
        <v>0</v>
      </c>
      <c r="G690" s="43">
        <f t="shared" si="368"/>
        <v>0</v>
      </c>
      <c r="H690" s="43">
        <f t="shared" si="372"/>
        <v>0</v>
      </c>
      <c r="I690" s="43">
        <f t="shared" si="372"/>
        <v>0</v>
      </c>
      <c r="J690" s="43">
        <f t="shared" si="372"/>
        <v>0</v>
      </c>
      <c r="K690" s="43">
        <f t="shared" si="372"/>
        <v>0</v>
      </c>
      <c r="L690" s="38">
        <f t="shared" si="372"/>
        <v>0</v>
      </c>
      <c r="M690" s="38">
        <f t="shared" si="372"/>
        <v>0</v>
      </c>
      <c r="N690" s="38">
        <f t="shared" si="372"/>
        <v>0</v>
      </c>
      <c r="O690" s="38">
        <f t="shared" si="372"/>
        <v>0</v>
      </c>
    </row>
    <row r="691" spans="1:15" s="94" customFormat="1" ht="14.25" customHeight="1">
      <c r="A691" s="88" t="s">
        <v>1115</v>
      </c>
      <c r="B691" s="88"/>
      <c r="C691" s="91">
        <v>3811</v>
      </c>
      <c r="D691" s="91" t="s">
        <v>933</v>
      </c>
      <c r="E691" s="92">
        <v>0</v>
      </c>
      <c r="F691" s="92">
        <f>G691-E691</f>
        <v>0</v>
      </c>
      <c r="G691" s="95">
        <f t="shared" si="368"/>
        <v>0</v>
      </c>
      <c r="H691" s="95">
        <v>0</v>
      </c>
      <c r="I691" s="95">
        <v>0</v>
      </c>
      <c r="J691" s="95">
        <v>0</v>
      </c>
      <c r="K691" s="95">
        <v>0</v>
      </c>
      <c r="L691" s="92">
        <v>0</v>
      </c>
      <c r="M691" s="92">
        <v>0</v>
      </c>
      <c r="N691" s="92">
        <v>0</v>
      </c>
      <c r="O691" s="92">
        <v>0</v>
      </c>
    </row>
    <row r="692" spans="1:15" s="9" customFormat="1" ht="24" customHeight="1">
      <c r="A692" s="19"/>
      <c r="B692" s="60" t="s">
        <v>676</v>
      </c>
      <c r="C692" s="168" t="s">
        <v>1116</v>
      </c>
      <c r="D692" s="169"/>
      <c r="E692" s="11">
        <f>E693+E702</f>
        <v>140000</v>
      </c>
      <c r="F692" s="11">
        <f>F693+F702</f>
        <v>0</v>
      </c>
      <c r="G692" s="117">
        <f t="shared" si="356"/>
        <v>140000</v>
      </c>
      <c r="H692" s="117">
        <f aca="true" t="shared" si="373" ref="H692:O692">H693+H702</f>
        <v>77000</v>
      </c>
      <c r="I692" s="117">
        <f t="shared" si="373"/>
        <v>0</v>
      </c>
      <c r="J692" s="117">
        <f t="shared" si="373"/>
        <v>0</v>
      </c>
      <c r="K692" s="117">
        <f t="shared" si="373"/>
        <v>60000</v>
      </c>
      <c r="L692" s="11">
        <f t="shared" si="373"/>
        <v>3000</v>
      </c>
      <c r="M692" s="11">
        <f t="shared" si="373"/>
        <v>0</v>
      </c>
      <c r="N692" s="11">
        <f t="shared" si="373"/>
        <v>0</v>
      </c>
      <c r="O692" s="11">
        <f t="shared" si="373"/>
        <v>0</v>
      </c>
    </row>
    <row r="693" spans="1:15" ht="21" customHeight="1">
      <c r="A693" s="39"/>
      <c r="B693" s="39"/>
      <c r="C693" s="37">
        <v>42</v>
      </c>
      <c r="D693" s="37" t="s">
        <v>574</v>
      </c>
      <c r="E693" s="38">
        <f>SUM(E694+E697+E699)</f>
        <v>140000</v>
      </c>
      <c r="F693" s="38">
        <f>SUM(F694+F697+F699)</f>
        <v>0</v>
      </c>
      <c r="G693" s="43">
        <f t="shared" si="356"/>
        <v>140000</v>
      </c>
      <c r="H693" s="43">
        <f aca="true" t="shared" si="374" ref="H693:O693">SUM(H694+H697+H699)</f>
        <v>77000</v>
      </c>
      <c r="I693" s="43">
        <f t="shared" si="374"/>
        <v>0</v>
      </c>
      <c r="J693" s="43">
        <f t="shared" si="374"/>
        <v>0</v>
      </c>
      <c r="K693" s="43">
        <f t="shared" si="374"/>
        <v>60000</v>
      </c>
      <c r="L693" s="38">
        <f t="shared" si="374"/>
        <v>3000</v>
      </c>
      <c r="M693" s="38">
        <f t="shared" si="374"/>
        <v>0</v>
      </c>
      <c r="N693" s="38">
        <f t="shared" si="374"/>
        <v>0</v>
      </c>
      <c r="O693" s="38">
        <f t="shared" si="374"/>
        <v>0</v>
      </c>
    </row>
    <row r="694" spans="1:15" ht="18" customHeight="1">
      <c r="A694" s="39"/>
      <c r="B694" s="39"/>
      <c r="C694" s="37">
        <v>422</v>
      </c>
      <c r="D694" s="37" t="s">
        <v>575</v>
      </c>
      <c r="E694" s="38">
        <f>E695+E696</f>
        <v>11000</v>
      </c>
      <c r="F694" s="38">
        <f>F695+F696</f>
        <v>0</v>
      </c>
      <c r="G694" s="43">
        <f t="shared" si="356"/>
        <v>11000</v>
      </c>
      <c r="H694" s="43">
        <f>H695+H696</f>
        <v>11000</v>
      </c>
      <c r="I694" s="43">
        <f aca="true" t="shared" si="375" ref="I694:O694">I695+I696</f>
        <v>0</v>
      </c>
      <c r="J694" s="43">
        <f t="shared" si="375"/>
        <v>0</v>
      </c>
      <c r="K694" s="43">
        <f t="shared" si="375"/>
        <v>0</v>
      </c>
      <c r="L694" s="38">
        <f t="shared" si="375"/>
        <v>0</v>
      </c>
      <c r="M694" s="38">
        <f t="shared" si="375"/>
        <v>0</v>
      </c>
      <c r="N694" s="38">
        <f t="shared" si="375"/>
        <v>0</v>
      </c>
      <c r="O694" s="38">
        <f t="shared" si="375"/>
        <v>0</v>
      </c>
    </row>
    <row r="695" spans="1:15" s="94" customFormat="1" ht="14.25" customHeight="1">
      <c r="A695" s="88" t="s">
        <v>1117</v>
      </c>
      <c r="B695" s="88"/>
      <c r="C695" s="91">
        <v>4221</v>
      </c>
      <c r="D695" s="91" t="s">
        <v>1008</v>
      </c>
      <c r="E695" s="92">
        <v>9000</v>
      </c>
      <c r="F695" s="92">
        <f>G695-E695</f>
        <v>0</v>
      </c>
      <c r="G695" s="95">
        <f t="shared" si="356"/>
        <v>9000</v>
      </c>
      <c r="H695" s="95">
        <v>9000</v>
      </c>
      <c r="I695" s="95">
        <v>0</v>
      </c>
      <c r="J695" s="95">
        <v>0</v>
      </c>
      <c r="K695" s="95">
        <v>0</v>
      </c>
      <c r="L695" s="92">
        <v>0</v>
      </c>
      <c r="M695" s="92">
        <v>0</v>
      </c>
      <c r="N695" s="92">
        <v>0</v>
      </c>
      <c r="O695" s="92">
        <v>0</v>
      </c>
    </row>
    <row r="696" spans="1:15" s="94" customFormat="1" ht="14.25" customHeight="1">
      <c r="A696" s="88" t="s">
        <v>1118</v>
      </c>
      <c r="B696" s="88"/>
      <c r="C696" s="91">
        <v>4223</v>
      </c>
      <c r="D696" s="91" t="s">
        <v>996</v>
      </c>
      <c r="E696" s="92">
        <v>2000</v>
      </c>
      <c r="F696" s="92">
        <f>G696-E696</f>
        <v>0</v>
      </c>
      <c r="G696" s="95">
        <f>SUM(H696:O696)</f>
        <v>2000</v>
      </c>
      <c r="H696" s="95">
        <v>2000</v>
      </c>
      <c r="I696" s="95">
        <v>0</v>
      </c>
      <c r="J696" s="95">
        <v>0</v>
      </c>
      <c r="K696" s="95">
        <v>0</v>
      </c>
      <c r="L696" s="92">
        <v>0</v>
      </c>
      <c r="M696" s="92">
        <v>0</v>
      </c>
      <c r="N696" s="92">
        <v>0</v>
      </c>
      <c r="O696" s="92">
        <v>0</v>
      </c>
    </row>
    <row r="697" spans="1:15" ht="18" customHeight="1">
      <c r="A697" s="39" t="s">
        <v>0</v>
      </c>
      <c r="B697" s="39"/>
      <c r="C697" s="37">
        <v>424</v>
      </c>
      <c r="D697" s="37" t="s">
        <v>1009</v>
      </c>
      <c r="E697" s="38">
        <f aca="true" t="shared" si="376" ref="E697:O697">SUM(E698)</f>
        <v>120000</v>
      </c>
      <c r="F697" s="38">
        <f t="shared" si="376"/>
        <v>0</v>
      </c>
      <c r="G697" s="43">
        <f t="shared" si="356"/>
        <v>120000</v>
      </c>
      <c r="H697" s="43">
        <f t="shared" si="376"/>
        <v>60000</v>
      </c>
      <c r="I697" s="43">
        <f t="shared" si="376"/>
        <v>0</v>
      </c>
      <c r="J697" s="43">
        <f t="shared" si="376"/>
        <v>0</v>
      </c>
      <c r="K697" s="43">
        <f t="shared" si="376"/>
        <v>60000</v>
      </c>
      <c r="L697" s="38">
        <f t="shared" si="376"/>
        <v>0</v>
      </c>
      <c r="M697" s="38">
        <f t="shared" si="376"/>
        <v>0</v>
      </c>
      <c r="N697" s="38">
        <f t="shared" si="376"/>
        <v>0</v>
      </c>
      <c r="O697" s="38">
        <f t="shared" si="376"/>
        <v>0</v>
      </c>
    </row>
    <row r="698" spans="1:15" s="94" customFormat="1" ht="14.25" customHeight="1">
      <c r="A698" s="88" t="s">
        <v>1119</v>
      </c>
      <c r="B698" s="88"/>
      <c r="C698" s="91">
        <v>4241</v>
      </c>
      <c r="D698" s="91" t="s">
        <v>1010</v>
      </c>
      <c r="E698" s="92">
        <v>120000</v>
      </c>
      <c r="F698" s="92">
        <f>G698-E698</f>
        <v>0</v>
      </c>
      <c r="G698" s="95">
        <f t="shared" si="356"/>
        <v>120000</v>
      </c>
      <c r="H698" s="95">
        <v>60000</v>
      </c>
      <c r="I698" s="116">
        <v>0</v>
      </c>
      <c r="J698" s="116">
        <v>0</v>
      </c>
      <c r="K698" s="95">
        <v>60000</v>
      </c>
      <c r="L698" s="92">
        <v>0</v>
      </c>
      <c r="M698" s="93">
        <v>0</v>
      </c>
      <c r="N698" s="93">
        <v>0</v>
      </c>
      <c r="O698" s="93">
        <v>0</v>
      </c>
    </row>
    <row r="699" spans="1:15" ht="18" customHeight="1">
      <c r="A699" s="39" t="s">
        <v>0</v>
      </c>
      <c r="B699" s="39"/>
      <c r="C699" s="37">
        <v>426</v>
      </c>
      <c r="D699" s="37" t="s">
        <v>998</v>
      </c>
      <c r="E699" s="38">
        <f>E700+E701</f>
        <v>9000</v>
      </c>
      <c r="F699" s="38">
        <f>F700+F701</f>
        <v>0</v>
      </c>
      <c r="G699" s="43">
        <f>SUM(H699:O699)</f>
        <v>9000</v>
      </c>
      <c r="H699" s="43">
        <f>H700+H701</f>
        <v>6000</v>
      </c>
      <c r="I699" s="43">
        <f aca="true" t="shared" si="377" ref="I699:O699">I700+I701</f>
        <v>0</v>
      </c>
      <c r="J699" s="43">
        <f t="shared" si="377"/>
        <v>0</v>
      </c>
      <c r="K699" s="43">
        <f t="shared" si="377"/>
        <v>0</v>
      </c>
      <c r="L699" s="38">
        <f t="shared" si="377"/>
        <v>3000</v>
      </c>
      <c r="M699" s="38">
        <f t="shared" si="377"/>
        <v>0</v>
      </c>
      <c r="N699" s="38">
        <f t="shared" si="377"/>
        <v>0</v>
      </c>
      <c r="O699" s="38">
        <f t="shared" si="377"/>
        <v>0</v>
      </c>
    </row>
    <row r="700" spans="1:15" s="94" customFormat="1" ht="14.25" customHeight="1">
      <c r="A700" s="88" t="s">
        <v>1120</v>
      </c>
      <c r="B700" s="88"/>
      <c r="C700" s="91">
        <v>4262</v>
      </c>
      <c r="D700" s="91" t="s">
        <v>999</v>
      </c>
      <c r="E700" s="92">
        <v>3000</v>
      </c>
      <c r="F700" s="92">
        <f>G700-E700</f>
        <v>-2000</v>
      </c>
      <c r="G700" s="95">
        <f>SUM(H700:O700)</f>
        <v>1000</v>
      </c>
      <c r="H700" s="95">
        <v>1000</v>
      </c>
      <c r="I700" s="95">
        <v>0</v>
      </c>
      <c r="J700" s="116">
        <v>0</v>
      </c>
      <c r="K700" s="95">
        <v>0</v>
      </c>
      <c r="L700" s="92">
        <v>0</v>
      </c>
      <c r="M700" s="93">
        <v>0</v>
      </c>
      <c r="N700" s="93">
        <v>0</v>
      </c>
      <c r="O700" s="93">
        <v>0</v>
      </c>
    </row>
    <row r="701" spans="1:15" s="94" customFormat="1" ht="14.25" customHeight="1">
      <c r="A701" s="88" t="s">
        <v>1121</v>
      </c>
      <c r="B701" s="88"/>
      <c r="C701" s="91">
        <v>4263</v>
      </c>
      <c r="D701" s="91" t="s">
        <v>1011</v>
      </c>
      <c r="E701" s="92">
        <v>6000</v>
      </c>
      <c r="F701" s="92">
        <f>G701-E701</f>
        <v>2000</v>
      </c>
      <c r="G701" s="95">
        <f>SUM(H701:O701)</f>
        <v>8000</v>
      </c>
      <c r="H701" s="95">
        <v>5000</v>
      </c>
      <c r="I701" s="116">
        <v>0</v>
      </c>
      <c r="J701" s="116">
        <v>0</v>
      </c>
      <c r="K701" s="95">
        <v>0</v>
      </c>
      <c r="L701" s="92">
        <v>3000</v>
      </c>
      <c r="M701" s="93">
        <v>0</v>
      </c>
      <c r="N701" s="93">
        <v>0</v>
      </c>
      <c r="O701" s="93">
        <v>0</v>
      </c>
    </row>
    <row r="702" spans="1:15" ht="21" customHeight="1">
      <c r="A702" s="39"/>
      <c r="B702" s="39"/>
      <c r="C702" s="37">
        <v>43</v>
      </c>
      <c r="D702" s="37" t="s">
        <v>1012</v>
      </c>
      <c r="E702" s="38">
        <f>SUM(E703+E706+E708)</f>
        <v>0</v>
      </c>
      <c r="F702" s="38">
        <f>SUM(F703+F706+F708)</f>
        <v>0</v>
      </c>
      <c r="G702" s="38">
        <f t="shared" si="356"/>
        <v>0</v>
      </c>
      <c r="H702" s="38">
        <f>SUM(H703+H706+H708)</f>
        <v>0</v>
      </c>
      <c r="I702" s="38">
        <f aca="true" t="shared" si="378" ref="I702:O702">SUM(I703+I706+I708)</f>
        <v>0</v>
      </c>
      <c r="J702" s="38">
        <f t="shared" si="378"/>
        <v>0</v>
      </c>
      <c r="K702" s="38">
        <f t="shared" si="378"/>
        <v>0</v>
      </c>
      <c r="L702" s="38">
        <f t="shared" si="378"/>
        <v>0</v>
      </c>
      <c r="M702" s="38">
        <f t="shared" si="378"/>
        <v>0</v>
      </c>
      <c r="N702" s="38">
        <f t="shared" si="378"/>
        <v>0</v>
      </c>
      <c r="O702" s="38">
        <f t="shared" si="378"/>
        <v>0</v>
      </c>
    </row>
    <row r="703" spans="1:15" ht="18" customHeight="1">
      <c r="A703" s="39"/>
      <c r="B703" s="39"/>
      <c r="C703" s="37">
        <v>431</v>
      </c>
      <c r="D703" s="37" t="s">
        <v>1013</v>
      </c>
      <c r="E703" s="38">
        <f>E704</f>
        <v>0</v>
      </c>
      <c r="F703" s="38">
        <f>F704</f>
        <v>0</v>
      </c>
      <c r="G703" s="38">
        <f t="shared" si="356"/>
        <v>0</v>
      </c>
      <c r="H703" s="38">
        <f aca="true" t="shared" si="379" ref="H703:N703">H704</f>
        <v>0</v>
      </c>
      <c r="I703" s="38">
        <f t="shared" si="379"/>
        <v>0</v>
      </c>
      <c r="J703" s="38">
        <f t="shared" si="379"/>
        <v>0</v>
      </c>
      <c r="K703" s="38">
        <f t="shared" si="379"/>
        <v>0</v>
      </c>
      <c r="L703" s="38">
        <f t="shared" si="379"/>
        <v>0</v>
      </c>
      <c r="M703" s="38">
        <f t="shared" si="379"/>
        <v>0</v>
      </c>
      <c r="N703" s="38">
        <f t="shared" si="379"/>
        <v>0</v>
      </c>
      <c r="O703" s="38">
        <f>O704</f>
        <v>0</v>
      </c>
    </row>
    <row r="704" spans="1:15" s="94" customFormat="1" ht="14.25" customHeight="1">
      <c r="A704" s="88" t="s">
        <v>1122</v>
      </c>
      <c r="B704" s="88"/>
      <c r="C704" s="91">
        <v>4312</v>
      </c>
      <c r="D704" s="91" t="s">
        <v>1014</v>
      </c>
      <c r="E704" s="92">
        <v>0</v>
      </c>
      <c r="F704" s="92">
        <f>G704-E704</f>
        <v>0</v>
      </c>
      <c r="G704" s="92">
        <f>SUM(H704:O704)</f>
        <v>0</v>
      </c>
      <c r="H704" s="92">
        <v>0</v>
      </c>
      <c r="I704" s="95">
        <v>0</v>
      </c>
      <c r="J704" s="92">
        <v>0</v>
      </c>
      <c r="K704" s="92">
        <v>0</v>
      </c>
      <c r="L704" s="92">
        <v>0</v>
      </c>
      <c r="M704" s="92">
        <v>0</v>
      </c>
      <c r="N704" s="92">
        <v>0</v>
      </c>
      <c r="O704" s="92">
        <v>0</v>
      </c>
    </row>
    <row r="705" spans="1:15" s="9" customFormat="1" ht="27" customHeight="1">
      <c r="A705" s="13"/>
      <c r="B705" s="19"/>
      <c r="C705" s="10"/>
      <c r="D705" s="119" t="s">
        <v>1015</v>
      </c>
      <c r="E705" s="11">
        <f>E4</f>
        <v>64164661</v>
      </c>
      <c r="F705" s="11">
        <f>F4</f>
        <v>-14071000</v>
      </c>
      <c r="G705" s="11">
        <f t="shared" si="356"/>
        <v>50093661</v>
      </c>
      <c r="H705" s="11">
        <f aca="true" t="shared" si="380" ref="H705:O705">H4</f>
        <v>27564500</v>
      </c>
      <c r="I705" s="11">
        <f t="shared" si="380"/>
        <v>7872100</v>
      </c>
      <c r="J705" s="11">
        <f t="shared" si="380"/>
        <v>8289000</v>
      </c>
      <c r="K705" s="11">
        <f t="shared" si="380"/>
        <v>2279900</v>
      </c>
      <c r="L705" s="11">
        <f t="shared" si="380"/>
        <v>1459261</v>
      </c>
      <c r="M705" s="11">
        <f t="shared" si="380"/>
        <v>22000</v>
      </c>
      <c r="N705" s="11">
        <f>N4</f>
        <v>0</v>
      </c>
      <c r="O705" s="11">
        <f t="shared" si="380"/>
        <v>2606900</v>
      </c>
    </row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</sheetData>
  <sheetProtection/>
  <mergeCells count="291">
    <mergeCell ref="C221:D221"/>
    <mergeCell ref="C267:D267"/>
    <mergeCell ref="C276:D276"/>
    <mergeCell ref="C320:D320"/>
    <mergeCell ref="A37:A38"/>
    <mergeCell ref="B37:B38"/>
    <mergeCell ref="C37:C38"/>
    <mergeCell ref="D37:D38"/>
    <mergeCell ref="A234:A235"/>
    <mergeCell ref="B234:B235"/>
    <mergeCell ref="E37:E38"/>
    <mergeCell ref="F37:F38"/>
    <mergeCell ref="G37:G38"/>
    <mergeCell ref="H37:O37"/>
    <mergeCell ref="G556:G557"/>
    <mergeCell ref="H556:O556"/>
    <mergeCell ref="G494:G495"/>
    <mergeCell ref="H494:O494"/>
    <mergeCell ref="G524:G525"/>
    <mergeCell ref="H524:O524"/>
    <mergeCell ref="A556:A557"/>
    <mergeCell ref="B556:B557"/>
    <mergeCell ref="C556:C557"/>
    <mergeCell ref="D556:D557"/>
    <mergeCell ref="E556:E557"/>
    <mergeCell ref="F556:F557"/>
    <mergeCell ref="A524:A525"/>
    <mergeCell ref="B524:B525"/>
    <mergeCell ref="C524:C525"/>
    <mergeCell ref="D524:D525"/>
    <mergeCell ref="E524:E525"/>
    <mergeCell ref="F524:F525"/>
    <mergeCell ref="A494:A495"/>
    <mergeCell ref="B494:B495"/>
    <mergeCell ref="C494:C495"/>
    <mergeCell ref="D494:D495"/>
    <mergeCell ref="E494:E495"/>
    <mergeCell ref="F494:F495"/>
    <mergeCell ref="G428:G429"/>
    <mergeCell ref="H428:O428"/>
    <mergeCell ref="A462:A463"/>
    <mergeCell ref="B462:B463"/>
    <mergeCell ref="C462:C463"/>
    <mergeCell ref="D462:D463"/>
    <mergeCell ref="E462:E463"/>
    <mergeCell ref="F462:F463"/>
    <mergeCell ref="G462:G463"/>
    <mergeCell ref="H462:O462"/>
    <mergeCell ref="A428:A429"/>
    <mergeCell ref="B428:B429"/>
    <mergeCell ref="C428:C429"/>
    <mergeCell ref="D428:D429"/>
    <mergeCell ref="E428:E429"/>
    <mergeCell ref="F428:F429"/>
    <mergeCell ref="G366:G367"/>
    <mergeCell ref="H366:O366"/>
    <mergeCell ref="A395:A396"/>
    <mergeCell ref="B395:B396"/>
    <mergeCell ref="C395:C396"/>
    <mergeCell ref="D395:D396"/>
    <mergeCell ref="E395:E396"/>
    <mergeCell ref="F395:F396"/>
    <mergeCell ref="G395:G396"/>
    <mergeCell ref="H395:O395"/>
    <mergeCell ref="A366:A367"/>
    <mergeCell ref="B366:B367"/>
    <mergeCell ref="C366:C367"/>
    <mergeCell ref="D366:D367"/>
    <mergeCell ref="E366:E367"/>
    <mergeCell ref="F366:F367"/>
    <mergeCell ref="G335:G336"/>
    <mergeCell ref="H335:O335"/>
    <mergeCell ref="A73:A74"/>
    <mergeCell ref="B73:B74"/>
    <mergeCell ref="C73:C74"/>
    <mergeCell ref="D73:D74"/>
    <mergeCell ref="E73:E74"/>
    <mergeCell ref="F73:F74"/>
    <mergeCell ref="G73:G74"/>
    <mergeCell ref="H73:O73"/>
    <mergeCell ref="A335:A336"/>
    <mergeCell ref="B335:B336"/>
    <mergeCell ref="C335:C336"/>
    <mergeCell ref="D335:D336"/>
    <mergeCell ref="E335:E336"/>
    <mergeCell ref="F335:F336"/>
    <mergeCell ref="G234:G235"/>
    <mergeCell ref="H234:O234"/>
    <mergeCell ref="A299:A300"/>
    <mergeCell ref="B299:B300"/>
    <mergeCell ref="C299:C300"/>
    <mergeCell ref="D299:D300"/>
    <mergeCell ref="E299:E300"/>
    <mergeCell ref="F299:F300"/>
    <mergeCell ref="G299:G300"/>
    <mergeCell ref="H299:O299"/>
    <mergeCell ref="C234:C235"/>
    <mergeCell ref="D234:D235"/>
    <mergeCell ref="E234:E235"/>
    <mergeCell ref="F234:F235"/>
    <mergeCell ref="G170:G171"/>
    <mergeCell ref="H170:O170"/>
    <mergeCell ref="G200:G201"/>
    <mergeCell ref="H200:O200"/>
    <mergeCell ref="C231:D231"/>
    <mergeCell ref="C209:D209"/>
    <mergeCell ref="A200:A201"/>
    <mergeCell ref="B200:B201"/>
    <mergeCell ref="C200:C201"/>
    <mergeCell ref="D200:D201"/>
    <mergeCell ref="E200:E201"/>
    <mergeCell ref="F200:F201"/>
    <mergeCell ref="A170:A171"/>
    <mergeCell ref="B170:B171"/>
    <mergeCell ref="C170:C171"/>
    <mergeCell ref="D170:D171"/>
    <mergeCell ref="E170:E171"/>
    <mergeCell ref="F170:F171"/>
    <mergeCell ref="A139:A140"/>
    <mergeCell ref="B139:B140"/>
    <mergeCell ref="C139:C140"/>
    <mergeCell ref="D139:D140"/>
    <mergeCell ref="E139:E140"/>
    <mergeCell ref="F139:F140"/>
    <mergeCell ref="G139:G140"/>
    <mergeCell ref="H139:O139"/>
    <mergeCell ref="A622:A623"/>
    <mergeCell ref="B622:B623"/>
    <mergeCell ref="C622:C623"/>
    <mergeCell ref="D622:D623"/>
    <mergeCell ref="E622:E623"/>
    <mergeCell ref="F622:F623"/>
    <mergeCell ref="C398:D398"/>
    <mergeCell ref="C384:D384"/>
    <mergeCell ref="A107:A108"/>
    <mergeCell ref="B107:B108"/>
    <mergeCell ref="C107:C108"/>
    <mergeCell ref="D107:D108"/>
    <mergeCell ref="E107:E108"/>
    <mergeCell ref="F107:F108"/>
    <mergeCell ref="G107:G108"/>
    <mergeCell ref="H107:O107"/>
    <mergeCell ref="G622:G623"/>
    <mergeCell ref="H622:O622"/>
    <mergeCell ref="A647:A648"/>
    <mergeCell ref="B647:B648"/>
    <mergeCell ref="C647:C648"/>
    <mergeCell ref="D647:D648"/>
    <mergeCell ref="E647:E648"/>
    <mergeCell ref="F647:F648"/>
    <mergeCell ref="G647:G648"/>
    <mergeCell ref="H647:O647"/>
    <mergeCell ref="A683:A684"/>
    <mergeCell ref="B683:B684"/>
    <mergeCell ref="C683:C684"/>
    <mergeCell ref="D683:D684"/>
    <mergeCell ref="E683:E684"/>
    <mergeCell ref="F683:F684"/>
    <mergeCell ref="G683:G684"/>
    <mergeCell ref="H683:O683"/>
    <mergeCell ref="C390:D390"/>
    <mergeCell ref="C383:D383"/>
    <mergeCell ref="C379:D379"/>
    <mergeCell ref="C374:D374"/>
    <mergeCell ref="C312:D312"/>
    <mergeCell ref="A262:A263"/>
    <mergeCell ref="B262:B263"/>
    <mergeCell ref="C262:C263"/>
    <mergeCell ref="D262:D263"/>
    <mergeCell ref="C354:D354"/>
    <mergeCell ref="E262:E263"/>
    <mergeCell ref="F262:F263"/>
    <mergeCell ref="H262:O262"/>
    <mergeCell ref="C248:D248"/>
    <mergeCell ref="G262:G263"/>
    <mergeCell ref="C333:D333"/>
    <mergeCell ref="C247:D247"/>
    <mergeCell ref="C297:D297"/>
    <mergeCell ref="C328:D328"/>
    <mergeCell ref="C298:D298"/>
    <mergeCell ref="C271:D271"/>
    <mergeCell ref="C125:D125"/>
    <mergeCell ref="C243:D243"/>
    <mergeCell ref="C213:D213"/>
    <mergeCell ref="C239:D239"/>
    <mergeCell ref="C166:D166"/>
    <mergeCell ref="E1:E2"/>
    <mergeCell ref="C281:D281"/>
    <mergeCell ref="C252:D252"/>
    <mergeCell ref="C280:D280"/>
    <mergeCell ref="C285:D285"/>
    <mergeCell ref="C189:D189"/>
    <mergeCell ref="C232:D232"/>
    <mergeCell ref="C178:D178"/>
    <mergeCell ref="C120:D120"/>
    <mergeCell ref="C84:D84"/>
    <mergeCell ref="F1:F2"/>
    <mergeCell ref="C5:D5"/>
    <mergeCell ref="B4:D4"/>
    <mergeCell ref="C329:D329"/>
    <mergeCell ref="C340:D340"/>
    <mergeCell ref="C316:D316"/>
    <mergeCell ref="C83:D83"/>
    <mergeCell ref="C197:D197"/>
    <mergeCell ref="C193:D193"/>
    <mergeCell ref="C183:D183"/>
    <mergeCell ref="C369:D369"/>
    <mergeCell ref="C256:D256"/>
    <mergeCell ref="C293:D293"/>
    <mergeCell ref="C286:D286"/>
    <mergeCell ref="A1:A2"/>
    <mergeCell ref="B1:B2"/>
    <mergeCell ref="C1:C2"/>
    <mergeCell ref="C6:D6"/>
    <mergeCell ref="D1:D2"/>
    <mergeCell ref="C112:D112"/>
    <mergeCell ref="H1:O1"/>
    <mergeCell ref="C132:D132"/>
    <mergeCell ref="C113:D113"/>
    <mergeCell ref="C119:D119"/>
    <mergeCell ref="C7:D7"/>
    <mergeCell ref="G1:G2"/>
    <mergeCell ref="C49:D49"/>
    <mergeCell ref="C62:D62"/>
    <mergeCell ref="C40:D40"/>
    <mergeCell ref="C61:D61"/>
    <mergeCell ref="C692:D692"/>
    <mergeCell ref="C569:D569"/>
    <mergeCell ref="C574:D574"/>
    <mergeCell ref="C575:D575"/>
    <mergeCell ref="C650:D650"/>
    <mergeCell ref="C447:D447"/>
    <mergeCell ref="C503:D503"/>
    <mergeCell ref="C504:D504"/>
    <mergeCell ref="C514:D514"/>
    <mergeCell ref="C641:D641"/>
    <mergeCell ref="C150:D150"/>
    <mergeCell ref="G586:G587"/>
    <mergeCell ref="H586:O586"/>
    <mergeCell ref="C143:D143"/>
    <mergeCell ref="C182:D182"/>
    <mergeCell ref="C173:D173"/>
    <mergeCell ref="C151:D151"/>
    <mergeCell ref="C162:D162"/>
    <mergeCell ref="E586:E587"/>
    <mergeCell ref="F586:F587"/>
    <mergeCell ref="C136:D136"/>
    <mergeCell ref="C158:D158"/>
    <mergeCell ref="A586:A587"/>
    <mergeCell ref="B586:B587"/>
    <mergeCell ref="C586:C587"/>
    <mergeCell ref="D586:D587"/>
    <mergeCell ref="C549:D549"/>
    <mergeCell ref="C545:D545"/>
    <mergeCell ref="C498:D498"/>
    <mergeCell ref="C499:D499"/>
    <mergeCell ref="C205:D205"/>
    <mergeCell ref="C174:D174"/>
    <mergeCell ref="C217:D217"/>
    <mergeCell ref="C198:D198"/>
    <mergeCell ref="C560:D560"/>
    <mergeCell ref="C531:D531"/>
    <mergeCell ref="C509:D509"/>
    <mergeCell ref="C472:D472"/>
    <mergeCell ref="C225:D225"/>
    <mergeCell ref="C513:D513"/>
    <mergeCell ref="C361:D361"/>
    <mergeCell ref="C491:D491"/>
    <mergeCell ref="C519:D519"/>
    <mergeCell ref="C324:D324"/>
    <mergeCell ref="C370:D370"/>
    <mergeCell ref="C345:D345"/>
    <mergeCell ref="C346:D346"/>
    <mergeCell ref="C402:D402"/>
    <mergeCell ref="C411:D411"/>
    <mergeCell ref="C406:D406"/>
    <mergeCell ref="C410:D410"/>
    <mergeCell ref="C527:D527"/>
    <mergeCell ref="C573:D573"/>
    <mergeCell ref="C532:D532"/>
    <mergeCell ref="C440:D440"/>
    <mergeCell ref="C476:D476"/>
    <mergeCell ref="C435:D435"/>
    <mergeCell ref="C637:D637"/>
    <mergeCell ref="C652:D652"/>
    <mergeCell ref="C651:D651"/>
    <mergeCell ref="C465:D465"/>
    <mergeCell ref="C424:D424"/>
    <mergeCell ref="C553:D553"/>
    <mergeCell ref="C565:D565"/>
    <mergeCell ref="C458:D458"/>
  </mergeCells>
  <printOptions/>
  <pageMargins left="0.25" right="0.25" top="0.75" bottom="0.75" header="0.3" footer="0.3"/>
  <pageSetup horizontalDpi="600" verticalDpi="60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JAKICA</cp:lastModifiedBy>
  <cp:lastPrinted>2019-12-06T14:45:18Z</cp:lastPrinted>
  <dcterms:created xsi:type="dcterms:W3CDTF">2004-01-09T13:07:12Z</dcterms:created>
  <dcterms:modified xsi:type="dcterms:W3CDTF">2019-12-06T20:47:41Z</dcterms:modified>
  <cp:category/>
  <cp:version/>
  <cp:contentType/>
  <cp:contentStatus/>
</cp:coreProperties>
</file>