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  <sheet name="Lis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G56" authorId="0">
      <text>
        <r>
          <rPr>
            <b/>
            <sz val="9"/>
            <rFont val="Tahoma"/>
            <family val="0"/>
          </rPr>
          <t>MARGITA:</t>
        </r>
        <r>
          <rPr>
            <sz val="9"/>
            <rFont val="Tahoma"/>
            <family val="0"/>
          </rPr>
          <t xml:space="preserve">
big belly
</t>
        </r>
      </text>
    </comment>
    <comment ref="H222" authorId="1">
      <text>
        <r>
          <rPr>
            <b/>
            <sz val="9"/>
            <rFont val="Segoe UI"/>
            <family val="0"/>
          </rPr>
          <t>JAKICA:</t>
        </r>
        <r>
          <rPr>
            <sz val="9"/>
            <rFont val="Segoe UI"/>
            <family val="0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<sst xmlns="http://schemas.openxmlformats.org/spreadsheetml/2006/main" count="2199" uniqueCount="1254">
  <si>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</si>
  <si>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</si>
  <si>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</si>
  <si>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</si>
  <si>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</si>
  <si>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</si>
  <si>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</si>
  <si>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</si>
  <si>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</si>
  <si>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</si>
  <si>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</si>
  <si>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</si>
  <si>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</si>
  <si>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</si>
  <si>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</si>
  <si>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</si>
  <si>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</si>
  <si>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</si>
  <si>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</si>
  <si>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</si>
  <si>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</si>
  <si>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</si>
  <si>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</si>
  <si>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</si>
  <si>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</si>
  <si>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</si>
  <si>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</si>
  <si>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</si>
  <si>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</si>
  <si>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</si>
  <si>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</si>
  <si>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</si>
  <si>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</si>
  <si>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</si>
  <si>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</si>
  <si>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</si>
  <si>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</si>
  <si>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</si>
  <si>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</si>
  <si>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</si>
  <si>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</si>
  <si>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</si>
  <si>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</si>
  <si>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</si>
  <si>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</si>
  <si>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</si>
  <si>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</si>
  <si>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</si>
  <si>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</si>
  <si>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</si>
  <si>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</si>
  <si>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</si>
  <si>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</si>
  <si>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</si>
  <si>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</si>
  <si>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</si>
  <si>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</si>
  <si>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</si>
  <si>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</si>
  <si>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</si>
  <si>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</si>
  <si>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</si>
  <si>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</si>
  <si>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</si>
  <si>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</si>
  <si>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</si>
  <si>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</si>
  <si>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</si>
  <si>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</si>
  <si>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</si>
  <si>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</si>
  <si>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</si>
  <si>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</si>
  <si>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</si>
  <si>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</si>
  <si>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</si>
  <si>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</si>
  <si>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</si>
  <si>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</si>
  <si>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</si>
  <si>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</si>
  <si>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</si>
  <si>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</si>
  <si>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</si>
  <si>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</si>
  <si>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</si>
  <si>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</si>
  <si>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</si>
  <si>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</si>
  <si>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</si>
  <si>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</si>
  <si>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</si>
  <si>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</si>
  <si>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</si>
  <si>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</si>
  <si>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</si>
  <si>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</si>
  <si>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</si>
  <si>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</si>
  <si>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</si>
  <si>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</si>
  <si>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</si>
  <si>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</si>
  <si>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</si>
  <si>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</si>
  <si>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</si>
  <si>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</si>
  <si>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</si>
  <si>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</si>
  <si>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</si>
  <si>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</si>
  <si>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</si>
  <si>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</si>
  <si>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</si>
  <si>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</si>
  <si>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</si>
  <si>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</si>
  <si>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</si>
  <si>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</si>
  <si>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</si>
  <si>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</si>
  <si>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</si>
  <si>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</si>
  <si>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</si>
  <si>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</si>
  <si>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</si>
  <si>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</si>
  <si>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</si>
  <si>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</si>
  <si>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</si>
  <si>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</si>
  <si>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</si>
  <si>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</si>
  <si>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</si>
  <si>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</si>
  <si>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</si>
  <si>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</si>
  <si>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</si>
  <si>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</si>
  <si>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</si>
  <si>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</si>
  <si>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</si>
  <si>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</si>
  <si>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</si>
  <si>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</si>
  <si>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</si>
  <si>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</si>
  <si>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</si>
  <si>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</si>
  <si>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</si>
  <si>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</si>
  <si>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</si>
  <si>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</si>
  <si>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</si>
  <si>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</si>
  <si>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</si>
  <si>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</si>
  <si>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</si>
  <si>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</si>
  <si>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</si>
  <si>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</si>
  <si>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</si>
  <si>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</si>
  <si>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</si>
  <si>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</si>
  <si>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</si>
  <si>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</si>
  <si>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</si>
  <si>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</si>
  <si>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</si>
  <si>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</si>
  <si>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</si>
  <si>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</si>
  <si>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</si>
  <si>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</si>
  <si>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</si>
  <si>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</si>
  <si>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</si>
  <si>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</si>
  <si>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</si>
  <si>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</si>
  <si>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</si>
  <si>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</si>
  <si>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</si>
  <si>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</si>
  <si>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</si>
  <si>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</si>
  <si>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</si>
  <si>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</si>
  <si>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</si>
  <si>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</si>
  <si>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</si>
  <si>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</si>
  <si>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</si>
  <si>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</si>
  <si>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</si>
  <si>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</si>
  <si>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</si>
  <si>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</si>
  <si>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</si>
  <si>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</si>
  <si>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</si>
  <si>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</si>
  <si>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</si>
  <si>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</si>
  <si>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</si>
  <si>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</si>
  <si>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</si>
  <si>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</si>
  <si>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</si>
  <si>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</si>
  <si>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</si>
  <si>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</si>
  <si>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</si>
  <si>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</si>
  <si>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</si>
  <si>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</si>
  <si>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</si>
  <si>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</si>
  <si>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</si>
  <si>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</si>
  <si>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</si>
  <si>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</si>
  <si>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</si>
  <si>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</si>
  <si>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</si>
  <si>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</si>
  <si>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</si>
  <si>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</si>
  <si>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</si>
  <si>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</si>
  <si>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</si>
  <si>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</si>
  <si>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</si>
  <si>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</si>
  <si>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</si>
  <si>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</si>
  <si>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</si>
  <si>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</si>
  <si>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</si>
  <si>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</si>
  <si>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</si>
  <si>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</si>
  <si>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</si>
  <si>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</si>
  <si>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</si>
  <si>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</si>
  <si>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</si>
  <si>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</si>
  <si>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</si>
  <si>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</si>
  <si>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</si>
  <si>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</si>
  <si>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</si>
  <si>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</si>
  <si>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</si>
  <si>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</si>
  <si>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</si>
  <si>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</si>
  <si>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</si>
  <si>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</si>
  <si>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</si>
  <si>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</si>
  <si>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</si>
  <si>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</si>
  <si>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</si>
  <si>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</si>
  <si>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</si>
  <si>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</si>
  <si>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</si>
  <si>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</si>
  <si>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</si>
  <si>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</si>
  <si>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</si>
  <si>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</si>
  <si>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</si>
  <si>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</si>
  <si>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</si>
  <si>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</si>
  <si>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</si>
  <si>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</si>
  <si>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</si>
  <si>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</si>
  <si>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</si>
  <si>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</si>
  <si>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</si>
  <si>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</si>
  <si>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</si>
  <si>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</si>
  <si>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</si>
  <si>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</si>
  <si>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</si>
  <si>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</si>
  <si>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</si>
  <si>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</si>
  <si>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</si>
  <si>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</si>
  <si>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</si>
  <si>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</si>
  <si>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</si>
  <si>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</si>
  <si>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</si>
  <si>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</si>
  <si>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</si>
  <si>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</si>
  <si>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</si>
  <si>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</si>
  <si>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</si>
  <si>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</si>
  <si>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</si>
  <si>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</si>
  <si>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</si>
  <si>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</si>
  <si>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</si>
  <si>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</si>
  <si>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</si>
  <si>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</si>
  <si>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</si>
  <si>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</si>
  <si>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</si>
  <si>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</si>
  <si>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</si>
  <si>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</si>
  <si>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</si>
  <si>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</si>
  <si>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</si>
  <si>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</si>
  <si>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</si>
  <si>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</si>
  <si>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</si>
  <si>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</si>
  <si>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</si>
  <si>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</si>
  <si>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</si>
  <si>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</si>
  <si>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</si>
  <si>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</si>
  <si>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</si>
  <si>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</si>
  <si>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</si>
  <si>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</si>
  <si>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</si>
  <si>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</si>
  <si>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</si>
  <si>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</si>
  <si>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</si>
  <si>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</si>
  <si>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</si>
  <si>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</si>
  <si>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</si>
  <si>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</si>
  <si>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</si>
  <si>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</si>
  <si>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</si>
  <si>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</si>
  <si>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</si>
  <si>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</si>
  <si>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</si>
  <si>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</si>
  <si>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</si>
  <si>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</si>
  <si>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</si>
  <si>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</si>
  <si>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</si>
  <si>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</si>
  <si>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</si>
  <si>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</si>
  <si>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</si>
  <si>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</si>
  <si>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</si>
  <si>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</si>
  <si>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</si>
  <si>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</si>
  <si>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</si>
  <si>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</si>
  <si>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</si>
  <si>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</si>
  <si>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</si>
  <si>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</si>
  <si>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</si>
  <si>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</si>
  <si>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</si>
  <si>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</si>
  <si>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</si>
  <si>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</si>
  <si>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</si>
  <si>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</si>
  <si>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</si>
  <si>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</si>
  <si>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</si>
  <si>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</si>
  <si>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</si>
  <si>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</si>
  <si>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</si>
  <si>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</si>
  <si>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</si>
  <si>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</si>
  <si>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</si>
  <si>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</si>
  <si>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</si>
  <si>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</si>
  <si>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</si>
  <si>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</si>
  <si>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</si>
  <si>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</si>
  <si>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</si>
  <si>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</si>
  <si>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</si>
  <si>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</si>
  <si>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</si>
  <si>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</si>
  <si>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</si>
  <si>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</si>
  <si>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</si>
  <si>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</si>
  <si>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</si>
  <si>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</si>
  <si>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</si>
  <si>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</si>
  <si>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</si>
  <si>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</si>
  <si>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</si>
  <si>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</si>
  <si>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</si>
  <si>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</si>
  <si>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</si>
  <si>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</si>
  <si>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</si>
  <si>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</si>
  <si>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</si>
  <si>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</si>
  <si>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</si>
  <si>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</si>
  <si>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</si>
  <si>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</si>
  <si>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</si>
  <si>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</si>
  <si>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</si>
  <si>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</si>
  <si>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</si>
  <si>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</si>
  <si>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</si>
  <si>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</si>
  <si>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</si>
  <si>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</si>
  <si>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</si>
  <si>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</si>
  <si>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</si>
  <si>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</si>
  <si>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</si>
  <si>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</si>
  <si>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</si>
  <si>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</si>
  <si>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</si>
  <si>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</si>
  <si>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</si>
  <si>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</si>
  <si>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</si>
  <si>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</si>
  <si>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</si>
  <si>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</si>
  <si>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</si>
  <si>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</si>
  <si>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</si>
  <si>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</si>
  <si>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</si>
  <si>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</si>
  <si>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</si>
  <si>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</si>
  <si>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</si>
  <si>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</si>
  <si>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</si>
  <si>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</si>
  <si>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</si>
  <si>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</si>
  <si>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</si>
  <si>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</si>
  <si>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</si>
  <si>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</si>
  <si>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</si>
  <si>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</si>
  <si>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</si>
  <si>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</si>
  <si>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</si>
  <si>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</si>
  <si>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</si>
  <si>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</si>
  <si>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</si>
  <si>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</si>
  <si>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</si>
  <si>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</si>
  <si>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</si>
  <si>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</si>
  <si>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</si>
  <si>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</si>
  <si>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</si>
  <si>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</si>
  <si>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</si>
  <si>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</si>
  <si>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</si>
  <si>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</si>
  <si>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</si>
  <si>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</si>
  <si>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</si>
  <si>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</si>
  <si>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</si>
  <si>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</si>
  <si>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</si>
  <si>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</si>
  <si>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</si>
  <si>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</si>
  <si>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</si>
  <si>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</si>
  <si>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</si>
  <si>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</si>
  <si>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</si>
  <si>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</si>
  <si>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</si>
  <si>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</si>
  <si>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</si>
  <si>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</si>
  <si>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</si>
  <si>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</si>
  <si>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</si>
  <si>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</si>
  <si>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</si>
  <si>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</si>
  <si>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</si>
  <si>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</si>
  <si>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</si>
  <si>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</si>
  <si>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</si>
  <si>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</si>
  <si>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</si>
  <si>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</si>
  <si>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</si>
  <si>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</si>
  <si>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</si>
  <si>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</si>
  <si>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</si>
  <si>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</si>
  <si>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</si>
  <si>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</si>
  <si>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</si>
  <si>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</si>
  <si>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</si>
  <si>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</si>
  <si>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</si>
  <si>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</si>
  <si>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</si>
  <si>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</si>
  <si>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</si>
  <si>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</si>
  <si>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</si>
  <si>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</si>
  <si>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</si>
  <si>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</si>
  <si>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</si>
  <si>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</si>
  <si>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</si>
  <si>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</si>
  <si>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</si>
  <si>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</si>
  <si>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</si>
  <si>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</si>
  <si>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</si>
  <si>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</si>
  <si>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</si>
  <si>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</si>
  <si>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</si>
  <si>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</si>
  <si>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</si>
  <si>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</si>
  <si>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</si>
  <si>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</si>
  <si>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</si>
  <si>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</si>
  <si>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</si>
  <si>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</si>
  <si>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</si>
  <si>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</si>
  <si>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PRIMLJENI POVRATI ZAJMOVA TRG.DRUŠTVIMA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</si>
  <si>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</si>
  <si>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</si>
  <si>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</si>
  <si>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</si>
  <si>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</si>
  <si>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</si>
  <si>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</si>
  <si>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</si>
  <si>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</si>
  <si>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</si>
  <si>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</si>
  <si>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</si>
  <si>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</si>
  <si>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</si>
  <si>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</si>
  <si>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</si>
  <si>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</si>
  <si>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</si>
  <si>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</si>
  <si>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</si>
  <si>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</si>
  <si>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</si>
  <si>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</si>
  <si>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</si>
  <si>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</si>
  <si>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</si>
  <si>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</si>
  <si>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</si>
  <si>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</si>
  <si>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</si>
  <si>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</si>
  <si>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</si>
  <si>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</si>
  <si>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</si>
  <si>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</si>
  <si>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</si>
  <si>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</si>
  <si>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</si>
  <si>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</si>
  <si>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</si>
  <si>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</si>
  <si>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</si>
  <si>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</si>
  <si>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</si>
  <si>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</si>
  <si>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</si>
  <si>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</si>
  <si>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</si>
  <si>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</si>
  <si>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</si>
  <si>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</si>
  <si>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</si>
  <si>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</si>
  <si>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</si>
  <si>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</si>
  <si>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</si>
  <si>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</si>
  <si>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</si>
  <si>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</si>
  <si>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</si>
  <si>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</si>
  <si>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</si>
  <si>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</si>
  <si>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</si>
  <si>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</si>
  <si>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</si>
  <si>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</si>
  <si>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</si>
  <si>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</si>
  <si>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</si>
  <si>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</si>
  <si>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</si>
  <si>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</si>
  <si>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</si>
  <si>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</si>
  <si>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</si>
  <si>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</si>
  <si>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</si>
  <si>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</si>
  <si>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</si>
  <si>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</si>
  <si>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</si>
  <si>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</si>
  <si>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</si>
  <si>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</si>
  <si>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</si>
  <si>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</si>
  <si>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</si>
  <si>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</si>
  <si>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</si>
  <si>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</si>
  <si>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</si>
  <si>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</si>
  <si>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</si>
  <si>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</si>
  <si>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</si>
  <si>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</si>
  <si>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</si>
  <si>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</si>
  <si>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</si>
  <si>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</si>
  <si>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</si>
  <si>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</si>
  <si>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</si>
  <si>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</si>
  <si>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</si>
  <si>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</si>
  <si>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</si>
  <si>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</si>
  <si>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</si>
  <si>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</si>
  <si>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</si>
  <si>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</si>
  <si>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</si>
  <si>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</si>
  <si>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</si>
  <si>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</si>
  <si>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</si>
  <si>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</si>
  <si>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</si>
  <si>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</si>
  <si>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</si>
  <si>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</si>
  <si>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</si>
  <si>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</si>
  <si>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</si>
  <si>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</si>
  <si>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</si>
  <si>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</si>
  <si>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</si>
  <si>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</si>
  <si>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</si>
  <si>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</si>
  <si>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</si>
  <si>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</si>
  <si>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</si>
  <si>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</si>
  <si>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</si>
  <si>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</si>
  <si>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</si>
  <si>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</si>
  <si>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</si>
  <si>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</si>
  <si>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</si>
  <si>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</si>
  <si>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</si>
  <si>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</si>
  <si>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</si>
  <si>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</si>
  <si>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</si>
  <si>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</si>
  <si>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</si>
  <si>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</si>
  <si>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</si>
  <si>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</si>
  <si>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</si>
  <si>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</si>
  <si>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</si>
  <si>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</si>
  <si>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</si>
  <si>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</si>
  <si>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</si>
  <si>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</si>
  <si>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</si>
  <si>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</si>
  <si>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</si>
  <si>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</si>
  <si>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</si>
  <si>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</si>
  <si>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</si>
  <si>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</si>
  <si>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</si>
  <si>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</si>
  <si>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</si>
  <si>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</si>
  <si>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</si>
  <si>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</si>
  <si>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</si>
  <si>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</si>
  <si>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</si>
  <si>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</si>
  <si>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</si>
  <si>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</si>
  <si>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</si>
  <si>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</si>
  <si>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</si>
  <si>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</si>
  <si>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</si>
  <si>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</si>
  <si>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</si>
  <si>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</si>
  <si>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</si>
  <si>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</si>
  <si>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</si>
  <si>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</si>
  <si>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</si>
  <si>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</si>
  <si>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</si>
  <si>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</si>
  <si>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</si>
  <si>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</si>
  <si>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</si>
  <si>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</si>
  <si>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</si>
  <si>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</si>
  <si>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</si>
  <si>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</si>
  <si>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</si>
  <si>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</si>
  <si>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</si>
  <si>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</si>
  <si>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</si>
  <si>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</si>
  <si>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</si>
  <si>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</si>
  <si>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</si>
  <si>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</si>
  <si>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</si>
  <si>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</si>
  <si>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</si>
  <si>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</si>
  <si>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</si>
  <si>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</si>
  <si>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</si>
  <si>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</si>
  <si>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</si>
  <si>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</si>
  <si>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</si>
  <si>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</si>
  <si>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</si>
  <si>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</si>
  <si>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</si>
  <si>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</si>
  <si>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</si>
  <si>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</si>
  <si>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</si>
  <si>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</si>
  <si>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</si>
  <si>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</si>
  <si>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</si>
  <si>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</si>
  <si>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</si>
  <si>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</si>
  <si>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</si>
  <si>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</si>
  <si>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</si>
  <si>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</si>
  <si>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</si>
  <si>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</si>
  <si>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</si>
  <si>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</si>
  <si>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</si>
  <si>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</si>
  <si>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</si>
  <si>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</si>
  <si>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</si>
  <si>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</si>
  <si>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</si>
  <si>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</si>
  <si>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</si>
  <si>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</si>
  <si>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Aktivnost A1014 01:  Čišćenje i održavanje javnih površina                        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</si>
  <si>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</si>
  <si>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</si>
  <si>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</si>
  <si>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</si>
  <si>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</si>
  <si>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</si>
  <si>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</si>
  <si>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</si>
  <si>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</si>
  <si>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</si>
  <si>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</si>
  <si>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</si>
  <si>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</si>
  <si>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</si>
  <si>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</si>
  <si>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</si>
  <si>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</si>
  <si>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</si>
  <si>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</si>
  <si>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</si>
  <si>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</si>
  <si>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</si>
  <si>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</si>
  <si>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</si>
  <si>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</si>
  <si>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</si>
  <si>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</si>
  <si>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</si>
  <si>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</si>
  <si>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</si>
  <si>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</si>
  <si>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</si>
  <si>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</si>
  <si>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</si>
  <si>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</si>
  <si>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</si>
  <si>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</si>
  <si>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</si>
  <si>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</si>
  <si>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</si>
  <si>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</si>
  <si>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</si>
  <si>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</si>
  <si>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</si>
  <si>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</si>
  <si>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</si>
  <si>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</si>
  <si>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</si>
  <si>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</si>
  <si>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</si>
  <si>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</si>
  <si>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</si>
  <si>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</si>
  <si>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</si>
  <si>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</si>
  <si>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</si>
  <si>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</si>
  <si>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</si>
  <si>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</si>
  <si>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</si>
  <si>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</si>
  <si>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</si>
  <si>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</si>
  <si>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</si>
  <si>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</si>
  <si>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</si>
  <si>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</si>
  <si>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</si>
  <si>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</si>
  <si>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</si>
  <si>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</si>
  <si>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</si>
  <si>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</si>
  <si>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</si>
  <si>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</si>
  <si>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</si>
  <si>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</si>
  <si>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</si>
  <si>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</si>
  <si>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</si>
  <si>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</si>
  <si>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</si>
  <si>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</si>
  <si>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</si>
  <si>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</si>
  <si>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</si>
  <si>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</si>
  <si>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</si>
  <si>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</si>
  <si>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</si>
  <si>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</si>
  <si>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</si>
  <si>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</si>
  <si>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</si>
  <si>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</si>
  <si>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</si>
  <si>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</si>
  <si>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</si>
  <si>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</si>
  <si>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</si>
  <si>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</si>
  <si>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</si>
  <si>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</si>
  <si>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</si>
  <si>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</si>
  <si>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</si>
  <si>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</si>
  <si>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</si>
  <si>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</si>
  <si>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</si>
  <si>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</si>
  <si>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</si>
  <si>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</si>
  <si>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</si>
  <si>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</si>
  <si>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</si>
  <si>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</si>
  <si>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</si>
  <si>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</si>
  <si>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</si>
  <si>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</si>
  <si>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</si>
  <si>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</si>
  <si>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</si>
  <si>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</si>
  <si>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</si>
  <si>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</si>
  <si>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</si>
  <si>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</si>
  <si>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</si>
  <si>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</si>
  <si>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</si>
  <si>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</si>
  <si>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</si>
  <si>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</si>
  <si>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</si>
  <si>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</si>
  <si>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</si>
  <si>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</si>
  <si>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</si>
  <si>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</si>
  <si>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</si>
  <si>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</si>
  <si>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</si>
  <si>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</si>
  <si>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</si>
  <si>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</si>
  <si>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</si>
  <si>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</si>
  <si>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</si>
  <si>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</si>
  <si>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</si>
  <si>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</si>
  <si>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</si>
  <si>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</si>
  <si>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</si>
  <si>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</si>
  <si>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</si>
  <si>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</si>
  <si>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</si>
  <si>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</si>
  <si>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</si>
  <si>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</si>
  <si>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</si>
  <si>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</si>
  <si>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</si>
  <si>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</si>
  <si>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</si>
  <si>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</si>
  <si>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</si>
  <si>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</si>
  <si>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</si>
  <si>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</si>
  <si>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</si>
  <si>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</si>
  <si>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</si>
  <si>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</si>
  <si>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</si>
  <si>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</si>
  <si>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</si>
  <si>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</si>
  <si>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</si>
  <si>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</si>
  <si>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</si>
  <si>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</si>
  <si>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</si>
  <si>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</si>
  <si>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</si>
  <si>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</si>
  <si>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</si>
  <si>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</si>
  <si>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</si>
  <si>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</si>
  <si>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</si>
  <si>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</si>
  <si>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</si>
  <si>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</si>
  <si>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</si>
  <si>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</si>
  <si>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</si>
  <si>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</si>
  <si>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</si>
  <si>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</si>
  <si>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</si>
  <si>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</si>
  <si>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</si>
  <si>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</si>
  <si>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</si>
  <si>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</si>
  <si>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</si>
  <si>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</si>
  <si>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</si>
  <si>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</si>
  <si>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</si>
  <si>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</si>
  <si>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</si>
  <si>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</si>
  <si>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</si>
  <si>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</si>
  <si>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</si>
  <si>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</si>
  <si>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</si>
  <si>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</si>
  <si>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</si>
  <si>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</si>
  <si>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</si>
  <si>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</si>
  <si>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</si>
  <si>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</si>
  <si>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</si>
  <si>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</si>
  <si>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</si>
  <si>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</si>
  <si>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</si>
  <si>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</si>
  <si>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</si>
  <si>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</si>
  <si>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</si>
  <si>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</si>
  <si>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</si>
  <si>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</si>
  <si>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</si>
  <si>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</si>
  <si>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</si>
  <si>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</si>
  <si>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</si>
  <si>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</si>
  <si>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</si>
  <si>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</si>
  <si>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</si>
  <si>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</si>
  <si>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</si>
  <si>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</si>
  <si>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</si>
  <si>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</si>
  <si>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</si>
  <si>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</si>
  <si>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</si>
  <si>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</si>
  <si>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</si>
  <si>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</si>
  <si>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</si>
  <si>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</si>
  <si>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</si>
  <si>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</si>
  <si>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</si>
  <si>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</si>
  <si>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</si>
  <si>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</si>
  <si>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</si>
  <si>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</si>
  <si>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</si>
  <si>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</si>
  <si>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</si>
  <si>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</si>
  <si>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</si>
  <si>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</si>
  <si>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</si>
  <si>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</si>
  <si>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</si>
  <si>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</si>
  <si>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</si>
  <si>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</si>
  <si>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</si>
  <si>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</si>
  <si>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>Hvara za 2020.godinu, Gradonačelnik Grada Hvara dana  srpanj, 2020. godine,   d o n o s i:</t>
  </si>
  <si>
    <t xml:space="preserve">   U Planu prihoda i primitaka, te rashoda i izdataka Proračuna Grada Hvara za 2020.godinu ("Službeni glasnik Grada</t>
  </si>
  <si>
    <t>Hvara" br. 13/19) članak 1. mijenja se i glasi:</t>
  </si>
  <si>
    <t>Plan za 
2020.god.</t>
  </si>
  <si>
    <t>I Z V O R I     F I N A N C I R A N J A   za   2020. god.</t>
  </si>
  <si>
    <t>Plan za 2020.god.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</si>
  <si>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</si>
  <si>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</si>
  <si>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</si>
  <si>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</si>
  <si>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</si>
  <si>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</si>
  <si>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</si>
  <si>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</si>
  <si>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</si>
  <si>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</si>
  <si>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</si>
  <si>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kapitalna pomoći Hrv.voda za oborinku odvodnju</t>
  </si>
  <si>
    <t xml:space="preserve">  - prihodi od Hvarskih ljetnih priredbi</t>
  </si>
  <si>
    <t>NOVI
PLAN ZA
2020.god.</t>
  </si>
  <si>
    <t xml:space="preserve"> Aktivnost A1002 01:   Prigodni kultuno-zabavni programi, 
  priredbe, koncerti, predstave i sl.</t>
  </si>
  <si>
    <t xml:space="preserve"> Aktivnost A1004 01:  Izdaci po zajmovima i jamstvima</t>
  </si>
  <si>
    <t>54</t>
  </si>
  <si>
    <t>544</t>
  </si>
  <si>
    <t>052a</t>
  </si>
  <si>
    <t>5443</t>
  </si>
  <si>
    <t>Otplata glavnice primljenih kredita od tuzemnih kreditnih 
institucija izvan javnog sektora</t>
  </si>
  <si>
    <t>5</t>
  </si>
  <si>
    <t xml:space="preserve"> IZDACI ZA FINANCIJSKU IMOVINU I OTPLATE ZAMOVA</t>
  </si>
  <si>
    <t xml:space="preserve"> Otplata glavnice primljenih kredita od tuzemnih kreditnih 
  institucija izvan javnog sektora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</si>
  <si>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</si>
  <si>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</si>
  <si>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</si>
  <si>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</si>
  <si>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</si>
  <si>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</si>
  <si>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</si>
  <si>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</si>
  <si>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>Kapit.pomoć unutar općeg prorač. (don. za uređenje zgrade)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</si>
  <si>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</si>
  <si>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</si>
  <si>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</si>
  <si>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</si>
  <si>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</si>
  <si>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</si>
  <si>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</si>
  <si>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</si>
  <si>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</si>
  <si>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</si>
  <si>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</si>
  <si>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T.projekt T1009 02:  Pomoć Komunalnom za sanaciju 
komunal. odlagališta i gradnju reciklažnog dvorišta i sortirnice</t>
  </si>
  <si>
    <t xml:space="preserve"> K.projekt K1009 03:  Kupnja zemljišta za sanaciju 
odlagališta i izgradnju reciklažnog dvorišta
                             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</si>
  <si>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</si>
  <si>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</si>
  <si>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</si>
  <si>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</si>
  <si>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</si>
  <si>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</si>
  <si>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</si>
  <si>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</si>
  <si>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</si>
  <si>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</si>
  <si>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</si>
  <si>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</si>
  <si>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</si>
  <si>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</si>
  <si>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</si>
  <si>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</si>
  <si>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</si>
  <si>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</si>
  <si>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</si>
  <si>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</si>
  <si>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</si>
  <si>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</si>
  <si>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</si>
  <si>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</si>
  <si>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</si>
  <si>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</si>
  <si>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</si>
  <si>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</si>
  <si>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</si>
  <si>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</si>
  <si>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</si>
  <si>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</si>
  <si>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</si>
  <si>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</si>
  <si>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</si>
  <si>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</si>
  <si>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</si>
  <si>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</si>
  <si>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</si>
  <si>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</si>
  <si>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</si>
  <si>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</si>
  <si>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</si>
  <si>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>NOVI PLAN
za 2020.g.</t>
  </si>
  <si>
    <t>PRORAČUNA GRADA HVARA ZA 2020. GODINU</t>
  </si>
  <si>
    <t xml:space="preserve">    Plan prihoda i primitaka, te rashoda i izdataka Proračuna Grada Hvara (u daljnjem tekstu Plan) za 2020. godine</t>
  </si>
  <si>
    <t xml:space="preserve">   84</t>
  </si>
  <si>
    <t xml:space="preserve"> PRIMICI OD FINAN.IMOVINE I ZADUŽIVANJE</t>
  </si>
  <si>
    <t xml:space="preserve">   844</t>
  </si>
  <si>
    <t xml:space="preserve">   8443</t>
  </si>
  <si>
    <t xml:space="preserve"> Primljeni krediti od tuzemnih kreditnih institucija izvan javnog sektora</t>
  </si>
  <si>
    <t xml:space="preserve">              IZDACI ZA FINANC. IMOVINU I ZADUŽIVANJA</t>
  </si>
  <si>
    <t>Troškovi otočnih dana i programa Predškole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</si>
  <si>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</si>
  <si>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</si>
  <si>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</si>
  <si>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</si>
  <si>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</si>
  <si>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</si>
  <si>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</si>
  <si>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</si>
  <si>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</si>
  <si>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</si>
  <si>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</si>
  <si>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</si>
  <si>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 xml:space="preserve">za 2020.godinu kako slijedi: </t>
  </si>
  <si>
    <t xml:space="preserve">Hvar,  sprnja 2020.godine </t>
  </si>
  <si>
    <t>Ostala prava- ulaganja na tuđoj imovini za novu knjižnicu</t>
  </si>
  <si>
    <t xml:space="preserve">      Rashodi poslovanja i rashodi za nabavu nefinancijske imovine u ukupnoj svoti od 37.861.750 kuna raspoređuju</t>
  </si>
  <si>
    <t>rashoda i izdataka za 2020. godinu povećavaju se i smanjuju kako slijedi:</t>
  </si>
  <si>
    <t>KLASA: 400-01/19-01/46</t>
  </si>
  <si>
    <t>URBROJ: 2128/01-01/1-20-</t>
  </si>
  <si>
    <t xml:space="preserve"> K.projekt K3001 03:  Izgradnja nove knjižnice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</si>
</sst>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Segoe UI"/>
      <family val="0"/>
    </font>
    <font>
      <b/>
      <sz val="9"/>
      <name val="Segoe UI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8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1"/>
    </xf>
    <xf numFmtId="3" fontId="18" fillId="0" borderId="10" xfId="0" applyNumberFormat="1" applyFont="1" applyBorder="1" applyAlignment="1">
      <alignment/>
    </xf>
    <xf numFmtId="3" fontId="18" fillId="33" borderId="12" xfId="0" applyNumberFormat="1" applyFont="1" applyFill="1" applyBorder="1" applyAlignment="1">
      <alignment vertical="center"/>
    </xf>
    <xf numFmtId="3" fontId="18" fillId="37" borderId="11" xfId="0" applyNumberFormat="1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/>
    </xf>
    <xf numFmtId="49" fontId="1" fillId="34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8" fillId="33" borderId="19" xfId="0" applyNumberFormat="1" applyFont="1" applyFill="1" applyBorder="1" applyAlignment="1">
      <alignment horizontal="left" wrapText="1"/>
    </xf>
    <xf numFmtId="49" fontId="18" fillId="33" borderId="16" xfId="0" applyNumberFormat="1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zoomScale="140" zoomScaleNormal="140" zoomScalePageLayoutView="0" workbookViewId="0" topLeftCell="A328">
      <selection activeCell="A344" sqref="A344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28125" style="9" customWidth="1"/>
    <col min="5" max="5" width="9.8515625" style="9" customWidth="1"/>
    <col min="6" max="16384" width="9.140625" style="9" customWidth="1"/>
  </cols>
  <sheetData>
    <row r="1" spans="1:5" ht="18.75" customHeight="1">
      <c r="A1" s="68" t="s">
        <v>903</v>
      </c>
      <c r="B1" s="68"/>
      <c r="C1" s="68"/>
      <c r="D1" s="68"/>
      <c r="E1" s="68"/>
    </row>
    <row r="2" spans="1:5" ht="14.25" customHeight="1">
      <c r="A2" s="68" t="s">
        <v>1018</v>
      </c>
      <c r="B2" s="68"/>
      <c r="C2" s="68"/>
      <c r="D2" s="68"/>
      <c r="E2" s="68"/>
    </row>
    <row r="3" spans="1:5" ht="14.25" customHeight="1">
      <c r="A3" s="68" t="s">
        <v>1129</v>
      </c>
      <c r="B3" s="68"/>
      <c r="C3" s="68"/>
      <c r="D3" s="68"/>
      <c r="E3" s="68"/>
    </row>
    <row r="4" ht="23.25" customHeight="1"/>
    <row r="5" ht="10.5" customHeight="1"/>
    <row r="6" spans="1:5" ht="21" customHeight="1">
      <c r="A6" s="163" t="s">
        <v>904</v>
      </c>
      <c r="B6" s="163"/>
      <c r="C6" s="163"/>
      <c r="D6" s="163"/>
      <c r="E6" s="163"/>
    </row>
    <row r="7" spans="1:5" ht="21" customHeight="1">
      <c r="A7" s="163" t="s">
        <v>806</v>
      </c>
      <c r="B7" s="163"/>
      <c r="C7" s="163"/>
      <c r="D7" s="163"/>
      <c r="E7" s="163"/>
    </row>
    <row r="8" spans="1:5" ht="21" customHeight="1">
      <c r="A8" s="163" t="s">
        <v>1225</v>
      </c>
      <c r="B8" s="163"/>
      <c r="C8" s="163"/>
      <c r="D8" s="163"/>
      <c r="E8" s="163"/>
    </row>
    <row r="9" spans="1:2" ht="23.25" customHeight="1">
      <c r="A9" s="14"/>
      <c r="B9" s="14"/>
    </row>
    <row r="10" ht="27" customHeight="1">
      <c r="A10" s="50" t="s">
        <v>112</v>
      </c>
    </row>
    <row r="12" spans="1:5" ht="20.25" customHeight="1">
      <c r="A12" s="164" t="s">
        <v>280</v>
      </c>
      <c r="B12" s="164"/>
      <c r="C12" s="164"/>
      <c r="D12" s="164"/>
      <c r="E12" s="164"/>
    </row>
    <row r="14" spans="1:2" ht="14.25" customHeight="1">
      <c r="A14" s="68" t="s">
        <v>1130</v>
      </c>
      <c r="B14" s="68"/>
    </row>
    <row r="15" spans="1:2" ht="14.25" customHeight="1">
      <c r="A15" s="68" t="s">
        <v>1131</v>
      </c>
      <c r="B15" s="68"/>
    </row>
    <row r="16" spans="1:2" ht="14.25" customHeight="1">
      <c r="A16" s="68" t="s">
        <v>1226</v>
      </c>
      <c r="B16" s="68"/>
    </row>
    <row r="17" spans="1:2" ht="14.25" customHeight="1">
      <c r="A17" s="68" t="s">
        <v>1015</v>
      </c>
      <c r="B17" s="68"/>
    </row>
    <row r="18" ht="9" customHeight="1"/>
    <row r="19" spans="1:5" ht="33" customHeight="1">
      <c r="A19" s="166" t="s">
        <v>189</v>
      </c>
      <c r="B19" s="167"/>
      <c r="C19" s="105" t="s">
        <v>1132</v>
      </c>
      <c r="D19" s="105" t="s">
        <v>905</v>
      </c>
      <c r="E19" s="106" t="s">
        <v>1224</v>
      </c>
    </row>
    <row r="20" spans="1:5" ht="16.5" customHeight="1">
      <c r="A20" s="3" t="s">
        <v>185</v>
      </c>
      <c r="B20" s="3"/>
      <c r="C20" s="52">
        <f>C50</f>
        <v>60406700</v>
      </c>
      <c r="D20" s="52">
        <f>D50</f>
        <v>-34250250</v>
      </c>
      <c r="E20" s="52">
        <f>E50</f>
        <v>26156450</v>
      </c>
    </row>
    <row r="21" spans="1:5" ht="16.5" customHeight="1">
      <c r="A21" s="3" t="s">
        <v>113</v>
      </c>
      <c r="B21" s="3"/>
      <c r="C21" s="52">
        <f>C181</f>
        <v>30000</v>
      </c>
      <c r="D21" s="52">
        <f>D181</f>
        <v>100000</v>
      </c>
      <c r="E21" s="52">
        <f>E181</f>
        <v>130000</v>
      </c>
    </row>
    <row r="22" spans="1:5" ht="16.5" customHeight="1">
      <c r="A22" s="1" t="s">
        <v>114</v>
      </c>
      <c r="B22" s="1"/>
      <c r="C22" s="11">
        <f>SUM(C20:C21)</f>
        <v>60436700</v>
      </c>
      <c r="D22" s="11">
        <f>SUM(D20:D21)</f>
        <v>-34150250</v>
      </c>
      <c r="E22" s="11">
        <f>SUM(E20:E21)</f>
        <v>26286450</v>
      </c>
    </row>
    <row r="23" spans="1:5" ht="16.5" customHeight="1">
      <c r="A23" s="3" t="s">
        <v>186</v>
      </c>
      <c r="B23" s="3"/>
      <c r="C23" s="52">
        <f>C206</f>
        <v>40654050</v>
      </c>
      <c r="D23" s="52">
        <f>D206</f>
        <v>-16164400</v>
      </c>
      <c r="E23" s="52">
        <f>E206</f>
        <v>24489650</v>
      </c>
    </row>
    <row r="24" spans="1:5" ht="16.5" customHeight="1">
      <c r="A24" s="3" t="s">
        <v>115</v>
      </c>
      <c r="B24" s="3"/>
      <c r="C24" s="52">
        <f>C283</f>
        <v>25901100</v>
      </c>
      <c r="D24" s="52">
        <f>D283</f>
        <v>-12529000</v>
      </c>
      <c r="E24" s="52">
        <f>E283</f>
        <v>13372100</v>
      </c>
    </row>
    <row r="25" spans="1:5" ht="16.5" customHeight="1">
      <c r="A25" s="1" t="s">
        <v>187</v>
      </c>
      <c r="B25" s="1"/>
      <c r="C25" s="11">
        <f>SUM(C23:C24)</f>
        <v>66555150</v>
      </c>
      <c r="D25" s="11">
        <f>SUM(D23:D24)</f>
        <v>-28693400</v>
      </c>
      <c r="E25" s="11">
        <f>SUM(E23:E24)</f>
        <v>37861750</v>
      </c>
    </row>
    <row r="26" spans="1:5" ht="16.5" customHeight="1">
      <c r="A26" s="3" t="s">
        <v>116</v>
      </c>
      <c r="B26" s="3"/>
      <c r="C26" s="52">
        <f>C22-C25</f>
        <v>-6118450</v>
      </c>
      <c r="D26" s="52">
        <f>D22-D25</f>
        <v>-5456850</v>
      </c>
      <c r="E26" s="52">
        <f>E22-E25</f>
        <v>-11575300</v>
      </c>
    </row>
    <row r="27" ht="19.5" customHeight="1"/>
    <row r="28" spans="1:5" ht="34.5" customHeight="1">
      <c r="A28" s="21" t="s">
        <v>188</v>
      </c>
      <c r="B28" s="22"/>
      <c r="C28" s="105" t="s">
        <v>1132</v>
      </c>
      <c r="D28" s="105" t="s">
        <v>905</v>
      </c>
      <c r="E28" s="106" t="s">
        <v>1224</v>
      </c>
    </row>
    <row r="29" spans="1:5" ht="16.5" customHeight="1">
      <c r="A29" s="23" t="s">
        <v>591</v>
      </c>
      <c r="B29" s="3"/>
      <c r="C29" s="52">
        <f>C196</f>
        <v>3000000</v>
      </c>
      <c r="D29" s="52">
        <f>D196</f>
        <v>155000</v>
      </c>
      <c r="E29" s="52">
        <f>E196</f>
        <v>3155000</v>
      </c>
    </row>
    <row r="30" spans="1:5" ht="16.5" customHeight="1">
      <c r="A30" s="23" t="s">
        <v>1232</v>
      </c>
      <c r="B30" s="3"/>
      <c r="C30" s="52">
        <f>C319</f>
        <v>150000</v>
      </c>
      <c r="D30" s="52">
        <f>D319</f>
        <v>-150000</v>
      </c>
      <c r="E30" s="52">
        <f>E319</f>
        <v>0</v>
      </c>
    </row>
    <row r="31" spans="1:5" ht="16.5" customHeight="1">
      <c r="A31" s="1" t="s">
        <v>346</v>
      </c>
      <c r="B31" s="1"/>
      <c r="C31" s="11">
        <f>C29-C30</f>
        <v>2850000</v>
      </c>
      <c r="D31" s="11">
        <f>D29-D30</f>
        <v>305000</v>
      </c>
      <c r="E31" s="11">
        <f>E29-E30</f>
        <v>3155000</v>
      </c>
    </row>
    <row r="32" ht="21" customHeight="1"/>
    <row r="33" spans="1:5" ht="18.75" customHeight="1">
      <c r="A33" s="1" t="s">
        <v>190</v>
      </c>
      <c r="B33" s="1"/>
      <c r="C33" s="107">
        <f>C22+C29</f>
        <v>63436700</v>
      </c>
      <c r="D33" s="107">
        <f>D22+D29</f>
        <v>-33995250</v>
      </c>
      <c r="E33" s="107">
        <f>E22+E29</f>
        <v>29441450</v>
      </c>
    </row>
    <row r="34" spans="1:5" ht="18.75" customHeight="1">
      <c r="A34" s="1" t="s">
        <v>191</v>
      </c>
      <c r="B34" s="1"/>
      <c r="C34" s="107">
        <f>C25+C30</f>
        <v>66705150</v>
      </c>
      <c r="D34" s="107">
        <f>D25+D30</f>
        <v>-28843400</v>
      </c>
      <c r="E34" s="107">
        <f>E25+E30</f>
        <v>37861750</v>
      </c>
    </row>
    <row r="35" spans="1:5" ht="18.75" customHeight="1">
      <c r="A35" s="3" t="s">
        <v>192</v>
      </c>
      <c r="B35" s="3"/>
      <c r="C35" s="52">
        <f>C33-C34</f>
        <v>-3268450</v>
      </c>
      <c r="D35" s="52">
        <f>D33-D34</f>
        <v>-5151850</v>
      </c>
      <c r="E35" s="52">
        <f>E33-E34</f>
        <v>-8420300</v>
      </c>
    </row>
    <row r="36" spans="1:5" ht="18.75" customHeight="1">
      <c r="A36" s="1" t="s">
        <v>620</v>
      </c>
      <c r="B36" s="1"/>
      <c r="C36" s="11">
        <v>3268450</v>
      </c>
      <c r="D36" s="11">
        <f>E36-C36</f>
        <v>5151850</v>
      </c>
      <c r="E36" s="11">
        <v>8420300</v>
      </c>
    </row>
    <row r="37" spans="1:5" ht="18.75" customHeight="1">
      <c r="A37" s="3" t="s">
        <v>193</v>
      </c>
      <c r="B37" s="3"/>
      <c r="C37" s="52">
        <f>C36+C35</f>
        <v>0</v>
      </c>
      <c r="D37" s="52">
        <f>D36+D35</f>
        <v>0</v>
      </c>
      <c r="E37" s="52">
        <f>E36+E35</f>
        <v>0</v>
      </c>
    </row>
    <row r="38" ht="20.25" customHeight="1"/>
    <row r="39" ht="20.25" customHeight="1"/>
    <row r="40" ht="20.25" customHeight="1"/>
    <row r="41" ht="20.25" customHeight="1"/>
    <row r="42" ht="24.75" customHeight="1"/>
    <row r="43" spans="1:5" ht="18" customHeight="1">
      <c r="A43" s="164" t="s">
        <v>58</v>
      </c>
      <c r="B43" s="164"/>
      <c r="C43" s="164"/>
      <c r="D43" s="164"/>
      <c r="E43" s="164"/>
    </row>
    <row r="44" ht="16.5" customHeight="1"/>
    <row r="45" ht="15" customHeight="1">
      <c r="A45" s="68" t="s">
        <v>1016</v>
      </c>
    </row>
    <row r="46" ht="15" customHeight="1">
      <c r="A46" s="68" t="s">
        <v>1250</v>
      </c>
    </row>
    <row r="47" spans="1:2" ht="23.25" customHeight="1">
      <c r="A47" s="8" t="s">
        <v>39</v>
      </c>
      <c r="B47" s="8"/>
    </row>
    <row r="48" spans="3:5" ht="10.5" customHeight="1">
      <c r="C48" s="15"/>
      <c r="D48" s="110"/>
      <c r="E48" s="110" t="s">
        <v>111</v>
      </c>
    </row>
    <row r="49" spans="1:5" ht="35.25" customHeight="1">
      <c r="A49" s="116" t="s">
        <v>110</v>
      </c>
      <c r="B49" s="24" t="s">
        <v>225</v>
      </c>
      <c r="C49" s="108" t="s">
        <v>1132</v>
      </c>
      <c r="D49" s="108" t="s">
        <v>905</v>
      </c>
      <c r="E49" s="109" t="s">
        <v>1224</v>
      </c>
    </row>
    <row r="50" spans="1:5" ht="24" customHeight="1">
      <c r="A50" s="25" t="s">
        <v>194</v>
      </c>
      <c r="B50" s="112" t="s">
        <v>195</v>
      </c>
      <c r="C50" s="107">
        <f>C51+C70+C101+C125+C155+C174</f>
        <v>60406700</v>
      </c>
      <c r="D50" s="107">
        <f>D51+D70+D101+D125+D155+D174</f>
        <v>-34250250</v>
      </c>
      <c r="E50" s="107">
        <f>E51+E70+E101+E125+E155+E174</f>
        <v>26156450</v>
      </c>
    </row>
    <row r="51" spans="1:5" ht="24" customHeight="1">
      <c r="A51" s="4" t="s">
        <v>196</v>
      </c>
      <c r="B51" s="113" t="s">
        <v>117</v>
      </c>
      <c r="C51" s="11">
        <f>C52+C59+C65</f>
        <v>22610000</v>
      </c>
      <c r="D51" s="11">
        <f>D52+D59+D65</f>
        <v>-13760000</v>
      </c>
      <c r="E51" s="11">
        <f>E52+E59+E65</f>
        <v>8850000</v>
      </c>
    </row>
    <row r="52" spans="1:5" ht="21" customHeight="1">
      <c r="A52" s="4" t="s">
        <v>197</v>
      </c>
      <c r="B52" s="113" t="s">
        <v>118</v>
      </c>
      <c r="C52" s="11">
        <f>SUM(C53:C58)</f>
        <v>9050000</v>
      </c>
      <c r="D52" s="11">
        <f>SUM(D53:D58)</f>
        <v>-4450000</v>
      </c>
      <c r="E52" s="11">
        <f>SUM(E53:E58)</f>
        <v>4600000</v>
      </c>
    </row>
    <row r="53" spans="1:5" ht="15" customHeight="1">
      <c r="A53" s="66" t="s">
        <v>198</v>
      </c>
      <c r="B53" s="53" t="s">
        <v>119</v>
      </c>
      <c r="C53" s="67">
        <v>5600000</v>
      </c>
      <c r="D53" s="67">
        <f aca="true" t="shared" si="0" ref="D53:D58">E53-C53</f>
        <v>-2180000</v>
      </c>
      <c r="E53" s="67">
        <v>3420000</v>
      </c>
    </row>
    <row r="54" spans="1:5" ht="15" customHeight="1">
      <c r="A54" s="66" t="s">
        <v>199</v>
      </c>
      <c r="B54" s="53" t="s">
        <v>120</v>
      </c>
      <c r="C54" s="67">
        <v>1400000</v>
      </c>
      <c r="D54" s="67">
        <f t="shared" si="0"/>
        <v>-650000</v>
      </c>
      <c r="E54" s="67">
        <v>750000</v>
      </c>
    </row>
    <row r="55" spans="1:5" ht="15" customHeight="1">
      <c r="A55" s="66" t="s">
        <v>200</v>
      </c>
      <c r="B55" s="53" t="s">
        <v>121</v>
      </c>
      <c r="C55" s="67">
        <v>1700000</v>
      </c>
      <c r="D55" s="67">
        <f t="shared" si="0"/>
        <v>-850000</v>
      </c>
      <c r="E55" s="67">
        <v>850000</v>
      </c>
    </row>
    <row r="56" spans="1:5" ht="15" customHeight="1">
      <c r="A56" s="66" t="s">
        <v>348</v>
      </c>
      <c r="B56" s="53" t="s">
        <v>349</v>
      </c>
      <c r="C56" s="67">
        <v>500000</v>
      </c>
      <c r="D56" s="67">
        <f t="shared" si="0"/>
        <v>-350000</v>
      </c>
      <c r="E56" s="67">
        <v>150000</v>
      </c>
    </row>
    <row r="57" spans="1:5" ht="15" customHeight="1">
      <c r="A57" s="66" t="s">
        <v>201</v>
      </c>
      <c r="B57" s="53" t="s">
        <v>122</v>
      </c>
      <c r="C57" s="67">
        <v>-200000</v>
      </c>
      <c r="D57" s="67">
        <f t="shared" si="0"/>
        <v>-400000</v>
      </c>
      <c r="E57" s="67">
        <v>-600000</v>
      </c>
    </row>
    <row r="58" spans="1:5" ht="15" customHeight="1">
      <c r="A58" s="66" t="s">
        <v>732</v>
      </c>
      <c r="B58" s="53" t="s">
        <v>733</v>
      </c>
      <c r="C58" s="67">
        <v>50000</v>
      </c>
      <c r="D58" s="67">
        <f t="shared" si="0"/>
        <v>-20000</v>
      </c>
      <c r="E58" s="67">
        <v>30000</v>
      </c>
    </row>
    <row r="59" spans="1:5" ht="21" customHeight="1">
      <c r="A59" s="4" t="s">
        <v>202</v>
      </c>
      <c r="B59" s="113" t="s">
        <v>123</v>
      </c>
      <c r="C59" s="11">
        <f>C60+C63</f>
        <v>9550000</v>
      </c>
      <c r="D59" s="11">
        <f>D60+D63</f>
        <v>-6110000</v>
      </c>
      <c r="E59" s="11">
        <f>E60+E63</f>
        <v>3440000</v>
      </c>
    </row>
    <row r="60" spans="1:5" ht="15" customHeight="1">
      <c r="A60" s="66" t="s">
        <v>203</v>
      </c>
      <c r="B60" s="53" t="s">
        <v>124</v>
      </c>
      <c r="C60" s="67">
        <f>SUM(C61:C62)</f>
        <v>5250000</v>
      </c>
      <c r="D60" s="67">
        <f>SUM(D61:D62)</f>
        <v>-4050000</v>
      </c>
      <c r="E60" s="67">
        <f>SUM(E61:E62)</f>
        <v>1200000</v>
      </c>
    </row>
    <row r="61" spans="1:5" ht="13.5" customHeight="1">
      <c r="A61" s="66" t="s">
        <v>71</v>
      </c>
      <c r="B61" s="53" t="s">
        <v>205</v>
      </c>
      <c r="C61" s="67">
        <v>250000</v>
      </c>
      <c r="D61" s="67">
        <f>E61-C61</f>
        <v>-50000</v>
      </c>
      <c r="E61" s="67">
        <v>200000</v>
      </c>
    </row>
    <row r="62" spans="1:5" ht="13.5" customHeight="1">
      <c r="A62" s="66" t="s">
        <v>72</v>
      </c>
      <c r="B62" s="53" t="s">
        <v>206</v>
      </c>
      <c r="C62" s="67">
        <v>5000000</v>
      </c>
      <c r="D62" s="67">
        <f>E62-C62</f>
        <v>-4000000</v>
      </c>
      <c r="E62" s="67">
        <v>1000000</v>
      </c>
    </row>
    <row r="63" spans="1:5" ht="15" customHeight="1">
      <c r="A63" s="66" t="s">
        <v>204</v>
      </c>
      <c r="B63" s="53" t="s">
        <v>125</v>
      </c>
      <c r="C63" s="67">
        <f>SUM(C64)</f>
        <v>4300000</v>
      </c>
      <c r="D63" s="67">
        <f>SUM(D64)</f>
        <v>-2060000</v>
      </c>
      <c r="E63" s="67">
        <f>SUM(E64)</f>
        <v>2240000</v>
      </c>
    </row>
    <row r="64" spans="1:5" ht="12">
      <c r="A64" s="66" t="s">
        <v>73</v>
      </c>
      <c r="B64" s="53" t="s">
        <v>207</v>
      </c>
      <c r="C64" s="67">
        <v>4300000</v>
      </c>
      <c r="D64" s="67">
        <f>E64-C64</f>
        <v>-2060000</v>
      </c>
      <c r="E64" s="67">
        <v>2240000</v>
      </c>
    </row>
    <row r="65" spans="1:5" ht="21" customHeight="1">
      <c r="A65" s="4" t="s">
        <v>208</v>
      </c>
      <c r="B65" s="113" t="s">
        <v>126</v>
      </c>
      <c r="C65" s="11">
        <f>C66+C68</f>
        <v>4010000</v>
      </c>
      <c r="D65" s="11">
        <f>D66+D68</f>
        <v>-3200000</v>
      </c>
      <c r="E65" s="11">
        <f>E66+E68</f>
        <v>810000</v>
      </c>
    </row>
    <row r="66" spans="1:5" ht="15" customHeight="1">
      <c r="A66" s="66" t="s">
        <v>209</v>
      </c>
      <c r="B66" s="53" t="s">
        <v>127</v>
      </c>
      <c r="C66" s="67">
        <f>SUM(C67)</f>
        <v>4000000</v>
      </c>
      <c r="D66" s="67">
        <f>SUM(D67)</f>
        <v>-3200000</v>
      </c>
      <c r="E66" s="67">
        <f>SUM(E67)</f>
        <v>800000</v>
      </c>
    </row>
    <row r="67" spans="1:5" ht="13.5" customHeight="1">
      <c r="A67" s="66" t="s">
        <v>74</v>
      </c>
      <c r="B67" s="53" t="s">
        <v>211</v>
      </c>
      <c r="C67" s="67">
        <v>4000000</v>
      </c>
      <c r="D67" s="67">
        <f>E67-C67</f>
        <v>-3200000</v>
      </c>
      <c r="E67" s="67">
        <v>800000</v>
      </c>
    </row>
    <row r="68" spans="1:5" ht="15" customHeight="1">
      <c r="A68" s="66" t="s">
        <v>210</v>
      </c>
      <c r="B68" s="53" t="s">
        <v>316</v>
      </c>
      <c r="C68" s="67">
        <f>SUM(C69:C69)</f>
        <v>10000</v>
      </c>
      <c r="D68" s="67">
        <f>SUM(D69:D69)</f>
        <v>0</v>
      </c>
      <c r="E68" s="67">
        <f>SUM(E69:E69)</f>
        <v>10000</v>
      </c>
    </row>
    <row r="69" spans="1:5" ht="13.5" customHeight="1">
      <c r="A69" s="66" t="s">
        <v>75</v>
      </c>
      <c r="B69" s="53" t="s">
        <v>212</v>
      </c>
      <c r="C69" s="67">
        <v>10000</v>
      </c>
      <c r="D69" s="67">
        <f>E69-C69</f>
        <v>0</v>
      </c>
      <c r="E69" s="67">
        <v>10000</v>
      </c>
    </row>
    <row r="70" spans="1:5" ht="24" customHeight="1">
      <c r="A70" s="4" t="s">
        <v>213</v>
      </c>
      <c r="B70" s="113" t="s">
        <v>128</v>
      </c>
      <c r="C70" s="11">
        <f>C71+C74+C77+C84+C92+C99</f>
        <v>11382500</v>
      </c>
      <c r="D70" s="11">
        <f>D71+D74+D77+D84+D92+D99</f>
        <v>-3736500</v>
      </c>
      <c r="E70" s="11">
        <f>E71+E74+E77+E84+E92+E99</f>
        <v>7646000</v>
      </c>
    </row>
    <row r="71" spans="1:5" ht="21" customHeight="1">
      <c r="A71" s="4" t="s">
        <v>831</v>
      </c>
      <c r="B71" s="113" t="s">
        <v>832</v>
      </c>
      <c r="C71" s="11">
        <f aca="true" t="shared" si="1" ref="C71:E75">C72</f>
        <v>0</v>
      </c>
      <c r="D71" s="11">
        <f t="shared" si="1"/>
        <v>195000</v>
      </c>
      <c r="E71" s="11">
        <f t="shared" si="1"/>
        <v>195000</v>
      </c>
    </row>
    <row r="72" spans="1:5" ht="15" customHeight="1">
      <c r="A72" s="66" t="s">
        <v>833</v>
      </c>
      <c r="B72" s="53" t="s">
        <v>834</v>
      </c>
      <c r="C72" s="67">
        <f t="shared" si="1"/>
        <v>0</v>
      </c>
      <c r="D72" s="67">
        <f t="shared" si="1"/>
        <v>195000</v>
      </c>
      <c r="E72" s="67">
        <f t="shared" si="1"/>
        <v>195000</v>
      </c>
    </row>
    <row r="73" spans="1:5" ht="13.5" customHeight="1">
      <c r="A73" s="66" t="s">
        <v>835</v>
      </c>
      <c r="B73" s="53" t="s">
        <v>836</v>
      </c>
      <c r="C73" s="67">
        <v>0</v>
      </c>
      <c r="D73" s="67">
        <f>E73-C73</f>
        <v>195000</v>
      </c>
      <c r="E73" s="67">
        <v>195000</v>
      </c>
    </row>
    <row r="74" spans="1:5" ht="21" customHeight="1">
      <c r="A74" s="4" t="s">
        <v>1140</v>
      </c>
      <c r="B74" s="148" t="s">
        <v>1143</v>
      </c>
      <c r="C74" s="11">
        <f t="shared" si="1"/>
        <v>112500</v>
      </c>
      <c r="D74" s="11">
        <f t="shared" si="1"/>
        <v>-112500</v>
      </c>
      <c r="E74" s="11">
        <f t="shared" si="1"/>
        <v>0</v>
      </c>
    </row>
    <row r="75" spans="1:5" ht="15" customHeight="1">
      <c r="A75" s="66" t="s">
        <v>1141</v>
      </c>
      <c r="B75" s="53" t="s">
        <v>1144</v>
      </c>
      <c r="C75" s="67">
        <f t="shared" si="1"/>
        <v>112500</v>
      </c>
      <c r="D75" s="67">
        <f t="shared" si="1"/>
        <v>-112500</v>
      </c>
      <c r="E75" s="67">
        <f t="shared" si="1"/>
        <v>0</v>
      </c>
    </row>
    <row r="76" spans="1:5" ht="13.5" customHeight="1">
      <c r="A76" s="66" t="s">
        <v>1142</v>
      </c>
      <c r="B76" s="53" t="s">
        <v>1145</v>
      </c>
      <c r="C76" s="67">
        <v>112500</v>
      </c>
      <c r="D76" s="67">
        <f>E76-C76</f>
        <v>-112500</v>
      </c>
      <c r="E76" s="67">
        <v>0</v>
      </c>
    </row>
    <row r="77" spans="1:5" ht="21" customHeight="1">
      <c r="A77" s="4" t="s">
        <v>214</v>
      </c>
      <c r="B77" s="113" t="s">
        <v>595</v>
      </c>
      <c r="C77" s="11">
        <f>C78+C81</f>
        <v>5510000</v>
      </c>
      <c r="D77" s="11">
        <f>D78+D81</f>
        <v>-489000</v>
      </c>
      <c r="E77" s="11">
        <f>E78+E81</f>
        <v>5021000</v>
      </c>
    </row>
    <row r="78" spans="1:5" ht="15" customHeight="1">
      <c r="A78" s="66" t="s">
        <v>215</v>
      </c>
      <c r="B78" s="53" t="s">
        <v>596</v>
      </c>
      <c r="C78" s="67">
        <f>SUM(C79:C80)</f>
        <v>470000</v>
      </c>
      <c r="D78" s="67">
        <f>SUM(D79:D80)</f>
        <v>273000</v>
      </c>
      <c r="E78" s="67">
        <f>SUM(E79:E80)</f>
        <v>743000</v>
      </c>
    </row>
    <row r="79" spans="1:5" ht="13.5" customHeight="1">
      <c r="A79" s="66" t="s">
        <v>76</v>
      </c>
      <c r="B79" s="53" t="s">
        <v>77</v>
      </c>
      <c r="C79" s="67">
        <v>400000</v>
      </c>
      <c r="D79" s="67">
        <f>E79-C79</f>
        <v>338000</v>
      </c>
      <c r="E79" s="67">
        <v>738000</v>
      </c>
    </row>
    <row r="80" spans="1:5" ht="13.5" customHeight="1">
      <c r="A80" s="66" t="s">
        <v>78</v>
      </c>
      <c r="B80" s="53" t="s">
        <v>79</v>
      </c>
      <c r="C80" s="67">
        <v>70000</v>
      </c>
      <c r="D80" s="67">
        <f>E80-C80</f>
        <v>-65000</v>
      </c>
      <c r="E80" s="67">
        <v>5000</v>
      </c>
    </row>
    <row r="81" spans="1:5" ht="15" customHeight="1">
      <c r="A81" s="66" t="s">
        <v>216</v>
      </c>
      <c r="B81" s="53" t="s">
        <v>597</v>
      </c>
      <c r="C81" s="67">
        <f>SUM(C82:C83)</f>
        <v>5040000</v>
      </c>
      <c r="D81" s="67">
        <f>SUM(D82:D83)</f>
        <v>-762000</v>
      </c>
      <c r="E81" s="67">
        <f>SUM(E82:E83)</f>
        <v>4278000</v>
      </c>
    </row>
    <row r="82" spans="1:5" ht="13.5" customHeight="1">
      <c r="A82" s="66" t="s">
        <v>80</v>
      </c>
      <c r="B82" s="53" t="s">
        <v>82</v>
      </c>
      <c r="C82" s="67">
        <v>5040000</v>
      </c>
      <c r="D82" s="67">
        <f>E82-C82</f>
        <v>-802000</v>
      </c>
      <c r="E82" s="67">
        <v>4238000</v>
      </c>
    </row>
    <row r="83" spans="1:5" ht="13.5" customHeight="1">
      <c r="A83" s="66" t="s">
        <v>81</v>
      </c>
      <c r="B83" s="53" t="s">
        <v>70</v>
      </c>
      <c r="C83" s="67">
        <v>0</v>
      </c>
      <c r="D83" s="67">
        <f>E83-C83</f>
        <v>40000</v>
      </c>
      <c r="E83" s="67">
        <v>40000</v>
      </c>
    </row>
    <row r="84" spans="1:5" ht="21" customHeight="1">
      <c r="A84" s="4" t="s">
        <v>68</v>
      </c>
      <c r="B84" s="113" t="s">
        <v>598</v>
      </c>
      <c r="C84" s="11">
        <f>C85+C88</f>
        <v>2800000</v>
      </c>
      <c r="D84" s="11">
        <f>D85+D88</f>
        <v>-2655000</v>
      </c>
      <c r="E84" s="11">
        <f>E85+E88</f>
        <v>145000</v>
      </c>
    </row>
    <row r="85" spans="1:5" ht="15" customHeight="1">
      <c r="A85" s="66" t="s">
        <v>374</v>
      </c>
      <c r="B85" s="53" t="s">
        <v>599</v>
      </c>
      <c r="C85" s="67">
        <f>C86+C87</f>
        <v>100000</v>
      </c>
      <c r="D85" s="67">
        <f>D86+D87</f>
        <v>45000</v>
      </c>
      <c r="E85" s="67">
        <f>E86+E87</f>
        <v>145000</v>
      </c>
    </row>
    <row r="86" spans="1:5" ht="13.5" customHeight="1">
      <c r="A86" s="66" t="s">
        <v>375</v>
      </c>
      <c r="B86" s="53" t="s">
        <v>734</v>
      </c>
      <c r="C86" s="67">
        <v>100000</v>
      </c>
      <c r="D86" s="67">
        <f>E86-C86</f>
        <v>45000</v>
      </c>
      <c r="E86" s="67">
        <v>145000</v>
      </c>
    </row>
    <row r="87" spans="1:5" ht="13.5" customHeight="1">
      <c r="A87" s="66" t="s">
        <v>375</v>
      </c>
      <c r="B87" s="53" t="s">
        <v>916</v>
      </c>
      <c r="C87" s="67">
        <v>0</v>
      </c>
      <c r="D87" s="67">
        <f>E87-C87</f>
        <v>0</v>
      </c>
      <c r="E87" s="67">
        <v>0</v>
      </c>
    </row>
    <row r="88" spans="1:5" ht="15" customHeight="1">
      <c r="A88" s="66" t="s">
        <v>69</v>
      </c>
      <c r="B88" s="53" t="s">
        <v>600</v>
      </c>
      <c r="C88" s="67">
        <f>C89+C90</f>
        <v>2700000</v>
      </c>
      <c r="D88" s="67">
        <f>D89+D90</f>
        <v>-2700000</v>
      </c>
      <c r="E88" s="67">
        <f>E89+E90</f>
        <v>0</v>
      </c>
    </row>
    <row r="89" spans="1:5" ht="13.5" customHeight="1">
      <c r="A89" s="66" t="s">
        <v>282</v>
      </c>
      <c r="B89" s="53" t="s">
        <v>66</v>
      </c>
      <c r="C89" s="67">
        <v>1600000</v>
      </c>
      <c r="D89" s="67">
        <f>E89-C89</f>
        <v>-1600000</v>
      </c>
      <c r="E89" s="67">
        <v>0</v>
      </c>
    </row>
    <row r="90" spans="1:5" ht="13.5" customHeight="1">
      <c r="A90" s="66" t="s">
        <v>282</v>
      </c>
      <c r="B90" s="53" t="s">
        <v>1146</v>
      </c>
      <c r="C90" s="67">
        <v>1100000</v>
      </c>
      <c r="D90" s="67">
        <f>E90-C90</f>
        <v>-1100000</v>
      </c>
      <c r="E90" s="67">
        <v>0</v>
      </c>
    </row>
    <row r="91" spans="1:5" ht="32.25" customHeight="1">
      <c r="A91" s="116" t="s">
        <v>110</v>
      </c>
      <c r="B91" s="24" t="s">
        <v>225</v>
      </c>
      <c r="C91" s="108" t="s">
        <v>1132</v>
      </c>
      <c r="D91" s="108" t="s">
        <v>905</v>
      </c>
      <c r="E91" s="109" t="s">
        <v>1224</v>
      </c>
    </row>
    <row r="92" spans="1:5" ht="21" customHeight="1">
      <c r="A92" s="63" t="s">
        <v>636</v>
      </c>
      <c r="B92" s="114" t="s">
        <v>637</v>
      </c>
      <c r="C92" s="111">
        <f>C93+C97</f>
        <v>260000</v>
      </c>
      <c r="D92" s="111">
        <f>D93+D97</f>
        <v>-175000</v>
      </c>
      <c r="E92" s="111">
        <f>E93+E97</f>
        <v>85000</v>
      </c>
    </row>
    <row r="93" spans="1:5" ht="15" customHeight="1">
      <c r="A93" s="86" t="s">
        <v>638</v>
      </c>
      <c r="B93" s="65" t="s">
        <v>639</v>
      </c>
      <c r="C93" s="87">
        <f>SUM(C94:C96)</f>
        <v>200000</v>
      </c>
      <c r="D93" s="87">
        <f>SUM(D94:D96)</f>
        <v>-175000</v>
      </c>
      <c r="E93" s="87">
        <f>SUM(E94:E96)</f>
        <v>25000</v>
      </c>
    </row>
    <row r="94" spans="1:5" ht="13.5" customHeight="1">
      <c r="A94" s="86" t="s">
        <v>640</v>
      </c>
      <c r="B94" s="65" t="s">
        <v>641</v>
      </c>
      <c r="C94" s="87">
        <v>10000</v>
      </c>
      <c r="D94" s="87">
        <f>E94-C94</f>
        <v>5000</v>
      </c>
      <c r="E94" s="87">
        <v>15000</v>
      </c>
    </row>
    <row r="95" spans="1:5" ht="13.5" customHeight="1">
      <c r="A95" s="86" t="s">
        <v>640</v>
      </c>
      <c r="B95" s="65" t="s">
        <v>642</v>
      </c>
      <c r="C95" s="87">
        <v>10000</v>
      </c>
      <c r="D95" s="87">
        <f>E95-C95</f>
        <v>0</v>
      </c>
      <c r="E95" s="87">
        <v>10000</v>
      </c>
    </row>
    <row r="96" spans="1:5" ht="13.5" customHeight="1">
      <c r="A96" s="86" t="s">
        <v>640</v>
      </c>
      <c r="B96" s="65" t="s">
        <v>1135</v>
      </c>
      <c r="C96" s="87">
        <v>180000</v>
      </c>
      <c r="D96" s="87">
        <f>E96-C96</f>
        <v>-180000</v>
      </c>
      <c r="E96" s="87">
        <v>0</v>
      </c>
    </row>
    <row r="97" spans="1:5" ht="15" customHeight="1">
      <c r="A97" s="86" t="s">
        <v>643</v>
      </c>
      <c r="B97" s="65" t="s">
        <v>644</v>
      </c>
      <c r="C97" s="87">
        <f>C98</f>
        <v>60000</v>
      </c>
      <c r="D97" s="87">
        <f>D98</f>
        <v>0</v>
      </c>
      <c r="E97" s="87">
        <f>E98</f>
        <v>60000</v>
      </c>
    </row>
    <row r="98" spans="1:5" ht="13.5" customHeight="1">
      <c r="A98" s="86" t="s">
        <v>758</v>
      </c>
      <c r="B98" s="65" t="s">
        <v>645</v>
      </c>
      <c r="C98" s="87">
        <v>60000</v>
      </c>
      <c r="D98" s="87">
        <f>E98-C98</f>
        <v>0</v>
      </c>
      <c r="E98" s="87">
        <v>60000</v>
      </c>
    </row>
    <row r="99" spans="1:5" ht="21" customHeight="1">
      <c r="A99" s="4" t="s">
        <v>736</v>
      </c>
      <c r="B99" s="113" t="s">
        <v>759</v>
      </c>
      <c r="C99" s="11">
        <f>C100</f>
        <v>2700000</v>
      </c>
      <c r="D99" s="11">
        <f>D100</f>
        <v>-500000</v>
      </c>
      <c r="E99" s="11">
        <f>E100</f>
        <v>2200000</v>
      </c>
    </row>
    <row r="100" spans="1:5" ht="15" customHeight="1">
      <c r="A100" s="66" t="s">
        <v>746</v>
      </c>
      <c r="B100" s="53" t="s">
        <v>760</v>
      </c>
      <c r="C100" s="67">
        <v>2700000</v>
      </c>
      <c r="D100" s="67">
        <f>E100-C100</f>
        <v>-500000</v>
      </c>
      <c r="E100" s="67">
        <v>2200000</v>
      </c>
    </row>
    <row r="101" spans="1:5" ht="24" customHeight="1">
      <c r="A101" s="4" t="s">
        <v>217</v>
      </c>
      <c r="B101" s="113" t="s">
        <v>129</v>
      </c>
      <c r="C101" s="11">
        <f>C102+C110</f>
        <v>6846100</v>
      </c>
      <c r="D101" s="11">
        <f>D102+D110</f>
        <v>-2655900</v>
      </c>
      <c r="E101" s="11">
        <f>E102+E110</f>
        <v>4190200</v>
      </c>
    </row>
    <row r="102" spans="1:5" ht="21" customHeight="1">
      <c r="A102" s="4" t="s">
        <v>218</v>
      </c>
      <c r="B102" s="113" t="s">
        <v>130</v>
      </c>
      <c r="C102" s="11">
        <f>C103+C108</f>
        <v>46100</v>
      </c>
      <c r="D102" s="11">
        <f>D103+D108</f>
        <v>-15900</v>
      </c>
      <c r="E102" s="11">
        <f>E103+E108</f>
        <v>30200</v>
      </c>
    </row>
    <row r="103" spans="1:5" ht="15" customHeight="1">
      <c r="A103" s="66" t="s">
        <v>219</v>
      </c>
      <c r="B103" s="53" t="s">
        <v>131</v>
      </c>
      <c r="C103" s="67">
        <f>SUM(C104:C107)</f>
        <v>26100</v>
      </c>
      <c r="D103" s="67">
        <f>SUM(D104:D107)</f>
        <v>-900</v>
      </c>
      <c r="E103" s="67">
        <f>SUM(E104:E107)</f>
        <v>25200</v>
      </c>
    </row>
    <row r="104" spans="1:5" ht="13.5" customHeight="1">
      <c r="A104" s="66" t="s">
        <v>83</v>
      </c>
      <c r="B104" s="53" t="s">
        <v>84</v>
      </c>
      <c r="C104" s="67">
        <v>25000</v>
      </c>
      <c r="D104" s="67">
        <f>E104-C104</f>
        <v>0</v>
      </c>
      <c r="E104" s="67">
        <v>25000</v>
      </c>
    </row>
    <row r="105" spans="1:5" ht="13.5" customHeight="1">
      <c r="A105" s="66" t="s">
        <v>85</v>
      </c>
      <c r="B105" s="53" t="s">
        <v>86</v>
      </c>
      <c r="C105" s="67">
        <v>1000</v>
      </c>
      <c r="D105" s="67">
        <f>E105-C105</f>
        <v>-900</v>
      </c>
      <c r="E105" s="67">
        <v>100</v>
      </c>
    </row>
    <row r="106" spans="1:5" ht="13.5" customHeight="1">
      <c r="A106" s="86" t="s">
        <v>85</v>
      </c>
      <c r="B106" s="65" t="s">
        <v>735</v>
      </c>
      <c r="C106" s="87">
        <v>100</v>
      </c>
      <c r="D106" s="87">
        <f>E106-C106</f>
        <v>0</v>
      </c>
      <c r="E106" s="87">
        <v>100</v>
      </c>
    </row>
    <row r="107" spans="1:5" ht="13.5" customHeight="1">
      <c r="A107" s="86" t="s">
        <v>85</v>
      </c>
      <c r="B107" s="65" t="s">
        <v>649</v>
      </c>
      <c r="C107" s="87">
        <v>0</v>
      </c>
      <c r="D107" s="87">
        <f>E107-C107</f>
        <v>0</v>
      </c>
      <c r="E107" s="87">
        <v>0</v>
      </c>
    </row>
    <row r="108" spans="1:5" ht="15" customHeight="1">
      <c r="A108" s="66" t="s">
        <v>220</v>
      </c>
      <c r="B108" s="53" t="s">
        <v>132</v>
      </c>
      <c r="C108" s="67">
        <f>SUM(C109)</f>
        <v>20000</v>
      </c>
      <c r="D108" s="67">
        <f>SUM(D109)</f>
        <v>-15000</v>
      </c>
      <c r="E108" s="67">
        <f>SUM(E109)</f>
        <v>5000</v>
      </c>
    </row>
    <row r="109" spans="1:5" ht="13.5" customHeight="1">
      <c r="A109" s="66" t="s">
        <v>87</v>
      </c>
      <c r="B109" s="53" t="s">
        <v>88</v>
      </c>
      <c r="C109" s="67">
        <v>20000</v>
      </c>
      <c r="D109" s="67">
        <f>E109-C109</f>
        <v>-15000</v>
      </c>
      <c r="E109" s="67">
        <v>5000</v>
      </c>
    </row>
    <row r="110" spans="1:5" ht="21" customHeight="1">
      <c r="A110" s="4" t="s">
        <v>221</v>
      </c>
      <c r="B110" s="113" t="s">
        <v>133</v>
      </c>
      <c r="C110" s="11">
        <f>C111+C114+C119+C123</f>
        <v>6800000</v>
      </c>
      <c r="D110" s="11">
        <f>D111+D114+D119+D123</f>
        <v>-2640000</v>
      </c>
      <c r="E110" s="11">
        <f>E111+E114+E119+E123</f>
        <v>4160000</v>
      </c>
    </row>
    <row r="111" spans="1:5" ht="15" customHeight="1">
      <c r="A111" s="66" t="s">
        <v>222</v>
      </c>
      <c r="B111" s="53" t="s">
        <v>134</v>
      </c>
      <c r="C111" s="67">
        <f>SUM(C112:C113)</f>
        <v>1660000</v>
      </c>
      <c r="D111" s="67">
        <f>SUM(D112:D113)</f>
        <v>-1151000</v>
      </c>
      <c r="E111" s="67">
        <f>SUM(E112:E113)</f>
        <v>509000</v>
      </c>
    </row>
    <row r="112" spans="1:5" ht="13.5" customHeight="1">
      <c r="A112" s="66" t="s">
        <v>89</v>
      </c>
      <c r="B112" s="53" t="s">
        <v>90</v>
      </c>
      <c r="C112" s="67">
        <v>1630000</v>
      </c>
      <c r="D112" s="67">
        <f>E112-C112</f>
        <v>-1130000</v>
      </c>
      <c r="E112" s="67">
        <v>500000</v>
      </c>
    </row>
    <row r="113" spans="1:5" ht="13.5" customHeight="1">
      <c r="A113" s="66" t="s">
        <v>376</v>
      </c>
      <c r="B113" s="53" t="s">
        <v>377</v>
      </c>
      <c r="C113" s="67">
        <v>30000</v>
      </c>
      <c r="D113" s="67">
        <f>E113-C113</f>
        <v>-21000</v>
      </c>
      <c r="E113" s="67">
        <v>9000</v>
      </c>
    </row>
    <row r="114" spans="1:5" ht="15" customHeight="1">
      <c r="A114" s="66" t="s">
        <v>223</v>
      </c>
      <c r="B114" s="53" t="s">
        <v>648</v>
      </c>
      <c r="C114" s="67">
        <f>SUM(C115:C118)</f>
        <v>3570000</v>
      </c>
      <c r="D114" s="67">
        <f>SUM(D115:D118)</f>
        <v>-400000</v>
      </c>
      <c r="E114" s="67">
        <f>SUM(E115:E118)</f>
        <v>3170000</v>
      </c>
    </row>
    <row r="115" spans="1:5" ht="13.5" customHeight="1">
      <c r="A115" s="66" t="s">
        <v>627</v>
      </c>
      <c r="B115" s="53" t="s">
        <v>628</v>
      </c>
      <c r="C115" s="67">
        <v>2000</v>
      </c>
      <c r="D115" s="67">
        <f>E115-C115</f>
        <v>0</v>
      </c>
      <c r="E115" s="67">
        <v>2000</v>
      </c>
    </row>
    <row r="116" spans="1:5" ht="13.5" customHeight="1">
      <c r="A116" s="66" t="s">
        <v>283</v>
      </c>
      <c r="B116" s="53" t="s">
        <v>601</v>
      </c>
      <c r="C116" s="67">
        <v>3500000</v>
      </c>
      <c r="D116" s="67">
        <f>E116-C116</f>
        <v>-350000</v>
      </c>
      <c r="E116" s="67">
        <v>3150000</v>
      </c>
    </row>
    <row r="117" spans="1:5" ht="13.5" customHeight="1">
      <c r="A117" s="86" t="s">
        <v>283</v>
      </c>
      <c r="B117" s="65" t="s">
        <v>646</v>
      </c>
      <c r="C117" s="87">
        <v>8000</v>
      </c>
      <c r="D117" s="87">
        <f>E117-C117</f>
        <v>-8000</v>
      </c>
      <c r="E117" s="87">
        <v>0</v>
      </c>
    </row>
    <row r="118" spans="1:5" ht="13.5" customHeight="1">
      <c r="A118" s="66" t="s">
        <v>367</v>
      </c>
      <c r="B118" s="53" t="s">
        <v>368</v>
      </c>
      <c r="C118" s="67">
        <v>60000</v>
      </c>
      <c r="D118" s="67">
        <f>E118-C118</f>
        <v>-42000</v>
      </c>
      <c r="E118" s="67">
        <v>18000</v>
      </c>
    </row>
    <row r="119" spans="1:5" ht="15" customHeight="1">
      <c r="A119" s="66" t="s">
        <v>224</v>
      </c>
      <c r="B119" s="53" t="s">
        <v>371</v>
      </c>
      <c r="C119" s="67">
        <f>C120+C121+C122</f>
        <v>1510000</v>
      </c>
      <c r="D119" s="67">
        <f>D120+D121+D122</f>
        <v>-1059000</v>
      </c>
      <c r="E119" s="67">
        <f>E120+E121+E122</f>
        <v>451000</v>
      </c>
    </row>
    <row r="120" spans="1:5" ht="13.5" customHeight="1">
      <c r="A120" s="66" t="s">
        <v>304</v>
      </c>
      <c r="B120" s="53" t="s">
        <v>305</v>
      </c>
      <c r="C120" s="67">
        <v>10000</v>
      </c>
      <c r="D120" s="67">
        <f>E120-C120</f>
        <v>-9000</v>
      </c>
      <c r="E120" s="67">
        <v>1000</v>
      </c>
    </row>
    <row r="121" spans="1:5" ht="13.5" customHeight="1">
      <c r="A121" s="66" t="s">
        <v>91</v>
      </c>
      <c r="B121" s="53" t="s">
        <v>48</v>
      </c>
      <c r="C121" s="67">
        <v>500000</v>
      </c>
      <c r="D121" s="67">
        <f>E121-C121</f>
        <v>-300000</v>
      </c>
      <c r="E121" s="67">
        <v>200000</v>
      </c>
    </row>
    <row r="122" spans="1:5" ht="13.5" customHeight="1">
      <c r="A122" s="66" t="s">
        <v>92</v>
      </c>
      <c r="B122" s="53" t="s">
        <v>49</v>
      </c>
      <c r="C122" s="67">
        <v>1000000</v>
      </c>
      <c r="D122" s="67">
        <f>E122-C122</f>
        <v>-750000</v>
      </c>
      <c r="E122" s="67">
        <v>250000</v>
      </c>
    </row>
    <row r="123" spans="1:5" ht="15" customHeight="1">
      <c r="A123" s="66" t="s">
        <v>369</v>
      </c>
      <c r="B123" s="53" t="s">
        <v>47</v>
      </c>
      <c r="C123" s="67">
        <f>C124</f>
        <v>60000</v>
      </c>
      <c r="D123" s="67">
        <f>D124</f>
        <v>-30000</v>
      </c>
      <c r="E123" s="67">
        <f>E124</f>
        <v>30000</v>
      </c>
    </row>
    <row r="124" spans="1:5" ht="13.5" customHeight="1">
      <c r="A124" s="66" t="s">
        <v>370</v>
      </c>
      <c r="B124" s="53" t="s">
        <v>372</v>
      </c>
      <c r="C124" s="67">
        <v>60000</v>
      </c>
      <c r="D124" s="67">
        <f>E124-C124</f>
        <v>-30000</v>
      </c>
      <c r="E124" s="67">
        <v>30000</v>
      </c>
    </row>
    <row r="125" spans="1:5" ht="24" customHeight="1">
      <c r="A125" s="26" t="s">
        <v>226</v>
      </c>
      <c r="B125" s="113" t="s">
        <v>602</v>
      </c>
      <c r="C125" s="11">
        <f>C126+C138+C150</f>
        <v>10455750</v>
      </c>
      <c r="D125" s="11">
        <f>D126+D138+D150</f>
        <v>-6377500</v>
      </c>
      <c r="E125" s="11">
        <f>E126+E138+E150</f>
        <v>4078250</v>
      </c>
    </row>
    <row r="126" spans="1:5" ht="21" customHeight="1">
      <c r="A126" s="26" t="s">
        <v>227</v>
      </c>
      <c r="B126" s="113" t="s">
        <v>317</v>
      </c>
      <c r="C126" s="11">
        <f>C127+C129+C131</f>
        <v>970000</v>
      </c>
      <c r="D126" s="11">
        <f>D127+D129+D131</f>
        <v>-120000</v>
      </c>
      <c r="E126" s="11">
        <f>E127+E129+E131</f>
        <v>850000</v>
      </c>
    </row>
    <row r="127" spans="1:5" ht="15" customHeight="1">
      <c r="A127" s="54" t="s">
        <v>228</v>
      </c>
      <c r="B127" s="53" t="s">
        <v>135</v>
      </c>
      <c r="C127" s="67">
        <f>SUM(C128)</f>
        <v>60000</v>
      </c>
      <c r="D127" s="67">
        <f>SUM(D128)</f>
        <v>-10000</v>
      </c>
      <c r="E127" s="67">
        <f>SUM(E128)</f>
        <v>50000</v>
      </c>
    </row>
    <row r="128" spans="1:5" ht="13.5" customHeight="1">
      <c r="A128" s="54" t="s">
        <v>93</v>
      </c>
      <c r="B128" s="53" t="s">
        <v>258</v>
      </c>
      <c r="C128" s="67">
        <v>60000</v>
      </c>
      <c r="D128" s="67">
        <f>E128-C128</f>
        <v>-10000</v>
      </c>
      <c r="E128" s="67">
        <v>50000</v>
      </c>
    </row>
    <row r="129" spans="1:5" ht="15" customHeight="1">
      <c r="A129" s="54" t="s">
        <v>229</v>
      </c>
      <c r="B129" s="53" t="s">
        <v>318</v>
      </c>
      <c r="C129" s="67">
        <f>SUM(C130)</f>
        <v>100000</v>
      </c>
      <c r="D129" s="67">
        <f>SUM(D130)</f>
        <v>-60000</v>
      </c>
      <c r="E129" s="67">
        <f>SUM(E130)</f>
        <v>40000</v>
      </c>
    </row>
    <row r="130" spans="1:5" ht="13.5" customHeight="1">
      <c r="A130" s="54" t="s">
        <v>94</v>
      </c>
      <c r="B130" s="53" t="s">
        <v>231</v>
      </c>
      <c r="C130" s="67">
        <v>100000</v>
      </c>
      <c r="D130" s="67">
        <f>E130-C130</f>
        <v>-60000</v>
      </c>
      <c r="E130" s="67">
        <v>40000</v>
      </c>
    </row>
    <row r="131" spans="1:5" ht="15" customHeight="1">
      <c r="A131" s="54" t="s">
        <v>230</v>
      </c>
      <c r="B131" s="53" t="s">
        <v>319</v>
      </c>
      <c r="C131" s="67">
        <f>SUM(C132:C135)</f>
        <v>810000</v>
      </c>
      <c r="D131" s="67">
        <f>SUM(D132:D135)</f>
        <v>-50000</v>
      </c>
      <c r="E131" s="67">
        <f>SUM(E132:E135)</f>
        <v>760000</v>
      </c>
    </row>
    <row r="132" spans="1:5" ht="13.5" customHeight="1">
      <c r="A132" s="54" t="s">
        <v>95</v>
      </c>
      <c r="B132" s="53" t="s">
        <v>232</v>
      </c>
      <c r="C132" s="67">
        <v>750000</v>
      </c>
      <c r="D132" s="67">
        <f>E132-C132</f>
        <v>0</v>
      </c>
      <c r="E132" s="150">
        <v>750000</v>
      </c>
    </row>
    <row r="133" spans="1:5" ht="13.5" customHeight="1">
      <c r="A133" s="54" t="s">
        <v>589</v>
      </c>
      <c r="B133" s="53" t="s">
        <v>590</v>
      </c>
      <c r="C133" s="67">
        <v>10000</v>
      </c>
      <c r="D133" s="67">
        <f>E133-C133</f>
        <v>0</v>
      </c>
      <c r="E133" s="67">
        <v>10000</v>
      </c>
    </row>
    <row r="134" spans="1:5" ht="13.5" customHeight="1">
      <c r="A134" s="54" t="s">
        <v>629</v>
      </c>
      <c r="B134" s="53" t="s">
        <v>630</v>
      </c>
      <c r="C134" s="67">
        <v>50000</v>
      </c>
      <c r="D134" s="67">
        <f>E134-C134</f>
        <v>-50000</v>
      </c>
      <c r="E134" s="67">
        <v>0</v>
      </c>
    </row>
    <row r="135" spans="1:5" ht="13.5" customHeight="1">
      <c r="A135" s="54" t="s">
        <v>629</v>
      </c>
      <c r="B135" s="53" t="s">
        <v>631</v>
      </c>
      <c r="C135" s="67">
        <v>0</v>
      </c>
      <c r="D135" s="67">
        <f>E135-C135</f>
        <v>0</v>
      </c>
      <c r="E135" s="67">
        <v>0</v>
      </c>
    </row>
    <row r="136" spans="1:5" ht="74.25" customHeight="1">
      <c r="A136" s="29"/>
      <c r="B136" s="29"/>
      <c r="C136" s="29"/>
      <c r="D136" s="29"/>
      <c r="E136" s="29"/>
    </row>
    <row r="137" spans="1:5" ht="31.5" customHeight="1">
      <c r="A137" s="116" t="s">
        <v>110</v>
      </c>
      <c r="B137" s="24" t="s">
        <v>225</v>
      </c>
      <c r="C137" s="108" t="s">
        <v>1132</v>
      </c>
      <c r="D137" s="108" t="s">
        <v>905</v>
      </c>
      <c r="E137" s="109" t="s">
        <v>1224</v>
      </c>
    </row>
    <row r="138" spans="1:5" ht="21" customHeight="1">
      <c r="A138" s="26" t="s">
        <v>235</v>
      </c>
      <c r="B138" s="113" t="s">
        <v>136</v>
      </c>
      <c r="C138" s="11">
        <f>C139+C141+C143</f>
        <v>2985750</v>
      </c>
      <c r="D138" s="11">
        <f>D139+D141+D143</f>
        <v>-2357500</v>
      </c>
      <c r="E138" s="11">
        <f>E139+E141+E143</f>
        <v>628250</v>
      </c>
    </row>
    <row r="139" spans="1:5" ht="15" customHeight="1">
      <c r="A139" s="54" t="s">
        <v>285</v>
      </c>
      <c r="B139" s="53" t="s">
        <v>286</v>
      </c>
      <c r="C139" s="67">
        <f>C140</f>
        <v>50000</v>
      </c>
      <c r="D139" s="67">
        <f>D140</f>
        <v>-35000</v>
      </c>
      <c r="E139" s="67">
        <f>E140</f>
        <v>15000</v>
      </c>
    </row>
    <row r="140" spans="1:5" ht="13.5" customHeight="1">
      <c r="A140" s="54" t="s">
        <v>287</v>
      </c>
      <c r="B140" s="53" t="s">
        <v>363</v>
      </c>
      <c r="C140" s="67">
        <v>50000</v>
      </c>
      <c r="D140" s="67">
        <f>E140-C140</f>
        <v>-35000</v>
      </c>
      <c r="E140" s="67">
        <v>15000</v>
      </c>
    </row>
    <row r="141" spans="1:5" ht="15" customHeight="1">
      <c r="A141" s="54" t="s">
        <v>737</v>
      </c>
      <c r="B141" s="53" t="s">
        <v>738</v>
      </c>
      <c r="C141" s="67">
        <f>C142</f>
        <v>0</v>
      </c>
      <c r="D141" s="67">
        <f>D142</f>
        <v>0</v>
      </c>
      <c r="E141" s="67">
        <f>E142</f>
        <v>0</v>
      </c>
    </row>
    <row r="142" spans="1:5" ht="13.5" customHeight="1">
      <c r="A142" s="54" t="s">
        <v>739</v>
      </c>
      <c r="B142" s="53" t="s">
        <v>740</v>
      </c>
      <c r="C142" s="67">
        <v>0</v>
      </c>
      <c r="D142" s="67">
        <f>E142-C142</f>
        <v>0</v>
      </c>
      <c r="E142" s="67">
        <v>0</v>
      </c>
    </row>
    <row r="143" spans="1:5" ht="15" customHeight="1">
      <c r="A143" s="54" t="s">
        <v>236</v>
      </c>
      <c r="B143" s="53" t="s">
        <v>298</v>
      </c>
      <c r="C143" s="67">
        <f>SUM(C144:C149)</f>
        <v>2935750</v>
      </c>
      <c r="D143" s="67">
        <f>SUM(D144:D149)</f>
        <v>-2322500</v>
      </c>
      <c r="E143" s="67">
        <f>SUM(E144:E149)</f>
        <v>613250</v>
      </c>
    </row>
    <row r="144" spans="1:5" ht="13.5" customHeight="1">
      <c r="A144" s="64" t="s">
        <v>350</v>
      </c>
      <c r="B144" s="65" t="s">
        <v>647</v>
      </c>
      <c r="C144" s="87">
        <v>823000</v>
      </c>
      <c r="D144" s="87">
        <f aca="true" t="shared" si="2" ref="D144:D149">E144-C144</f>
        <v>-322500</v>
      </c>
      <c r="E144" s="87">
        <v>500500</v>
      </c>
    </row>
    <row r="145" spans="1:5" ht="13.5" customHeight="1">
      <c r="A145" s="64" t="s">
        <v>350</v>
      </c>
      <c r="B145" s="65" t="s">
        <v>650</v>
      </c>
      <c r="C145" s="87">
        <v>12750</v>
      </c>
      <c r="D145" s="87">
        <f t="shared" si="2"/>
        <v>0</v>
      </c>
      <c r="E145" s="87">
        <v>12750</v>
      </c>
    </row>
    <row r="146" spans="1:5" ht="13.5" customHeight="1">
      <c r="A146" s="54" t="s">
        <v>277</v>
      </c>
      <c r="B146" s="53" t="s">
        <v>276</v>
      </c>
      <c r="C146" s="67">
        <v>100000</v>
      </c>
      <c r="D146" s="67">
        <f t="shared" si="2"/>
        <v>0</v>
      </c>
      <c r="E146" s="67">
        <v>100000</v>
      </c>
    </row>
    <row r="147" spans="1:5" ht="13.5" customHeight="1">
      <c r="A147" s="54" t="s">
        <v>351</v>
      </c>
      <c r="B147" s="53" t="s">
        <v>352</v>
      </c>
      <c r="C147" s="67">
        <v>0</v>
      </c>
      <c r="D147" s="67">
        <f t="shared" si="2"/>
        <v>0</v>
      </c>
      <c r="E147" s="67">
        <v>0</v>
      </c>
    </row>
    <row r="148" spans="1:5" ht="13.5" customHeight="1">
      <c r="A148" s="54" t="s">
        <v>1136</v>
      </c>
      <c r="B148" s="53" t="s">
        <v>1137</v>
      </c>
      <c r="C148" s="67">
        <v>2000000</v>
      </c>
      <c r="D148" s="67">
        <f t="shared" si="2"/>
        <v>-2000000</v>
      </c>
      <c r="E148" s="67">
        <v>0</v>
      </c>
    </row>
    <row r="149" spans="1:5" ht="13.5" customHeight="1">
      <c r="A149" s="54" t="s">
        <v>357</v>
      </c>
      <c r="B149" s="53" t="s">
        <v>358</v>
      </c>
      <c r="C149" s="67">
        <v>0</v>
      </c>
      <c r="D149" s="67">
        <f t="shared" si="2"/>
        <v>0</v>
      </c>
      <c r="E149" s="67">
        <v>0</v>
      </c>
    </row>
    <row r="150" spans="1:5" ht="18" customHeight="1">
      <c r="A150" s="26" t="s">
        <v>284</v>
      </c>
      <c r="B150" s="113" t="s">
        <v>288</v>
      </c>
      <c r="C150" s="11">
        <f>C151+C153</f>
        <v>6500000</v>
      </c>
      <c r="D150" s="11">
        <f>D151+D153</f>
        <v>-3900000</v>
      </c>
      <c r="E150" s="11">
        <f>E151+E153</f>
        <v>2600000</v>
      </c>
    </row>
    <row r="151" spans="1:5" ht="15" customHeight="1">
      <c r="A151" s="54" t="s">
        <v>289</v>
      </c>
      <c r="B151" s="53" t="s">
        <v>290</v>
      </c>
      <c r="C151" s="67">
        <f>C152</f>
        <v>3500000</v>
      </c>
      <c r="D151" s="67">
        <f>D152</f>
        <v>-2700000</v>
      </c>
      <c r="E151" s="67">
        <f>E152</f>
        <v>800000</v>
      </c>
    </row>
    <row r="152" spans="1:5" ht="13.5" customHeight="1">
      <c r="A152" s="54" t="s">
        <v>291</v>
      </c>
      <c r="B152" s="53" t="s">
        <v>233</v>
      </c>
      <c r="C152" s="67">
        <v>3500000</v>
      </c>
      <c r="D152" s="67">
        <f>E152-C152</f>
        <v>-2700000</v>
      </c>
      <c r="E152" s="67">
        <v>800000</v>
      </c>
    </row>
    <row r="153" spans="1:5" ht="15" customHeight="1">
      <c r="A153" s="54" t="s">
        <v>292</v>
      </c>
      <c r="B153" s="53" t="s">
        <v>293</v>
      </c>
      <c r="C153" s="67">
        <f>C154</f>
        <v>3000000</v>
      </c>
      <c r="D153" s="67">
        <f>E153-C153</f>
        <v>-1200000</v>
      </c>
      <c r="E153" s="67">
        <f>E154</f>
        <v>1800000</v>
      </c>
    </row>
    <row r="154" spans="1:5" ht="13.5" customHeight="1">
      <c r="A154" s="54" t="s">
        <v>294</v>
      </c>
      <c r="B154" s="53" t="s">
        <v>234</v>
      </c>
      <c r="C154" s="67">
        <v>3000000</v>
      </c>
      <c r="D154" s="67">
        <f>E154-C154</f>
        <v>-1200000</v>
      </c>
      <c r="E154" s="67">
        <v>1800000</v>
      </c>
    </row>
    <row r="155" spans="1:5" ht="21" customHeight="1">
      <c r="A155" s="26" t="s">
        <v>237</v>
      </c>
      <c r="B155" s="113" t="s">
        <v>320</v>
      </c>
      <c r="C155" s="11">
        <f>C156+C165</f>
        <v>8772350</v>
      </c>
      <c r="D155" s="11">
        <f>D156+D165</f>
        <v>-7500350</v>
      </c>
      <c r="E155" s="11">
        <f>E156+E165</f>
        <v>1272000</v>
      </c>
    </row>
    <row r="156" spans="1:5" ht="18" customHeight="1">
      <c r="A156" s="26" t="s">
        <v>238</v>
      </c>
      <c r="B156" s="113" t="s">
        <v>603</v>
      </c>
      <c r="C156" s="11">
        <f>C157</f>
        <v>8505000</v>
      </c>
      <c r="D156" s="11">
        <f>D157</f>
        <v>-7705000</v>
      </c>
      <c r="E156" s="11">
        <f>E157</f>
        <v>800000</v>
      </c>
    </row>
    <row r="157" spans="1:5" ht="14.25" customHeight="1">
      <c r="A157" s="54" t="s">
        <v>295</v>
      </c>
      <c r="B157" s="53" t="s">
        <v>296</v>
      </c>
      <c r="C157" s="67">
        <f>SUM(C158:C164)</f>
        <v>8505000</v>
      </c>
      <c r="D157" s="67">
        <f>SUM(D158:D164)</f>
        <v>-7705000</v>
      </c>
      <c r="E157" s="67">
        <f>SUM(E158:E164)</f>
        <v>800000</v>
      </c>
    </row>
    <row r="158" spans="1:5" ht="13.5" customHeight="1">
      <c r="A158" s="54" t="s">
        <v>297</v>
      </c>
      <c r="B158" s="149" t="s">
        <v>1138</v>
      </c>
      <c r="C158" s="67">
        <v>300000</v>
      </c>
      <c r="D158" s="67">
        <f aca="true" t="shared" si="3" ref="D158:D164">E158-C158</f>
        <v>-300000</v>
      </c>
      <c r="E158" s="67">
        <v>0</v>
      </c>
    </row>
    <row r="159" spans="1:5" s="151" customFormat="1" ht="13.5" customHeight="1">
      <c r="A159" s="147" t="s">
        <v>297</v>
      </c>
      <c r="B159" s="149" t="s">
        <v>1147</v>
      </c>
      <c r="C159" s="150">
        <v>0</v>
      </c>
      <c r="D159" s="150">
        <f>E159-C159</f>
        <v>50000</v>
      </c>
      <c r="E159" s="150">
        <v>50000</v>
      </c>
    </row>
    <row r="160" spans="1:5" ht="13.5" customHeight="1">
      <c r="A160" s="54" t="s">
        <v>297</v>
      </c>
      <c r="B160" s="53" t="s">
        <v>1245</v>
      </c>
      <c r="C160" s="67">
        <v>7500000</v>
      </c>
      <c r="D160" s="67">
        <f t="shared" si="3"/>
        <v>-6900000</v>
      </c>
      <c r="E160" s="67">
        <v>600000</v>
      </c>
    </row>
    <row r="161" spans="1:5" ht="13.5" customHeight="1">
      <c r="A161" s="54" t="s">
        <v>297</v>
      </c>
      <c r="B161" s="53" t="s">
        <v>1113</v>
      </c>
      <c r="C161" s="67">
        <v>500000</v>
      </c>
      <c r="D161" s="67">
        <f t="shared" si="3"/>
        <v>-500000</v>
      </c>
      <c r="E161" s="67">
        <v>0</v>
      </c>
    </row>
    <row r="162" spans="1:5" ht="13.5" customHeight="1">
      <c r="A162" s="54" t="s">
        <v>297</v>
      </c>
      <c r="B162" s="53" t="s">
        <v>353</v>
      </c>
      <c r="C162" s="67">
        <v>200000</v>
      </c>
      <c r="D162" s="67">
        <f t="shared" si="3"/>
        <v>-50000</v>
      </c>
      <c r="E162" s="67">
        <v>150000</v>
      </c>
    </row>
    <row r="163" spans="1:5" ht="13.5" customHeight="1">
      <c r="A163" s="54" t="s">
        <v>297</v>
      </c>
      <c r="B163" s="53" t="s">
        <v>373</v>
      </c>
      <c r="C163" s="67">
        <v>5000</v>
      </c>
      <c r="D163" s="67">
        <f t="shared" si="3"/>
        <v>-5000</v>
      </c>
      <c r="E163" s="67">
        <v>0</v>
      </c>
    </row>
    <row r="164" spans="1:5" ht="13.5" customHeight="1">
      <c r="A164" s="54" t="s">
        <v>297</v>
      </c>
      <c r="B164" s="53" t="s">
        <v>696</v>
      </c>
      <c r="C164" s="67">
        <v>0</v>
      </c>
      <c r="D164" s="67">
        <f t="shared" si="3"/>
        <v>0</v>
      </c>
      <c r="E164" s="67">
        <v>0</v>
      </c>
    </row>
    <row r="165" spans="1:5" ht="18" customHeight="1">
      <c r="A165" s="26" t="s">
        <v>239</v>
      </c>
      <c r="B165" s="113" t="s">
        <v>138</v>
      </c>
      <c r="C165" s="11">
        <f>C166+C172</f>
        <v>267350</v>
      </c>
      <c r="D165" s="11">
        <f>D166+D172</f>
        <v>204650</v>
      </c>
      <c r="E165" s="11">
        <f>E166+E172</f>
        <v>472000</v>
      </c>
    </row>
    <row r="166" spans="1:5" ht="14.25" customHeight="1">
      <c r="A166" s="54" t="s">
        <v>240</v>
      </c>
      <c r="B166" s="53" t="s">
        <v>139</v>
      </c>
      <c r="C166" s="67">
        <f>SUM(C167:C171)</f>
        <v>267350</v>
      </c>
      <c r="D166" s="67">
        <f>SUM(D167:D171)</f>
        <v>204650</v>
      </c>
      <c r="E166" s="67">
        <f>SUM(E167:E171)</f>
        <v>472000</v>
      </c>
    </row>
    <row r="167" spans="1:5" ht="13.5" customHeight="1">
      <c r="A167" s="54" t="s">
        <v>97</v>
      </c>
      <c r="B167" s="53" t="s">
        <v>98</v>
      </c>
      <c r="C167" s="67">
        <v>0</v>
      </c>
      <c r="D167" s="67">
        <f>E167-C167</f>
        <v>0</v>
      </c>
      <c r="E167" s="67">
        <v>0</v>
      </c>
    </row>
    <row r="168" spans="1:5" ht="13.5" customHeight="1">
      <c r="A168" s="54" t="s">
        <v>99</v>
      </c>
      <c r="B168" s="53" t="s">
        <v>100</v>
      </c>
      <c r="C168" s="67">
        <v>100000</v>
      </c>
      <c r="D168" s="67">
        <f>E168-C168</f>
        <v>-100000</v>
      </c>
      <c r="E168" s="150">
        <v>0</v>
      </c>
    </row>
    <row r="169" spans="1:5" ht="13.5" customHeight="1">
      <c r="A169" s="64" t="s">
        <v>240</v>
      </c>
      <c r="B169" s="65" t="s">
        <v>651</v>
      </c>
      <c r="C169" s="87">
        <v>10000</v>
      </c>
      <c r="D169" s="87">
        <f>E169-C169</f>
        <v>28000</v>
      </c>
      <c r="E169" s="87">
        <v>38000</v>
      </c>
    </row>
    <row r="170" spans="1:5" ht="13.5" customHeight="1">
      <c r="A170" s="64" t="s">
        <v>240</v>
      </c>
      <c r="B170" s="65" t="s">
        <v>652</v>
      </c>
      <c r="C170" s="87">
        <v>17350</v>
      </c>
      <c r="D170" s="87">
        <f>E170-C170</f>
        <v>416650</v>
      </c>
      <c r="E170" s="87">
        <v>434000</v>
      </c>
    </row>
    <row r="171" spans="1:5" ht="13.5" customHeight="1">
      <c r="A171" s="64" t="s">
        <v>240</v>
      </c>
      <c r="B171" s="65" t="s">
        <v>1139</v>
      </c>
      <c r="C171" s="87">
        <v>140000</v>
      </c>
      <c r="D171" s="87">
        <f>E171-C171</f>
        <v>-140000</v>
      </c>
      <c r="E171" s="87">
        <v>0</v>
      </c>
    </row>
    <row r="172" spans="1:5" ht="14.25" customHeight="1">
      <c r="A172" s="147" t="s">
        <v>1107</v>
      </c>
      <c r="B172" s="53" t="s">
        <v>1108</v>
      </c>
      <c r="C172" s="67">
        <f>C173</f>
        <v>0</v>
      </c>
      <c r="D172" s="67">
        <f>D173</f>
        <v>0</v>
      </c>
      <c r="E172" s="67">
        <f>E173</f>
        <v>0</v>
      </c>
    </row>
    <row r="173" spans="1:5" ht="13.5" customHeight="1">
      <c r="A173" s="54" t="s">
        <v>1109</v>
      </c>
      <c r="B173" s="53" t="s">
        <v>1110</v>
      </c>
      <c r="C173" s="67">
        <v>0</v>
      </c>
      <c r="D173" s="67">
        <f>E173-C173</f>
        <v>0</v>
      </c>
      <c r="E173" s="150">
        <v>0</v>
      </c>
    </row>
    <row r="174" spans="1:5" ht="21" customHeight="1">
      <c r="A174" s="26" t="s">
        <v>299</v>
      </c>
      <c r="B174" s="113" t="s">
        <v>300</v>
      </c>
      <c r="C174" s="11">
        <f>C175+C179</f>
        <v>340000</v>
      </c>
      <c r="D174" s="11">
        <f>D175+D179</f>
        <v>-220000</v>
      </c>
      <c r="E174" s="11">
        <f>E175+E179</f>
        <v>120000</v>
      </c>
    </row>
    <row r="175" spans="1:5" ht="18" customHeight="1">
      <c r="A175" s="26" t="s">
        <v>301</v>
      </c>
      <c r="B175" s="113" t="s">
        <v>604</v>
      </c>
      <c r="C175" s="11">
        <f>C176</f>
        <v>250000</v>
      </c>
      <c r="D175" s="11">
        <f>D176</f>
        <v>-170000</v>
      </c>
      <c r="E175" s="11">
        <f>E176</f>
        <v>80000</v>
      </c>
    </row>
    <row r="176" spans="1:5" ht="15" customHeight="1">
      <c r="A176" s="54" t="s">
        <v>302</v>
      </c>
      <c r="B176" s="53" t="s">
        <v>137</v>
      </c>
      <c r="C176" s="67">
        <f>C177+C178</f>
        <v>250000</v>
      </c>
      <c r="D176" s="67">
        <f>D177+D178</f>
        <v>-170000</v>
      </c>
      <c r="E176" s="67">
        <f>E177+E178</f>
        <v>80000</v>
      </c>
    </row>
    <row r="177" spans="1:5" ht="13.5" customHeight="1">
      <c r="A177" s="54" t="s">
        <v>321</v>
      </c>
      <c r="B177" s="53" t="s">
        <v>632</v>
      </c>
      <c r="C177" s="67">
        <v>200000</v>
      </c>
      <c r="D177" s="67">
        <f>E177-C177</f>
        <v>-160000</v>
      </c>
      <c r="E177" s="67">
        <v>40000</v>
      </c>
    </row>
    <row r="178" spans="1:5" ht="13.5" customHeight="1">
      <c r="A178" s="54" t="s">
        <v>321</v>
      </c>
      <c r="B178" s="53" t="s">
        <v>96</v>
      </c>
      <c r="C178" s="67">
        <v>50000</v>
      </c>
      <c r="D178" s="67">
        <f>E178-C178</f>
        <v>-10000</v>
      </c>
      <c r="E178" s="67">
        <v>40000</v>
      </c>
    </row>
    <row r="179" spans="1:5" ht="18" customHeight="1">
      <c r="A179" s="26" t="s">
        <v>340</v>
      </c>
      <c r="B179" s="1" t="s">
        <v>342</v>
      </c>
      <c r="C179" s="2">
        <f>SUM(C180)</f>
        <v>90000</v>
      </c>
      <c r="D179" s="2">
        <f>SUM(D180)</f>
        <v>-50000</v>
      </c>
      <c r="E179" s="2">
        <f>SUM(E180)</f>
        <v>40000</v>
      </c>
    </row>
    <row r="180" spans="1:5" ht="15" customHeight="1">
      <c r="A180" s="54" t="s">
        <v>341</v>
      </c>
      <c r="B180" s="53" t="s">
        <v>343</v>
      </c>
      <c r="C180" s="67">
        <v>90000</v>
      </c>
      <c r="D180" s="67">
        <f>E180-C180</f>
        <v>-50000</v>
      </c>
      <c r="E180" s="67">
        <v>40000</v>
      </c>
    </row>
    <row r="181" spans="1:5" ht="26.25" customHeight="1">
      <c r="A181" s="27" t="s">
        <v>241</v>
      </c>
      <c r="B181" s="112" t="s">
        <v>140</v>
      </c>
      <c r="C181" s="107">
        <f>C182+C188</f>
        <v>30000</v>
      </c>
      <c r="D181" s="107">
        <f>D182+D188</f>
        <v>100000</v>
      </c>
      <c r="E181" s="107">
        <f>E182+E188</f>
        <v>130000</v>
      </c>
    </row>
    <row r="182" spans="1:5" ht="21" customHeight="1">
      <c r="A182" s="26" t="s">
        <v>242</v>
      </c>
      <c r="B182" s="113" t="s">
        <v>322</v>
      </c>
      <c r="C182" s="11">
        <f aca="true" t="shared" si="4" ref="C182:E183">SUM(C183)</f>
        <v>20000</v>
      </c>
      <c r="D182" s="11">
        <f t="shared" si="4"/>
        <v>100000</v>
      </c>
      <c r="E182" s="11">
        <f t="shared" si="4"/>
        <v>120000</v>
      </c>
    </row>
    <row r="183" spans="1:5" ht="18" customHeight="1">
      <c r="A183" s="26" t="s">
        <v>243</v>
      </c>
      <c r="B183" s="113" t="s">
        <v>141</v>
      </c>
      <c r="C183" s="11">
        <f t="shared" si="4"/>
        <v>20000</v>
      </c>
      <c r="D183" s="11">
        <f t="shared" si="4"/>
        <v>100000</v>
      </c>
      <c r="E183" s="11">
        <f t="shared" si="4"/>
        <v>120000</v>
      </c>
    </row>
    <row r="184" spans="1:5" ht="15" customHeight="1">
      <c r="A184" s="54" t="s">
        <v>244</v>
      </c>
      <c r="B184" s="53" t="s">
        <v>142</v>
      </c>
      <c r="C184" s="67">
        <f>C185</f>
        <v>20000</v>
      </c>
      <c r="D184" s="67">
        <f>D185</f>
        <v>100000</v>
      </c>
      <c r="E184" s="67">
        <f>E185</f>
        <v>120000</v>
      </c>
    </row>
    <row r="185" spans="1:5" ht="13.5" customHeight="1">
      <c r="A185" s="54" t="s">
        <v>101</v>
      </c>
      <c r="B185" s="53" t="s">
        <v>102</v>
      </c>
      <c r="C185" s="67">
        <v>20000</v>
      </c>
      <c r="D185" s="67">
        <f>E185-C185</f>
        <v>100000</v>
      </c>
      <c r="E185" s="67">
        <v>120000</v>
      </c>
    </row>
    <row r="186" spans="1:5" ht="69.75" customHeight="1">
      <c r="A186" s="29"/>
      <c r="B186" s="29"/>
      <c r="C186" s="29"/>
      <c r="D186" s="29"/>
      <c r="E186" s="29"/>
    </row>
    <row r="187" spans="1:5" ht="33" customHeight="1">
      <c r="A187" s="116" t="s">
        <v>110</v>
      </c>
      <c r="B187" s="24" t="s">
        <v>225</v>
      </c>
      <c r="C187" s="108" t="s">
        <v>1132</v>
      </c>
      <c r="D187" s="108" t="s">
        <v>905</v>
      </c>
      <c r="E187" s="109" t="s">
        <v>1224</v>
      </c>
    </row>
    <row r="188" spans="1:5" ht="21" customHeight="1">
      <c r="A188" s="26" t="s">
        <v>245</v>
      </c>
      <c r="B188" s="113" t="s">
        <v>323</v>
      </c>
      <c r="C188" s="11">
        <f>SUM(C189+C192)</f>
        <v>10000</v>
      </c>
      <c r="D188" s="11">
        <f>SUM(D189+D192)</f>
        <v>0</v>
      </c>
      <c r="E188" s="11">
        <f>SUM(E189+E192)</f>
        <v>10000</v>
      </c>
    </row>
    <row r="189" spans="1:5" ht="18" customHeight="1">
      <c r="A189" s="26" t="s">
        <v>246</v>
      </c>
      <c r="B189" s="113" t="s">
        <v>143</v>
      </c>
      <c r="C189" s="11">
        <f>SUM(C190)</f>
        <v>10000</v>
      </c>
      <c r="D189" s="11">
        <f>SUM(D190)</f>
        <v>0</v>
      </c>
      <c r="E189" s="11">
        <f>SUM(E190)</f>
        <v>10000</v>
      </c>
    </row>
    <row r="190" spans="1:5" ht="15" customHeight="1">
      <c r="A190" s="54" t="s">
        <v>247</v>
      </c>
      <c r="B190" s="53" t="s">
        <v>104</v>
      </c>
      <c r="C190" s="67">
        <f>C191</f>
        <v>10000</v>
      </c>
      <c r="D190" s="67">
        <f>D191</f>
        <v>0</v>
      </c>
      <c r="E190" s="67">
        <f>E191</f>
        <v>10000</v>
      </c>
    </row>
    <row r="191" spans="1:5" ht="13.5" customHeight="1">
      <c r="A191" s="54" t="s">
        <v>103</v>
      </c>
      <c r="B191" s="53" t="s">
        <v>105</v>
      </c>
      <c r="C191" s="67">
        <v>10000</v>
      </c>
      <c r="D191" s="67">
        <f>E191-C191</f>
        <v>0</v>
      </c>
      <c r="E191" s="67">
        <v>10000</v>
      </c>
    </row>
    <row r="192" spans="1:5" ht="18" customHeight="1">
      <c r="A192" s="26" t="s">
        <v>378</v>
      </c>
      <c r="B192" s="113" t="s">
        <v>379</v>
      </c>
      <c r="C192" s="11">
        <f>SUM(C193)</f>
        <v>0</v>
      </c>
      <c r="D192" s="11">
        <f>SUM(D193)</f>
        <v>0</v>
      </c>
      <c r="E192" s="11">
        <f>SUM(E193)</f>
        <v>0</v>
      </c>
    </row>
    <row r="193" spans="1:5" ht="15" customHeight="1">
      <c r="A193" s="54" t="s">
        <v>380</v>
      </c>
      <c r="B193" s="53" t="s">
        <v>605</v>
      </c>
      <c r="C193" s="67">
        <f>C194</f>
        <v>0</v>
      </c>
      <c r="D193" s="67">
        <f>D194</f>
        <v>0</v>
      </c>
      <c r="E193" s="67">
        <f>E194</f>
        <v>0</v>
      </c>
    </row>
    <row r="194" spans="1:5" ht="13.5" customHeight="1">
      <c r="A194" s="54" t="s">
        <v>381</v>
      </c>
      <c r="B194" s="53" t="s">
        <v>382</v>
      </c>
      <c r="C194" s="67">
        <v>0</v>
      </c>
      <c r="D194" s="67">
        <f>E194-C194</f>
        <v>0</v>
      </c>
      <c r="E194" s="67">
        <v>0</v>
      </c>
    </row>
    <row r="195" spans="1:5" ht="25.5" customHeight="1">
      <c r="A195" s="3"/>
      <c r="B195" s="115" t="s">
        <v>144</v>
      </c>
      <c r="C195" s="107">
        <f>C50+C181</f>
        <v>60436700</v>
      </c>
      <c r="D195" s="107">
        <f>D50+D181</f>
        <v>-34150250</v>
      </c>
      <c r="E195" s="107">
        <f>E50+E181</f>
        <v>26286450</v>
      </c>
    </row>
    <row r="196" spans="1:5" ht="26.25" customHeight="1">
      <c r="A196" s="27" t="s">
        <v>579</v>
      </c>
      <c r="B196" s="112" t="s">
        <v>580</v>
      </c>
      <c r="C196" s="107">
        <f>C197+C203</f>
        <v>3000000</v>
      </c>
      <c r="D196" s="107">
        <f>D197+D203</f>
        <v>155000</v>
      </c>
      <c r="E196" s="107">
        <f>E197+E203</f>
        <v>3155000</v>
      </c>
    </row>
    <row r="197" spans="1:5" ht="21" customHeight="1">
      <c r="A197" s="26" t="s">
        <v>1227</v>
      </c>
      <c r="B197" s="113" t="s">
        <v>1228</v>
      </c>
      <c r="C197" s="11">
        <f>SUM(C198+C200)</f>
        <v>3000000</v>
      </c>
      <c r="D197" s="11">
        <f>SUM(D198+D200)</f>
        <v>155000</v>
      </c>
      <c r="E197" s="11">
        <f>SUM(E198+E200)</f>
        <v>3155000</v>
      </c>
    </row>
    <row r="198" spans="1:5" ht="18" customHeight="1">
      <c r="A198" s="26" t="s">
        <v>1229</v>
      </c>
      <c r="B198" s="113" t="s">
        <v>581</v>
      </c>
      <c r="C198" s="11">
        <f aca="true" t="shared" si="5" ref="C198:E200">SUM(C199)</f>
        <v>3000000</v>
      </c>
      <c r="D198" s="11">
        <f t="shared" si="5"/>
        <v>0</v>
      </c>
      <c r="E198" s="11">
        <f t="shared" si="5"/>
        <v>3000000</v>
      </c>
    </row>
    <row r="199" spans="1:5" ht="15" customHeight="1">
      <c r="A199" s="54" t="s">
        <v>1230</v>
      </c>
      <c r="B199" s="155" t="s">
        <v>1231</v>
      </c>
      <c r="C199" s="67">
        <v>3000000</v>
      </c>
      <c r="D199" s="67">
        <f>E199-C199</f>
        <v>0</v>
      </c>
      <c r="E199" s="67">
        <v>3000000</v>
      </c>
    </row>
    <row r="200" spans="1:5" ht="18" customHeight="1">
      <c r="A200" s="26" t="s">
        <v>1241</v>
      </c>
      <c r="B200" s="148" t="s">
        <v>1243</v>
      </c>
      <c r="C200" s="11">
        <f t="shared" si="5"/>
        <v>0</v>
      </c>
      <c r="D200" s="11">
        <f t="shared" si="5"/>
        <v>155000</v>
      </c>
      <c r="E200" s="11">
        <f t="shared" si="5"/>
        <v>155000</v>
      </c>
    </row>
    <row r="201" spans="1:5" ht="15" customHeight="1">
      <c r="A201" s="54" t="s">
        <v>1242</v>
      </c>
      <c r="B201" s="155" t="s">
        <v>1244</v>
      </c>
      <c r="C201" s="67">
        <v>0</v>
      </c>
      <c r="D201" s="67">
        <f>E201-C201</f>
        <v>155000</v>
      </c>
      <c r="E201" s="67">
        <v>155000</v>
      </c>
    </row>
    <row r="202" spans="1:5" ht="25.5" customHeight="1">
      <c r="A202" s="3"/>
      <c r="B202" s="115" t="s">
        <v>582</v>
      </c>
      <c r="C202" s="107">
        <f>C195+C196</f>
        <v>63436700</v>
      </c>
      <c r="D202" s="107">
        <f>D195+D196</f>
        <v>-33995250</v>
      </c>
      <c r="E202" s="107">
        <f>E195+E196</f>
        <v>29441450</v>
      </c>
    </row>
    <row r="203" ht="33.75" customHeight="1">
      <c r="A203" s="7" t="s">
        <v>248</v>
      </c>
    </row>
    <row r="204" ht="15" customHeight="1"/>
    <row r="205" spans="1:5" ht="33" customHeight="1">
      <c r="A205" s="116" t="s">
        <v>110</v>
      </c>
      <c r="B205" s="24" t="s">
        <v>40</v>
      </c>
      <c r="C205" s="108" t="s">
        <v>1132</v>
      </c>
      <c r="D205" s="108" t="s">
        <v>905</v>
      </c>
      <c r="E205" s="109" t="s">
        <v>1224</v>
      </c>
    </row>
    <row r="206" spans="1:5" ht="24" customHeight="1">
      <c r="A206" s="27" t="s">
        <v>249</v>
      </c>
      <c r="B206" s="112" t="s">
        <v>270</v>
      </c>
      <c r="C206" s="107">
        <f>C207+C215+C250+C257+C260+C267+C271</f>
        <v>40654050</v>
      </c>
      <c r="D206" s="107">
        <f>D207+D215+D250+D257+D260+D267+D271</f>
        <v>-16164400</v>
      </c>
      <c r="E206" s="107">
        <f>E207+E215+E250+E257+E260+E267+E271</f>
        <v>24489650</v>
      </c>
    </row>
    <row r="207" spans="1:5" ht="21" customHeight="1">
      <c r="A207" s="26" t="s">
        <v>250</v>
      </c>
      <c r="B207" s="117" t="s">
        <v>145</v>
      </c>
      <c r="C207" s="11">
        <f>SUM(C208+C210+C212)</f>
        <v>8302750</v>
      </c>
      <c r="D207" s="11">
        <f>SUM(D208+D210+D212)</f>
        <v>-1169750</v>
      </c>
      <c r="E207" s="11">
        <f>SUM(E208+E210+E212)</f>
        <v>7133000</v>
      </c>
    </row>
    <row r="208" spans="1:5" ht="18" customHeight="1">
      <c r="A208" s="26" t="s">
        <v>251</v>
      </c>
      <c r="B208" s="113" t="s">
        <v>324</v>
      </c>
      <c r="C208" s="11">
        <f>SUM(C209:C209)</f>
        <v>6925000</v>
      </c>
      <c r="D208" s="11">
        <f>SUM(D209:D209)</f>
        <v>-941000</v>
      </c>
      <c r="E208" s="11">
        <f>SUM(E209:E209)</f>
        <v>5984000</v>
      </c>
    </row>
    <row r="209" spans="1:5" ht="15" customHeight="1">
      <c r="A209" s="54" t="s">
        <v>252</v>
      </c>
      <c r="B209" s="53" t="s">
        <v>146</v>
      </c>
      <c r="C209" s="67">
        <f>SUM('Pos.'!E10+'Pos.'!E493+'Pos.'!E593+'Pos.'!E668+'Pos.'!E728)</f>
        <v>6925000</v>
      </c>
      <c r="D209" s="67">
        <f>SUM('Pos.'!F10+'Pos.'!F493+'Pos.'!F593+'Pos.'!F668+'Pos.'!F728)</f>
        <v>-941000</v>
      </c>
      <c r="E209" s="67">
        <f>SUM('Pos.'!G10+'Pos.'!G493+'Pos.'!G593+'Pos.'!G668+'Pos.'!G728)</f>
        <v>5984000</v>
      </c>
    </row>
    <row r="210" spans="1:5" ht="18" customHeight="1">
      <c r="A210" s="26" t="s">
        <v>253</v>
      </c>
      <c r="B210" s="113" t="s">
        <v>256</v>
      </c>
      <c r="C210" s="11">
        <f>C211</f>
        <v>234000</v>
      </c>
      <c r="D210" s="11">
        <f>D211</f>
        <v>-20000</v>
      </c>
      <c r="E210" s="11">
        <f>E211</f>
        <v>214000</v>
      </c>
    </row>
    <row r="211" spans="1:5" ht="15" customHeight="1">
      <c r="A211" s="54" t="s">
        <v>254</v>
      </c>
      <c r="B211" s="53" t="s">
        <v>147</v>
      </c>
      <c r="C211" s="67">
        <f>'Pos.'!E12+'Pos.'!E595+'Pos.'!E670+'Pos.'!E730</f>
        <v>234000</v>
      </c>
      <c r="D211" s="67">
        <f>'Pos.'!F12+'Pos.'!F595+'Pos.'!F670+'Pos.'!F730</f>
        <v>-20000</v>
      </c>
      <c r="E211" s="67">
        <f>'Pos.'!G12+'Pos.'!G595+'Pos.'!G670+'Pos.'!G730</f>
        <v>214000</v>
      </c>
    </row>
    <row r="212" spans="1:5" ht="18" customHeight="1">
      <c r="A212" s="26" t="s">
        <v>255</v>
      </c>
      <c r="B212" s="1" t="s">
        <v>325</v>
      </c>
      <c r="C212" s="2">
        <f>SUM(C213:C214)</f>
        <v>1143750</v>
      </c>
      <c r="D212" s="2">
        <f>SUM(D213:D214)</f>
        <v>-208750</v>
      </c>
      <c r="E212" s="2">
        <f>SUM(E213:E214)</f>
        <v>935000</v>
      </c>
    </row>
    <row r="213" spans="1:5" ht="15" customHeight="1">
      <c r="A213" s="88">
        <v>3132</v>
      </c>
      <c r="B213" s="53" t="s">
        <v>326</v>
      </c>
      <c r="C213" s="67">
        <f>SUM('Pos.'!E14+'Pos.'!E495+'Pos.'!E597+'Pos.'!E672+'Pos.'!E732)</f>
        <v>1143750</v>
      </c>
      <c r="D213" s="67">
        <f>SUM('Pos.'!F14+'Pos.'!F495+'Pos.'!F597+'Pos.'!F672+'Pos.'!F732)</f>
        <v>-208750</v>
      </c>
      <c r="E213" s="67">
        <f>SUM('Pos.'!G14+'Pos.'!G495+'Pos.'!G597+'Pos.'!G672+'Pos.'!G732)</f>
        <v>935000</v>
      </c>
    </row>
    <row r="214" spans="1:5" ht="15" customHeight="1">
      <c r="A214" s="88">
        <v>3133</v>
      </c>
      <c r="B214" s="53" t="s">
        <v>327</v>
      </c>
      <c r="C214" s="67">
        <f>SUM('Pos.'!E15+'Pos.'!E496+'Pos.'!E598+'Pos.'!E673)</f>
        <v>0</v>
      </c>
      <c r="D214" s="67">
        <f>SUM('Pos.'!F15+'Pos.'!F496+'Pos.'!F598+'Pos.'!F673)</f>
        <v>0</v>
      </c>
      <c r="E214" s="67">
        <f>SUM('Pos.'!G15+'Pos.'!G496+'Pos.'!G598+'Pos.'!G673)</f>
        <v>0</v>
      </c>
    </row>
    <row r="215" spans="1:5" ht="21" customHeight="1">
      <c r="A215" s="5">
        <v>32</v>
      </c>
      <c r="B215" s="113" t="s">
        <v>148</v>
      </c>
      <c r="C215" s="11">
        <f>SUM(C216+C221+C230+C240+C242)</f>
        <v>21425000</v>
      </c>
      <c r="D215" s="11">
        <f>SUM(D216+D221+D230+D240+D242)</f>
        <v>-9776650</v>
      </c>
      <c r="E215" s="11">
        <f>SUM(E216+E221+E230+E240+E242)</f>
        <v>11648350</v>
      </c>
    </row>
    <row r="216" spans="1:5" ht="18" customHeight="1">
      <c r="A216" s="5">
        <v>321</v>
      </c>
      <c r="B216" s="113" t="s">
        <v>257</v>
      </c>
      <c r="C216" s="11">
        <f>SUM(C217:C220)</f>
        <v>483500</v>
      </c>
      <c r="D216" s="11">
        <f>SUM(D217:D220)</f>
        <v>-146000</v>
      </c>
      <c r="E216" s="11">
        <f>SUM(E217:E220)</f>
        <v>337500</v>
      </c>
    </row>
    <row r="217" spans="1:5" ht="15" customHeight="1">
      <c r="A217" s="88">
        <v>3211</v>
      </c>
      <c r="B217" s="53" t="s">
        <v>149</v>
      </c>
      <c r="C217" s="67">
        <f>SUM('Pos.'!E18+'Pos.'!E605+'Pos.'!E676+'Pos.'!E739)</f>
        <v>128000</v>
      </c>
      <c r="D217" s="67">
        <f>SUM('Pos.'!F18+'Pos.'!F605+'Pos.'!F676+'Pos.'!F739)</f>
        <v>-58000</v>
      </c>
      <c r="E217" s="67">
        <f>SUM('Pos.'!G18+'Pos.'!G605+'Pos.'!G676+'Pos.'!G739)</f>
        <v>70000</v>
      </c>
    </row>
    <row r="218" spans="1:5" ht="15" customHeight="1">
      <c r="A218" s="88" t="s">
        <v>53</v>
      </c>
      <c r="B218" s="53" t="s">
        <v>55</v>
      </c>
      <c r="C218" s="67">
        <f>SUM('Pos.'!E19+'Pos.'!E499+'Pos.'!E606+'Pos.'!E677+'Pos.'!E740)</f>
        <v>310500</v>
      </c>
      <c r="D218" s="67">
        <f>SUM('Pos.'!F19+'Pos.'!F499+'Pos.'!F606+'Pos.'!F677+'Pos.'!F740)</f>
        <v>-60500</v>
      </c>
      <c r="E218" s="67">
        <f>SUM('Pos.'!G19+'Pos.'!G499+'Pos.'!G606+'Pos.'!G677+'Pos.'!G740)</f>
        <v>250000</v>
      </c>
    </row>
    <row r="219" spans="1:5" ht="15" customHeight="1">
      <c r="A219" s="88">
        <v>3213</v>
      </c>
      <c r="B219" s="53" t="s">
        <v>150</v>
      </c>
      <c r="C219" s="67">
        <f>SUM('Pos.'!E20+'Pos.'!E607+'Pos.'!E678+'Pos.'!E741)</f>
        <v>40000</v>
      </c>
      <c r="D219" s="67">
        <f>SUM('Pos.'!F20+'Pos.'!F607+'Pos.'!F678+'Pos.'!F741)</f>
        <v>-23000</v>
      </c>
      <c r="E219" s="67">
        <f>SUM('Pos.'!G20+'Pos.'!G607+'Pos.'!G678+'Pos.'!G741)</f>
        <v>17000</v>
      </c>
    </row>
    <row r="220" spans="1:5" ht="15" customHeight="1">
      <c r="A220" s="88" t="s">
        <v>328</v>
      </c>
      <c r="B220" s="53" t="s">
        <v>329</v>
      </c>
      <c r="C220" s="67">
        <f>'Pos.'!E21</f>
        <v>5000</v>
      </c>
      <c r="D220" s="67">
        <f>'Pos.'!F21</f>
        <v>-4500</v>
      </c>
      <c r="E220" s="67">
        <f>'Pos.'!G21</f>
        <v>500</v>
      </c>
    </row>
    <row r="221" spans="1:5" ht="18" customHeight="1">
      <c r="A221" s="5">
        <v>322</v>
      </c>
      <c r="B221" s="113" t="s">
        <v>259</v>
      </c>
      <c r="C221" s="11">
        <f>SUM(C222:C227)</f>
        <v>2633000</v>
      </c>
      <c r="D221" s="11">
        <f>SUM(D222:D227)</f>
        <v>-652000</v>
      </c>
      <c r="E221" s="11">
        <f>SUM(E222:E227)</f>
        <v>1981000</v>
      </c>
    </row>
    <row r="222" spans="1:5" ht="15" customHeight="1">
      <c r="A222" s="88">
        <v>3221</v>
      </c>
      <c r="B222" s="53" t="s">
        <v>151</v>
      </c>
      <c r="C222" s="67">
        <f>'Pos.'!E23+'Pos.'!E65+'Pos.'!E242+'Pos.'!E318+'Pos.'!E363+'Pos.'!E464+'Pos.'!E428+'Pos.'!E609+'Pos.'!E680+'Pos.'!E743</f>
        <v>932000</v>
      </c>
      <c r="D222" s="67">
        <f>'Pos.'!F23+'Pos.'!F65+'Pos.'!F242+'Pos.'!F318+'Pos.'!F363+'Pos.'!F464+'Pos.'!F428+'Pos.'!F609+'Pos.'!F680+'Pos.'!F743</f>
        <v>-207000</v>
      </c>
      <c r="E222" s="67">
        <f>'Pos.'!G23+'Pos.'!G65+'Pos.'!G242+'Pos.'!G318+'Pos.'!G363+'Pos.'!G464+'Pos.'!G428+'Pos.'!G609+'Pos.'!G680+'Pos.'!G743</f>
        <v>725000</v>
      </c>
    </row>
    <row r="223" spans="1:5" ht="15" customHeight="1">
      <c r="A223" s="88" t="s">
        <v>653</v>
      </c>
      <c r="B223" s="53" t="s">
        <v>654</v>
      </c>
      <c r="C223" s="67">
        <f>'Pos.'!E610</f>
        <v>250000</v>
      </c>
      <c r="D223" s="67">
        <f>'Pos.'!F610</f>
        <v>-40000</v>
      </c>
      <c r="E223" s="67">
        <f>'Pos.'!G610</f>
        <v>210000</v>
      </c>
    </row>
    <row r="224" spans="1:5" ht="15" customHeight="1">
      <c r="A224" s="88">
        <v>3223</v>
      </c>
      <c r="B224" s="53" t="s">
        <v>152</v>
      </c>
      <c r="C224" s="67">
        <f>'Pos.'!E24+'Pos.'!E303+'Pos.'!E611+'Pos.'!E744</f>
        <v>765000</v>
      </c>
      <c r="D224" s="67">
        <f>'Pos.'!F24+'Pos.'!F303+'Pos.'!F611+'Pos.'!F744</f>
        <v>-100000</v>
      </c>
      <c r="E224" s="67">
        <f>'Pos.'!G24+'Pos.'!G303+'Pos.'!G611+'Pos.'!G744</f>
        <v>665000</v>
      </c>
    </row>
    <row r="225" spans="1:5" ht="15" customHeight="1">
      <c r="A225" s="88">
        <v>3224</v>
      </c>
      <c r="B225" s="53" t="s">
        <v>153</v>
      </c>
      <c r="C225" s="67">
        <f>'Pos.'!E25+'Pos.'!E160+'Pos.'!E465+'Pos.'!E200+'Pos.'!E304+'Pos.'!E319+'Pos.'!E364+'Pos.'!E401+'Pos.'!E612+'Pos.'!E681+'Pos.'!E745</f>
        <v>619000</v>
      </c>
      <c r="D225" s="67">
        <f>'Pos.'!F25+'Pos.'!F160+'Pos.'!F465+'Pos.'!F200+'Pos.'!F304+'Pos.'!F319+'Pos.'!F364+'Pos.'!F401+'Pos.'!F612+'Pos.'!F681+'Pos.'!F745</f>
        <v>-247000</v>
      </c>
      <c r="E225" s="67">
        <f>'Pos.'!G25+'Pos.'!G160+'Pos.'!G465+'Pos.'!G200+'Pos.'!G304+'Pos.'!G319+'Pos.'!G364+'Pos.'!G401+'Pos.'!G612+'Pos.'!G681+'Pos.'!G745</f>
        <v>372000</v>
      </c>
    </row>
    <row r="226" spans="1:5" ht="15" customHeight="1">
      <c r="A226" s="88">
        <v>3225</v>
      </c>
      <c r="B226" s="53" t="s">
        <v>154</v>
      </c>
      <c r="C226" s="67">
        <f>'Pos.'!E26+'Pos.'!E429+'Pos.'!E482+'Pos.'!E682+'Pos.'!E746</f>
        <v>46000</v>
      </c>
      <c r="D226" s="67">
        <f>'Pos.'!F26+'Pos.'!F429+'Pos.'!F482+'Pos.'!F682+'Pos.'!F746</f>
        <v>-40000</v>
      </c>
      <c r="E226" s="67">
        <f>'Pos.'!G26+'Pos.'!G429+'Pos.'!G482+'Pos.'!G682+'Pos.'!G746</f>
        <v>6000</v>
      </c>
    </row>
    <row r="227" spans="1:5" ht="15" customHeight="1">
      <c r="A227" s="88" t="s">
        <v>383</v>
      </c>
      <c r="B227" s="53" t="s">
        <v>385</v>
      </c>
      <c r="C227" s="67">
        <f>'Pos.'!E27+'Pos.'!E613+'Pos.'!E747</f>
        <v>21000</v>
      </c>
      <c r="D227" s="67">
        <f>'Pos.'!F27+'Pos.'!F613+'Pos.'!F747</f>
        <v>-18000</v>
      </c>
      <c r="E227" s="67">
        <f>'Pos.'!G27+'Pos.'!G613+'Pos.'!G747</f>
        <v>3000</v>
      </c>
    </row>
    <row r="228" spans="1:5" ht="31.5" customHeight="1">
      <c r="A228" s="29"/>
      <c r="B228" s="29"/>
      <c r="C228" s="29"/>
      <c r="D228" s="29"/>
      <c r="E228" s="29"/>
    </row>
    <row r="229" spans="1:5" ht="32.25" customHeight="1">
      <c r="A229" s="116" t="s">
        <v>110</v>
      </c>
      <c r="B229" s="24" t="s">
        <v>40</v>
      </c>
      <c r="C229" s="108" t="s">
        <v>1132</v>
      </c>
      <c r="D229" s="108" t="s">
        <v>905</v>
      </c>
      <c r="E229" s="109" t="s">
        <v>1224</v>
      </c>
    </row>
    <row r="230" spans="1:5" ht="18" customHeight="1">
      <c r="A230" s="5">
        <v>323</v>
      </c>
      <c r="B230" s="113" t="s">
        <v>260</v>
      </c>
      <c r="C230" s="11">
        <f>SUM(C231:C239)</f>
        <v>17055050</v>
      </c>
      <c r="D230" s="11">
        <f>SUM(D231:D239)</f>
        <v>-8343000</v>
      </c>
      <c r="E230" s="11">
        <f>SUM(E231:E239)</f>
        <v>8712050</v>
      </c>
    </row>
    <row r="231" spans="1:5" ht="14.25" customHeight="1">
      <c r="A231" s="88">
        <v>3231</v>
      </c>
      <c r="B231" s="53" t="s">
        <v>155</v>
      </c>
      <c r="C231" s="67">
        <f>SUM('Pos.'!E29+'Pos.'!E615+'Pos.'!E684+'Pos.'!E67+'Pos.'!E749)</f>
        <v>285500</v>
      </c>
      <c r="D231" s="67">
        <f>SUM('Pos.'!F29+'Pos.'!F615+'Pos.'!F684+'Pos.'!F67+'Pos.'!F749)</f>
        <v>-23000</v>
      </c>
      <c r="E231" s="67">
        <f>SUM('Pos.'!G29+'Pos.'!G615+'Pos.'!G684+'Pos.'!G67+'Pos.'!G749)</f>
        <v>262500</v>
      </c>
    </row>
    <row r="232" spans="1:5" ht="14.25" customHeight="1">
      <c r="A232" s="88">
        <v>3232</v>
      </c>
      <c r="B232" s="53" t="s">
        <v>156</v>
      </c>
      <c r="C232" s="67">
        <f>'Pos.'!E30+'Pos.'!E162+'Pos.'!E467+'Pos.'!E202+'Pos.'!E218+'Pos.'!E230+'Pos.'!E288+'Pos.'!E306+'Pos.'!E321+'Pos.'!E357+'Pos.'!E366+'Pos.'!E403+'Pos.'!E616+'Pos.'!E685+'Pos.'!E179+'Pos.'!E750</f>
        <v>7035000</v>
      </c>
      <c r="D232" s="67">
        <f>'Pos.'!F30+'Pos.'!F162+'Pos.'!F467+'Pos.'!F202+'Pos.'!F218+'Pos.'!F230+'Pos.'!F288+'Pos.'!F306+'Pos.'!F321+'Pos.'!F357+'Pos.'!F366+'Pos.'!F403+'Pos.'!F616+'Pos.'!F685+'Pos.'!F179+'Pos.'!F750</f>
        <v>-2320000</v>
      </c>
      <c r="E232" s="67">
        <f>'Pos.'!G30+'Pos.'!G162+'Pos.'!G467+'Pos.'!G202+'Pos.'!G218+'Pos.'!G230+'Pos.'!G288+'Pos.'!G306+'Pos.'!G321+'Pos.'!G357+'Pos.'!G366+'Pos.'!G403+'Pos.'!G616+'Pos.'!G685+'Pos.'!G179+'Pos.'!G750</f>
        <v>4715000</v>
      </c>
    </row>
    <row r="233" spans="1:5" ht="14.25" customHeight="1">
      <c r="A233" s="88">
        <v>3233</v>
      </c>
      <c r="B233" s="53" t="s">
        <v>157</v>
      </c>
      <c r="C233" s="67">
        <f>SUM('Pos.'!E87+'Pos.'!E68+'Pos.'!E244+'Pos.'!E617+'Pos.'!E686+'Pos.'!E43+'Pos.'!E751)</f>
        <v>475500</v>
      </c>
      <c r="D233" s="67">
        <f>SUM('Pos.'!F87+'Pos.'!F68+'Pos.'!F244+'Pos.'!F617+'Pos.'!F686+'Pos.'!F43+'Pos.'!F751)</f>
        <v>-266000</v>
      </c>
      <c r="E233" s="67">
        <f>SUM('Pos.'!G87+'Pos.'!G68+'Pos.'!G244+'Pos.'!G617+'Pos.'!G686+'Pos.'!G43+'Pos.'!G751)</f>
        <v>209500</v>
      </c>
    </row>
    <row r="234" spans="1:5" ht="14.25" customHeight="1">
      <c r="A234" s="88">
        <v>3234</v>
      </c>
      <c r="B234" s="53" t="s">
        <v>158</v>
      </c>
      <c r="C234" s="67">
        <f>'Pos.'!E31+'Pos.'!E322+'Pos.'!E371+'Pos.'!E468+'Pos.'!E618+'Pos.'!E752</f>
        <v>1795000</v>
      </c>
      <c r="D234" s="67">
        <f>'Pos.'!F31+'Pos.'!F322+'Pos.'!F371+'Pos.'!F468+'Pos.'!F618+'Pos.'!F752</f>
        <v>-1293000</v>
      </c>
      <c r="E234" s="67">
        <f>'Pos.'!G31+'Pos.'!G322+'Pos.'!G371+'Pos.'!G468+'Pos.'!G618+'Pos.'!G752</f>
        <v>502000</v>
      </c>
    </row>
    <row r="235" spans="1:5" ht="14.25" customHeight="1">
      <c r="A235" s="88">
        <v>3235</v>
      </c>
      <c r="B235" s="53" t="s">
        <v>159</v>
      </c>
      <c r="C235" s="67">
        <f>'Pos.'!E32+'Pos.'!E69+'Pos.'!E431+'Pos.'!E323+'Pos.'!E469</f>
        <v>282500</v>
      </c>
      <c r="D235" s="67">
        <f>'Pos.'!F32+'Pos.'!F69+'Pos.'!F431+'Pos.'!F323+'Pos.'!F469</f>
        <v>-30000</v>
      </c>
      <c r="E235" s="67">
        <f>'Pos.'!G32+'Pos.'!G69+'Pos.'!G431+'Pos.'!G323+'Pos.'!G469</f>
        <v>252500</v>
      </c>
    </row>
    <row r="236" spans="1:5" ht="14.25" customHeight="1">
      <c r="A236" s="88" t="s">
        <v>41</v>
      </c>
      <c r="B236" s="53" t="s">
        <v>42</v>
      </c>
      <c r="C236" s="67">
        <f>'Pos.'!E324+'Pos.'!E619</f>
        <v>117000</v>
      </c>
      <c r="D236" s="67">
        <f>'Pos.'!F324+'Pos.'!F619</f>
        <v>-32000</v>
      </c>
      <c r="E236" s="67">
        <f>'Pos.'!G324+'Pos.'!G619</f>
        <v>85000</v>
      </c>
    </row>
    <row r="237" spans="1:5" ht="14.25" customHeight="1">
      <c r="A237" s="88">
        <v>3237</v>
      </c>
      <c r="B237" s="53" t="s">
        <v>160</v>
      </c>
      <c r="C237" s="67">
        <f>'Pos.'!E70+'Pos.'!E88+'Pos.'!E265+'Pos.'!E289+'Pos.'!E367+'Pos.'!E432+'Pos.'!E441+'Pos.'!E470+'Pos.'!E501+'Pos.'!E620+'Pos.'!E657+'Pos.'!E687+'Pos.'!E358+'Pos.'!E754</f>
        <v>3229550</v>
      </c>
      <c r="D237" s="67">
        <f>'Pos.'!F70+'Pos.'!F88+'Pos.'!F265+'Pos.'!F289+'Pos.'!F367+'Pos.'!F432+'Pos.'!F441+'Pos.'!F470+'Pos.'!F501+'Pos.'!F620+'Pos.'!F657+'Pos.'!F687+'Pos.'!F358+'Pos.'!F754</f>
        <v>-2118000</v>
      </c>
      <c r="E237" s="67">
        <f>'Pos.'!G70+'Pos.'!G88+'Pos.'!G265+'Pos.'!G289+'Pos.'!G367+'Pos.'!G432+'Pos.'!G441+'Pos.'!G470+'Pos.'!G501+'Pos.'!G620+'Pos.'!G657+'Pos.'!G687+'Pos.'!G358+'Pos.'!G754</f>
        <v>1111550</v>
      </c>
    </row>
    <row r="238" spans="1:5" ht="14.25" customHeight="1">
      <c r="A238" s="88">
        <v>3238</v>
      </c>
      <c r="B238" s="53" t="s">
        <v>161</v>
      </c>
      <c r="C238" s="67">
        <f>SUM('Pos.'!E33+'Pos.'!E89+'Pos.'!E621+'Pos.'!E688+'Pos.'!E433+'Pos.'!E755)</f>
        <v>392000</v>
      </c>
      <c r="D238" s="67">
        <f>SUM('Pos.'!F33+'Pos.'!F89+'Pos.'!F621+'Pos.'!F688+'Pos.'!F433+'Pos.'!F755)</f>
        <v>-210000</v>
      </c>
      <c r="E238" s="67">
        <f>SUM('Pos.'!G33+'Pos.'!G89+'Pos.'!G621+'Pos.'!G688+'Pos.'!G433+'Pos.'!G755)</f>
        <v>182000</v>
      </c>
    </row>
    <row r="239" spans="1:5" ht="14.25" customHeight="1">
      <c r="A239" s="88">
        <v>3239</v>
      </c>
      <c r="B239" s="53" t="s">
        <v>162</v>
      </c>
      <c r="C239" s="67">
        <f>'Pos.'!E34+'Pos.'!E71+'Pos.'!E90+'Pos.'!E163+'Pos.'!E325+'Pos.'!E372+'Pos.'!E434+'Pos.'!E445+'Pos.'!E471+'Pos.'!E622+'Pos.'!E658+'Pos.'!E689+'Pos.'!E756</f>
        <v>3443000</v>
      </c>
      <c r="D239" s="67">
        <f>'Pos.'!F34+'Pos.'!F71+'Pos.'!F90+'Pos.'!F163+'Pos.'!F325+'Pos.'!F372+'Pos.'!F434+'Pos.'!F445+'Pos.'!F471+'Pos.'!F622+'Pos.'!F658+'Pos.'!F689+'Pos.'!F756</f>
        <v>-2051000</v>
      </c>
      <c r="E239" s="67">
        <f>'Pos.'!G34+'Pos.'!G71+'Pos.'!G90+'Pos.'!G163+'Pos.'!G325+'Pos.'!G372+'Pos.'!G434+'Pos.'!G445+'Pos.'!G471+'Pos.'!G622+'Pos.'!G658+'Pos.'!G689+'Pos.'!G756</f>
        <v>1392000</v>
      </c>
    </row>
    <row r="240" spans="1:5" ht="18" customHeight="1">
      <c r="A240" s="5" t="s">
        <v>311</v>
      </c>
      <c r="B240" s="113" t="s">
        <v>315</v>
      </c>
      <c r="C240" s="11">
        <f>C241</f>
        <v>10000</v>
      </c>
      <c r="D240" s="11">
        <f>D241</f>
        <v>-10000</v>
      </c>
      <c r="E240" s="11">
        <f>E241</f>
        <v>0</v>
      </c>
    </row>
    <row r="241" spans="1:5" ht="15.75" customHeight="1">
      <c r="A241" s="88" t="s">
        <v>313</v>
      </c>
      <c r="B241" s="53" t="s">
        <v>314</v>
      </c>
      <c r="C241" s="67">
        <f>'Pos.'!E45+'Pos.'!E92+'Pos.'!E624</f>
        <v>10000</v>
      </c>
      <c r="D241" s="67">
        <f>'Pos.'!F45+'Pos.'!F92+'Pos.'!F624</f>
        <v>-10000</v>
      </c>
      <c r="E241" s="67">
        <f>'Pos.'!G45+'Pos.'!G92+'Pos.'!G624</f>
        <v>0</v>
      </c>
    </row>
    <row r="242" spans="1:5" ht="18" customHeight="1">
      <c r="A242" s="5">
        <v>329</v>
      </c>
      <c r="B242" s="113" t="s">
        <v>261</v>
      </c>
      <c r="C242" s="11">
        <f>SUM(C243:C249)</f>
        <v>1243450</v>
      </c>
      <c r="D242" s="11">
        <f>SUM(D243:D249)</f>
        <v>-625650</v>
      </c>
      <c r="E242" s="11">
        <f>SUM(E243:E249)</f>
        <v>617800</v>
      </c>
    </row>
    <row r="243" spans="1:5" ht="15" customHeight="1">
      <c r="A243" s="88">
        <v>3291</v>
      </c>
      <c r="B243" s="53" t="s">
        <v>330</v>
      </c>
      <c r="C243" s="67">
        <f>'Pos.'!E47+'Pos.'!E374+'Pos.'!E626+'Pos.'!E760</f>
        <v>233000</v>
      </c>
      <c r="D243" s="67">
        <f>'Pos.'!F47+'Pos.'!F374+'Pos.'!F626+'Pos.'!F760</f>
        <v>-69000</v>
      </c>
      <c r="E243" s="67">
        <f>'Pos.'!G47+'Pos.'!G374+'Pos.'!G626+'Pos.'!G760</f>
        <v>164000</v>
      </c>
    </row>
    <row r="244" spans="1:5" ht="15" customHeight="1">
      <c r="A244" s="88">
        <v>3292</v>
      </c>
      <c r="B244" s="53" t="s">
        <v>164</v>
      </c>
      <c r="C244" s="67">
        <f>SUM('Pos.'!E94+'Pos.'!E627+'Pos.'!E691+'Pos.'!E77+'Pos.'!E761)</f>
        <v>178700</v>
      </c>
      <c r="D244" s="67">
        <f>SUM('Pos.'!F94+'Pos.'!F627+'Pos.'!F691+'Pos.'!F77+'Pos.'!F761)</f>
        <v>-65000</v>
      </c>
      <c r="E244" s="67">
        <f>SUM('Pos.'!G94+'Pos.'!G627+'Pos.'!G691+'Pos.'!G77+'Pos.'!G761)</f>
        <v>113700</v>
      </c>
    </row>
    <row r="245" spans="1:5" ht="15" customHeight="1">
      <c r="A245" s="88">
        <v>3293</v>
      </c>
      <c r="B245" s="53" t="s">
        <v>165</v>
      </c>
      <c r="C245" s="67">
        <f>'Pos.'!E36+'Pos.'!E48+'Pos.'!E78+'Pos.'!E436+'Pos.'!E447+'Pos.'!E628+'Pos.'!E692+'Pos.'!E762</f>
        <v>271500</v>
      </c>
      <c r="D245" s="67">
        <f>'Pos.'!F36+'Pos.'!F48+'Pos.'!F78+'Pos.'!F436+'Pos.'!F447+'Pos.'!F628+'Pos.'!F692+'Pos.'!F762</f>
        <v>-133650</v>
      </c>
      <c r="E245" s="67">
        <f>'Pos.'!G36+'Pos.'!G48+'Pos.'!G78+'Pos.'!G436+'Pos.'!G447+'Pos.'!G628+'Pos.'!G692+'Pos.'!G762</f>
        <v>137850</v>
      </c>
    </row>
    <row r="246" spans="1:5" ht="15" customHeight="1">
      <c r="A246" s="88">
        <v>3294</v>
      </c>
      <c r="B246" s="53" t="s">
        <v>606</v>
      </c>
      <c r="C246" s="67">
        <f>SUM('Pos.'!E95)</f>
        <v>80000</v>
      </c>
      <c r="D246" s="67">
        <f>SUM('Pos.'!F95)</f>
        <v>-30000</v>
      </c>
      <c r="E246" s="67">
        <f>SUM('Pos.'!G95)</f>
        <v>50000</v>
      </c>
    </row>
    <row r="247" spans="1:5" ht="15" customHeight="1">
      <c r="A247" s="88" t="s">
        <v>354</v>
      </c>
      <c r="B247" s="53" t="s">
        <v>355</v>
      </c>
      <c r="C247" s="67">
        <f>'Pos.'!E96+'Pos.'!E629+'Pos.'!E694+'Pos.'!E763</f>
        <v>74500</v>
      </c>
      <c r="D247" s="67">
        <f>'Pos.'!F96+'Pos.'!F629+'Pos.'!F694+'Pos.'!F763</f>
        <v>-20000</v>
      </c>
      <c r="E247" s="67">
        <f>'Pos.'!G96+'Pos.'!G629+'Pos.'!G694+'Pos.'!G763</f>
        <v>54500</v>
      </c>
    </row>
    <row r="248" spans="1:5" ht="15" customHeight="1">
      <c r="A248" s="88" t="s">
        <v>633</v>
      </c>
      <c r="B248" s="53" t="s">
        <v>635</v>
      </c>
      <c r="C248" s="67">
        <f>'Pos.'!E97</f>
        <v>20000</v>
      </c>
      <c r="D248" s="67">
        <f>'Pos.'!F97</f>
        <v>-20000</v>
      </c>
      <c r="E248" s="67">
        <f>'Pos.'!G97</f>
        <v>0</v>
      </c>
    </row>
    <row r="249" spans="1:5" ht="15" customHeight="1">
      <c r="A249" s="88">
        <v>3299</v>
      </c>
      <c r="B249" s="53" t="s">
        <v>163</v>
      </c>
      <c r="C249" s="67">
        <f>'Pos.'!E79+'Pos.'!E98+'Pos.'!E129+'Pos.'!E130+'Pos.'!E141+'Pos.'!E152+'Pos.'!E437+'Pos.'!E448+'Pos.'!E630+'Pos.'!E695+'Pos.'!E764</f>
        <v>385750</v>
      </c>
      <c r="D249" s="67">
        <f>'Pos.'!F79+'Pos.'!F98+'Pos.'!F129+'Pos.'!F130+'Pos.'!F141+'Pos.'!F152+'Pos.'!F437+'Pos.'!F448+'Pos.'!F630+'Pos.'!F695+'Pos.'!F764</f>
        <v>-288000</v>
      </c>
      <c r="E249" s="67">
        <f>'Pos.'!G79+'Pos.'!G98+'Pos.'!G129+'Pos.'!G130+'Pos.'!G141+'Pos.'!G152+'Pos.'!G437+'Pos.'!G448+'Pos.'!G630+'Pos.'!G695+'Pos.'!G764</f>
        <v>97750</v>
      </c>
    </row>
    <row r="250" spans="1:5" ht="21" customHeight="1">
      <c r="A250" s="5">
        <v>34</v>
      </c>
      <c r="B250" s="113" t="s">
        <v>166</v>
      </c>
      <c r="C250" s="11">
        <f>C251+C253</f>
        <v>126300</v>
      </c>
      <c r="D250" s="11">
        <f>D251+D253</f>
        <v>-50000</v>
      </c>
      <c r="E250" s="11">
        <f>E251+E253</f>
        <v>76300</v>
      </c>
    </row>
    <row r="251" spans="1:5" ht="18" customHeight="1">
      <c r="A251" s="5" t="s">
        <v>1162</v>
      </c>
      <c r="B251" s="113" t="s">
        <v>1165</v>
      </c>
      <c r="C251" s="11">
        <f>C252</f>
        <v>3000</v>
      </c>
      <c r="D251" s="11">
        <f>D252</f>
        <v>-3000</v>
      </c>
      <c r="E251" s="11">
        <f>E252</f>
        <v>0</v>
      </c>
    </row>
    <row r="252" spans="1:5" ht="15" customHeight="1">
      <c r="A252" s="88" t="s">
        <v>1163</v>
      </c>
      <c r="B252" s="53" t="s">
        <v>1164</v>
      </c>
      <c r="C252" s="67">
        <f>'Pos.'!E120</f>
        <v>3000</v>
      </c>
      <c r="D252" s="67">
        <f>'Pos.'!F120</f>
        <v>-3000</v>
      </c>
      <c r="E252" s="67">
        <f>'Pos.'!G120</f>
        <v>0</v>
      </c>
    </row>
    <row r="253" spans="1:5" ht="18" customHeight="1">
      <c r="A253" s="5">
        <v>343</v>
      </c>
      <c r="B253" s="113" t="s">
        <v>262</v>
      </c>
      <c r="C253" s="11">
        <f>SUM(C254:C256)</f>
        <v>123300</v>
      </c>
      <c r="D253" s="11">
        <f>SUM(D254:D256)</f>
        <v>-47000</v>
      </c>
      <c r="E253" s="11">
        <f>SUM(E254:E256)</f>
        <v>76300</v>
      </c>
    </row>
    <row r="254" spans="1:5" ht="15" customHeight="1">
      <c r="A254" s="88">
        <v>3431</v>
      </c>
      <c r="B254" s="53" t="s">
        <v>167</v>
      </c>
      <c r="C254" s="67">
        <f>SUM('Pos.'!E122+'Pos.'!E633+'Pos.'!E701+'Pos.'!E767)</f>
        <v>115300</v>
      </c>
      <c r="D254" s="67">
        <f>SUM('Pos.'!F122+'Pos.'!F633+'Pos.'!F701+'Pos.'!F767)</f>
        <v>-43000</v>
      </c>
      <c r="E254" s="67">
        <f>SUM('Pos.'!G122+'Pos.'!G633+'Pos.'!G701+'Pos.'!G767)</f>
        <v>72300</v>
      </c>
    </row>
    <row r="255" spans="1:5" ht="15" customHeight="1">
      <c r="A255" s="88" t="s">
        <v>912</v>
      </c>
      <c r="B255" s="53" t="s">
        <v>914</v>
      </c>
      <c r="C255" s="67">
        <f>'Pos.'!E123</f>
        <v>3000</v>
      </c>
      <c r="D255" s="67">
        <f>'Pos.'!F123</f>
        <v>0</v>
      </c>
      <c r="E255" s="67">
        <f>'Pos.'!G123</f>
        <v>3000</v>
      </c>
    </row>
    <row r="256" spans="1:5" ht="15" customHeight="1">
      <c r="A256" s="88">
        <v>3433</v>
      </c>
      <c r="B256" s="53" t="s">
        <v>168</v>
      </c>
      <c r="C256" s="67">
        <f>SUM('Pos.'!E124)</f>
        <v>5000</v>
      </c>
      <c r="D256" s="67">
        <f>SUM('Pos.'!F124)</f>
        <v>-4000</v>
      </c>
      <c r="E256" s="67">
        <f>SUM('Pos.'!G124)</f>
        <v>1000</v>
      </c>
    </row>
    <row r="257" spans="1:5" ht="21" customHeight="1">
      <c r="A257" s="5">
        <v>35</v>
      </c>
      <c r="B257" s="113" t="s">
        <v>169</v>
      </c>
      <c r="C257" s="11">
        <f aca="true" t="shared" si="6" ref="C257:E258">C258</f>
        <v>20000</v>
      </c>
      <c r="D257" s="11">
        <f t="shared" si="6"/>
        <v>-20000</v>
      </c>
      <c r="E257" s="11">
        <f t="shared" si="6"/>
        <v>0</v>
      </c>
    </row>
    <row r="258" spans="1:5" ht="18" customHeight="1">
      <c r="A258" s="5">
        <v>352</v>
      </c>
      <c r="B258" s="113" t="s">
        <v>263</v>
      </c>
      <c r="C258" s="11">
        <f t="shared" si="6"/>
        <v>20000</v>
      </c>
      <c r="D258" s="11">
        <f t="shared" si="6"/>
        <v>-20000</v>
      </c>
      <c r="E258" s="11">
        <f t="shared" si="6"/>
        <v>0</v>
      </c>
    </row>
    <row r="259" spans="1:5" ht="15" customHeight="1">
      <c r="A259" s="88">
        <v>3523</v>
      </c>
      <c r="B259" s="53" t="s">
        <v>607</v>
      </c>
      <c r="C259" s="67">
        <f>'Pos.'!E187</f>
        <v>20000</v>
      </c>
      <c r="D259" s="67">
        <f>'Pos.'!F187</f>
        <v>-20000</v>
      </c>
      <c r="E259" s="67">
        <f>'Pos.'!G187</f>
        <v>0</v>
      </c>
    </row>
    <row r="260" spans="1:5" ht="21" customHeight="1">
      <c r="A260" s="5" t="s">
        <v>583</v>
      </c>
      <c r="B260" s="113" t="s">
        <v>586</v>
      </c>
      <c r="C260" s="11">
        <f>C261+C264</f>
        <v>1425000</v>
      </c>
      <c r="D260" s="11">
        <f>D261+D264</f>
        <v>-475000</v>
      </c>
      <c r="E260" s="11">
        <f>E261+E264</f>
        <v>950000</v>
      </c>
    </row>
    <row r="261" spans="1:5" ht="18" customHeight="1">
      <c r="A261" s="5" t="s">
        <v>584</v>
      </c>
      <c r="B261" s="113" t="s">
        <v>587</v>
      </c>
      <c r="C261" s="11">
        <f>C262+C263</f>
        <v>140000</v>
      </c>
      <c r="D261" s="11">
        <f>D262+D263</f>
        <v>0</v>
      </c>
      <c r="E261" s="11">
        <f>E262+E263</f>
        <v>140000</v>
      </c>
    </row>
    <row r="262" spans="1:5" ht="15" customHeight="1">
      <c r="A262" s="88" t="s">
        <v>585</v>
      </c>
      <c r="B262" s="53" t="s">
        <v>588</v>
      </c>
      <c r="C262" s="67">
        <f>'Pos.'!E562</f>
        <v>40000</v>
      </c>
      <c r="D262" s="67">
        <f>'Pos.'!F562</f>
        <v>0</v>
      </c>
      <c r="E262" s="67">
        <f>'Pos.'!G562</f>
        <v>40000</v>
      </c>
    </row>
    <row r="263" spans="1:5" ht="15" customHeight="1">
      <c r="A263" s="88" t="s">
        <v>1007</v>
      </c>
      <c r="B263" s="53" t="s">
        <v>1008</v>
      </c>
      <c r="C263" s="67">
        <f>'Pos.'!E155</f>
        <v>100000</v>
      </c>
      <c r="D263" s="67">
        <f>'Pos.'!F155</f>
        <v>0</v>
      </c>
      <c r="E263" s="67">
        <f>'Pos.'!G155</f>
        <v>100000</v>
      </c>
    </row>
    <row r="264" spans="1:5" ht="18" customHeight="1">
      <c r="A264" s="5" t="s">
        <v>613</v>
      </c>
      <c r="B264" s="113" t="s">
        <v>616</v>
      </c>
      <c r="C264" s="11">
        <f>C265+C266</f>
        <v>1285000</v>
      </c>
      <c r="D264" s="11">
        <f>D265+D266</f>
        <v>-475000</v>
      </c>
      <c r="E264" s="11">
        <f>E265+E266</f>
        <v>810000</v>
      </c>
    </row>
    <row r="265" spans="1:5" ht="15" customHeight="1">
      <c r="A265" s="88" t="s">
        <v>614</v>
      </c>
      <c r="B265" s="53" t="s">
        <v>617</v>
      </c>
      <c r="C265" s="67">
        <f>'Pos.'!E387+'Pos.'!E391+'Pos.'!E457+'Pos.'!E458+'Pos.'!E531+'Pos.'!E536</f>
        <v>855000</v>
      </c>
      <c r="D265" s="67">
        <f>'Pos.'!F387+'Pos.'!F391+'Pos.'!F457+'Pos.'!F458+'Pos.'!F531+'Pos.'!F536</f>
        <v>-125000</v>
      </c>
      <c r="E265" s="67">
        <f>'Pos.'!G387+'Pos.'!G391+'Pos.'!G457+'Pos.'!G458+'Pos.'!G531+'Pos.'!G536</f>
        <v>730000</v>
      </c>
    </row>
    <row r="266" spans="1:5" ht="15" customHeight="1">
      <c r="A266" s="88" t="s">
        <v>615</v>
      </c>
      <c r="B266" s="53" t="s">
        <v>618</v>
      </c>
      <c r="C266" s="67">
        <f>'Pos.'!E392+'Pos.'!E459+'Pos.'!E460+'Pos.'!E532+'Pos.'!E537</f>
        <v>430000</v>
      </c>
      <c r="D266" s="67">
        <f>'Pos.'!F392+'Pos.'!F459+'Pos.'!F460+'Pos.'!F532+'Pos.'!F537</f>
        <v>-350000</v>
      </c>
      <c r="E266" s="67">
        <f>'Pos.'!G392+'Pos.'!G459+'Pos.'!G460+'Pos.'!G532+'Pos.'!G537</f>
        <v>80000</v>
      </c>
    </row>
    <row r="267" spans="1:5" ht="21" customHeight="1">
      <c r="A267" s="5">
        <v>37</v>
      </c>
      <c r="B267" s="113" t="s">
        <v>170</v>
      </c>
      <c r="C267" s="11">
        <f>C268</f>
        <v>805000</v>
      </c>
      <c r="D267" s="11">
        <f>D268</f>
        <v>-95000</v>
      </c>
      <c r="E267" s="11">
        <f>E268</f>
        <v>710000</v>
      </c>
    </row>
    <row r="268" spans="1:5" ht="18" customHeight="1">
      <c r="A268" s="5">
        <v>372</v>
      </c>
      <c r="B268" s="113" t="s">
        <v>608</v>
      </c>
      <c r="C268" s="11">
        <f>SUM(C269:C270)</f>
        <v>805000</v>
      </c>
      <c r="D268" s="11">
        <f>SUM(D269:D270)</f>
        <v>-95000</v>
      </c>
      <c r="E268" s="11">
        <f>SUM(E269:E270)</f>
        <v>710000</v>
      </c>
    </row>
    <row r="269" spans="1:5" ht="15" customHeight="1">
      <c r="A269" s="88">
        <v>3721</v>
      </c>
      <c r="B269" s="53" t="s">
        <v>171</v>
      </c>
      <c r="C269" s="67">
        <f>'Pos.'!E549+'Pos.'!E566</f>
        <v>650000</v>
      </c>
      <c r="D269" s="67">
        <f>'Pos.'!F549+'Pos.'!F566</f>
        <v>-50000</v>
      </c>
      <c r="E269" s="67">
        <f>'Pos.'!G549+'Pos.'!G566</f>
        <v>600000</v>
      </c>
    </row>
    <row r="270" spans="1:5" ht="15" customHeight="1">
      <c r="A270" s="88">
        <v>3722</v>
      </c>
      <c r="B270" s="53" t="s">
        <v>172</v>
      </c>
      <c r="C270" s="67">
        <f>'Pos.'!E552+'Pos.'!E577</f>
        <v>155000</v>
      </c>
      <c r="D270" s="67">
        <f>'Pos.'!F552+'Pos.'!F577</f>
        <v>-45000</v>
      </c>
      <c r="E270" s="67">
        <f>'Pos.'!G552+'Pos.'!G577</f>
        <v>110000</v>
      </c>
    </row>
    <row r="271" spans="1:5" ht="21" customHeight="1">
      <c r="A271" s="5">
        <v>38</v>
      </c>
      <c r="B271" s="113" t="s">
        <v>331</v>
      </c>
      <c r="C271" s="11">
        <f>C272+C274+C279+C281+C277</f>
        <v>8550000</v>
      </c>
      <c r="D271" s="11">
        <f>D272+D274+D279+D281+D277</f>
        <v>-4578000</v>
      </c>
      <c r="E271" s="11">
        <f>E272+E274+E279+E281+E277</f>
        <v>3972000</v>
      </c>
    </row>
    <row r="272" spans="1:5" ht="18" customHeight="1">
      <c r="A272" s="5">
        <v>381</v>
      </c>
      <c r="B272" s="113" t="s">
        <v>264</v>
      </c>
      <c r="C272" s="11">
        <f>SUM(C273)</f>
        <v>4330000</v>
      </c>
      <c r="D272" s="11">
        <f>SUM(D273)</f>
        <v>-1955000</v>
      </c>
      <c r="E272" s="11">
        <f>SUM(E273)</f>
        <v>2375000</v>
      </c>
    </row>
    <row r="273" spans="1:5" ht="15" customHeight="1">
      <c r="A273" s="88">
        <v>3811</v>
      </c>
      <c r="B273" s="53" t="s">
        <v>173</v>
      </c>
      <c r="C273" s="67">
        <f>'Pos.'!E134+'Pos.'!E148+'Pos.'!E191+'Pos.'!E407+'Pos.'!E452+'Pos.'!E516+'Pos.'!E521+'Pos.'!E526+'Pos.'!E573+'Pos.'!E582+'Pos.'!E704+'Pos.'!E82</f>
        <v>4330000</v>
      </c>
      <c r="D273" s="67">
        <f>'Pos.'!F134+'Pos.'!F148+'Pos.'!F191+'Pos.'!F407+'Pos.'!F452+'Pos.'!F516+'Pos.'!F521+'Pos.'!F526+'Pos.'!F573+'Pos.'!F582+'Pos.'!F704+'Pos.'!F82</f>
        <v>-1955000</v>
      </c>
      <c r="E273" s="67">
        <f>'Pos.'!G134+'Pos.'!G148+'Pos.'!G191+'Pos.'!G407+'Pos.'!G452+'Pos.'!G516+'Pos.'!G521+'Pos.'!G526+'Pos.'!G573+'Pos.'!G582+'Pos.'!G704+'Pos.'!G82</f>
        <v>2375000</v>
      </c>
    </row>
    <row r="274" spans="1:5" ht="18" customHeight="1">
      <c r="A274" s="5">
        <v>382</v>
      </c>
      <c r="B274" s="113" t="s">
        <v>265</v>
      </c>
      <c r="C274" s="11">
        <f>C275</f>
        <v>450000</v>
      </c>
      <c r="D274" s="11">
        <f>D275</f>
        <v>-260000</v>
      </c>
      <c r="E274" s="11">
        <f>E275</f>
        <v>190000</v>
      </c>
    </row>
    <row r="275" spans="1:5" ht="23.25" customHeight="1">
      <c r="A275" s="88">
        <v>3821</v>
      </c>
      <c r="B275" s="53" t="s">
        <v>174</v>
      </c>
      <c r="C275" s="67">
        <f>'Pos.'!E136+'Pos.'!E137</f>
        <v>450000</v>
      </c>
      <c r="D275" s="67">
        <f>'Pos.'!F136+'Pos.'!F137</f>
        <v>-260000</v>
      </c>
      <c r="E275" s="67">
        <f>'Pos.'!G136+'Pos.'!G137</f>
        <v>190000</v>
      </c>
    </row>
    <row r="276" spans="1:5" ht="36" customHeight="1">
      <c r="A276" s="116" t="s">
        <v>110</v>
      </c>
      <c r="B276" s="24" t="s">
        <v>40</v>
      </c>
      <c r="C276" s="108" t="s">
        <v>1132</v>
      </c>
      <c r="D276" s="108" t="s">
        <v>905</v>
      </c>
      <c r="E276" s="109" t="s">
        <v>1224</v>
      </c>
    </row>
    <row r="277" spans="1:5" ht="18" customHeight="1">
      <c r="A277" s="5" t="s">
        <v>1021</v>
      </c>
      <c r="B277" s="113" t="s">
        <v>1025</v>
      </c>
      <c r="C277" s="11">
        <f>SUM(C278)</f>
        <v>10000</v>
      </c>
      <c r="D277" s="11">
        <f>SUM(D278)</f>
        <v>-10000</v>
      </c>
      <c r="E277" s="11">
        <f>SUM(E278)</f>
        <v>0</v>
      </c>
    </row>
    <row r="278" spans="1:5" s="68" customFormat="1" ht="15" customHeight="1">
      <c r="A278" s="88" t="s">
        <v>1023</v>
      </c>
      <c r="B278" s="53" t="s">
        <v>1026</v>
      </c>
      <c r="C278" s="67">
        <f>SUM('Pos.'!E105)</f>
        <v>10000</v>
      </c>
      <c r="D278" s="67">
        <f>SUM('Pos.'!F105)</f>
        <v>-10000</v>
      </c>
      <c r="E278" s="67">
        <f>SUM('Pos.'!G105)</f>
        <v>0</v>
      </c>
    </row>
    <row r="279" spans="1:5" ht="18" customHeight="1">
      <c r="A279" s="5">
        <v>385</v>
      </c>
      <c r="B279" s="113" t="s">
        <v>266</v>
      </c>
      <c r="C279" s="11">
        <f>SUM(C280)</f>
        <v>100000</v>
      </c>
      <c r="D279" s="11">
        <f>SUM(D280)</f>
        <v>0</v>
      </c>
      <c r="E279" s="11">
        <f>SUM(E280)</f>
        <v>100000</v>
      </c>
    </row>
    <row r="280" spans="1:5" s="68" customFormat="1" ht="15" customHeight="1">
      <c r="A280" s="88">
        <v>3851</v>
      </c>
      <c r="B280" s="53" t="s">
        <v>175</v>
      </c>
      <c r="C280" s="67">
        <f>SUM('Pos.'!E111)</f>
        <v>100000</v>
      </c>
      <c r="D280" s="67">
        <f>SUM('Pos.'!F111)</f>
        <v>0</v>
      </c>
      <c r="E280" s="67">
        <f>SUM('Pos.'!G111)</f>
        <v>100000</v>
      </c>
    </row>
    <row r="281" spans="1:5" ht="18" customHeight="1">
      <c r="A281" s="5">
        <v>386</v>
      </c>
      <c r="B281" s="113" t="s">
        <v>267</v>
      </c>
      <c r="C281" s="11">
        <f>SUM(C282)</f>
        <v>3660000</v>
      </c>
      <c r="D281" s="11">
        <f>SUM(D282)</f>
        <v>-2353000</v>
      </c>
      <c r="E281" s="11">
        <f>SUM(E282)</f>
        <v>1307000</v>
      </c>
    </row>
    <row r="282" spans="1:5" s="68" customFormat="1" ht="15" customHeight="1">
      <c r="A282" s="88">
        <v>3861</v>
      </c>
      <c r="B282" s="53" t="s">
        <v>176</v>
      </c>
      <c r="C282" s="67">
        <f>'Pos.'!E222+'Pos.'!E234+'Pos.'!E298+'Pos.'!E329</f>
        <v>3660000</v>
      </c>
      <c r="D282" s="67">
        <f>'Pos.'!F222+'Pos.'!F234+'Pos.'!F298+'Pos.'!F329</f>
        <v>-2353000</v>
      </c>
      <c r="E282" s="67">
        <f>'Pos.'!G222+'Pos.'!G234+'Pos.'!G298+'Pos.'!G329</f>
        <v>1307000</v>
      </c>
    </row>
    <row r="283" spans="1:5" ht="26.25" customHeight="1">
      <c r="A283" s="28">
        <v>4</v>
      </c>
      <c r="B283" s="112" t="s">
        <v>177</v>
      </c>
      <c r="C283" s="107">
        <f>C284+C289+C308+C311</f>
        <v>25901100</v>
      </c>
      <c r="D283" s="107">
        <f>D284+D289+D308+D311</f>
        <v>-12529000</v>
      </c>
      <c r="E283" s="107">
        <f>E284+E289+E308+E311</f>
        <v>13372100</v>
      </c>
    </row>
    <row r="284" spans="1:5" ht="21" customHeight="1">
      <c r="A284" s="5">
        <v>41</v>
      </c>
      <c r="B284" s="113" t="s">
        <v>332</v>
      </c>
      <c r="C284" s="11">
        <f>C285+C287</f>
        <v>2470000</v>
      </c>
      <c r="D284" s="11">
        <f>D285+D287</f>
        <v>-2051000</v>
      </c>
      <c r="E284" s="11">
        <f>E285+E287</f>
        <v>419000</v>
      </c>
    </row>
    <row r="285" spans="1:5" ht="18" customHeight="1">
      <c r="A285" s="5">
        <v>411</v>
      </c>
      <c r="B285" s="113" t="s">
        <v>268</v>
      </c>
      <c r="C285" s="11">
        <f>SUM(C286)</f>
        <v>2470000</v>
      </c>
      <c r="D285" s="11">
        <f>SUM(D286)</f>
        <v>-2465000</v>
      </c>
      <c r="E285" s="11">
        <f>SUM(E286)</f>
        <v>5000</v>
      </c>
    </row>
    <row r="286" spans="1:5" s="68" customFormat="1" ht="15" customHeight="1">
      <c r="A286" s="88">
        <v>4111</v>
      </c>
      <c r="B286" s="53" t="s">
        <v>178</v>
      </c>
      <c r="C286" s="67">
        <f>'Pos.'!E206+'Pos.'!E226+'Pos.'!E273+'Pos.'!E346+'Pos.'!E284+'Pos.'!E195</f>
        <v>2470000</v>
      </c>
      <c r="D286" s="67">
        <f>'Pos.'!F206+'Pos.'!F226+'Pos.'!F273+'Pos.'!F346+'Pos.'!F284+'Pos.'!F195</f>
        <v>-2465000</v>
      </c>
      <c r="E286" s="67">
        <f>'Pos.'!G206+'Pos.'!G226+'Pos.'!G273+'Pos.'!G346+'Pos.'!G284+'Pos.'!G195</f>
        <v>5000</v>
      </c>
    </row>
    <row r="287" spans="1:5" ht="18" customHeight="1">
      <c r="A287" s="5" t="s">
        <v>1237</v>
      </c>
      <c r="B287" s="113" t="s">
        <v>1238</v>
      </c>
      <c r="C287" s="11">
        <f>SUM(C288)</f>
        <v>0</v>
      </c>
      <c r="D287" s="11">
        <f>SUM(D288)</f>
        <v>414000</v>
      </c>
      <c r="E287" s="11">
        <f>SUM(E288)</f>
        <v>414000</v>
      </c>
    </row>
    <row r="288" spans="1:5" s="68" customFormat="1" ht="15" customHeight="1">
      <c r="A288" s="88" t="s">
        <v>1239</v>
      </c>
      <c r="B288" s="53" t="s">
        <v>1240</v>
      </c>
      <c r="C288" s="67">
        <f>'Pos.'!E721</f>
        <v>0</v>
      </c>
      <c r="D288" s="67">
        <f>'Pos.'!F721</f>
        <v>414000</v>
      </c>
      <c r="E288" s="67">
        <f>'Pos.'!G721</f>
        <v>414000</v>
      </c>
    </row>
    <row r="289" spans="1:5" ht="21" customHeight="1">
      <c r="A289" s="5">
        <v>42</v>
      </c>
      <c r="B289" s="113" t="s">
        <v>344</v>
      </c>
      <c r="C289" s="11">
        <f>C290+C294+C303+C305+C301</f>
        <v>15571100</v>
      </c>
      <c r="D289" s="11">
        <f>D290+D294+D303+D305+D301</f>
        <v>-8603000</v>
      </c>
      <c r="E289" s="11">
        <f>E290+E294+E303+E305+E301</f>
        <v>6968100</v>
      </c>
    </row>
    <row r="290" spans="1:5" ht="18" customHeight="1">
      <c r="A290" s="5">
        <v>421</v>
      </c>
      <c r="B290" s="113" t="s">
        <v>269</v>
      </c>
      <c r="C290" s="11">
        <f>SUM(C291:C293)</f>
        <v>14327500</v>
      </c>
      <c r="D290" s="11">
        <f>SUM(D291:D293)</f>
        <v>-7672500</v>
      </c>
      <c r="E290" s="11">
        <f>SUM(E291:E293)</f>
        <v>6655000</v>
      </c>
    </row>
    <row r="291" spans="1:5" s="68" customFormat="1" ht="15" customHeight="1">
      <c r="A291" s="88">
        <v>4212</v>
      </c>
      <c r="B291" s="53" t="s">
        <v>179</v>
      </c>
      <c r="C291" s="67">
        <f>'Pos.'!E396+'Pos.'!E415+'Pos.'!E586+'Pos.'!E544</f>
        <v>200000</v>
      </c>
      <c r="D291" s="67">
        <f>'Pos.'!F396+'Pos.'!F415+'Pos.'!F586+'Pos.'!F544</f>
        <v>-170000</v>
      </c>
      <c r="E291" s="67">
        <f>'Pos.'!G396+'Pos.'!G415+'Pos.'!G586+'Pos.'!G544</f>
        <v>30000</v>
      </c>
    </row>
    <row r="292" spans="1:5" s="68" customFormat="1" ht="15" customHeight="1">
      <c r="A292" s="88" t="s">
        <v>109</v>
      </c>
      <c r="B292" s="53" t="s">
        <v>333</v>
      </c>
      <c r="C292" s="67">
        <f>'Pos.'!E210+'Pos.'!E333+'Pos.'!E337</f>
        <v>3500000</v>
      </c>
      <c r="D292" s="67">
        <f>'Pos.'!F210+'Pos.'!F333+'Pos.'!F337</f>
        <v>-2200000</v>
      </c>
      <c r="E292" s="67">
        <f>'Pos.'!G210+'Pos.'!G333+'Pos.'!G337</f>
        <v>1300000</v>
      </c>
    </row>
    <row r="293" spans="1:5" s="68" customFormat="1" ht="15" customHeight="1">
      <c r="A293" s="88" t="s">
        <v>309</v>
      </c>
      <c r="B293" s="53" t="s">
        <v>310</v>
      </c>
      <c r="C293" s="67">
        <f>'Pos.'!E280+'Pos.'!E310+'Pos.'!E353+'Pos.'!E378+'Pos.'!E419+'Pos.'!E238+'Pos.'!E293</f>
        <v>10627500</v>
      </c>
      <c r="D293" s="67">
        <f>'Pos.'!F280+'Pos.'!F310+'Pos.'!F353+'Pos.'!F378+'Pos.'!F419+'Pos.'!F238+'Pos.'!F293</f>
        <v>-5302500</v>
      </c>
      <c r="E293" s="67">
        <f>'Pos.'!G280+'Pos.'!G310+'Pos.'!G353+'Pos.'!G378+'Pos.'!G419+'Pos.'!G238+'Pos.'!G293</f>
        <v>5325000</v>
      </c>
    </row>
    <row r="294" spans="1:5" ht="18" customHeight="1">
      <c r="A294" s="5">
        <v>422</v>
      </c>
      <c r="B294" s="113" t="s">
        <v>7</v>
      </c>
      <c r="C294" s="11">
        <f>SUM(C295:C300)</f>
        <v>679600</v>
      </c>
      <c r="D294" s="11">
        <f>SUM(D295:D300)</f>
        <v>-605500</v>
      </c>
      <c r="E294" s="11">
        <f>SUM(E295:E300)</f>
        <v>74100</v>
      </c>
    </row>
    <row r="295" spans="1:5" s="68" customFormat="1" ht="14.25" customHeight="1">
      <c r="A295" s="88">
        <v>4221</v>
      </c>
      <c r="B295" s="53" t="s">
        <v>180</v>
      </c>
      <c r="C295" s="67">
        <f>SUM('Pos.'!E52+'Pos.'!E641+'Pos.'!E708+'Pos.'!E774)</f>
        <v>115000</v>
      </c>
      <c r="D295" s="67">
        <f>SUM('Pos.'!F52+'Pos.'!F641+'Pos.'!F708+'Pos.'!F774)</f>
        <v>-90000</v>
      </c>
      <c r="E295" s="67">
        <f>SUM('Pos.'!G52+'Pos.'!G641+'Pos.'!G708+'Pos.'!G774)</f>
        <v>25000</v>
      </c>
    </row>
    <row r="296" spans="1:5" s="68" customFormat="1" ht="14.25" customHeight="1">
      <c r="A296" s="88" t="s">
        <v>4</v>
      </c>
      <c r="B296" s="53" t="s">
        <v>5</v>
      </c>
      <c r="C296" s="67">
        <f>'Pos.'!E53+'Pos.'!E642+'Pos.'!E775</f>
        <v>12000</v>
      </c>
      <c r="D296" s="67">
        <f>'Pos.'!F53+'Pos.'!F642+'Pos.'!F775</f>
        <v>-10000</v>
      </c>
      <c r="E296" s="67">
        <f>'Pos.'!G53+'Pos.'!G642+'Pos.'!G775</f>
        <v>2000</v>
      </c>
    </row>
    <row r="297" spans="1:5" s="68" customFormat="1" ht="14.25" customHeight="1">
      <c r="A297" s="88" t="s">
        <v>609</v>
      </c>
      <c r="B297" s="53" t="s">
        <v>6</v>
      </c>
      <c r="C297" s="67">
        <f>'Pos.'!E54+'Pos.'!E643+'Pos.'!E709+'Pos.'!E776</f>
        <v>32000</v>
      </c>
      <c r="D297" s="67">
        <f>'Pos.'!F54+'Pos.'!F643+'Pos.'!F709+'Pos.'!F776</f>
        <v>-20000</v>
      </c>
      <c r="E297" s="67">
        <f>'Pos.'!G54+'Pos.'!G643+'Pos.'!G709+'Pos.'!G776</f>
        <v>12000</v>
      </c>
    </row>
    <row r="298" spans="1:5" s="68" customFormat="1" ht="14.25" customHeight="1">
      <c r="A298" s="88" t="s">
        <v>592</v>
      </c>
      <c r="B298" s="53" t="s">
        <v>594</v>
      </c>
      <c r="C298" s="67">
        <f>'Pos.'!E55+'Pos.'!E645</f>
        <v>10000</v>
      </c>
      <c r="D298" s="67">
        <f>'Pos.'!F55+'Pos.'!F645</f>
        <v>-5000</v>
      </c>
      <c r="E298" s="67">
        <f>'Pos.'!G55+'Pos.'!G645</f>
        <v>5000</v>
      </c>
    </row>
    <row r="299" spans="1:5" s="68" customFormat="1" ht="14.25" customHeight="1">
      <c r="A299" s="88" t="s">
        <v>818</v>
      </c>
      <c r="B299" s="53" t="s">
        <v>819</v>
      </c>
      <c r="C299" s="67">
        <f>'Pos.'!E646</f>
        <v>10000</v>
      </c>
      <c r="D299" s="67">
        <f>'Pos.'!F646</f>
        <v>0</v>
      </c>
      <c r="E299" s="67">
        <f>'Pos.'!G646</f>
        <v>10000</v>
      </c>
    </row>
    <row r="300" spans="1:5" s="68" customFormat="1" ht="14.25" customHeight="1">
      <c r="A300" s="88" t="s">
        <v>107</v>
      </c>
      <c r="B300" s="53" t="s">
        <v>307</v>
      </c>
      <c r="C300" s="67">
        <f>'Pos.'!E56+'Pos.'!E341+'Pos.'!E485+'Pos.'!E647+'Pos.'!E779</f>
        <v>500600</v>
      </c>
      <c r="D300" s="67">
        <f>'Pos.'!F56+'Pos.'!F341+'Pos.'!F485+'Pos.'!F647+'Pos.'!F779</f>
        <v>-480500</v>
      </c>
      <c r="E300" s="67">
        <f>'Pos.'!G56+'Pos.'!G341+'Pos.'!G485+'Pos.'!G647+'Pos.'!G779</f>
        <v>20100</v>
      </c>
    </row>
    <row r="301" spans="1:5" ht="18" customHeight="1">
      <c r="A301" s="5" t="s">
        <v>1103</v>
      </c>
      <c r="B301" s="113" t="s">
        <v>1112</v>
      </c>
      <c r="C301" s="11">
        <f>SUM(C302)</f>
        <v>0</v>
      </c>
      <c r="D301" s="11">
        <f>SUM(D302)</f>
        <v>0</v>
      </c>
      <c r="E301" s="11">
        <f>SUM(E302)</f>
        <v>0</v>
      </c>
    </row>
    <row r="302" spans="1:5" s="68" customFormat="1" ht="15" customHeight="1">
      <c r="A302" s="88" t="s">
        <v>1104</v>
      </c>
      <c r="B302" s="53" t="s">
        <v>1111</v>
      </c>
      <c r="C302" s="67">
        <f>'Pos.'!E58</f>
        <v>0</v>
      </c>
      <c r="D302" s="67">
        <f>'Pos.'!F58</f>
        <v>0</v>
      </c>
      <c r="E302" s="67">
        <f>'Pos.'!G58</f>
        <v>0</v>
      </c>
    </row>
    <row r="303" spans="1:5" ht="18" customHeight="1">
      <c r="A303" s="5">
        <v>424</v>
      </c>
      <c r="B303" s="113" t="s">
        <v>8</v>
      </c>
      <c r="C303" s="11">
        <f>SUM(C304)</f>
        <v>120000</v>
      </c>
      <c r="D303" s="11">
        <f>SUM(D304)</f>
        <v>0</v>
      </c>
      <c r="E303" s="11">
        <f>SUM(E304)</f>
        <v>120000</v>
      </c>
    </row>
    <row r="304" spans="1:5" s="68" customFormat="1" ht="15" customHeight="1">
      <c r="A304" s="88">
        <v>4241</v>
      </c>
      <c r="B304" s="53" t="s">
        <v>181</v>
      </c>
      <c r="C304" s="67">
        <f>SUM('Pos.'!E711)</f>
        <v>120000</v>
      </c>
      <c r="D304" s="67">
        <f>SUM('Pos.'!F711)</f>
        <v>0</v>
      </c>
      <c r="E304" s="67">
        <f>SUM('Pos.'!G711)</f>
        <v>120000</v>
      </c>
    </row>
    <row r="305" spans="1:5" ht="18" customHeight="1">
      <c r="A305" s="5">
        <v>426</v>
      </c>
      <c r="B305" s="113" t="s">
        <v>9</v>
      </c>
      <c r="C305" s="11">
        <f>SUM(C306:C307)</f>
        <v>444000</v>
      </c>
      <c r="D305" s="11">
        <f>SUM(D306:D307)</f>
        <v>-325000</v>
      </c>
      <c r="E305" s="11">
        <f>SUM(E306:E307)</f>
        <v>119000</v>
      </c>
    </row>
    <row r="306" spans="1:5" s="68" customFormat="1" ht="15" customHeight="1">
      <c r="A306" s="88">
        <v>4262</v>
      </c>
      <c r="B306" s="53" t="s">
        <v>182</v>
      </c>
      <c r="C306" s="67">
        <f>'Pos.'!E60+'Pos.'!E649+'Pos.'!E713+'Pos.'!E781</f>
        <v>38000</v>
      </c>
      <c r="D306" s="67">
        <f>'Pos.'!F60+'Pos.'!F649+'Pos.'!F713+'Pos.'!F781</f>
        <v>-25000</v>
      </c>
      <c r="E306" s="67">
        <f>'Pos.'!G60+'Pos.'!G649+'Pos.'!G713+'Pos.'!G781</f>
        <v>13000</v>
      </c>
    </row>
    <row r="307" spans="1:5" s="68" customFormat="1" ht="15" customHeight="1">
      <c r="A307" s="88" t="s">
        <v>334</v>
      </c>
      <c r="B307" s="53" t="s">
        <v>335</v>
      </c>
      <c r="C307" s="67">
        <f>SUM('Pos.'!E252+'Pos.'!E256+'Pos.'!E260+'Pos.'!E269+'Pos.'!E714)</f>
        <v>406000</v>
      </c>
      <c r="D307" s="67">
        <f>SUM('Pos.'!F252+'Pos.'!F256+'Pos.'!F260+'Pos.'!F269+'Pos.'!F714)</f>
        <v>-300000</v>
      </c>
      <c r="E307" s="67">
        <f>SUM('Pos.'!G252+'Pos.'!G256+'Pos.'!G260+'Pos.'!G269+'Pos.'!G714)</f>
        <v>106000</v>
      </c>
    </row>
    <row r="308" spans="1:5" ht="21" customHeight="1">
      <c r="A308" s="5" t="s">
        <v>811</v>
      </c>
      <c r="B308" s="113" t="s">
        <v>812</v>
      </c>
      <c r="C308" s="11">
        <f aca="true" t="shared" si="7" ref="C308:E309">C309</f>
        <v>0</v>
      </c>
      <c r="D308" s="11">
        <f t="shared" si="7"/>
        <v>0</v>
      </c>
      <c r="E308" s="11">
        <f t="shared" si="7"/>
        <v>0</v>
      </c>
    </row>
    <row r="309" spans="1:5" ht="18" customHeight="1">
      <c r="A309" s="5" t="s">
        <v>813</v>
      </c>
      <c r="B309" s="113" t="s">
        <v>814</v>
      </c>
      <c r="C309" s="11">
        <f t="shared" si="7"/>
        <v>0</v>
      </c>
      <c r="D309" s="11">
        <f t="shared" si="7"/>
        <v>0</v>
      </c>
      <c r="E309" s="11">
        <f t="shared" si="7"/>
        <v>0</v>
      </c>
    </row>
    <row r="310" spans="1:5" s="68" customFormat="1" ht="15" customHeight="1">
      <c r="A310" s="88" t="s">
        <v>815</v>
      </c>
      <c r="B310" s="53" t="s">
        <v>816</v>
      </c>
      <c r="C310" s="67">
        <f>'Pos.'!E717</f>
        <v>0</v>
      </c>
      <c r="D310" s="67">
        <f>'Pos.'!F717</f>
        <v>0</v>
      </c>
      <c r="E310" s="67">
        <f>'Pos.'!G717</f>
        <v>0</v>
      </c>
    </row>
    <row r="311" spans="1:5" ht="21" customHeight="1">
      <c r="A311" s="5" t="s">
        <v>11</v>
      </c>
      <c r="B311" s="113" t="s">
        <v>345</v>
      </c>
      <c r="C311" s="11">
        <f aca="true" t="shared" si="8" ref="C311:E312">C312</f>
        <v>7860000</v>
      </c>
      <c r="D311" s="11">
        <f t="shared" si="8"/>
        <v>-1875000</v>
      </c>
      <c r="E311" s="11">
        <f t="shared" si="8"/>
        <v>5985000</v>
      </c>
    </row>
    <row r="312" spans="1:5" ht="18" customHeight="1">
      <c r="A312" s="5" t="s">
        <v>12</v>
      </c>
      <c r="B312" s="113" t="s">
        <v>13</v>
      </c>
      <c r="C312" s="11">
        <f t="shared" si="8"/>
        <v>7860000</v>
      </c>
      <c r="D312" s="11">
        <f t="shared" si="8"/>
        <v>-1875000</v>
      </c>
      <c r="E312" s="11">
        <f t="shared" si="8"/>
        <v>5985000</v>
      </c>
    </row>
    <row r="313" spans="1:5" s="68" customFormat="1" ht="15" customHeight="1">
      <c r="A313" s="88" t="s">
        <v>14</v>
      </c>
      <c r="B313" s="53" t="s">
        <v>67</v>
      </c>
      <c r="C313" s="67">
        <f>'Pos.'!E167+'Pos.'!E171+'Pos.'!E175+'Pos.'!E423+'Pos.'!E475+'Pos.'!E489+'Pos.'!E504+'Pos.'!E511+'Pos.'!E653</f>
        <v>7860000</v>
      </c>
      <c r="D313" s="67">
        <f>'Pos.'!F167+'Pos.'!F171+'Pos.'!F175+'Pos.'!F423+'Pos.'!F475+'Pos.'!F489+'Pos.'!F504+'Pos.'!F511+'Pos.'!F653</f>
        <v>-1875000</v>
      </c>
      <c r="E313" s="67">
        <f>'Pos.'!G167+'Pos.'!G171+'Pos.'!G175+'Pos.'!G423+'Pos.'!G475+'Pos.'!G489+'Pos.'!G504+'Pos.'!G511+'Pos.'!G653</f>
        <v>5985000</v>
      </c>
    </row>
    <row r="314" spans="1:5" ht="25.5" customHeight="1">
      <c r="A314" s="6"/>
      <c r="B314" s="112" t="s">
        <v>183</v>
      </c>
      <c r="C314" s="107">
        <f>C206+C283</f>
        <v>66555150</v>
      </c>
      <c r="D314" s="107">
        <f>D206+D283</f>
        <v>-28693400</v>
      </c>
      <c r="E314" s="107">
        <f>E206+E283</f>
        <v>37861750</v>
      </c>
    </row>
    <row r="315" spans="1:5" ht="28.5" customHeight="1" hidden="1">
      <c r="A315" s="51" t="s">
        <v>184</v>
      </c>
      <c r="B315" s="30"/>
      <c r="C315" s="29"/>
      <c r="D315" s="29"/>
      <c r="E315" s="29"/>
    </row>
    <row r="316" spans="1:5" ht="26.25" customHeight="1">
      <c r="A316" s="28" t="s">
        <v>1156</v>
      </c>
      <c r="B316" s="153" t="s">
        <v>1157</v>
      </c>
      <c r="C316" s="107">
        <f>C317</f>
        <v>150000</v>
      </c>
      <c r="D316" s="107">
        <f>D317</f>
        <v>-150000</v>
      </c>
      <c r="E316" s="107">
        <f>E317</f>
        <v>0</v>
      </c>
    </row>
    <row r="317" spans="1:5" ht="21" customHeight="1">
      <c r="A317" s="5" t="s">
        <v>1151</v>
      </c>
      <c r="B317" s="113" t="s">
        <v>345</v>
      </c>
      <c r="C317" s="11">
        <f aca="true" t="shared" si="9" ref="C317:E318">C318</f>
        <v>150000</v>
      </c>
      <c r="D317" s="11">
        <f t="shared" si="9"/>
        <v>-150000</v>
      </c>
      <c r="E317" s="11">
        <f t="shared" si="9"/>
        <v>0</v>
      </c>
    </row>
    <row r="318" spans="1:5" ht="18" customHeight="1">
      <c r="A318" s="5" t="s">
        <v>1152</v>
      </c>
      <c r="B318" s="113" t="s">
        <v>13</v>
      </c>
      <c r="C318" s="11">
        <f t="shared" si="9"/>
        <v>150000</v>
      </c>
      <c r="D318" s="11">
        <f t="shared" si="9"/>
        <v>-150000</v>
      </c>
      <c r="E318" s="11">
        <f t="shared" si="9"/>
        <v>0</v>
      </c>
    </row>
    <row r="319" spans="1:5" s="68" customFormat="1" ht="21.75" customHeight="1">
      <c r="A319" s="88" t="s">
        <v>1154</v>
      </c>
      <c r="B319" s="154" t="s">
        <v>1158</v>
      </c>
      <c r="C319" s="67">
        <f>'Pos.'!E116</f>
        <v>150000</v>
      </c>
      <c r="D319" s="67">
        <f>'Pos.'!F116</f>
        <v>-150000</v>
      </c>
      <c r="E319" s="67">
        <f>'Pos.'!G116</f>
        <v>0</v>
      </c>
    </row>
    <row r="320" spans="1:5" ht="25.5" customHeight="1">
      <c r="A320" s="6"/>
      <c r="B320" s="153" t="s">
        <v>1159</v>
      </c>
      <c r="C320" s="107">
        <f>C314+C316</f>
        <v>66705150</v>
      </c>
      <c r="D320" s="107">
        <f>D314+D316</f>
        <v>-28843400</v>
      </c>
      <c r="E320" s="107">
        <f>E314+E316</f>
        <v>37861750</v>
      </c>
    </row>
    <row r="321" spans="1:5" ht="0.75" customHeight="1" hidden="1">
      <c r="A321" s="29"/>
      <c r="B321" s="29"/>
      <c r="C321" s="29"/>
      <c r="D321" s="29"/>
      <c r="E321" s="29"/>
    </row>
    <row r="322" spans="1:5" ht="14.25" customHeight="1">
      <c r="A322" s="164" t="s">
        <v>60</v>
      </c>
      <c r="B322" s="164"/>
      <c r="C322" s="164"/>
      <c r="D322" s="164"/>
      <c r="E322" s="164"/>
    </row>
    <row r="323" ht="6" customHeight="1"/>
    <row r="324" spans="1:5" ht="12.75" customHeight="1">
      <c r="A324" s="68" t="s">
        <v>1249</v>
      </c>
      <c r="B324" s="68"/>
      <c r="C324" s="68"/>
      <c r="D324" s="68"/>
      <c r="E324" s="68"/>
    </row>
    <row r="325" spans="1:5" ht="12.75" customHeight="1">
      <c r="A325" s="68" t="s">
        <v>1017</v>
      </c>
      <c r="B325" s="68"/>
      <c r="C325" s="68"/>
      <c r="D325" s="68"/>
      <c r="E325" s="68"/>
    </row>
    <row r="326" spans="1:5" ht="12.75" customHeight="1">
      <c r="A326" s="68" t="s">
        <v>1246</v>
      </c>
      <c r="B326" s="68"/>
      <c r="C326" s="68"/>
      <c r="D326" s="68"/>
      <c r="E326" s="68"/>
    </row>
    <row r="327" spans="1:5" ht="69.75" customHeight="1">
      <c r="A327" s="29"/>
      <c r="B327" s="29"/>
      <c r="C327" s="29"/>
      <c r="D327" s="29"/>
      <c r="E327" s="29"/>
    </row>
    <row r="328" ht="32.25" customHeight="1">
      <c r="A328" s="51" t="s">
        <v>61</v>
      </c>
    </row>
    <row r="330" spans="1:5" ht="21" customHeight="1">
      <c r="A330" s="164" t="s">
        <v>62</v>
      </c>
      <c r="B330" s="164"/>
      <c r="C330" s="164"/>
      <c r="D330" s="164"/>
      <c r="E330" s="164"/>
    </row>
    <row r="331" ht="18" customHeight="1"/>
    <row r="332" spans="1:5" ht="12.75" customHeight="1">
      <c r="A332" s="68" t="s">
        <v>1027</v>
      </c>
      <c r="B332" s="68"/>
      <c r="C332" s="68"/>
      <c r="D332" s="68"/>
      <c r="E332" s="68"/>
    </row>
    <row r="333" spans="1:5" ht="12">
      <c r="A333" s="68"/>
      <c r="B333" s="68"/>
      <c r="C333" s="68"/>
      <c r="D333" s="68"/>
      <c r="E333" s="68"/>
    </row>
    <row r="334" ht="18.75" customHeight="1"/>
    <row r="335" ht="20.25" customHeight="1"/>
    <row r="336" spans="1:5" ht="20.25" customHeight="1">
      <c r="A336" s="164" t="s">
        <v>63</v>
      </c>
      <c r="B336" s="164"/>
      <c r="C336" s="164"/>
      <c r="D336" s="164"/>
      <c r="E336" s="164"/>
    </row>
    <row r="337" spans="1:5" ht="15" customHeight="1">
      <c r="A337" s="164" t="s">
        <v>64</v>
      </c>
      <c r="B337" s="164"/>
      <c r="C337" s="164"/>
      <c r="D337" s="164"/>
      <c r="E337" s="164"/>
    </row>
    <row r="338" spans="1:5" ht="15" customHeight="1">
      <c r="A338" s="165" t="s">
        <v>65</v>
      </c>
      <c r="B338" s="165"/>
      <c r="C338" s="165"/>
      <c r="D338" s="165"/>
      <c r="E338" s="165"/>
    </row>
    <row r="339" spans="1:5" ht="15" customHeight="1">
      <c r="A339" s="165" t="s">
        <v>278</v>
      </c>
      <c r="B339" s="165"/>
      <c r="C339" s="165"/>
      <c r="D339" s="165"/>
      <c r="E339" s="165"/>
    </row>
    <row r="342" spans="1:2" ht="15" customHeight="1">
      <c r="A342" s="68" t="s">
        <v>1251</v>
      </c>
      <c r="B342" s="68"/>
    </row>
    <row r="343" spans="1:2" ht="15" customHeight="1">
      <c r="A343" s="68" t="s">
        <v>1252</v>
      </c>
      <c r="B343" s="68"/>
    </row>
    <row r="344" spans="1:2" ht="12">
      <c r="A344" s="68"/>
      <c r="B344" s="68"/>
    </row>
    <row r="345" spans="1:2" ht="16.5" customHeight="1">
      <c r="A345" s="68" t="s">
        <v>1247</v>
      </c>
      <c r="B345" s="68"/>
    </row>
    <row r="346" ht="23.25" customHeight="1"/>
    <row r="347" ht="23.25" customHeight="1"/>
    <row r="348" spans="3:5" ht="17.25" customHeight="1">
      <c r="C348" s="15"/>
      <c r="D348" s="15"/>
      <c r="E348" s="15"/>
    </row>
    <row r="349" spans="3:5" ht="21.75" customHeight="1">
      <c r="C349" s="164" t="s">
        <v>279</v>
      </c>
      <c r="D349" s="164"/>
      <c r="E349" s="164"/>
    </row>
    <row r="350" spans="3:5" ht="15.75" customHeight="1">
      <c r="C350" s="168" t="s">
        <v>817</v>
      </c>
      <c r="D350" s="168"/>
      <c r="E350" s="168"/>
    </row>
    <row r="351" spans="2:5" ht="33.75" customHeight="1">
      <c r="B351" s="12"/>
      <c r="C351" s="20"/>
      <c r="D351" s="20"/>
      <c r="E351" s="20"/>
    </row>
  </sheetData>
  <sheetProtection/>
  <mergeCells count="14">
    <mergeCell ref="A338:E338"/>
    <mergeCell ref="A322:E322"/>
    <mergeCell ref="A19:B19"/>
    <mergeCell ref="A43:E43"/>
    <mergeCell ref="C349:E349"/>
    <mergeCell ref="C350:E350"/>
    <mergeCell ref="A339:E339"/>
    <mergeCell ref="A6:E6"/>
    <mergeCell ref="A12:E12"/>
    <mergeCell ref="A330:E330"/>
    <mergeCell ref="A8:E8"/>
    <mergeCell ref="A336:E336"/>
    <mergeCell ref="A337:E337"/>
    <mergeCell ref="A7:E7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2"/>
  <sheetViews>
    <sheetView tabSelected="1" zoomScale="124" zoomScaleNormal="124" zoomScaleSheetLayoutView="50" workbookViewId="0" topLeftCell="A1">
      <selection activeCell="C718" sqref="C718:D718"/>
    </sheetView>
  </sheetViews>
  <sheetFormatPr defaultColWidth="9.140625" defaultRowHeight="12.75"/>
  <cols>
    <col min="1" max="1" width="5.00390625" style="33" customWidth="1"/>
    <col min="2" max="2" width="6.7109375" style="59" customWidth="1"/>
    <col min="3" max="3" width="8.28125" style="33" customWidth="1"/>
    <col min="4" max="4" width="40.140625" style="33" customWidth="1"/>
    <col min="5" max="5" width="11.421875" style="33" customWidth="1"/>
    <col min="6" max="6" width="11.140625" style="33" customWidth="1"/>
    <col min="7" max="7" width="11.7109375" style="33" customWidth="1"/>
    <col min="8" max="8" width="11.00390625" style="33" customWidth="1"/>
    <col min="9" max="9" width="9.7109375" style="33" customWidth="1"/>
    <col min="10" max="11" width="10.8515625" style="33" customWidth="1"/>
    <col min="12" max="12" width="9.28125" style="33" customWidth="1"/>
    <col min="13" max="13" width="9.8515625" style="33" customWidth="1"/>
    <col min="14" max="14" width="7.7109375" style="33" customWidth="1"/>
    <col min="15" max="15" width="11.00390625" style="33" customWidth="1"/>
    <col min="16" max="16384" width="9.140625" style="33" customWidth="1"/>
  </cols>
  <sheetData>
    <row r="1" spans="1:15" ht="17.25" customHeight="1">
      <c r="A1" s="172" t="s">
        <v>2</v>
      </c>
      <c r="B1" s="173" t="s">
        <v>44</v>
      </c>
      <c r="C1" s="174" t="s">
        <v>552</v>
      </c>
      <c r="D1" s="176" t="s">
        <v>59</v>
      </c>
      <c r="E1" s="177" t="s">
        <v>1134</v>
      </c>
      <c r="F1" s="177" t="s">
        <v>905</v>
      </c>
      <c r="G1" s="174" t="s">
        <v>1148</v>
      </c>
      <c r="H1" s="175" t="s">
        <v>1133</v>
      </c>
      <c r="I1" s="175"/>
      <c r="J1" s="175"/>
      <c r="K1" s="175"/>
      <c r="L1" s="175"/>
      <c r="M1" s="175"/>
      <c r="N1" s="175"/>
      <c r="O1" s="175"/>
    </row>
    <row r="2" spans="1:15" ht="36" customHeight="1">
      <c r="A2" s="172"/>
      <c r="B2" s="172"/>
      <c r="C2" s="175"/>
      <c r="D2" s="176"/>
      <c r="E2" s="178"/>
      <c r="F2" s="178"/>
      <c r="G2" s="175"/>
      <c r="H2" s="104" t="s">
        <v>272</v>
      </c>
      <c r="I2" s="104" t="s">
        <v>45</v>
      </c>
      <c r="J2" s="104" t="s">
        <v>271</v>
      </c>
      <c r="K2" s="104" t="s">
        <v>273</v>
      </c>
      <c r="L2" s="104" t="s">
        <v>46</v>
      </c>
      <c r="M2" s="104" t="s">
        <v>731</v>
      </c>
      <c r="N2" s="104" t="s">
        <v>274</v>
      </c>
      <c r="O2" s="104" t="s">
        <v>621</v>
      </c>
    </row>
    <row r="3" spans="1:15" ht="10.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5" s="29" customFormat="1" ht="36.75" customHeight="1">
      <c r="A4" s="84"/>
      <c r="B4" s="195" t="s">
        <v>1028</v>
      </c>
      <c r="C4" s="196"/>
      <c r="D4" s="197"/>
      <c r="E4" s="85">
        <f>E5+E587+E663+E722</f>
        <v>66705150</v>
      </c>
      <c r="F4" s="85">
        <f>F5+F587+F663+F722</f>
        <v>-28843400</v>
      </c>
      <c r="G4" s="85">
        <f>SUM(H4:O4)</f>
        <v>37861750</v>
      </c>
      <c r="H4" s="85">
        <f aca="true" t="shared" si="0" ref="H4:O4">H5+H587+H663</f>
        <v>12730100</v>
      </c>
      <c r="I4" s="85">
        <f t="shared" si="0"/>
        <v>812850</v>
      </c>
      <c r="J4" s="85">
        <f t="shared" si="0"/>
        <v>4615500</v>
      </c>
      <c r="K4" s="85">
        <f t="shared" si="0"/>
        <v>7526000</v>
      </c>
      <c r="L4" s="85">
        <f t="shared" si="0"/>
        <v>472000</v>
      </c>
      <c r="M4" s="85">
        <f t="shared" si="0"/>
        <v>130000</v>
      </c>
      <c r="N4" s="159">
        <f t="shared" si="0"/>
        <v>3155000</v>
      </c>
      <c r="O4" s="85">
        <f t="shared" si="0"/>
        <v>8420300</v>
      </c>
    </row>
    <row r="5" spans="1:15" ht="34.5" customHeight="1">
      <c r="A5" s="35"/>
      <c r="B5" s="56"/>
      <c r="C5" s="193" t="s">
        <v>1029</v>
      </c>
      <c r="D5" s="194"/>
      <c r="E5" s="17">
        <f>E6+E61+E83+E112+E125+E156+E183+E196+E211+E245+E261+E294+E299+E311+E342+E359+E383+E397+E424+E512+E517+E527+E545</f>
        <v>56090250</v>
      </c>
      <c r="F5" s="17">
        <f>F6+F61+F83+F112+F125+F156+F183+F196+F211+F245+F261+F294+F299+F311+F342+F359+F383+F397+F424+F512+F517+F527+F545</f>
        <v>-26153900</v>
      </c>
      <c r="G5" s="17">
        <f aca="true" t="shared" si="1" ref="G5:G36">SUM(H5:O5)</f>
        <v>29936350</v>
      </c>
      <c r="H5" s="17">
        <f aca="true" t="shared" si="2" ref="H5:O5">H6+H61+H83+H112+H125+H156+H183+H196+H211+H245+H261+H294+H299+H311+H342+H359+H383+H397+H424+H512+H517+H527+H545</f>
        <v>8214050</v>
      </c>
      <c r="I5" s="17">
        <f t="shared" si="2"/>
        <v>800000</v>
      </c>
      <c r="J5" s="17">
        <f t="shared" si="2"/>
        <v>4115000</v>
      </c>
      <c r="K5" s="17">
        <f t="shared" si="2"/>
        <v>5241000</v>
      </c>
      <c r="L5" s="17">
        <f t="shared" si="2"/>
        <v>0</v>
      </c>
      <c r="M5" s="17">
        <f t="shared" si="2"/>
        <v>130000</v>
      </c>
      <c r="N5" s="158">
        <f t="shared" si="2"/>
        <v>3155000</v>
      </c>
      <c r="O5" s="17">
        <f t="shared" si="2"/>
        <v>8281300</v>
      </c>
    </row>
    <row r="6" spans="1:15" s="75" customFormat="1" ht="21.75" customHeight="1">
      <c r="A6" s="74"/>
      <c r="B6" s="69"/>
      <c r="C6" s="198" t="s">
        <v>697</v>
      </c>
      <c r="D6" s="198"/>
      <c r="E6" s="73">
        <f>E7+E40+E49</f>
        <v>6580750</v>
      </c>
      <c r="F6" s="73">
        <f>F7+F40+F49</f>
        <v>-1437900</v>
      </c>
      <c r="G6" s="73">
        <f t="shared" si="1"/>
        <v>5142850</v>
      </c>
      <c r="H6" s="73">
        <f aca="true" t="shared" si="3" ref="H6:O6">H7+H40+H49</f>
        <v>1806550</v>
      </c>
      <c r="I6" s="73">
        <f t="shared" si="3"/>
        <v>150000</v>
      </c>
      <c r="J6" s="73">
        <f t="shared" si="3"/>
        <v>0</v>
      </c>
      <c r="K6" s="73">
        <f t="shared" si="3"/>
        <v>0</v>
      </c>
      <c r="L6" s="73">
        <f t="shared" si="3"/>
        <v>0</v>
      </c>
      <c r="M6" s="73">
        <f t="shared" si="3"/>
        <v>0</v>
      </c>
      <c r="N6" s="73">
        <f t="shared" si="3"/>
        <v>155000</v>
      </c>
      <c r="O6" s="73">
        <f t="shared" si="3"/>
        <v>3031300</v>
      </c>
    </row>
    <row r="7" spans="1:15" s="9" customFormat="1" ht="18.75" customHeight="1">
      <c r="A7" s="16"/>
      <c r="B7" s="57" t="s">
        <v>3</v>
      </c>
      <c r="C7" s="199" t="s">
        <v>386</v>
      </c>
      <c r="D7" s="200"/>
      <c r="E7" s="18">
        <f>E8+E16</f>
        <v>6005750</v>
      </c>
      <c r="F7" s="18">
        <f>F8+F16</f>
        <v>-1067900</v>
      </c>
      <c r="G7" s="18">
        <f t="shared" si="1"/>
        <v>4937850</v>
      </c>
      <c r="H7" s="18">
        <f>H8+H16</f>
        <v>1601550</v>
      </c>
      <c r="I7" s="18">
        <f aca="true" t="shared" si="4" ref="I7:O7">I8+I16</f>
        <v>150000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155000</v>
      </c>
      <c r="O7" s="18">
        <f t="shared" si="4"/>
        <v>3031300</v>
      </c>
    </row>
    <row r="8" spans="1:15" ht="21" customHeight="1">
      <c r="A8" s="31"/>
      <c r="B8" s="58"/>
      <c r="C8" s="31">
        <v>31</v>
      </c>
      <c r="D8" s="37" t="s">
        <v>15</v>
      </c>
      <c r="E8" s="38">
        <f>E9+E11+E13</f>
        <v>4235750</v>
      </c>
      <c r="F8" s="38">
        <f>F9+F11+F13</f>
        <v>-635750</v>
      </c>
      <c r="G8" s="39">
        <f t="shared" si="1"/>
        <v>3600000</v>
      </c>
      <c r="H8" s="38">
        <f aca="true" t="shared" si="5" ref="H8:N8">H9+H11+H13</f>
        <v>263700</v>
      </c>
      <c r="I8" s="38">
        <f t="shared" si="5"/>
        <v>150000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155000</v>
      </c>
      <c r="O8" s="38">
        <f>O9+O11+O13+O28</f>
        <v>3031300</v>
      </c>
    </row>
    <row r="9" spans="1:15" ht="18" customHeight="1">
      <c r="A9" s="31"/>
      <c r="B9" s="58"/>
      <c r="C9" s="31">
        <v>311</v>
      </c>
      <c r="D9" s="37" t="s">
        <v>336</v>
      </c>
      <c r="E9" s="38">
        <f>SUM(E10:E10)</f>
        <v>3550000</v>
      </c>
      <c r="F9" s="38">
        <f>SUM(F10:F10)</f>
        <v>-500000</v>
      </c>
      <c r="G9" s="39">
        <f t="shared" si="1"/>
        <v>3050000</v>
      </c>
      <c r="H9" s="38">
        <f aca="true" t="shared" si="6" ref="H9:O9">SUM(H10:H10)</f>
        <v>80000</v>
      </c>
      <c r="I9" s="38">
        <f t="shared" si="6"/>
        <v>100000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120000</v>
      </c>
      <c r="O9" s="38">
        <f t="shared" si="6"/>
        <v>2750000</v>
      </c>
    </row>
    <row r="10" spans="1:15" s="96" customFormat="1" ht="15" customHeight="1">
      <c r="A10" s="89" t="s">
        <v>389</v>
      </c>
      <c r="B10" s="90"/>
      <c r="C10" s="91">
        <v>3111</v>
      </c>
      <c r="D10" s="92" t="s">
        <v>16</v>
      </c>
      <c r="E10" s="93">
        <v>3550000</v>
      </c>
      <c r="F10" s="93">
        <f>G10-E10</f>
        <v>-500000</v>
      </c>
      <c r="G10" s="102">
        <f t="shared" si="1"/>
        <v>3050000</v>
      </c>
      <c r="H10" s="93">
        <v>80000</v>
      </c>
      <c r="I10" s="93">
        <v>100000</v>
      </c>
      <c r="J10" s="95">
        <v>0</v>
      </c>
      <c r="K10" s="95">
        <v>0</v>
      </c>
      <c r="L10" s="95">
        <v>0</v>
      </c>
      <c r="M10" s="95">
        <v>0</v>
      </c>
      <c r="N10" s="93">
        <v>120000</v>
      </c>
      <c r="O10" s="93">
        <v>2750000</v>
      </c>
    </row>
    <row r="11" spans="1:15" ht="12.75" customHeight="1">
      <c r="A11" s="40"/>
      <c r="B11" s="58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0</v>
      </c>
      <c r="G11" s="39">
        <f t="shared" si="1"/>
        <v>100000</v>
      </c>
      <c r="H11" s="38">
        <f>H12</f>
        <v>100000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6" customFormat="1" ht="15" customHeight="1">
      <c r="A12" s="89" t="s">
        <v>390</v>
      </c>
      <c r="B12" s="90"/>
      <c r="C12" s="91">
        <v>3121</v>
      </c>
      <c r="D12" s="92" t="s">
        <v>18</v>
      </c>
      <c r="E12" s="93">
        <v>100000</v>
      </c>
      <c r="F12" s="93">
        <f>G12-E12</f>
        <v>0</v>
      </c>
      <c r="G12" s="94">
        <f t="shared" si="1"/>
        <v>100000</v>
      </c>
      <c r="H12" s="93">
        <v>100000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</row>
    <row r="13" spans="1:15" ht="11.25" customHeight="1">
      <c r="A13" s="40"/>
      <c r="B13" s="58"/>
      <c r="C13" s="31">
        <v>313</v>
      </c>
      <c r="D13" s="37" t="s">
        <v>19</v>
      </c>
      <c r="E13" s="38">
        <f>SUM(E14:E15)</f>
        <v>585750</v>
      </c>
      <c r="F13" s="38">
        <f>SUM(F14:F15)</f>
        <v>-135750</v>
      </c>
      <c r="G13" s="39">
        <f t="shared" si="1"/>
        <v>450000</v>
      </c>
      <c r="H13" s="38">
        <f>SUM(H14:H15)</f>
        <v>83700</v>
      </c>
      <c r="I13" s="38">
        <f>SUM(I14:I15)</f>
        <v>50000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35000</v>
      </c>
      <c r="O13" s="38">
        <f t="shared" si="8"/>
        <v>281300</v>
      </c>
    </row>
    <row r="14" spans="1:15" s="96" customFormat="1" ht="15" customHeight="1">
      <c r="A14" s="89" t="s">
        <v>391</v>
      </c>
      <c r="B14" s="89"/>
      <c r="C14" s="91">
        <v>3132</v>
      </c>
      <c r="D14" s="92" t="s">
        <v>337</v>
      </c>
      <c r="E14" s="93">
        <v>585750</v>
      </c>
      <c r="F14" s="93">
        <f>G14-E14</f>
        <v>-135750</v>
      </c>
      <c r="G14" s="94">
        <f t="shared" si="1"/>
        <v>450000</v>
      </c>
      <c r="H14" s="93">
        <v>83700</v>
      </c>
      <c r="I14" s="93">
        <v>50000</v>
      </c>
      <c r="J14" s="95">
        <v>0</v>
      </c>
      <c r="K14" s="95">
        <v>0</v>
      </c>
      <c r="L14" s="95">
        <v>0</v>
      </c>
      <c r="M14" s="95">
        <v>0</v>
      </c>
      <c r="N14" s="93">
        <v>35000</v>
      </c>
      <c r="O14" s="93">
        <v>281300</v>
      </c>
    </row>
    <row r="15" spans="1:15" s="96" customFormat="1" ht="15" customHeight="1">
      <c r="A15" s="89" t="s">
        <v>392</v>
      </c>
      <c r="B15" s="89"/>
      <c r="C15" s="91">
        <v>3133</v>
      </c>
      <c r="D15" s="92" t="s">
        <v>338</v>
      </c>
      <c r="E15" s="93">
        <v>0</v>
      </c>
      <c r="F15" s="93">
        <f>G15-E15</f>
        <v>0</v>
      </c>
      <c r="G15" s="94">
        <f t="shared" si="1"/>
        <v>0</v>
      </c>
      <c r="H15" s="93">
        <v>0</v>
      </c>
      <c r="I15" s="93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</row>
    <row r="16" spans="1:15" ht="15.75" customHeight="1">
      <c r="A16" s="40"/>
      <c r="B16" s="40"/>
      <c r="C16" s="31">
        <v>32</v>
      </c>
      <c r="D16" s="37" t="s">
        <v>20</v>
      </c>
      <c r="E16" s="38">
        <f>E17+E22+E28+E35</f>
        <v>1770000</v>
      </c>
      <c r="F16" s="38">
        <f>F17+F22+F28+F35</f>
        <v>-432150</v>
      </c>
      <c r="G16" s="39">
        <f>SUM(H16:O16)</f>
        <v>1337850</v>
      </c>
      <c r="H16" s="38">
        <f>H17+H22+H28+H35</f>
        <v>1337850</v>
      </c>
      <c r="I16" s="38">
        <f>I17+I22+I28+I35</f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8">
        <f>O17+O22+O28</f>
        <v>0</v>
      </c>
    </row>
    <row r="17" spans="1:15" ht="13.5" customHeight="1">
      <c r="A17" s="40"/>
      <c r="B17" s="40"/>
      <c r="C17" s="31">
        <v>321</v>
      </c>
      <c r="D17" s="37" t="s">
        <v>21</v>
      </c>
      <c r="E17" s="38">
        <f>SUM(E18:E21)</f>
        <v>255000</v>
      </c>
      <c r="F17" s="38">
        <f>SUM(F18:F21)</f>
        <v>-84500</v>
      </c>
      <c r="G17" s="39">
        <f t="shared" si="1"/>
        <v>170500</v>
      </c>
      <c r="H17" s="38">
        <f>SUM(H18:H21)</f>
        <v>170500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6" customFormat="1" ht="15" customHeight="1">
      <c r="A18" s="89" t="s">
        <v>393</v>
      </c>
      <c r="B18" s="89"/>
      <c r="C18" s="91">
        <v>3211</v>
      </c>
      <c r="D18" s="92" t="s">
        <v>22</v>
      </c>
      <c r="E18" s="93">
        <v>100000</v>
      </c>
      <c r="F18" s="93">
        <f>G18-E18</f>
        <v>-40000</v>
      </c>
      <c r="G18" s="94">
        <f t="shared" si="1"/>
        <v>60000</v>
      </c>
      <c r="H18" s="93">
        <v>60000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</row>
    <row r="19" spans="1:15" s="96" customFormat="1" ht="15" customHeight="1">
      <c r="A19" s="89" t="s">
        <v>394</v>
      </c>
      <c r="B19" s="89"/>
      <c r="C19" s="91" t="s">
        <v>53</v>
      </c>
      <c r="D19" s="92" t="s">
        <v>54</v>
      </c>
      <c r="E19" s="93">
        <v>125000</v>
      </c>
      <c r="F19" s="93">
        <f>G19-E19</f>
        <v>-25000</v>
      </c>
      <c r="G19" s="94">
        <f t="shared" si="1"/>
        <v>100000</v>
      </c>
      <c r="H19" s="93">
        <v>100000</v>
      </c>
      <c r="I19" s="93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1:15" s="96" customFormat="1" ht="15" customHeight="1">
      <c r="A20" s="89" t="s">
        <v>395</v>
      </c>
      <c r="B20" s="89"/>
      <c r="C20" s="91">
        <v>3213</v>
      </c>
      <c r="D20" s="92" t="s">
        <v>23</v>
      </c>
      <c r="E20" s="93">
        <v>25000</v>
      </c>
      <c r="F20" s="93">
        <f>G20-E20</f>
        <v>-15000</v>
      </c>
      <c r="G20" s="94">
        <f t="shared" si="1"/>
        <v>10000</v>
      </c>
      <c r="H20" s="93">
        <v>10000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1:15" s="96" customFormat="1" ht="15" customHeight="1">
      <c r="A21" s="89" t="s">
        <v>396</v>
      </c>
      <c r="B21" s="89"/>
      <c r="C21" s="91" t="s">
        <v>328</v>
      </c>
      <c r="D21" s="92" t="s">
        <v>339</v>
      </c>
      <c r="E21" s="93">
        <v>5000</v>
      </c>
      <c r="F21" s="93">
        <f>G21-E21</f>
        <v>-4500</v>
      </c>
      <c r="G21" s="94">
        <f t="shared" si="1"/>
        <v>500</v>
      </c>
      <c r="H21" s="93">
        <v>500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</row>
    <row r="22" spans="1:15" ht="14.25" customHeight="1">
      <c r="A22" s="40"/>
      <c r="B22" s="40"/>
      <c r="C22" s="31">
        <v>322</v>
      </c>
      <c r="D22" s="37" t="s">
        <v>24</v>
      </c>
      <c r="E22" s="38">
        <f>SUM(E23:E27)</f>
        <v>445000</v>
      </c>
      <c r="F22" s="38">
        <f>SUM(F23:F27)</f>
        <v>-131000</v>
      </c>
      <c r="G22" s="39">
        <f t="shared" si="1"/>
        <v>314000</v>
      </c>
      <c r="H22" s="38">
        <f>SUM(H23:H27)</f>
        <v>314000</v>
      </c>
      <c r="I22" s="38">
        <f>SUM(I23:I27)</f>
        <v>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8">
        <f>O23+O24</f>
        <v>0</v>
      </c>
    </row>
    <row r="23" spans="1:15" s="96" customFormat="1" ht="15" customHeight="1">
      <c r="A23" s="89" t="s">
        <v>397</v>
      </c>
      <c r="B23" s="89"/>
      <c r="C23" s="91">
        <v>3221</v>
      </c>
      <c r="D23" s="92" t="s">
        <v>25</v>
      </c>
      <c r="E23" s="93">
        <v>150000</v>
      </c>
      <c r="F23" s="93">
        <f>G23-E23</f>
        <v>0</v>
      </c>
      <c r="G23" s="94">
        <f t="shared" si="1"/>
        <v>150000</v>
      </c>
      <c r="H23" s="93">
        <v>150000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3">
        <v>0</v>
      </c>
    </row>
    <row r="24" spans="1:15" s="96" customFormat="1" ht="15" customHeight="1">
      <c r="A24" s="89" t="s">
        <v>398</v>
      </c>
      <c r="B24" s="89"/>
      <c r="C24" s="91">
        <v>3223</v>
      </c>
      <c r="D24" s="92" t="s">
        <v>26</v>
      </c>
      <c r="E24" s="93">
        <v>260000</v>
      </c>
      <c r="F24" s="93">
        <f>G24-E24</f>
        <v>-100000</v>
      </c>
      <c r="G24" s="94">
        <f t="shared" si="1"/>
        <v>160000</v>
      </c>
      <c r="H24" s="93">
        <v>160000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3">
        <v>0</v>
      </c>
    </row>
    <row r="25" spans="1:15" s="96" customFormat="1" ht="15" customHeight="1">
      <c r="A25" s="89" t="s">
        <v>399</v>
      </c>
      <c r="B25" s="89"/>
      <c r="C25" s="91">
        <v>3224</v>
      </c>
      <c r="D25" s="92" t="s">
        <v>27</v>
      </c>
      <c r="E25" s="93">
        <v>10000</v>
      </c>
      <c r="F25" s="93">
        <f>G25-E25</f>
        <v>-9000</v>
      </c>
      <c r="G25" s="94">
        <f t="shared" si="1"/>
        <v>1000</v>
      </c>
      <c r="H25" s="93">
        <v>1000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s="96" customFormat="1" ht="15" customHeight="1">
      <c r="A26" s="89" t="s">
        <v>400</v>
      </c>
      <c r="B26" s="89"/>
      <c r="C26" s="91">
        <v>3225</v>
      </c>
      <c r="D26" s="92" t="s">
        <v>28</v>
      </c>
      <c r="E26" s="93">
        <v>10000</v>
      </c>
      <c r="F26" s="93">
        <f>G26-E26</f>
        <v>-7000</v>
      </c>
      <c r="G26" s="94">
        <f>SUM(H26:O26)</f>
        <v>3000</v>
      </c>
      <c r="H26" s="93">
        <v>3000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s="96" customFormat="1" ht="15" customHeight="1">
      <c r="A27" s="89" t="s">
        <v>401</v>
      </c>
      <c r="B27" s="89"/>
      <c r="C27" s="91" t="s">
        <v>383</v>
      </c>
      <c r="D27" s="92" t="s">
        <v>384</v>
      </c>
      <c r="E27" s="93">
        <v>15000</v>
      </c>
      <c r="F27" s="93">
        <f>G27-E27</f>
        <v>-15000</v>
      </c>
      <c r="G27" s="94">
        <f t="shared" si="1"/>
        <v>0</v>
      </c>
      <c r="H27" s="93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1.25" customHeight="1">
      <c r="A28" s="41"/>
      <c r="B28" s="40"/>
      <c r="C28" s="31">
        <v>323</v>
      </c>
      <c r="D28" s="37" t="s">
        <v>29</v>
      </c>
      <c r="E28" s="38">
        <f>SUM(E29:E34)</f>
        <v>980000</v>
      </c>
      <c r="F28" s="38">
        <f>SUM(F29:F34)</f>
        <v>-185000</v>
      </c>
      <c r="G28" s="39">
        <f t="shared" si="1"/>
        <v>795000</v>
      </c>
      <c r="H28" s="38">
        <f aca="true" t="shared" si="9" ref="H28:M28">SUM(H29:H34)</f>
        <v>795000</v>
      </c>
      <c r="I28" s="38">
        <f t="shared" si="9"/>
        <v>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f>O29+O32</f>
        <v>0</v>
      </c>
    </row>
    <row r="29" spans="1:15" s="96" customFormat="1" ht="15" customHeight="1">
      <c r="A29" s="89" t="s">
        <v>402</v>
      </c>
      <c r="B29" s="89"/>
      <c r="C29" s="91">
        <v>3231</v>
      </c>
      <c r="D29" s="92" t="s">
        <v>30</v>
      </c>
      <c r="E29" s="93">
        <v>250000</v>
      </c>
      <c r="F29" s="93">
        <f aca="true" t="shared" si="10" ref="F29:F34">G29-E29</f>
        <v>-10000</v>
      </c>
      <c r="G29" s="94">
        <f t="shared" si="1"/>
        <v>240000</v>
      </c>
      <c r="H29" s="93">
        <v>240000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3">
        <v>0</v>
      </c>
    </row>
    <row r="30" spans="1:15" s="96" customFormat="1" ht="15" customHeight="1">
      <c r="A30" s="89" t="s">
        <v>403</v>
      </c>
      <c r="B30" s="89"/>
      <c r="C30" s="91">
        <v>3232</v>
      </c>
      <c r="D30" s="92" t="s">
        <v>31</v>
      </c>
      <c r="E30" s="93">
        <v>100000</v>
      </c>
      <c r="F30" s="93">
        <f t="shared" si="10"/>
        <v>0</v>
      </c>
      <c r="G30" s="94">
        <f t="shared" si="1"/>
        <v>100000</v>
      </c>
      <c r="H30" s="93">
        <v>100000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</row>
    <row r="31" spans="1:15" s="96" customFormat="1" ht="15" customHeight="1">
      <c r="A31" s="89" t="s">
        <v>404</v>
      </c>
      <c r="B31" s="89"/>
      <c r="C31" s="91">
        <v>3234</v>
      </c>
      <c r="D31" s="92" t="s">
        <v>32</v>
      </c>
      <c r="E31" s="93">
        <v>40000</v>
      </c>
      <c r="F31" s="93">
        <f t="shared" si="10"/>
        <v>-5000</v>
      </c>
      <c r="G31" s="94">
        <f t="shared" si="1"/>
        <v>35000</v>
      </c>
      <c r="H31" s="93">
        <v>35000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s="96" customFormat="1" ht="15" customHeight="1">
      <c r="A32" s="89" t="s">
        <v>405</v>
      </c>
      <c r="B32" s="89"/>
      <c r="C32" s="91" t="s">
        <v>365</v>
      </c>
      <c r="D32" s="92" t="s">
        <v>366</v>
      </c>
      <c r="E32" s="93">
        <v>280000</v>
      </c>
      <c r="F32" s="93">
        <f t="shared" si="10"/>
        <v>-30000</v>
      </c>
      <c r="G32" s="94">
        <f t="shared" si="1"/>
        <v>250000</v>
      </c>
      <c r="H32" s="93">
        <v>250000</v>
      </c>
      <c r="I32" s="93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3">
        <v>0</v>
      </c>
    </row>
    <row r="33" spans="1:15" s="96" customFormat="1" ht="15" customHeight="1">
      <c r="A33" s="127" t="s">
        <v>406</v>
      </c>
      <c r="B33" s="127"/>
      <c r="C33" s="128">
        <v>3238</v>
      </c>
      <c r="D33" s="129" t="s">
        <v>33</v>
      </c>
      <c r="E33" s="130">
        <v>300000</v>
      </c>
      <c r="F33" s="130">
        <f t="shared" si="10"/>
        <v>-150000</v>
      </c>
      <c r="G33" s="131">
        <f t="shared" si="1"/>
        <v>150000</v>
      </c>
      <c r="H33" s="132">
        <v>150000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s="96" customFormat="1" ht="15" customHeight="1">
      <c r="A34" s="89" t="s">
        <v>407</v>
      </c>
      <c r="B34" s="89"/>
      <c r="C34" s="91" t="s">
        <v>356</v>
      </c>
      <c r="D34" s="92" t="s">
        <v>364</v>
      </c>
      <c r="E34" s="93">
        <v>10000</v>
      </c>
      <c r="F34" s="93">
        <f t="shared" si="10"/>
        <v>10000</v>
      </c>
      <c r="G34" s="94">
        <f t="shared" si="1"/>
        <v>20000</v>
      </c>
      <c r="H34" s="93">
        <v>20000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ht="10.5" customHeight="1">
      <c r="A35" s="41"/>
      <c r="B35" s="40"/>
      <c r="C35" s="31" t="s">
        <v>303</v>
      </c>
      <c r="D35" s="37" t="s">
        <v>308</v>
      </c>
      <c r="E35" s="38">
        <f aca="true" t="shared" si="11" ref="E35:O35">E36</f>
        <v>90000</v>
      </c>
      <c r="F35" s="38">
        <f t="shared" si="11"/>
        <v>-31650</v>
      </c>
      <c r="G35" s="38">
        <f t="shared" si="11"/>
        <v>58350</v>
      </c>
      <c r="H35" s="38">
        <f t="shared" si="11"/>
        <v>58350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8" customFormat="1" ht="15" customHeight="1">
      <c r="A36" s="89" t="s">
        <v>408</v>
      </c>
      <c r="B36" s="89"/>
      <c r="C36" s="91">
        <v>3293</v>
      </c>
      <c r="D36" s="92" t="s">
        <v>558</v>
      </c>
      <c r="E36" s="93">
        <v>90000</v>
      </c>
      <c r="F36" s="93">
        <f>G36-E36</f>
        <v>-31650</v>
      </c>
      <c r="G36" s="94">
        <f t="shared" si="1"/>
        <v>58350</v>
      </c>
      <c r="H36" s="93">
        <v>58350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</row>
    <row r="37" spans="1:15" s="134" customFormat="1" ht="17.25" customHeight="1">
      <c r="A37" s="172" t="s">
        <v>2</v>
      </c>
      <c r="B37" s="173" t="s">
        <v>44</v>
      </c>
      <c r="C37" s="174" t="s">
        <v>552</v>
      </c>
      <c r="D37" s="176" t="s">
        <v>59</v>
      </c>
      <c r="E37" s="177" t="s">
        <v>1134</v>
      </c>
      <c r="F37" s="177" t="s">
        <v>905</v>
      </c>
      <c r="G37" s="174" t="s">
        <v>1148</v>
      </c>
      <c r="H37" s="175" t="s">
        <v>1133</v>
      </c>
      <c r="I37" s="175"/>
      <c r="J37" s="175"/>
      <c r="K37" s="175"/>
      <c r="L37" s="175"/>
      <c r="M37" s="175"/>
      <c r="N37" s="175"/>
      <c r="O37" s="175"/>
    </row>
    <row r="38" spans="1:15" s="135" customFormat="1" ht="36" customHeight="1">
      <c r="A38" s="172"/>
      <c r="B38" s="172"/>
      <c r="C38" s="175"/>
      <c r="D38" s="176"/>
      <c r="E38" s="178"/>
      <c r="F38" s="178"/>
      <c r="G38" s="175"/>
      <c r="H38" s="126" t="s">
        <v>272</v>
      </c>
      <c r="I38" s="126" t="s">
        <v>45</v>
      </c>
      <c r="J38" s="126" t="s">
        <v>271</v>
      </c>
      <c r="K38" s="126" t="s">
        <v>273</v>
      </c>
      <c r="L38" s="126" t="s">
        <v>46</v>
      </c>
      <c r="M38" s="126" t="s">
        <v>731</v>
      </c>
      <c r="N38" s="126" t="s">
        <v>274</v>
      </c>
      <c r="O38" s="126" t="s">
        <v>621</v>
      </c>
    </row>
    <row r="39" spans="1:15" s="135" customFormat="1" ht="10.5" customHeight="1">
      <c r="A39" s="55">
        <v>1</v>
      </c>
      <c r="B39" s="55">
        <v>2</v>
      </c>
      <c r="C39" s="55">
        <v>3</v>
      </c>
      <c r="D39" s="55">
        <v>4</v>
      </c>
      <c r="E39" s="55">
        <v>5</v>
      </c>
      <c r="F39" s="55">
        <v>6</v>
      </c>
      <c r="G39" s="55">
        <v>7</v>
      </c>
      <c r="H39" s="55">
        <v>8</v>
      </c>
      <c r="I39" s="55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</row>
    <row r="40" spans="1:15" s="9" customFormat="1" ht="25.5" customHeight="1">
      <c r="A40" s="32"/>
      <c r="B40" s="60" t="s">
        <v>3</v>
      </c>
      <c r="C40" s="203" t="s">
        <v>1009</v>
      </c>
      <c r="D40" s="204"/>
      <c r="E40" s="18">
        <f>E41</f>
        <v>255000</v>
      </c>
      <c r="F40" s="18">
        <f>F41</f>
        <v>-70000</v>
      </c>
      <c r="G40" s="18">
        <f aca="true" t="shared" si="12" ref="G40:G111">SUM(H40:O40)</f>
        <v>185000</v>
      </c>
      <c r="H40" s="18">
        <f>H41</f>
        <v>185000</v>
      </c>
      <c r="I40" s="18">
        <f aca="true" t="shared" si="13" ref="I40:O40">I41</f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40"/>
      <c r="B41" s="40"/>
      <c r="C41" s="31">
        <v>32</v>
      </c>
      <c r="D41" s="37" t="s">
        <v>35</v>
      </c>
      <c r="E41" s="38">
        <f>E42+E44+E46</f>
        <v>255000</v>
      </c>
      <c r="F41" s="38">
        <f>F42+F44+F46</f>
        <v>-70000</v>
      </c>
      <c r="G41" s="39">
        <f t="shared" si="12"/>
        <v>185000</v>
      </c>
      <c r="H41" s="38">
        <f aca="true" t="shared" si="14" ref="H41:O41">H42+H44+H46</f>
        <v>185000</v>
      </c>
      <c r="I41" s="38">
        <f t="shared" si="14"/>
        <v>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40"/>
      <c r="B42" s="40"/>
      <c r="C42" s="31">
        <v>323</v>
      </c>
      <c r="D42" s="37" t="s">
        <v>554</v>
      </c>
      <c r="E42" s="38">
        <f>E43</f>
        <v>50000</v>
      </c>
      <c r="F42" s="38">
        <f>F43</f>
        <v>-30000</v>
      </c>
      <c r="G42" s="38">
        <f t="shared" si="12"/>
        <v>20000</v>
      </c>
      <c r="H42" s="38">
        <f>H43</f>
        <v>20000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6" customFormat="1" ht="15" customHeight="1">
      <c r="A43" s="89" t="s">
        <v>409</v>
      </c>
      <c r="B43" s="89"/>
      <c r="C43" s="91">
        <v>3233</v>
      </c>
      <c r="D43" s="92" t="s">
        <v>555</v>
      </c>
      <c r="E43" s="93">
        <v>50000</v>
      </c>
      <c r="F43" s="93">
        <f>G43-E43</f>
        <v>-30000</v>
      </c>
      <c r="G43" s="94">
        <f t="shared" si="12"/>
        <v>20000</v>
      </c>
      <c r="H43" s="97">
        <v>20000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40"/>
      <c r="B44" s="40"/>
      <c r="C44" s="31" t="s">
        <v>311</v>
      </c>
      <c r="D44" s="37" t="s">
        <v>312</v>
      </c>
      <c r="E44" s="38">
        <f aca="true" t="shared" si="16" ref="E44:O44">E45</f>
        <v>5000</v>
      </c>
      <c r="F44" s="38">
        <f t="shared" si="16"/>
        <v>-5000</v>
      </c>
      <c r="G44" s="39">
        <f t="shared" si="12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6" customFormat="1" ht="15" customHeight="1">
      <c r="A45" s="89" t="s">
        <v>410</v>
      </c>
      <c r="B45" s="89"/>
      <c r="C45" s="91" t="s">
        <v>313</v>
      </c>
      <c r="D45" s="92" t="s">
        <v>562</v>
      </c>
      <c r="E45" s="93">
        <v>5000</v>
      </c>
      <c r="F45" s="93">
        <f>G45-E45</f>
        <v>-5000</v>
      </c>
      <c r="G45" s="94">
        <v>0</v>
      </c>
      <c r="H45" s="93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8" customHeight="1">
      <c r="A46" s="40"/>
      <c r="B46" s="40"/>
      <c r="C46" s="31">
        <v>329</v>
      </c>
      <c r="D46" s="37" t="s">
        <v>34</v>
      </c>
      <c r="E46" s="38">
        <f>SUM(E47:E48)</f>
        <v>200000</v>
      </c>
      <c r="F46" s="38">
        <f>SUM(F47:F48)</f>
        <v>-35000</v>
      </c>
      <c r="G46" s="39">
        <f t="shared" si="12"/>
        <v>165000</v>
      </c>
      <c r="H46" s="38">
        <f>SUM(H47:H48)</f>
        <v>165000</v>
      </c>
      <c r="I46" s="38">
        <f>SUM(I47:I48)</f>
        <v>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6" customFormat="1" ht="15" customHeight="1">
      <c r="A47" s="89" t="s">
        <v>411</v>
      </c>
      <c r="B47" s="89"/>
      <c r="C47" s="91">
        <v>3291</v>
      </c>
      <c r="D47" s="92" t="s">
        <v>761</v>
      </c>
      <c r="E47" s="93">
        <v>150000</v>
      </c>
      <c r="F47" s="93">
        <f>G47-E47</f>
        <v>-20000</v>
      </c>
      <c r="G47" s="94">
        <f t="shared" si="12"/>
        <v>130000</v>
      </c>
      <c r="H47" s="93">
        <v>130000</v>
      </c>
      <c r="I47" s="93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</row>
    <row r="48" spans="1:15" s="96" customFormat="1" ht="15" customHeight="1">
      <c r="A48" s="89" t="s">
        <v>412</v>
      </c>
      <c r="B48" s="89"/>
      <c r="C48" s="91">
        <v>3293</v>
      </c>
      <c r="D48" s="92" t="s">
        <v>558</v>
      </c>
      <c r="E48" s="93">
        <v>50000</v>
      </c>
      <c r="F48" s="93">
        <f>G48-E48</f>
        <v>-15000</v>
      </c>
      <c r="G48" s="94">
        <f t="shared" si="12"/>
        <v>35000</v>
      </c>
      <c r="H48" s="93">
        <v>35000</v>
      </c>
      <c r="I48" s="93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</row>
    <row r="49" spans="1:15" s="9" customFormat="1" ht="24" customHeight="1">
      <c r="A49" s="13"/>
      <c r="B49" s="61" t="s">
        <v>3</v>
      </c>
      <c r="C49" s="191" t="s">
        <v>999</v>
      </c>
      <c r="D49" s="192"/>
      <c r="E49" s="11">
        <f>E50</f>
        <v>320000</v>
      </c>
      <c r="F49" s="11">
        <f>F50</f>
        <v>-300000</v>
      </c>
      <c r="G49" s="11">
        <f t="shared" si="12"/>
        <v>20000</v>
      </c>
      <c r="H49" s="11">
        <f aca="true" t="shared" si="17" ref="H49:O49">H50</f>
        <v>20000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</row>
    <row r="50" spans="1:15" ht="21" customHeight="1">
      <c r="A50" s="42"/>
      <c r="B50" s="40"/>
      <c r="C50" s="31">
        <v>42</v>
      </c>
      <c r="D50" s="37" t="s">
        <v>572</v>
      </c>
      <c r="E50" s="38">
        <f>E51+E59+E57</f>
        <v>320000</v>
      </c>
      <c r="F50" s="38">
        <f>F51+F59+F57</f>
        <v>-300000</v>
      </c>
      <c r="G50" s="38">
        <f t="shared" si="12"/>
        <v>20000</v>
      </c>
      <c r="H50" s="38">
        <f>H51+H59+H57</f>
        <v>20000</v>
      </c>
      <c r="I50" s="38">
        <f aca="true" t="shared" si="18" ref="I50:O50">I51+I59+I57</f>
        <v>0</v>
      </c>
      <c r="J50" s="38">
        <f t="shared" si="18"/>
        <v>0</v>
      </c>
      <c r="K50" s="38">
        <f t="shared" si="18"/>
        <v>0</v>
      </c>
      <c r="L50" s="38">
        <f t="shared" si="18"/>
        <v>0</v>
      </c>
      <c r="M50" s="38">
        <f t="shared" si="18"/>
        <v>0</v>
      </c>
      <c r="N50" s="38">
        <f t="shared" si="18"/>
        <v>0</v>
      </c>
      <c r="O50" s="38">
        <f t="shared" si="18"/>
        <v>0</v>
      </c>
    </row>
    <row r="51" spans="1:15" ht="18" customHeight="1">
      <c r="A51" s="42"/>
      <c r="B51" s="40"/>
      <c r="C51" s="31">
        <v>422</v>
      </c>
      <c r="D51" s="37" t="s">
        <v>573</v>
      </c>
      <c r="E51" s="38">
        <f>SUM(E52:E56)</f>
        <v>300000</v>
      </c>
      <c r="F51" s="38">
        <f>SUM(F52:F56)</f>
        <v>-285000</v>
      </c>
      <c r="G51" s="38">
        <f t="shared" si="12"/>
        <v>15000</v>
      </c>
      <c r="H51" s="38">
        <f aca="true" t="shared" si="19" ref="H51:O51">SUM(H52:H56)</f>
        <v>15000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0</v>
      </c>
    </row>
    <row r="52" spans="1:15" s="96" customFormat="1" ht="14.25" customHeight="1">
      <c r="A52" s="89" t="s">
        <v>413</v>
      </c>
      <c r="B52" s="89"/>
      <c r="C52" s="91">
        <v>4221</v>
      </c>
      <c r="D52" s="92" t="s">
        <v>574</v>
      </c>
      <c r="E52" s="93">
        <v>50000</v>
      </c>
      <c r="F52" s="93">
        <f>G52-E52</f>
        <v>-40000</v>
      </c>
      <c r="G52" s="94">
        <f t="shared" si="12"/>
        <v>10000</v>
      </c>
      <c r="H52" s="93">
        <v>10000</v>
      </c>
      <c r="I52" s="95">
        <v>0</v>
      </c>
      <c r="J52" s="95">
        <v>0</v>
      </c>
      <c r="K52" s="95">
        <v>0</v>
      </c>
      <c r="L52" s="95">
        <v>0</v>
      </c>
      <c r="M52" s="93">
        <v>0</v>
      </c>
      <c r="N52" s="95">
        <v>0</v>
      </c>
      <c r="O52" s="95">
        <v>0</v>
      </c>
    </row>
    <row r="53" spans="1:15" s="96" customFormat="1" ht="14.25" customHeight="1">
      <c r="A53" s="89" t="s">
        <v>414</v>
      </c>
      <c r="B53" s="89"/>
      <c r="C53" s="91">
        <v>4222</v>
      </c>
      <c r="D53" s="92" t="s">
        <v>575</v>
      </c>
      <c r="E53" s="93">
        <v>5000</v>
      </c>
      <c r="F53" s="93">
        <f>G53-E53</f>
        <v>-5000</v>
      </c>
      <c r="G53" s="94">
        <f t="shared" si="12"/>
        <v>0</v>
      </c>
      <c r="H53" s="93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</row>
    <row r="54" spans="1:15" s="96" customFormat="1" ht="14.25" customHeight="1">
      <c r="A54" s="89" t="s">
        <v>415</v>
      </c>
      <c r="B54" s="89"/>
      <c r="C54" s="91">
        <v>4223</v>
      </c>
      <c r="D54" s="92" t="s">
        <v>576</v>
      </c>
      <c r="E54" s="93">
        <v>20000</v>
      </c>
      <c r="F54" s="93">
        <f>G54-E54</f>
        <v>-15000</v>
      </c>
      <c r="G54" s="94">
        <f t="shared" si="12"/>
        <v>5000</v>
      </c>
      <c r="H54" s="93">
        <v>5000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s="96" customFormat="1" ht="14.25" customHeight="1">
      <c r="A55" s="89" t="s">
        <v>416</v>
      </c>
      <c r="B55" s="89"/>
      <c r="C55" s="91" t="s">
        <v>592</v>
      </c>
      <c r="D55" s="92" t="s">
        <v>593</v>
      </c>
      <c r="E55" s="93">
        <v>5000</v>
      </c>
      <c r="F55" s="93">
        <f>G55-E55</f>
        <v>-5000</v>
      </c>
      <c r="G55" s="94">
        <f t="shared" si="12"/>
        <v>0</v>
      </c>
      <c r="H55" s="93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1:15" s="96" customFormat="1" ht="14.25" customHeight="1">
      <c r="A56" s="89" t="s">
        <v>417</v>
      </c>
      <c r="B56" s="89"/>
      <c r="C56" s="91" t="s">
        <v>107</v>
      </c>
      <c r="D56" s="92" t="s">
        <v>741</v>
      </c>
      <c r="E56" s="93">
        <v>220000</v>
      </c>
      <c r="F56" s="93">
        <f>G56-E56</f>
        <v>-220000</v>
      </c>
      <c r="G56" s="94">
        <f t="shared" si="12"/>
        <v>0</v>
      </c>
      <c r="H56" s="93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ht="18" customHeight="1">
      <c r="A57" s="42"/>
      <c r="B57" s="40"/>
      <c r="C57" s="31" t="s">
        <v>1103</v>
      </c>
      <c r="D57" s="37" t="s">
        <v>1119</v>
      </c>
      <c r="E57" s="38">
        <f>E58</f>
        <v>0</v>
      </c>
      <c r="F57" s="38">
        <f>F58</f>
        <v>0</v>
      </c>
      <c r="G57" s="38">
        <f>SUM(H57:O57)</f>
        <v>0</v>
      </c>
      <c r="H57" s="38">
        <f>H58</f>
        <v>0</v>
      </c>
      <c r="I57" s="36">
        <v>0</v>
      </c>
      <c r="J57" s="36">
        <v>0</v>
      </c>
      <c r="K57" s="36">
        <v>0</v>
      </c>
      <c r="L57" s="38">
        <f>L58</f>
        <v>0</v>
      </c>
      <c r="M57" s="36">
        <v>0</v>
      </c>
      <c r="N57" s="36">
        <v>0</v>
      </c>
      <c r="O57" s="36">
        <v>0</v>
      </c>
    </row>
    <row r="58" spans="1:15" s="96" customFormat="1" ht="15" customHeight="1">
      <c r="A58" s="89" t="s">
        <v>1106</v>
      </c>
      <c r="B58" s="89"/>
      <c r="C58" s="91" t="s">
        <v>1104</v>
      </c>
      <c r="D58" s="92" t="s">
        <v>1105</v>
      </c>
      <c r="E58" s="93">
        <v>0</v>
      </c>
      <c r="F58" s="93">
        <f>G58-E58</f>
        <v>0</v>
      </c>
      <c r="G58" s="93">
        <f>SUM(H58:O58)</f>
        <v>0</v>
      </c>
      <c r="H58" s="93">
        <v>0</v>
      </c>
      <c r="I58" s="95">
        <v>0</v>
      </c>
      <c r="J58" s="95">
        <v>0</v>
      </c>
      <c r="K58" s="95">
        <v>0</v>
      </c>
      <c r="L58" s="93">
        <v>0</v>
      </c>
      <c r="M58" s="95">
        <v>0</v>
      </c>
      <c r="N58" s="95">
        <v>0</v>
      </c>
      <c r="O58" s="95">
        <v>0</v>
      </c>
    </row>
    <row r="59" spans="1:15" ht="18" customHeight="1">
      <c r="A59" s="42"/>
      <c r="B59" s="40"/>
      <c r="C59" s="31">
        <v>426</v>
      </c>
      <c r="D59" s="37" t="s">
        <v>577</v>
      </c>
      <c r="E59" s="38">
        <f>E60</f>
        <v>20000</v>
      </c>
      <c r="F59" s="38">
        <f>F60</f>
        <v>-15000</v>
      </c>
      <c r="G59" s="38">
        <f>SUM(H59:O59)</f>
        <v>5000</v>
      </c>
      <c r="H59" s="38">
        <f>H60</f>
        <v>5000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s="96" customFormat="1" ht="15" customHeight="1">
      <c r="A60" s="89" t="s">
        <v>418</v>
      </c>
      <c r="B60" s="89"/>
      <c r="C60" s="91">
        <v>4262</v>
      </c>
      <c r="D60" s="92" t="s">
        <v>578</v>
      </c>
      <c r="E60" s="93">
        <v>20000</v>
      </c>
      <c r="F60" s="93">
        <f>G60-E60</f>
        <v>-15000</v>
      </c>
      <c r="G60" s="93">
        <f>SUM(H60:O60)</f>
        <v>5000</v>
      </c>
      <c r="H60" s="93">
        <v>5000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</row>
    <row r="61" spans="1:15" s="9" customFormat="1" ht="27" customHeight="1">
      <c r="A61" s="71"/>
      <c r="B61" s="69"/>
      <c r="C61" s="205" t="s">
        <v>1121</v>
      </c>
      <c r="D61" s="205"/>
      <c r="E61" s="73">
        <f>E62</f>
        <v>702000</v>
      </c>
      <c r="F61" s="73">
        <f>F62</f>
        <v>95000</v>
      </c>
      <c r="G61" s="73">
        <f t="shared" si="12"/>
        <v>797000</v>
      </c>
      <c r="H61" s="73">
        <f>H62</f>
        <v>397000</v>
      </c>
      <c r="I61" s="73">
        <f aca="true" t="shared" si="20" ref="I61:O61">I62</f>
        <v>50000</v>
      </c>
      <c r="J61" s="73">
        <f t="shared" si="20"/>
        <v>250000</v>
      </c>
      <c r="K61" s="73">
        <f t="shared" si="20"/>
        <v>100000</v>
      </c>
      <c r="L61" s="73">
        <f t="shared" si="20"/>
        <v>0</v>
      </c>
      <c r="M61" s="73">
        <f t="shared" si="20"/>
        <v>0</v>
      </c>
      <c r="N61" s="73">
        <f t="shared" si="20"/>
        <v>0</v>
      </c>
      <c r="O61" s="73">
        <f t="shared" si="20"/>
        <v>0</v>
      </c>
    </row>
    <row r="62" spans="1:15" s="9" customFormat="1" ht="25.5" customHeight="1">
      <c r="A62" s="13"/>
      <c r="B62" s="61" t="s">
        <v>695</v>
      </c>
      <c r="C62" s="201" t="s">
        <v>1149</v>
      </c>
      <c r="D62" s="202"/>
      <c r="E62" s="11">
        <f>E63+E80</f>
        <v>702000</v>
      </c>
      <c r="F62" s="11">
        <f>F63+F80</f>
        <v>95000</v>
      </c>
      <c r="G62" s="11">
        <f t="shared" si="12"/>
        <v>797000</v>
      </c>
      <c r="H62" s="11">
        <f aca="true" t="shared" si="21" ref="H62:O62">H63+H80</f>
        <v>397000</v>
      </c>
      <c r="I62" s="11">
        <f t="shared" si="21"/>
        <v>50000</v>
      </c>
      <c r="J62" s="11">
        <f t="shared" si="21"/>
        <v>250000</v>
      </c>
      <c r="K62" s="11">
        <f t="shared" si="21"/>
        <v>100000</v>
      </c>
      <c r="L62" s="11">
        <f t="shared" si="21"/>
        <v>0</v>
      </c>
      <c r="M62" s="11">
        <f t="shared" si="21"/>
        <v>0</v>
      </c>
      <c r="N62" s="11">
        <f t="shared" si="21"/>
        <v>0</v>
      </c>
      <c r="O62" s="11">
        <f t="shared" si="21"/>
        <v>0</v>
      </c>
    </row>
    <row r="63" spans="1:15" ht="21" customHeight="1">
      <c r="A63" s="42"/>
      <c r="B63" s="40"/>
      <c r="C63" s="31">
        <v>32</v>
      </c>
      <c r="D63" s="37" t="s">
        <v>20</v>
      </c>
      <c r="E63" s="38">
        <f>E64+E66+E76</f>
        <v>702000</v>
      </c>
      <c r="F63" s="38">
        <f>F64+F66+F76</f>
        <v>95000</v>
      </c>
      <c r="G63" s="38">
        <f t="shared" si="12"/>
        <v>797000</v>
      </c>
      <c r="H63" s="38">
        <f aca="true" t="shared" si="22" ref="H63:O63">H64+H66+H76</f>
        <v>397000</v>
      </c>
      <c r="I63" s="38">
        <f t="shared" si="22"/>
        <v>50000</v>
      </c>
      <c r="J63" s="38">
        <f t="shared" si="22"/>
        <v>250000</v>
      </c>
      <c r="K63" s="38">
        <f t="shared" si="22"/>
        <v>100000</v>
      </c>
      <c r="L63" s="38">
        <f t="shared" si="22"/>
        <v>0</v>
      </c>
      <c r="M63" s="38">
        <f t="shared" si="22"/>
        <v>0</v>
      </c>
      <c r="N63" s="38">
        <f t="shared" si="22"/>
        <v>0</v>
      </c>
      <c r="O63" s="38">
        <f t="shared" si="22"/>
        <v>0</v>
      </c>
    </row>
    <row r="64" spans="1:15" ht="18" customHeight="1">
      <c r="A64" s="42"/>
      <c r="B64" s="40"/>
      <c r="C64" s="31">
        <v>322</v>
      </c>
      <c r="D64" s="37" t="s">
        <v>553</v>
      </c>
      <c r="E64" s="38">
        <f aca="true" t="shared" si="23" ref="E64:O64">SUM(E65:E65)</f>
        <v>7000</v>
      </c>
      <c r="F64" s="38">
        <f t="shared" si="23"/>
        <v>0</v>
      </c>
      <c r="G64" s="38">
        <f t="shared" si="12"/>
        <v>7000</v>
      </c>
      <c r="H64" s="38">
        <f t="shared" si="23"/>
        <v>0</v>
      </c>
      <c r="I64" s="38">
        <f t="shared" si="23"/>
        <v>7000</v>
      </c>
      <c r="J64" s="38">
        <f t="shared" si="23"/>
        <v>0</v>
      </c>
      <c r="K64" s="38">
        <f t="shared" si="23"/>
        <v>0</v>
      </c>
      <c r="L64" s="38">
        <f t="shared" si="23"/>
        <v>0</v>
      </c>
      <c r="M64" s="38">
        <f t="shared" si="23"/>
        <v>0</v>
      </c>
      <c r="N64" s="38">
        <f t="shared" si="23"/>
        <v>0</v>
      </c>
      <c r="O64" s="38">
        <f t="shared" si="23"/>
        <v>0</v>
      </c>
    </row>
    <row r="65" spans="1:15" s="96" customFormat="1" ht="15" customHeight="1">
      <c r="A65" s="89" t="s">
        <v>419</v>
      </c>
      <c r="B65" s="89"/>
      <c r="C65" s="91">
        <v>3221</v>
      </c>
      <c r="D65" s="92" t="s">
        <v>610</v>
      </c>
      <c r="E65" s="93">
        <v>7000</v>
      </c>
      <c r="F65" s="93">
        <f>G65-E65</f>
        <v>0</v>
      </c>
      <c r="G65" s="93">
        <f t="shared" si="12"/>
        <v>7000</v>
      </c>
      <c r="H65" s="93">
        <v>0</v>
      </c>
      <c r="I65" s="93">
        <v>7000</v>
      </c>
      <c r="J65" s="93">
        <v>0</v>
      </c>
      <c r="K65" s="93">
        <v>0</v>
      </c>
      <c r="L65" s="93">
        <v>0</v>
      </c>
      <c r="M65" s="93">
        <v>0</v>
      </c>
      <c r="N65" s="95">
        <v>0</v>
      </c>
      <c r="O65" s="95">
        <v>0</v>
      </c>
    </row>
    <row r="66" spans="1:15" ht="18" customHeight="1">
      <c r="A66" s="40"/>
      <c r="B66" s="40"/>
      <c r="C66" s="31">
        <v>323</v>
      </c>
      <c r="D66" s="37" t="s">
        <v>554</v>
      </c>
      <c r="E66" s="38">
        <f>SUM(E67:E71)</f>
        <v>565000</v>
      </c>
      <c r="F66" s="38">
        <f>SUM(F67:F71)</f>
        <v>170000</v>
      </c>
      <c r="G66" s="38">
        <f>SUM(H66:O66)</f>
        <v>735000</v>
      </c>
      <c r="H66" s="38">
        <f>SUM(H67:H71)</f>
        <v>342000</v>
      </c>
      <c r="I66" s="38">
        <f aca="true" t="shared" si="24" ref="I66:O66">SUM(I68:I71)</f>
        <v>43000</v>
      </c>
      <c r="J66" s="38">
        <f t="shared" si="24"/>
        <v>250000</v>
      </c>
      <c r="K66" s="38">
        <f t="shared" si="24"/>
        <v>100000</v>
      </c>
      <c r="L66" s="38">
        <f t="shared" si="24"/>
        <v>0</v>
      </c>
      <c r="M66" s="38">
        <f t="shared" si="24"/>
        <v>0</v>
      </c>
      <c r="N66" s="38">
        <f t="shared" si="24"/>
        <v>0</v>
      </c>
      <c r="O66" s="38">
        <f t="shared" si="24"/>
        <v>0</v>
      </c>
    </row>
    <row r="67" spans="1:15" s="96" customFormat="1" ht="15" customHeight="1">
      <c r="A67" s="89" t="s">
        <v>1114</v>
      </c>
      <c r="B67" s="89"/>
      <c r="C67" s="91" t="s">
        <v>1115</v>
      </c>
      <c r="D67" s="92" t="s">
        <v>30</v>
      </c>
      <c r="E67" s="93">
        <v>0</v>
      </c>
      <c r="F67" s="93">
        <f>G67-E67</f>
        <v>0</v>
      </c>
      <c r="G67" s="93">
        <f>SUM(H67:O67)</f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5">
        <v>0</v>
      </c>
      <c r="O67" s="95">
        <v>0</v>
      </c>
    </row>
    <row r="68" spans="1:15" s="96" customFormat="1" ht="15" customHeight="1">
      <c r="A68" s="89" t="s">
        <v>420</v>
      </c>
      <c r="B68" s="89"/>
      <c r="C68" s="91">
        <v>3233</v>
      </c>
      <c r="D68" s="92" t="s">
        <v>555</v>
      </c>
      <c r="E68" s="93">
        <v>165000</v>
      </c>
      <c r="F68" s="93">
        <f>G68-E68</f>
        <v>0</v>
      </c>
      <c r="G68" s="161">
        <f t="shared" si="12"/>
        <v>165000</v>
      </c>
      <c r="H68" s="93">
        <v>165000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5">
        <v>0</v>
      </c>
      <c r="O68" s="95">
        <v>0</v>
      </c>
    </row>
    <row r="69" spans="1:15" s="96" customFormat="1" ht="14.25" customHeight="1">
      <c r="A69" s="89" t="s">
        <v>421</v>
      </c>
      <c r="B69" s="89"/>
      <c r="C69" s="91" t="s">
        <v>365</v>
      </c>
      <c r="D69" s="92" t="s">
        <v>366</v>
      </c>
      <c r="E69" s="93">
        <v>0</v>
      </c>
      <c r="F69" s="93">
        <f>G69-E69</f>
        <v>0</v>
      </c>
      <c r="G69" s="94">
        <f t="shared" si="12"/>
        <v>0</v>
      </c>
      <c r="H69" s="93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</row>
    <row r="70" spans="1:15" s="96" customFormat="1" ht="15" customHeight="1">
      <c r="A70" s="89" t="s">
        <v>422</v>
      </c>
      <c r="B70" s="89"/>
      <c r="C70" s="91">
        <v>3237</v>
      </c>
      <c r="D70" s="92" t="s">
        <v>556</v>
      </c>
      <c r="E70" s="93">
        <v>200000</v>
      </c>
      <c r="F70" s="93">
        <f>G70-E70</f>
        <v>50000</v>
      </c>
      <c r="G70" s="93">
        <f t="shared" si="12"/>
        <v>250000</v>
      </c>
      <c r="H70" s="93">
        <v>107000</v>
      </c>
      <c r="I70" s="93">
        <v>43000</v>
      </c>
      <c r="J70" s="93">
        <v>0</v>
      </c>
      <c r="K70" s="93">
        <v>100000</v>
      </c>
      <c r="L70" s="93">
        <v>0</v>
      </c>
      <c r="M70" s="93">
        <v>0</v>
      </c>
      <c r="N70" s="95">
        <v>0</v>
      </c>
      <c r="O70" s="95">
        <v>0</v>
      </c>
    </row>
    <row r="71" spans="1:15" s="96" customFormat="1" ht="15" customHeight="1">
      <c r="A71" s="127" t="s">
        <v>423</v>
      </c>
      <c r="B71" s="127"/>
      <c r="C71" s="128" t="s">
        <v>356</v>
      </c>
      <c r="D71" s="129" t="s">
        <v>557</v>
      </c>
      <c r="E71" s="130">
        <v>200000</v>
      </c>
      <c r="F71" s="130">
        <f>G71-E71</f>
        <v>120000</v>
      </c>
      <c r="G71" s="130">
        <f t="shared" si="12"/>
        <v>320000</v>
      </c>
      <c r="H71" s="130">
        <v>70000</v>
      </c>
      <c r="I71" s="130">
        <v>0</v>
      </c>
      <c r="J71" s="130">
        <v>250000</v>
      </c>
      <c r="K71" s="130">
        <v>0</v>
      </c>
      <c r="L71" s="130">
        <v>0</v>
      </c>
      <c r="M71" s="130">
        <v>0</v>
      </c>
      <c r="N71" s="133">
        <v>0</v>
      </c>
      <c r="O71" s="133">
        <v>0</v>
      </c>
    </row>
    <row r="72" spans="1:13" s="136" customFormat="1" ht="21.75" customHeight="1">
      <c r="A72" s="139"/>
      <c r="B72" s="139"/>
      <c r="C72" s="140"/>
      <c r="D72" s="141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5" s="134" customFormat="1" ht="17.25" customHeight="1">
      <c r="A73" s="172" t="s">
        <v>2</v>
      </c>
      <c r="B73" s="173" t="s">
        <v>44</v>
      </c>
      <c r="C73" s="174" t="s">
        <v>552</v>
      </c>
      <c r="D73" s="176" t="s">
        <v>59</v>
      </c>
      <c r="E73" s="177" t="s">
        <v>1134</v>
      </c>
      <c r="F73" s="177" t="s">
        <v>905</v>
      </c>
      <c r="G73" s="174" t="s">
        <v>1148</v>
      </c>
      <c r="H73" s="175" t="s">
        <v>1133</v>
      </c>
      <c r="I73" s="175"/>
      <c r="J73" s="175"/>
      <c r="K73" s="175"/>
      <c r="L73" s="175"/>
      <c r="M73" s="175"/>
      <c r="N73" s="175"/>
      <c r="O73" s="175"/>
    </row>
    <row r="74" spans="1:15" s="135" customFormat="1" ht="36" customHeight="1">
      <c r="A74" s="172"/>
      <c r="B74" s="172"/>
      <c r="C74" s="175"/>
      <c r="D74" s="176"/>
      <c r="E74" s="178"/>
      <c r="F74" s="178"/>
      <c r="G74" s="175"/>
      <c r="H74" s="104" t="s">
        <v>272</v>
      </c>
      <c r="I74" s="104" t="s">
        <v>45</v>
      </c>
      <c r="J74" s="104" t="s">
        <v>271</v>
      </c>
      <c r="K74" s="104" t="s">
        <v>273</v>
      </c>
      <c r="L74" s="104" t="s">
        <v>46</v>
      </c>
      <c r="M74" s="104" t="s">
        <v>731</v>
      </c>
      <c r="N74" s="104" t="s">
        <v>274</v>
      </c>
      <c r="O74" s="104" t="s">
        <v>621</v>
      </c>
    </row>
    <row r="75" spans="1:15" s="135" customFormat="1" ht="10.5" customHeight="1">
      <c r="A75" s="55">
        <v>1</v>
      </c>
      <c r="B75" s="55">
        <v>2</v>
      </c>
      <c r="C75" s="55">
        <v>3</v>
      </c>
      <c r="D75" s="55">
        <v>4</v>
      </c>
      <c r="E75" s="55">
        <v>5</v>
      </c>
      <c r="F75" s="55">
        <v>6</v>
      </c>
      <c r="G75" s="55">
        <v>7</v>
      </c>
      <c r="H75" s="55">
        <v>8</v>
      </c>
      <c r="I75" s="55">
        <v>9</v>
      </c>
      <c r="J75" s="55">
        <v>10</v>
      </c>
      <c r="K75" s="55">
        <v>11</v>
      </c>
      <c r="L75" s="55">
        <v>12</v>
      </c>
      <c r="M75" s="55">
        <v>13</v>
      </c>
      <c r="N75" s="55">
        <v>14</v>
      </c>
      <c r="O75" s="55">
        <v>15</v>
      </c>
    </row>
    <row r="76" spans="1:15" ht="18" customHeight="1">
      <c r="A76" s="42"/>
      <c r="B76" s="40"/>
      <c r="C76" s="31">
        <v>329</v>
      </c>
      <c r="D76" s="37" t="s">
        <v>308</v>
      </c>
      <c r="E76" s="38">
        <f>SUM(E77:E79)</f>
        <v>130000</v>
      </c>
      <c r="F76" s="38">
        <f>SUM(F77:F79)</f>
        <v>-75000</v>
      </c>
      <c r="G76" s="38">
        <f>SUM(G77:G79)</f>
        <v>55000</v>
      </c>
      <c r="H76" s="38">
        <f aca="true" t="shared" si="25" ref="H76:O76">SUM(H77:H79)</f>
        <v>55000</v>
      </c>
      <c r="I76" s="38">
        <f t="shared" si="25"/>
        <v>0</v>
      </c>
      <c r="J76" s="38">
        <f t="shared" si="25"/>
        <v>0</v>
      </c>
      <c r="K76" s="38">
        <f t="shared" si="25"/>
        <v>0</v>
      </c>
      <c r="L76" s="38">
        <f t="shared" si="25"/>
        <v>0</v>
      </c>
      <c r="M76" s="38">
        <f t="shared" si="25"/>
        <v>0</v>
      </c>
      <c r="N76" s="38">
        <f t="shared" si="25"/>
        <v>0</v>
      </c>
      <c r="O76" s="38">
        <f t="shared" si="25"/>
        <v>0</v>
      </c>
    </row>
    <row r="77" spans="1:15" s="96" customFormat="1" ht="15" customHeight="1">
      <c r="A77" s="89" t="s">
        <v>424</v>
      </c>
      <c r="B77" s="89"/>
      <c r="C77" s="91">
        <v>3292</v>
      </c>
      <c r="D77" s="92" t="s">
        <v>563</v>
      </c>
      <c r="E77" s="93">
        <v>0</v>
      </c>
      <c r="F77" s="93">
        <f>G77-E77</f>
        <v>0</v>
      </c>
      <c r="G77" s="93">
        <f>SUM(H77:O77)</f>
        <v>0</v>
      </c>
      <c r="H77" s="93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3">
        <v>0</v>
      </c>
      <c r="O77" s="93">
        <v>0</v>
      </c>
    </row>
    <row r="78" spans="1:15" s="96" customFormat="1" ht="15" customHeight="1">
      <c r="A78" s="89" t="s">
        <v>425</v>
      </c>
      <c r="B78" s="89"/>
      <c r="C78" s="91">
        <v>3293</v>
      </c>
      <c r="D78" s="92" t="s">
        <v>558</v>
      </c>
      <c r="E78" s="93">
        <v>80000</v>
      </c>
      <c r="F78" s="93">
        <f>G78-E78</f>
        <v>-45000</v>
      </c>
      <c r="G78" s="93">
        <f t="shared" si="12"/>
        <v>35000</v>
      </c>
      <c r="H78" s="93">
        <v>35000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5">
        <v>0</v>
      </c>
      <c r="O78" s="95">
        <v>0</v>
      </c>
    </row>
    <row r="79" spans="1:15" s="96" customFormat="1" ht="15" customHeight="1">
      <c r="A79" s="89" t="s">
        <v>426</v>
      </c>
      <c r="B79" s="89"/>
      <c r="C79" s="91">
        <v>3299</v>
      </c>
      <c r="D79" s="92" t="s">
        <v>559</v>
      </c>
      <c r="E79" s="93">
        <v>50000</v>
      </c>
      <c r="F79" s="93">
        <f>G79-E79</f>
        <v>-30000</v>
      </c>
      <c r="G79" s="93">
        <f t="shared" si="12"/>
        <v>20000</v>
      </c>
      <c r="H79" s="93">
        <v>20000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5">
        <v>0</v>
      </c>
      <c r="O79" s="95">
        <v>0</v>
      </c>
    </row>
    <row r="80" spans="1:15" ht="21" customHeight="1">
      <c r="A80" s="42"/>
      <c r="B80" s="40"/>
      <c r="C80" s="31">
        <v>38</v>
      </c>
      <c r="D80" s="37" t="s">
        <v>710</v>
      </c>
      <c r="E80" s="38">
        <f>E81</f>
        <v>0</v>
      </c>
      <c r="F80" s="38">
        <f>F81</f>
        <v>0</v>
      </c>
      <c r="G80" s="38">
        <f t="shared" si="12"/>
        <v>0</v>
      </c>
      <c r="H80" s="38">
        <f>H81</f>
        <v>0</v>
      </c>
      <c r="I80" s="38">
        <f>I81</f>
        <v>0</v>
      </c>
      <c r="J80" s="38">
        <f aca="true" t="shared" si="26" ref="J80:O80">SUM(J81+J83)</f>
        <v>0</v>
      </c>
      <c r="K80" s="38">
        <f t="shared" si="26"/>
        <v>0</v>
      </c>
      <c r="L80" s="38">
        <f t="shared" si="26"/>
        <v>0</v>
      </c>
      <c r="M80" s="38">
        <f t="shared" si="26"/>
        <v>0</v>
      </c>
      <c r="N80" s="38">
        <f t="shared" si="26"/>
        <v>0</v>
      </c>
      <c r="O80" s="38">
        <f t="shared" si="26"/>
        <v>0</v>
      </c>
    </row>
    <row r="81" spans="1:15" ht="17.25" customHeight="1">
      <c r="A81" s="42"/>
      <c r="B81" s="40"/>
      <c r="C81" s="31">
        <v>381</v>
      </c>
      <c r="D81" s="37" t="s">
        <v>711</v>
      </c>
      <c r="E81" s="38">
        <f aca="true" t="shared" si="27" ref="E81:O81">E82</f>
        <v>0</v>
      </c>
      <c r="F81" s="38">
        <f t="shared" si="27"/>
        <v>0</v>
      </c>
      <c r="G81" s="38">
        <f t="shared" si="12"/>
        <v>0</v>
      </c>
      <c r="H81" s="38">
        <f t="shared" si="27"/>
        <v>0</v>
      </c>
      <c r="I81" s="38">
        <f t="shared" si="27"/>
        <v>0</v>
      </c>
      <c r="J81" s="38">
        <f t="shared" si="27"/>
        <v>0</v>
      </c>
      <c r="K81" s="38">
        <f t="shared" si="27"/>
        <v>0</v>
      </c>
      <c r="L81" s="38">
        <f t="shared" si="27"/>
        <v>0</v>
      </c>
      <c r="M81" s="38">
        <f t="shared" si="27"/>
        <v>0</v>
      </c>
      <c r="N81" s="38">
        <f t="shared" si="27"/>
        <v>0</v>
      </c>
      <c r="O81" s="38">
        <f t="shared" si="27"/>
        <v>0</v>
      </c>
    </row>
    <row r="82" spans="1:15" s="96" customFormat="1" ht="15" customHeight="1">
      <c r="A82" s="98"/>
      <c r="B82" s="89"/>
      <c r="C82" s="91">
        <v>3811</v>
      </c>
      <c r="D82" s="92" t="s">
        <v>1030</v>
      </c>
      <c r="E82" s="93">
        <v>0</v>
      </c>
      <c r="F82" s="93">
        <f>G82-E82</f>
        <v>0</v>
      </c>
      <c r="G82" s="93">
        <f t="shared" si="12"/>
        <v>0</v>
      </c>
      <c r="H82" s="97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s="9" customFormat="1" ht="27" customHeight="1">
      <c r="A83" s="71"/>
      <c r="B83" s="69"/>
      <c r="C83" s="198" t="s">
        <v>698</v>
      </c>
      <c r="D83" s="198"/>
      <c r="E83" s="73">
        <f>E84</f>
        <v>1525000</v>
      </c>
      <c r="F83" s="73">
        <f>F84</f>
        <v>-747000</v>
      </c>
      <c r="G83" s="73">
        <f>SUM(H83:O83)</f>
        <v>778000</v>
      </c>
      <c r="H83" s="73">
        <f>H84</f>
        <v>778000</v>
      </c>
      <c r="I83" s="73">
        <f aca="true" t="shared" si="28" ref="I83:O83">I84</f>
        <v>0</v>
      </c>
      <c r="J83" s="73">
        <f t="shared" si="28"/>
        <v>0</v>
      </c>
      <c r="K83" s="73">
        <f t="shared" si="28"/>
        <v>0</v>
      </c>
      <c r="L83" s="73">
        <f t="shared" si="28"/>
        <v>0</v>
      </c>
      <c r="M83" s="73">
        <f t="shared" si="28"/>
        <v>0</v>
      </c>
      <c r="N83" s="73">
        <f t="shared" si="28"/>
        <v>0</v>
      </c>
      <c r="O83" s="73">
        <f t="shared" si="28"/>
        <v>0</v>
      </c>
    </row>
    <row r="84" spans="1:15" s="9" customFormat="1" ht="24" customHeight="1">
      <c r="A84" s="13"/>
      <c r="B84" s="61" t="s">
        <v>695</v>
      </c>
      <c r="C84" s="191" t="s">
        <v>1000</v>
      </c>
      <c r="D84" s="192"/>
      <c r="E84" s="11">
        <f>E85+E103</f>
        <v>1525000</v>
      </c>
      <c r="F84" s="11">
        <f>F85+F103</f>
        <v>-747000</v>
      </c>
      <c r="G84" s="11">
        <f t="shared" si="12"/>
        <v>778000</v>
      </c>
      <c r="H84" s="11">
        <f aca="true" t="shared" si="29" ref="H84:O84">H85+H103</f>
        <v>778000</v>
      </c>
      <c r="I84" s="11">
        <f t="shared" si="29"/>
        <v>0</v>
      </c>
      <c r="J84" s="11">
        <f t="shared" si="29"/>
        <v>0</v>
      </c>
      <c r="K84" s="11">
        <f t="shared" si="29"/>
        <v>0</v>
      </c>
      <c r="L84" s="11">
        <f t="shared" si="29"/>
        <v>0</v>
      </c>
      <c r="M84" s="11">
        <f t="shared" si="29"/>
        <v>0</v>
      </c>
      <c r="N84" s="11">
        <f t="shared" si="29"/>
        <v>0</v>
      </c>
      <c r="O84" s="11">
        <f t="shared" si="29"/>
        <v>0</v>
      </c>
    </row>
    <row r="85" spans="1:15" ht="21" customHeight="1">
      <c r="A85" s="42"/>
      <c r="B85" s="40"/>
      <c r="C85" s="31">
        <v>32</v>
      </c>
      <c r="D85" s="37" t="s">
        <v>35</v>
      </c>
      <c r="E85" s="38">
        <f>E86+E91+E93</f>
        <v>1415000</v>
      </c>
      <c r="F85" s="38">
        <f>F86+F91+F93</f>
        <v>-737000</v>
      </c>
      <c r="G85" s="38">
        <f t="shared" si="12"/>
        <v>678000</v>
      </c>
      <c r="H85" s="38">
        <f aca="true" t="shared" si="30" ref="H85:O85">H86+H91+H93</f>
        <v>678000</v>
      </c>
      <c r="I85" s="38">
        <f t="shared" si="30"/>
        <v>0</v>
      </c>
      <c r="J85" s="38">
        <f t="shared" si="30"/>
        <v>0</v>
      </c>
      <c r="K85" s="38">
        <f t="shared" si="30"/>
        <v>0</v>
      </c>
      <c r="L85" s="38">
        <f t="shared" si="30"/>
        <v>0</v>
      </c>
      <c r="M85" s="38">
        <f t="shared" si="30"/>
        <v>0</v>
      </c>
      <c r="N85" s="38">
        <f t="shared" si="30"/>
        <v>0</v>
      </c>
      <c r="O85" s="38">
        <f t="shared" si="30"/>
        <v>0</v>
      </c>
    </row>
    <row r="86" spans="1:15" ht="18" customHeight="1">
      <c r="A86" s="42"/>
      <c r="B86" s="40"/>
      <c r="C86" s="31">
        <v>323</v>
      </c>
      <c r="D86" s="37" t="s">
        <v>29</v>
      </c>
      <c r="E86" s="38">
        <f>SUM(E87:E90)</f>
        <v>1040000</v>
      </c>
      <c r="F86" s="38">
        <f>SUM(F87:F90)</f>
        <v>-540000</v>
      </c>
      <c r="G86" s="38">
        <f t="shared" si="12"/>
        <v>500000</v>
      </c>
      <c r="H86" s="38">
        <f aca="true" t="shared" si="31" ref="H86:O86">SUM(H87:H90)</f>
        <v>500000</v>
      </c>
      <c r="I86" s="38">
        <f t="shared" si="31"/>
        <v>0</v>
      </c>
      <c r="J86" s="38">
        <f t="shared" si="31"/>
        <v>0</v>
      </c>
      <c r="K86" s="38">
        <f t="shared" si="31"/>
        <v>0</v>
      </c>
      <c r="L86" s="38">
        <f t="shared" si="31"/>
        <v>0</v>
      </c>
      <c r="M86" s="38">
        <f t="shared" si="31"/>
        <v>0</v>
      </c>
      <c r="N86" s="38">
        <f>SUM(N87:N90)</f>
        <v>0</v>
      </c>
      <c r="O86" s="38">
        <f t="shared" si="31"/>
        <v>0</v>
      </c>
    </row>
    <row r="87" spans="1:15" s="96" customFormat="1" ht="15" customHeight="1">
      <c r="A87" s="89" t="s">
        <v>427</v>
      </c>
      <c r="B87" s="89"/>
      <c r="C87" s="91">
        <v>3233</v>
      </c>
      <c r="D87" s="92" t="s">
        <v>560</v>
      </c>
      <c r="E87" s="93">
        <v>130000</v>
      </c>
      <c r="F87" s="93">
        <f aca="true" t="shared" si="32" ref="F87:F92">G87-E87</f>
        <v>-110000</v>
      </c>
      <c r="G87" s="93">
        <f t="shared" si="12"/>
        <v>20000</v>
      </c>
      <c r="H87" s="93">
        <v>20000</v>
      </c>
      <c r="I87" s="93">
        <v>0</v>
      </c>
      <c r="J87" s="93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</row>
    <row r="88" spans="1:15" s="96" customFormat="1" ht="15" customHeight="1">
      <c r="A88" s="89" t="s">
        <v>428</v>
      </c>
      <c r="B88" s="89"/>
      <c r="C88" s="91" t="s">
        <v>10</v>
      </c>
      <c r="D88" s="92" t="s">
        <v>561</v>
      </c>
      <c r="E88" s="93">
        <v>500000</v>
      </c>
      <c r="F88" s="93">
        <f t="shared" si="32"/>
        <v>-200000</v>
      </c>
      <c r="G88" s="93">
        <f t="shared" si="12"/>
        <v>300000</v>
      </c>
      <c r="H88" s="93">
        <v>300000</v>
      </c>
      <c r="I88" s="93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</row>
    <row r="89" spans="1:15" s="96" customFormat="1" ht="15" customHeight="1">
      <c r="A89" s="89" t="s">
        <v>429</v>
      </c>
      <c r="B89" s="89"/>
      <c r="C89" s="91" t="s">
        <v>742</v>
      </c>
      <c r="D89" s="92" t="s">
        <v>743</v>
      </c>
      <c r="E89" s="93">
        <v>10000</v>
      </c>
      <c r="F89" s="93">
        <f t="shared" si="32"/>
        <v>-10000</v>
      </c>
      <c r="G89" s="93">
        <f>SUM(H89:O89)</f>
        <v>0</v>
      </c>
      <c r="H89" s="93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</row>
    <row r="90" spans="1:15" s="96" customFormat="1" ht="15" customHeight="1">
      <c r="A90" s="89" t="s">
        <v>430</v>
      </c>
      <c r="B90" s="89"/>
      <c r="C90" s="91">
        <v>3239</v>
      </c>
      <c r="D90" s="92" t="s">
        <v>822</v>
      </c>
      <c r="E90" s="93">
        <v>400000</v>
      </c>
      <c r="F90" s="93">
        <f t="shared" si="32"/>
        <v>-220000</v>
      </c>
      <c r="G90" s="93">
        <f t="shared" si="12"/>
        <v>180000</v>
      </c>
      <c r="H90" s="93">
        <v>180000</v>
      </c>
      <c r="I90" s="93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</row>
    <row r="91" spans="1:15" ht="18" customHeight="1">
      <c r="A91" s="41"/>
      <c r="B91" s="40"/>
      <c r="C91" s="31" t="s">
        <v>311</v>
      </c>
      <c r="D91" s="37" t="s">
        <v>312</v>
      </c>
      <c r="E91" s="38">
        <f aca="true" t="shared" si="33" ref="E91:O91">E92</f>
        <v>5000</v>
      </c>
      <c r="F91" s="38">
        <f t="shared" si="33"/>
        <v>-5000</v>
      </c>
      <c r="G91" s="39">
        <f>SUM(H91:O91)</f>
        <v>0</v>
      </c>
      <c r="H91" s="38">
        <f t="shared" si="33"/>
        <v>0</v>
      </c>
      <c r="I91" s="38">
        <f t="shared" si="33"/>
        <v>0</v>
      </c>
      <c r="J91" s="38">
        <f t="shared" si="33"/>
        <v>0</v>
      </c>
      <c r="K91" s="38">
        <f t="shared" si="33"/>
        <v>0</v>
      </c>
      <c r="L91" s="38">
        <f t="shared" si="33"/>
        <v>0</v>
      </c>
      <c r="M91" s="38">
        <f t="shared" si="33"/>
        <v>0</v>
      </c>
      <c r="N91" s="38">
        <f t="shared" si="33"/>
        <v>0</v>
      </c>
      <c r="O91" s="38">
        <f t="shared" si="33"/>
        <v>0</v>
      </c>
    </row>
    <row r="92" spans="1:15" s="96" customFormat="1" ht="15" customHeight="1">
      <c r="A92" s="89" t="s">
        <v>431</v>
      </c>
      <c r="B92" s="89"/>
      <c r="C92" s="91" t="s">
        <v>313</v>
      </c>
      <c r="D92" s="92" t="s">
        <v>562</v>
      </c>
      <c r="E92" s="93">
        <v>5000</v>
      </c>
      <c r="F92" s="93">
        <f t="shared" si="32"/>
        <v>-5000</v>
      </c>
      <c r="G92" s="102">
        <f>SUM(H92:O92)</f>
        <v>0</v>
      </c>
      <c r="H92" s="93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</row>
    <row r="93" spans="1:15" ht="18" customHeight="1">
      <c r="A93" s="42"/>
      <c r="B93" s="40"/>
      <c r="C93" s="31">
        <v>329</v>
      </c>
      <c r="D93" s="37" t="s">
        <v>611</v>
      </c>
      <c r="E93" s="38">
        <f>E94+E95+E96+E97+E98</f>
        <v>370000</v>
      </c>
      <c r="F93" s="38">
        <f>F94+F95+F96+F97+F98</f>
        <v>-192000</v>
      </c>
      <c r="G93" s="38">
        <f t="shared" si="12"/>
        <v>178000</v>
      </c>
      <c r="H93" s="38">
        <f>H94+H95+H96+H97+H98</f>
        <v>178000</v>
      </c>
      <c r="I93" s="38">
        <f aca="true" t="shared" si="34" ref="I93:O93">I94+I95+I96+I97+I98</f>
        <v>0</v>
      </c>
      <c r="J93" s="38">
        <f t="shared" si="34"/>
        <v>0</v>
      </c>
      <c r="K93" s="38">
        <f t="shared" si="34"/>
        <v>0</v>
      </c>
      <c r="L93" s="38">
        <f t="shared" si="34"/>
        <v>0</v>
      </c>
      <c r="M93" s="38">
        <f t="shared" si="34"/>
        <v>0</v>
      </c>
      <c r="N93" s="38">
        <f t="shared" si="34"/>
        <v>0</v>
      </c>
      <c r="O93" s="38">
        <f t="shared" si="34"/>
        <v>0</v>
      </c>
    </row>
    <row r="94" spans="1:15" s="96" customFormat="1" ht="15" customHeight="1">
      <c r="A94" s="89" t="s">
        <v>432</v>
      </c>
      <c r="B94" s="89"/>
      <c r="C94" s="91">
        <v>3292</v>
      </c>
      <c r="D94" s="92" t="s">
        <v>563</v>
      </c>
      <c r="E94" s="93">
        <v>100000</v>
      </c>
      <c r="F94" s="93">
        <f aca="true" t="shared" si="35" ref="F94:F102">G94-E94</f>
        <v>-45000</v>
      </c>
      <c r="G94" s="93">
        <f t="shared" si="12"/>
        <v>55000</v>
      </c>
      <c r="H94" s="93">
        <v>55000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3">
        <v>0</v>
      </c>
      <c r="O94" s="93">
        <v>0</v>
      </c>
    </row>
    <row r="95" spans="1:15" s="96" customFormat="1" ht="15" customHeight="1">
      <c r="A95" s="89" t="s">
        <v>433</v>
      </c>
      <c r="B95" s="89"/>
      <c r="C95" s="91">
        <v>3294</v>
      </c>
      <c r="D95" s="92" t="s">
        <v>612</v>
      </c>
      <c r="E95" s="93">
        <v>80000</v>
      </c>
      <c r="F95" s="93">
        <f t="shared" si="35"/>
        <v>-30000</v>
      </c>
      <c r="G95" s="93">
        <f t="shared" si="12"/>
        <v>50000</v>
      </c>
      <c r="H95" s="97">
        <v>50000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3">
        <v>0</v>
      </c>
      <c r="O95" s="93">
        <v>0</v>
      </c>
    </row>
    <row r="96" spans="1:15" s="96" customFormat="1" ht="15" customHeight="1">
      <c r="A96" s="89" t="s">
        <v>434</v>
      </c>
      <c r="B96" s="89"/>
      <c r="C96" s="91" t="s">
        <v>354</v>
      </c>
      <c r="D96" s="92" t="s">
        <v>564</v>
      </c>
      <c r="E96" s="93">
        <v>50000</v>
      </c>
      <c r="F96" s="93">
        <f t="shared" si="35"/>
        <v>-15000</v>
      </c>
      <c r="G96" s="93">
        <f>SUM(H96:O96)</f>
        <v>35000</v>
      </c>
      <c r="H96" s="93">
        <v>35000</v>
      </c>
      <c r="I96" s="93">
        <v>0</v>
      </c>
      <c r="J96" s="95">
        <v>0</v>
      </c>
      <c r="K96" s="95">
        <v>0</v>
      </c>
      <c r="L96" s="95">
        <v>0</v>
      </c>
      <c r="M96" s="95">
        <v>0</v>
      </c>
      <c r="N96" s="93">
        <v>0</v>
      </c>
      <c r="O96" s="93">
        <v>0</v>
      </c>
    </row>
    <row r="97" spans="1:15" s="96" customFormat="1" ht="15" customHeight="1">
      <c r="A97" s="89" t="s">
        <v>435</v>
      </c>
      <c r="B97" s="89"/>
      <c r="C97" s="91" t="s">
        <v>633</v>
      </c>
      <c r="D97" s="92" t="s">
        <v>634</v>
      </c>
      <c r="E97" s="93">
        <v>20000</v>
      </c>
      <c r="F97" s="93">
        <f t="shared" si="35"/>
        <v>-20000</v>
      </c>
      <c r="G97" s="93">
        <f>SUM(H97:O97)</f>
        <v>0</v>
      </c>
      <c r="H97" s="93">
        <v>0</v>
      </c>
      <c r="I97" s="93">
        <v>0</v>
      </c>
      <c r="J97" s="95">
        <v>0</v>
      </c>
      <c r="K97" s="95">
        <v>0</v>
      </c>
      <c r="L97" s="95">
        <v>0</v>
      </c>
      <c r="M97" s="95">
        <v>0</v>
      </c>
      <c r="N97" s="93">
        <v>0</v>
      </c>
      <c r="O97" s="93">
        <v>0</v>
      </c>
    </row>
    <row r="98" spans="1:15" ht="15" customHeight="1">
      <c r="A98" s="42"/>
      <c r="B98" s="40"/>
      <c r="C98" s="31">
        <v>3299</v>
      </c>
      <c r="D98" s="37" t="s">
        <v>565</v>
      </c>
      <c r="E98" s="38">
        <f>E99+E100+E102+E101</f>
        <v>120000</v>
      </c>
      <c r="F98" s="38">
        <f>F99+F100+F102+F101</f>
        <v>-82000</v>
      </c>
      <c r="G98" s="38">
        <f>SUM(H98:O98)</f>
        <v>38000</v>
      </c>
      <c r="H98" s="38">
        <f>H99+H100++H101+H102</f>
        <v>38000</v>
      </c>
      <c r="I98" s="38">
        <f aca="true" t="shared" si="36" ref="I98:O98">I99+I100+I102</f>
        <v>0</v>
      </c>
      <c r="J98" s="38">
        <f t="shared" si="36"/>
        <v>0</v>
      </c>
      <c r="K98" s="38">
        <f t="shared" si="36"/>
        <v>0</v>
      </c>
      <c r="L98" s="38">
        <f t="shared" si="36"/>
        <v>0</v>
      </c>
      <c r="M98" s="38">
        <f t="shared" si="36"/>
        <v>0</v>
      </c>
      <c r="N98" s="38">
        <f t="shared" si="36"/>
        <v>0</v>
      </c>
      <c r="O98" s="38">
        <f t="shared" si="36"/>
        <v>0</v>
      </c>
    </row>
    <row r="99" spans="1:15" s="96" customFormat="1" ht="14.25" customHeight="1">
      <c r="A99" s="89" t="s">
        <v>436</v>
      </c>
      <c r="B99" s="89"/>
      <c r="C99" s="91"/>
      <c r="D99" s="95" t="s">
        <v>566</v>
      </c>
      <c r="E99" s="93">
        <v>30000</v>
      </c>
      <c r="F99" s="93">
        <f t="shared" si="35"/>
        <v>-5000</v>
      </c>
      <c r="G99" s="93">
        <f t="shared" si="12"/>
        <v>25000</v>
      </c>
      <c r="H99" s="93">
        <v>25000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3">
        <v>0</v>
      </c>
      <c r="O99" s="93">
        <v>0</v>
      </c>
    </row>
    <row r="100" spans="1:15" s="96" customFormat="1" ht="14.25" customHeight="1">
      <c r="A100" s="89" t="s">
        <v>437</v>
      </c>
      <c r="B100" s="89"/>
      <c r="C100" s="91"/>
      <c r="D100" s="95" t="s">
        <v>567</v>
      </c>
      <c r="E100" s="93">
        <v>10000</v>
      </c>
      <c r="F100" s="93">
        <f t="shared" si="35"/>
        <v>0</v>
      </c>
      <c r="G100" s="93">
        <f t="shared" si="12"/>
        <v>10000</v>
      </c>
      <c r="H100" s="93">
        <v>10000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3">
        <v>0</v>
      </c>
      <c r="O100" s="93">
        <v>0</v>
      </c>
    </row>
    <row r="101" spans="1:15" s="96" customFormat="1" ht="14.25" customHeight="1">
      <c r="A101" s="89" t="s">
        <v>1101</v>
      </c>
      <c r="B101" s="89"/>
      <c r="C101" s="91"/>
      <c r="D101" s="95" t="s">
        <v>1020</v>
      </c>
      <c r="E101" s="93">
        <v>50000</v>
      </c>
      <c r="F101" s="93">
        <f>G101-E101</f>
        <v>-50000</v>
      </c>
      <c r="G101" s="93">
        <f>SUM(H101:O101)</f>
        <v>0</v>
      </c>
      <c r="H101" s="93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3">
        <v>0</v>
      </c>
      <c r="O101" s="93">
        <v>0</v>
      </c>
    </row>
    <row r="102" spans="1:15" s="96" customFormat="1" ht="14.25" customHeight="1">
      <c r="A102" s="89" t="s">
        <v>438</v>
      </c>
      <c r="B102" s="89"/>
      <c r="C102" s="91"/>
      <c r="D102" s="95" t="s">
        <v>568</v>
      </c>
      <c r="E102" s="93">
        <v>30000</v>
      </c>
      <c r="F102" s="93">
        <f t="shared" si="35"/>
        <v>-27000</v>
      </c>
      <c r="G102" s="93">
        <f t="shared" si="12"/>
        <v>3000</v>
      </c>
      <c r="H102" s="93">
        <v>3000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3">
        <v>0</v>
      </c>
      <c r="O102" s="93">
        <v>0</v>
      </c>
    </row>
    <row r="103" spans="1:15" ht="21" customHeight="1">
      <c r="A103" s="42"/>
      <c r="B103" s="40"/>
      <c r="C103" s="31">
        <v>38</v>
      </c>
      <c r="D103" s="37" t="s">
        <v>569</v>
      </c>
      <c r="E103" s="38">
        <f>E104+E110</f>
        <v>110000</v>
      </c>
      <c r="F103" s="38">
        <f>F104</f>
        <v>-10000</v>
      </c>
      <c r="G103" s="38">
        <f t="shared" si="12"/>
        <v>100000</v>
      </c>
      <c r="H103" s="38">
        <f>H105+H110</f>
        <v>100000</v>
      </c>
      <c r="I103" s="38">
        <f aca="true" t="shared" si="37" ref="I103:O103">I110</f>
        <v>0</v>
      </c>
      <c r="J103" s="38">
        <f t="shared" si="37"/>
        <v>0</v>
      </c>
      <c r="K103" s="38">
        <f t="shared" si="37"/>
        <v>0</v>
      </c>
      <c r="L103" s="38">
        <f t="shared" si="37"/>
        <v>0</v>
      </c>
      <c r="M103" s="38">
        <f t="shared" si="37"/>
        <v>0</v>
      </c>
      <c r="N103" s="38">
        <f t="shared" si="37"/>
        <v>0</v>
      </c>
      <c r="O103" s="38">
        <f t="shared" si="37"/>
        <v>0</v>
      </c>
    </row>
    <row r="104" spans="1:15" ht="18" customHeight="1">
      <c r="A104" s="42"/>
      <c r="B104" s="40"/>
      <c r="C104" s="31" t="s">
        <v>1021</v>
      </c>
      <c r="D104" s="37" t="s">
        <v>1022</v>
      </c>
      <c r="E104" s="38">
        <f>E105</f>
        <v>10000</v>
      </c>
      <c r="F104" s="38">
        <f>F105</f>
        <v>-10000</v>
      </c>
      <c r="G104" s="38">
        <f>SUM(H104:O104)</f>
        <v>0</v>
      </c>
      <c r="H104" s="38">
        <f aca="true" t="shared" si="38" ref="H104:O104">H105</f>
        <v>0</v>
      </c>
      <c r="I104" s="38">
        <f t="shared" si="38"/>
        <v>0</v>
      </c>
      <c r="J104" s="38">
        <f t="shared" si="38"/>
        <v>0</v>
      </c>
      <c r="K104" s="38">
        <f t="shared" si="38"/>
        <v>0</v>
      </c>
      <c r="L104" s="38">
        <f t="shared" si="38"/>
        <v>0</v>
      </c>
      <c r="M104" s="38">
        <f t="shared" si="38"/>
        <v>0</v>
      </c>
      <c r="N104" s="38">
        <f t="shared" si="38"/>
        <v>0</v>
      </c>
      <c r="O104" s="38">
        <f t="shared" si="38"/>
        <v>0</v>
      </c>
    </row>
    <row r="105" spans="1:15" s="96" customFormat="1" ht="11.25" customHeight="1">
      <c r="A105" s="127" t="s">
        <v>439</v>
      </c>
      <c r="B105" s="127"/>
      <c r="C105" s="128" t="s">
        <v>1023</v>
      </c>
      <c r="D105" s="129" t="s">
        <v>1024</v>
      </c>
      <c r="E105" s="130">
        <v>10000</v>
      </c>
      <c r="F105" s="130">
        <f>G105-E105</f>
        <v>-10000</v>
      </c>
      <c r="G105" s="130">
        <f>SUM(H105:O105)</f>
        <v>0</v>
      </c>
      <c r="H105" s="130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</row>
    <row r="106" spans="1:8" s="136" customFormat="1" ht="40.5" customHeight="1">
      <c r="A106" s="139"/>
      <c r="B106" s="139"/>
      <c r="C106" s="140"/>
      <c r="D106" s="141"/>
      <c r="E106" s="142"/>
      <c r="F106" s="142"/>
      <c r="G106" s="142"/>
      <c r="H106" s="142"/>
    </row>
    <row r="107" spans="1:15" s="134" customFormat="1" ht="16.5" customHeight="1">
      <c r="A107" s="172" t="s">
        <v>2</v>
      </c>
      <c r="B107" s="173" t="s">
        <v>44</v>
      </c>
      <c r="C107" s="174" t="s">
        <v>552</v>
      </c>
      <c r="D107" s="176" t="s">
        <v>59</v>
      </c>
      <c r="E107" s="177" t="s">
        <v>1134</v>
      </c>
      <c r="F107" s="177" t="s">
        <v>905</v>
      </c>
      <c r="G107" s="174" t="s">
        <v>1148</v>
      </c>
      <c r="H107" s="175" t="s">
        <v>1133</v>
      </c>
      <c r="I107" s="175"/>
      <c r="J107" s="175"/>
      <c r="K107" s="175"/>
      <c r="L107" s="175"/>
      <c r="M107" s="175"/>
      <c r="N107" s="175"/>
      <c r="O107" s="175"/>
    </row>
    <row r="108" spans="1:15" s="135" customFormat="1" ht="36" customHeight="1">
      <c r="A108" s="172"/>
      <c r="B108" s="172"/>
      <c r="C108" s="175"/>
      <c r="D108" s="176"/>
      <c r="E108" s="178"/>
      <c r="F108" s="178"/>
      <c r="G108" s="175"/>
      <c r="H108" s="104" t="s">
        <v>272</v>
      </c>
      <c r="I108" s="104" t="s">
        <v>45</v>
      </c>
      <c r="J108" s="104" t="s">
        <v>271</v>
      </c>
      <c r="K108" s="104" t="s">
        <v>273</v>
      </c>
      <c r="L108" s="104" t="s">
        <v>46</v>
      </c>
      <c r="M108" s="104" t="s">
        <v>731</v>
      </c>
      <c r="N108" s="104" t="s">
        <v>274</v>
      </c>
      <c r="O108" s="104" t="s">
        <v>621</v>
      </c>
    </row>
    <row r="109" spans="1:15" s="135" customFormat="1" ht="10.5" customHeight="1">
      <c r="A109" s="55">
        <v>1</v>
      </c>
      <c r="B109" s="55">
        <v>2</v>
      </c>
      <c r="C109" s="55">
        <v>3</v>
      </c>
      <c r="D109" s="55">
        <v>4</v>
      </c>
      <c r="E109" s="55">
        <v>5</v>
      </c>
      <c r="F109" s="55">
        <v>6</v>
      </c>
      <c r="G109" s="55">
        <v>7</v>
      </c>
      <c r="H109" s="55">
        <v>8</v>
      </c>
      <c r="I109" s="55">
        <v>9</v>
      </c>
      <c r="J109" s="55">
        <v>10</v>
      </c>
      <c r="K109" s="55">
        <v>11</v>
      </c>
      <c r="L109" s="55">
        <v>12</v>
      </c>
      <c r="M109" s="55">
        <v>13</v>
      </c>
      <c r="N109" s="55">
        <v>14</v>
      </c>
      <c r="O109" s="55">
        <v>15</v>
      </c>
    </row>
    <row r="110" spans="1:15" ht="18" customHeight="1">
      <c r="A110" s="42"/>
      <c r="B110" s="40"/>
      <c r="C110" s="31">
        <v>385</v>
      </c>
      <c r="D110" s="37" t="s">
        <v>570</v>
      </c>
      <c r="E110" s="38">
        <f>E111</f>
        <v>100000</v>
      </c>
      <c r="F110" s="38">
        <f>F111</f>
        <v>0</v>
      </c>
      <c r="G110" s="38">
        <f t="shared" si="12"/>
        <v>100000</v>
      </c>
      <c r="H110" s="38">
        <f aca="true" t="shared" si="39" ref="H110:O110">H111</f>
        <v>100000</v>
      </c>
      <c r="I110" s="38">
        <f t="shared" si="39"/>
        <v>0</v>
      </c>
      <c r="J110" s="38">
        <f t="shared" si="39"/>
        <v>0</v>
      </c>
      <c r="K110" s="38">
        <f t="shared" si="39"/>
        <v>0</v>
      </c>
      <c r="L110" s="38">
        <f t="shared" si="39"/>
        <v>0</v>
      </c>
      <c r="M110" s="38">
        <f t="shared" si="39"/>
        <v>0</v>
      </c>
      <c r="N110" s="38">
        <f t="shared" si="39"/>
        <v>0</v>
      </c>
      <c r="O110" s="38">
        <f t="shared" si="39"/>
        <v>0</v>
      </c>
    </row>
    <row r="111" spans="1:15" s="96" customFormat="1" ht="15" customHeight="1">
      <c r="A111" s="89" t="s">
        <v>911</v>
      </c>
      <c r="B111" s="89"/>
      <c r="C111" s="91">
        <v>3851</v>
      </c>
      <c r="D111" s="92" t="s">
        <v>571</v>
      </c>
      <c r="E111" s="93">
        <v>100000</v>
      </c>
      <c r="F111" s="93">
        <f>G111-E111</f>
        <v>0</v>
      </c>
      <c r="G111" s="93">
        <f t="shared" si="12"/>
        <v>100000</v>
      </c>
      <c r="H111" s="93">
        <v>100000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</row>
    <row r="112" spans="1:15" s="78" customFormat="1" ht="27" customHeight="1">
      <c r="A112" s="76"/>
      <c r="B112" s="77"/>
      <c r="C112" s="183" t="s">
        <v>820</v>
      </c>
      <c r="D112" s="180"/>
      <c r="E112" s="73">
        <f>E113+E117</f>
        <v>244000</v>
      </c>
      <c r="F112" s="73">
        <f>F113+F117</f>
        <v>-190000</v>
      </c>
      <c r="G112" s="73">
        <f>SUM(H112:O112)</f>
        <v>54000</v>
      </c>
      <c r="H112" s="73">
        <f>H113+H117</f>
        <v>54000</v>
      </c>
      <c r="I112" s="73">
        <f aca="true" t="shared" si="40" ref="I112:O112">I113+I117</f>
        <v>0</v>
      </c>
      <c r="J112" s="73">
        <f t="shared" si="40"/>
        <v>0</v>
      </c>
      <c r="K112" s="73">
        <f t="shared" si="40"/>
        <v>0</v>
      </c>
      <c r="L112" s="73">
        <f t="shared" si="40"/>
        <v>0</v>
      </c>
      <c r="M112" s="73">
        <f t="shared" si="40"/>
        <v>0</v>
      </c>
      <c r="N112" s="73">
        <f t="shared" si="40"/>
        <v>0</v>
      </c>
      <c r="O112" s="73">
        <f t="shared" si="40"/>
        <v>0</v>
      </c>
    </row>
    <row r="113" spans="1:15" s="9" customFormat="1" ht="24" customHeight="1">
      <c r="A113" s="13"/>
      <c r="B113" s="61" t="s">
        <v>694</v>
      </c>
      <c r="C113" s="169" t="s">
        <v>1150</v>
      </c>
      <c r="D113" s="170"/>
      <c r="E113" s="11">
        <f>E114</f>
        <v>150000</v>
      </c>
      <c r="F113" s="11">
        <f>F114</f>
        <v>-150000</v>
      </c>
      <c r="G113" s="11">
        <f>SUM(H113:O113)</f>
        <v>0</v>
      </c>
      <c r="H113" s="11">
        <f>H114</f>
        <v>0</v>
      </c>
      <c r="I113" s="11">
        <f aca="true" t="shared" si="41" ref="I113:O114">I114</f>
        <v>0</v>
      </c>
      <c r="J113" s="11">
        <f t="shared" si="41"/>
        <v>0</v>
      </c>
      <c r="K113" s="11">
        <f t="shared" si="41"/>
        <v>0</v>
      </c>
      <c r="L113" s="11">
        <f t="shared" si="41"/>
        <v>0</v>
      </c>
      <c r="M113" s="11">
        <f t="shared" si="41"/>
        <v>0</v>
      </c>
      <c r="N113" s="11">
        <f t="shared" si="41"/>
        <v>0</v>
      </c>
      <c r="O113" s="11">
        <f t="shared" si="41"/>
        <v>0</v>
      </c>
    </row>
    <row r="114" spans="1:15" ht="21" customHeight="1">
      <c r="A114" s="42"/>
      <c r="B114" s="40"/>
      <c r="C114" s="31" t="s">
        <v>1151</v>
      </c>
      <c r="D114" s="37" t="s">
        <v>703</v>
      </c>
      <c r="E114" s="38">
        <f>E115</f>
        <v>150000</v>
      </c>
      <c r="F114" s="38">
        <f>F115</f>
        <v>-150000</v>
      </c>
      <c r="G114" s="38">
        <f>SUM(H114:O114)</f>
        <v>0</v>
      </c>
      <c r="H114" s="38">
        <f>H115</f>
        <v>0</v>
      </c>
      <c r="I114" s="38">
        <f t="shared" si="41"/>
        <v>0</v>
      </c>
      <c r="J114" s="38">
        <f t="shared" si="41"/>
        <v>0</v>
      </c>
      <c r="K114" s="38">
        <f t="shared" si="41"/>
        <v>0</v>
      </c>
      <c r="L114" s="38">
        <f t="shared" si="41"/>
        <v>0</v>
      </c>
      <c r="M114" s="38">
        <f t="shared" si="41"/>
        <v>0</v>
      </c>
      <c r="N114" s="38">
        <f t="shared" si="41"/>
        <v>0</v>
      </c>
      <c r="O114" s="38">
        <f t="shared" si="41"/>
        <v>0</v>
      </c>
    </row>
    <row r="115" spans="1:15" ht="18" customHeight="1">
      <c r="A115" s="42"/>
      <c r="B115" s="40"/>
      <c r="C115" s="31" t="s">
        <v>1152</v>
      </c>
      <c r="D115" s="37" t="s">
        <v>704</v>
      </c>
      <c r="E115" s="38">
        <f>SUM(E116:E116)</f>
        <v>150000</v>
      </c>
      <c r="F115" s="38">
        <f>SUM(F116:F116)</f>
        <v>-150000</v>
      </c>
      <c r="G115" s="38">
        <f>SUM(H115:O115)</f>
        <v>0</v>
      </c>
      <c r="H115" s="38">
        <f aca="true" t="shared" si="42" ref="H115:O115">SUM(H116:H116)</f>
        <v>0</v>
      </c>
      <c r="I115" s="38">
        <f t="shared" si="42"/>
        <v>0</v>
      </c>
      <c r="J115" s="38">
        <f t="shared" si="42"/>
        <v>0</v>
      </c>
      <c r="K115" s="38">
        <f t="shared" si="42"/>
        <v>0</v>
      </c>
      <c r="L115" s="38">
        <f t="shared" si="42"/>
        <v>0</v>
      </c>
      <c r="M115" s="38">
        <f t="shared" si="42"/>
        <v>0</v>
      </c>
      <c r="N115" s="38">
        <f t="shared" si="42"/>
        <v>0</v>
      </c>
      <c r="O115" s="38">
        <f t="shared" si="42"/>
        <v>0</v>
      </c>
    </row>
    <row r="116" spans="1:15" s="96" customFormat="1" ht="25.5" customHeight="1">
      <c r="A116" s="89" t="s">
        <v>1153</v>
      </c>
      <c r="B116" s="89"/>
      <c r="C116" s="91" t="s">
        <v>1154</v>
      </c>
      <c r="D116" s="152" t="s">
        <v>1155</v>
      </c>
      <c r="E116" s="93">
        <v>150000</v>
      </c>
      <c r="F116" s="93">
        <f>G116-E116</f>
        <v>-150000</v>
      </c>
      <c r="G116" s="93">
        <f>SUM(H116:O116)</f>
        <v>0</v>
      </c>
      <c r="H116" s="93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</row>
    <row r="117" spans="1:15" s="9" customFormat="1" ht="24" customHeight="1">
      <c r="A117" s="13"/>
      <c r="B117" s="61" t="s">
        <v>694</v>
      </c>
      <c r="C117" s="169" t="s">
        <v>1160</v>
      </c>
      <c r="D117" s="170"/>
      <c r="E117" s="11">
        <f>E118</f>
        <v>94000</v>
      </c>
      <c r="F117" s="11">
        <f>F118</f>
        <v>-40000</v>
      </c>
      <c r="G117" s="11">
        <f aca="true" t="shared" si="43" ref="G117:G124">SUM(H117:O117)</f>
        <v>54000</v>
      </c>
      <c r="H117" s="11">
        <f>H118</f>
        <v>54000</v>
      </c>
      <c r="I117" s="11">
        <f aca="true" t="shared" si="44" ref="I117:O117">I118</f>
        <v>0</v>
      </c>
      <c r="J117" s="11">
        <f t="shared" si="44"/>
        <v>0</v>
      </c>
      <c r="K117" s="11">
        <f t="shared" si="44"/>
        <v>0</v>
      </c>
      <c r="L117" s="11">
        <f t="shared" si="44"/>
        <v>0</v>
      </c>
      <c r="M117" s="11">
        <f t="shared" si="44"/>
        <v>0</v>
      </c>
      <c r="N117" s="11">
        <f t="shared" si="44"/>
        <v>0</v>
      </c>
      <c r="O117" s="11">
        <f t="shared" si="44"/>
        <v>0</v>
      </c>
    </row>
    <row r="118" spans="1:15" ht="21" customHeight="1">
      <c r="A118" s="42"/>
      <c r="B118" s="40"/>
      <c r="C118" s="31">
        <v>34</v>
      </c>
      <c r="D118" s="37" t="s">
        <v>703</v>
      </c>
      <c r="E118" s="38">
        <f>E119+E121</f>
        <v>94000</v>
      </c>
      <c r="F118" s="38">
        <f>F119+F121</f>
        <v>-40000</v>
      </c>
      <c r="G118" s="38">
        <f t="shared" si="43"/>
        <v>54000</v>
      </c>
      <c r="H118" s="38">
        <f>H119+H121</f>
        <v>54000</v>
      </c>
      <c r="I118" s="38">
        <f aca="true" t="shared" si="45" ref="I118:O118">I119+I121</f>
        <v>0</v>
      </c>
      <c r="J118" s="38">
        <f t="shared" si="45"/>
        <v>0</v>
      </c>
      <c r="K118" s="38">
        <f t="shared" si="45"/>
        <v>0</v>
      </c>
      <c r="L118" s="38">
        <f t="shared" si="45"/>
        <v>0</v>
      </c>
      <c r="M118" s="38">
        <f t="shared" si="45"/>
        <v>0</v>
      </c>
      <c r="N118" s="38">
        <f t="shared" si="45"/>
        <v>0</v>
      </c>
      <c r="O118" s="38">
        <f t="shared" si="45"/>
        <v>0</v>
      </c>
    </row>
    <row r="119" spans="1:15" ht="18" customHeight="1">
      <c r="A119" s="42"/>
      <c r="B119" s="40"/>
      <c r="C119" s="31" t="s">
        <v>1162</v>
      </c>
      <c r="D119" s="37" t="s">
        <v>1165</v>
      </c>
      <c r="E119" s="38">
        <f>E120</f>
        <v>3000</v>
      </c>
      <c r="F119" s="38">
        <f>F120</f>
        <v>-3000</v>
      </c>
      <c r="G119" s="38">
        <f>SUM(H119:O119)</f>
        <v>0</v>
      </c>
      <c r="H119" s="38">
        <f>H120</f>
        <v>0</v>
      </c>
      <c r="I119" s="38">
        <f aca="true" t="shared" si="46" ref="I119:O119">I120</f>
        <v>0</v>
      </c>
      <c r="J119" s="38">
        <f t="shared" si="46"/>
        <v>0</v>
      </c>
      <c r="K119" s="38">
        <f t="shared" si="46"/>
        <v>0</v>
      </c>
      <c r="L119" s="38">
        <f t="shared" si="46"/>
        <v>0</v>
      </c>
      <c r="M119" s="38">
        <f t="shared" si="46"/>
        <v>0</v>
      </c>
      <c r="N119" s="38">
        <f t="shared" si="46"/>
        <v>0</v>
      </c>
      <c r="O119" s="38">
        <f t="shared" si="46"/>
        <v>0</v>
      </c>
    </row>
    <row r="120" spans="1:15" s="96" customFormat="1" ht="15" customHeight="1">
      <c r="A120" s="89" t="s">
        <v>1161</v>
      </c>
      <c r="B120" s="89"/>
      <c r="C120" s="91" t="s">
        <v>1163</v>
      </c>
      <c r="D120" s="92" t="s">
        <v>1164</v>
      </c>
      <c r="E120" s="93">
        <v>3000</v>
      </c>
      <c r="F120" s="93">
        <f>G120-E120</f>
        <v>-3000</v>
      </c>
      <c r="G120" s="93">
        <f>SUM(H120:O120)</f>
        <v>0</v>
      </c>
      <c r="H120" s="93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</row>
    <row r="121" spans="1:15" ht="18" customHeight="1">
      <c r="A121" s="42"/>
      <c r="B121" s="40"/>
      <c r="C121" s="31">
        <v>343</v>
      </c>
      <c r="D121" s="37" t="s">
        <v>704</v>
      </c>
      <c r="E121" s="38">
        <f>SUM(E122:E124)</f>
        <v>91000</v>
      </c>
      <c r="F121" s="38">
        <f>SUM(F122:F124)</f>
        <v>-37000</v>
      </c>
      <c r="G121" s="38">
        <f t="shared" si="43"/>
        <v>54000</v>
      </c>
      <c r="H121" s="38">
        <f aca="true" t="shared" si="47" ref="H121:O121">SUM(H122:H124)</f>
        <v>54000</v>
      </c>
      <c r="I121" s="38">
        <f t="shared" si="47"/>
        <v>0</v>
      </c>
      <c r="J121" s="38">
        <f t="shared" si="47"/>
        <v>0</v>
      </c>
      <c r="K121" s="38">
        <f t="shared" si="47"/>
        <v>0</v>
      </c>
      <c r="L121" s="38">
        <f t="shared" si="47"/>
        <v>0</v>
      </c>
      <c r="M121" s="38">
        <f t="shared" si="47"/>
        <v>0</v>
      </c>
      <c r="N121" s="38">
        <f>SUM(N122:N124)</f>
        <v>0</v>
      </c>
      <c r="O121" s="38">
        <f t="shared" si="47"/>
        <v>0</v>
      </c>
    </row>
    <row r="122" spans="1:15" s="96" customFormat="1" ht="15" customHeight="1">
      <c r="A122" s="89" t="s">
        <v>440</v>
      </c>
      <c r="B122" s="89"/>
      <c r="C122" s="91">
        <v>3431</v>
      </c>
      <c r="D122" s="92" t="s">
        <v>705</v>
      </c>
      <c r="E122" s="93">
        <v>83000</v>
      </c>
      <c r="F122" s="93">
        <f>G122-E122</f>
        <v>-33000</v>
      </c>
      <c r="G122" s="93">
        <f t="shared" si="43"/>
        <v>50000</v>
      </c>
      <c r="H122" s="93">
        <v>50000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</row>
    <row r="123" spans="1:15" s="96" customFormat="1" ht="15" customHeight="1">
      <c r="A123" s="89" t="s">
        <v>441</v>
      </c>
      <c r="B123" s="89"/>
      <c r="C123" s="91" t="s">
        <v>912</v>
      </c>
      <c r="D123" s="92" t="s">
        <v>913</v>
      </c>
      <c r="E123" s="93">
        <v>3000</v>
      </c>
      <c r="F123" s="93">
        <f>G123-E123</f>
        <v>0</v>
      </c>
      <c r="G123" s="93">
        <f t="shared" si="43"/>
        <v>3000</v>
      </c>
      <c r="H123" s="93">
        <v>3000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</row>
    <row r="124" spans="1:15" s="96" customFormat="1" ht="15" customHeight="1">
      <c r="A124" s="89" t="s">
        <v>442</v>
      </c>
      <c r="B124" s="89"/>
      <c r="C124" s="91">
        <v>3433</v>
      </c>
      <c r="D124" s="92" t="s">
        <v>706</v>
      </c>
      <c r="E124" s="93">
        <v>5000</v>
      </c>
      <c r="F124" s="93">
        <f>G124-E124</f>
        <v>-4000</v>
      </c>
      <c r="G124" s="93">
        <f t="shared" si="43"/>
        <v>1000</v>
      </c>
      <c r="H124" s="93">
        <v>1000</v>
      </c>
      <c r="I124" s="93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</row>
    <row r="125" spans="1:15" s="9" customFormat="1" ht="27" customHeight="1">
      <c r="A125" s="72"/>
      <c r="B125" s="70"/>
      <c r="C125" s="179" t="s">
        <v>699</v>
      </c>
      <c r="D125" s="180"/>
      <c r="E125" s="73">
        <f>E126+E131+E138+E142+E149</f>
        <v>2270000</v>
      </c>
      <c r="F125" s="73">
        <f>F126+F131+F138+F142+F149</f>
        <v>-715000</v>
      </c>
      <c r="G125" s="73">
        <f aca="true" t="shared" si="48" ref="G125:G148">SUM(H125:O125)</f>
        <v>1555000</v>
      </c>
      <c r="H125" s="73">
        <f aca="true" t="shared" si="49" ref="H125:O125">H126+H131+H138+H142+H149</f>
        <v>765000</v>
      </c>
      <c r="I125" s="73">
        <f t="shared" si="49"/>
        <v>0</v>
      </c>
      <c r="J125" s="73">
        <f t="shared" si="49"/>
        <v>0</v>
      </c>
      <c r="K125" s="73">
        <f t="shared" si="49"/>
        <v>0</v>
      </c>
      <c r="L125" s="73">
        <f t="shared" si="49"/>
        <v>0</v>
      </c>
      <c r="M125" s="73">
        <f t="shared" si="49"/>
        <v>0</v>
      </c>
      <c r="N125" s="73">
        <f t="shared" si="49"/>
        <v>0</v>
      </c>
      <c r="O125" s="73">
        <f t="shared" si="49"/>
        <v>790000</v>
      </c>
    </row>
    <row r="126" spans="1:15" s="9" customFormat="1" ht="24" customHeight="1">
      <c r="A126" s="13"/>
      <c r="B126" s="61" t="s">
        <v>693</v>
      </c>
      <c r="C126" s="169" t="s">
        <v>1001</v>
      </c>
      <c r="D126" s="170"/>
      <c r="E126" s="11">
        <f>E127</f>
        <v>20000</v>
      </c>
      <c r="F126" s="11">
        <f>F127</f>
        <v>-5000</v>
      </c>
      <c r="G126" s="11">
        <f t="shared" si="48"/>
        <v>15000</v>
      </c>
      <c r="H126" s="11">
        <f>H127</f>
        <v>15000</v>
      </c>
      <c r="I126" s="11">
        <f aca="true" t="shared" si="50" ref="I126:O126">I127</f>
        <v>0</v>
      </c>
      <c r="J126" s="11">
        <f t="shared" si="50"/>
        <v>0</v>
      </c>
      <c r="K126" s="11">
        <f t="shared" si="50"/>
        <v>0</v>
      </c>
      <c r="L126" s="11">
        <f t="shared" si="50"/>
        <v>0</v>
      </c>
      <c r="M126" s="11">
        <f t="shared" si="50"/>
        <v>0</v>
      </c>
      <c r="N126" s="11">
        <f t="shared" si="50"/>
        <v>0</v>
      </c>
      <c r="O126" s="11">
        <f t="shared" si="50"/>
        <v>0</v>
      </c>
    </row>
    <row r="127" spans="1:15" ht="21" customHeight="1">
      <c r="A127" s="42"/>
      <c r="B127" s="40"/>
      <c r="C127" s="31">
        <v>32</v>
      </c>
      <c r="D127" s="37" t="s">
        <v>20</v>
      </c>
      <c r="E127" s="38">
        <f aca="true" t="shared" si="51" ref="E127:O127">E128</f>
        <v>20000</v>
      </c>
      <c r="F127" s="38">
        <f>F128</f>
        <v>-5000</v>
      </c>
      <c r="G127" s="38">
        <f t="shared" si="48"/>
        <v>15000</v>
      </c>
      <c r="H127" s="38">
        <f t="shared" si="51"/>
        <v>15000</v>
      </c>
      <c r="I127" s="38">
        <f t="shared" si="51"/>
        <v>0</v>
      </c>
      <c r="J127" s="38">
        <f t="shared" si="51"/>
        <v>0</v>
      </c>
      <c r="K127" s="38">
        <f t="shared" si="51"/>
        <v>0</v>
      </c>
      <c r="L127" s="38">
        <f t="shared" si="51"/>
        <v>0</v>
      </c>
      <c r="M127" s="38">
        <f t="shared" si="51"/>
        <v>0</v>
      </c>
      <c r="N127" s="38">
        <f t="shared" si="51"/>
        <v>0</v>
      </c>
      <c r="O127" s="38">
        <f t="shared" si="51"/>
        <v>0</v>
      </c>
    </row>
    <row r="128" spans="1:15" ht="18" customHeight="1">
      <c r="A128" s="42"/>
      <c r="B128" s="40"/>
      <c r="C128" s="31">
        <v>329</v>
      </c>
      <c r="D128" s="37" t="s">
        <v>707</v>
      </c>
      <c r="E128" s="38">
        <f>SUM(E129:E130)</f>
        <v>20000</v>
      </c>
      <c r="F128" s="38">
        <f>SUM(F129:F130)</f>
        <v>-5000</v>
      </c>
      <c r="G128" s="38">
        <f t="shared" si="48"/>
        <v>15000</v>
      </c>
      <c r="H128" s="38">
        <f aca="true" t="shared" si="52" ref="H128:O128">SUM(H129:H130)</f>
        <v>15000</v>
      </c>
      <c r="I128" s="38">
        <f t="shared" si="52"/>
        <v>0</v>
      </c>
      <c r="J128" s="38">
        <f t="shared" si="52"/>
        <v>0</v>
      </c>
      <c r="K128" s="38">
        <f t="shared" si="52"/>
        <v>0</v>
      </c>
      <c r="L128" s="38">
        <f t="shared" si="52"/>
        <v>0</v>
      </c>
      <c r="M128" s="38">
        <f t="shared" si="52"/>
        <v>0</v>
      </c>
      <c r="N128" s="38">
        <f>SUM(N129:N130)</f>
        <v>0</v>
      </c>
      <c r="O128" s="38">
        <f t="shared" si="52"/>
        <v>0</v>
      </c>
    </row>
    <row r="129" spans="1:15" s="96" customFormat="1" ht="15" customHeight="1">
      <c r="A129" s="89" t="s">
        <v>443</v>
      </c>
      <c r="B129" s="89"/>
      <c r="C129" s="91">
        <v>3299</v>
      </c>
      <c r="D129" s="92" t="s">
        <v>708</v>
      </c>
      <c r="E129" s="93">
        <v>20000</v>
      </c>
      <c r="F129" s="93">
        <f>G129-E129</f>
        <v>-5000</v>
      </c>
      <c r="G129" s="93">
        <f t="shared" si="48"/>
        <v>15000</v>
      </c>
      <c r="H129" s="93">
        <v>15000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</row>
    <row r="130" spans="1:15" s="96" customFormat="1" ht="15" customHeight="1">
      <c r="A130" s="89" t="s">
        <v>444</v>
      </c>
      <c r="B130" s="89"/>
      <c r="C130" s="91" t="s">
        <v>43</v>
      </c>
      <c r="D130" s="92" t="s">
        <v>709</v>
      </c>
      <c r="E130" s="93">
        <v>0</v>
      </c>
      <c r="F130" s="93">
        <f>G130-E130</f>
        <v>0</v>
      </c>
      <c r="G130" s="97">
        <f t="shared" si="48"/>
        <v>0</v>
      </c>
      <c r="H130" s="93">
        <v>0</v>
      </c>
      <c r="I130" s="95">
        <v>0</v>
      </c>
      <c r="J130" s="95">
        <v>0</v>
      </c>
      <c r="K130" s="93">
        <v>0</v>
      </c>
      <c r="L130" s="95">
        <v>0</v>
      </c>
      <c r="M130" s="95">
        <v>0</v>
      </c>
      <c r="N130" s="95">
        <v>0</v>
      </c>
      <c r="O130" s="95">
        <v>0</v>
      </c>
    </row>
    <row r="131" spans="1:15" s="9" customFormat="1" ht="24" customHeight="1">
      <c r="A131" s="13"/>
      <c r="B131" s="61" t="s">
        <v>693</v>
      </c>
      <c r="C131" s="169" t="s">
        <v>623</v>
      </c>
      <c r="D131" s="170"/>
      <c r="E131" s="11">
        <f aca="true" t="shared" si="53" ref="E131:O131">E132</f>
        <v>2000000</v>
      </c>
      <c r="F131" s="11">
        <f t="shared" si="53"/>
        <v>-610000</v>
      </c>
      <c r="G131" s="11">
        <f>SUM(H131:O131)</f>
        <v>1390000</v>
      </c>
      <c r="H131" s="11">
        <f t="shared" si="53"/>
        <v>600000</v>
      </c>
      <c r="I131" s="11">
        <f t="shared" si="53"/>
        <v>0</v>
      </c>
      <c r="J131" s="11">
        <f t="shared" si="53"/>
        <v>0</v>
      </c>
      <c r="K131" s="11">
        <f t="shared" si="53"/>
        <v>0</v>
      </c>
      <c r="L131" s="11">
        <f t="shared" si="53"/>
        <v>0</v>
      </c>
      <c r="M131" s="11">
        <f t="shared" si="53"/>
        <v>0</v>
      </c>
      <c r="N131" s="11">
        <f t="shared" si="53"/>
        <v>0</v>
      </c>
      <c r="O131" s="11">
        <f t="shared" si="53"/>
        <v>790000</v>
      </c>
    </row>
    <row r="132" spans="1:15" ht="21" customHeight="1">
      <c r="A132" s="42"/>
      <c r="B132" s="40"/>
      <c r="C132" s="31">
        <v>38</v>
      </c>
      <c r="D132" s="37" t="s">
        <v>710</v>
      </c>
      <c r="E132" s="38">
        <f>SUM(E133+E135)</f>
        <v>2000000</v>
      </c>
      <c r="F132" s="38">
        <f>SUM(F133+F135)</f>
        <v>-610000</v>
      </c>
      <c r="G132" s="38">
        <f t="shared" si="48"/>
        <v>1390000</v>
      </c>
      <c r="H132" s="38">
        <f aca="true" t="shared" si="54" ref="H132:O132">SUM(H133+H135)</f>
        <v>600000</v>
      </c>
      <c r="I132" s="38">
        <f t="shared" si="54"/>
        <v>0</v>
      </c>
      <c r="J132" s="38">
        <f t="shared" si="54"/>
        <v>0</v>
      </c>
      <c r="K132" s="38">
        <f t="shared" si="54"/>
        <v>0</v>
      </c>
      <c r="L132" s="38">
        <f t="shared" si="54"/>
        <v>0</v>
      </c>
      <c r="M132" s="38">
        <f t="shared" si="54"/>
        <v>0</v>
      </c>
      <c r="N132" s="38">
        <f>SUM(N133+N135)</f>
        <v>0</v>
      </c>
      <c r="O132" s="38">
        <f t="shared" si="54"/>
        <v>790000</v>
      </c>
    </row>
    <row r="133" spans="1:15" ht="17.25" customHeight="1">
      <c r="A133" s="42"/>
      <c r="B133" s="40"/>
      <c r="C133" s="31">
        <v>381</v>
      </c>
      <c r="D133" s="37" t="s">
        <v>711</v>
      </c>
      <c r="E133" s="38">
        <f aca="true" t="shared" si="55" ref="E133:O133">E134</f>
        <v>1550000</v>
      </c>
      <c r="F133" s="38">
        <f t="shared" si="55"/>
        <v>-350000</v>
      </c>
      <c r="G133" s="38">
        <f t="shared" si="48"/>
        <v>1200000</v>
      </c>
      <c r="H133" s="38">
        <f t="shared" si="55"/>
        <v>600000</v>
      </c>
      <c r="I133" s="38">
        <f t="shared" si="55"/>
        <v>0</v>
      </c>
      <c r="J133" s="38">
        <f t="shared" si="55"/>
        <v>0</v>
      </c>
      <c r="K133" s="38">
        <f t="shared" si="55"/>
        <v>0</v>
      </c>
      <c r="L133" s="38">
        <f t="shared" si="55"/>
        <v>0</v>
      </c>
      <c r="M133" s="38">
        <f t="shared" si="55"/>
        <v>0</v>
      </c>
      <c r="N133" s="38">
        <f t="shared" si="55"/>
        <v>0</v>
      </c>
      <c r="O133" s="38">
        <f t="shared" si="55"/>
        <v>600000</v>
      </c>
    </row>
    <row r="134" spans="1:15" s="96" customFormat="1" ht="15" customHeight="1">
      <c r="A134" s="98" t="s">
        <v>445</v>
      </c>
      <c r="B134" s="89"/>
      <c r="C134" s="91">
        <v>3811</v>
      </c>
      <c r="D134" s="92" t="s">
        <v>712</v>
      </c>
      <c r="E134" s="93">
        <v>1550000</v>
      </c>
      <c r="F134" s="93">
        <f>G134-E134</f>
        <v>-350000</v>
      </c>
      <c r="G134" s="93">
        <f t="shared" si="48"/>
        <v>1200000</v>
      </c>
      <c r="H134" s="97">
        <v>600000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600000</v>
      </c>
    </row>
    <row r="135" spans="1:15" ht="17.25" customHeight="1">
      <c r="A135" s="45"/>
      <c r="B135" s="40"/>
      <c r="C135" s="31" t="s">
        <v>56</v>
      </c>
      <c r="D135" s="37" t="s">
        <v>713</v>
      </c>
      <c r="E135" s="38">
        <f>SUM(E136:E137)</f>
        <v>450000</v>
      </c>
      <c r="F135" s="38">
        <f>SUM(F136:F137)</f>
        <v>-260000</v>
      </c>
      <c r="G135" s="38">
        <f t="shared" si="48"/>
        <v>190000</v>
      </c>
      <c r="H135" s="44">
        <f>SUM(H136:H137)</f>
        <v>0</v>
      </c>
      <c r="I135" s="44">
        <f aca="true" t="shared" si="56" ref="I135:O135">SUM(I136:I137)</f>
        <v>0</v>
      </c>
      <c r="J135" s="44">
        <f t="shared" si="56"/>
        <v>0</v>
      </c>
      <c r="K135" s="44">
        <f t="shared" si="56"/>
        <v>0</v>
      </c>
      <c r="L135" s="44">
        <f t="shared" si="56"/>
        <v>0</v>
      </c>
      <c r="M135" s="44">
        <f t="shared" si="56"/>
        <v>0</v>
      </c>
      <c r="N135" s="44">
        <f t="shared" si="56"/>
        <v>0</v>
      </c>
      <c r="O135" s="44">
        <f t="shared" si="56"/>
        <v>190000</v>
      </c>
    </row>
    <row r="136" spans="1:15" s="96" customFormat="1" ht="14.25" customHeight="1">
      <c r="A136" s="98" t="s">
        <v>446</v>
      </c>
      <c r="B136" s="89"/>
      <c r="C136" s="91" t="s">
        <v>57</v>
      </c>
      <c r="D136" s="92" t="s">
        <v>915</v>
      </c>
      <c r="E136" s="93">
        <v>0</v>
      </c>
      <c r="F136" s="93">
        <f>G136-E136</f>
        <v>0</v>
      </c>
      <c r="G136" s="93">
        <f t="shared" si="48"/>
        <v>0</v>
      </c>
      <c r="H136" s="97">
        <v>0</v>
      </c>
      <c r="I136" s="95">
        <v>0</v>
      </c>
      <c r="J136" s="93">
        <v>0</v>
      </c>
      <c r="K136" s="97"/>
      <c r="L136" s="95">
        <v>0</v>
      </c>
      <c r="M136" s="95">
        <v>0</v>
      </c>
      <c r="N136" s="95">
        <v>0</v>
      </c>
      <c r="O136" s="93">
        <v>0</v>
      </c>
    </row>
    <row r="137" spans="1:15" s="96" customFormat="1" ht="14.25" customHeight="1">
      <c r="A137" s="98" t="s">
        <v>625</v>
      </c>
      <c r="B137" s="89"/>
      <c r="C137" s="91" t="s">
        <v>57</v>
      </c>
      <c r="D137" s="92" t="s">
        <v>1166</v>
      </c>
      <c r="E137" s="93">
        <v>450000</v>
      </c>
      <c r="F137" s="93">
        <f>G137-E137</f>
        <v>-260000</v>
      </c>
      <c r="G137" s="93">
        <f>SUM(H137:O137)</f>
        <v>190000</v>
      </c>
      <c r="H137" s="97">
        <v>0</v>
      </c>
      <c r="I137" s="95">
        <v>0</v>
      </c>
      <c r="J137" s="93">
        <v>0</v>
      </c>
      <c r="K137" s="97"/>
      <c r="L137" s="95">
        <v>0</v>
      </c>
      <c r="M137" s="95">
        <v>0</v>
      </c>
      <c r="N137" s="95">
        <v>0</v>
      </c>
      <c r="O137" s="93">
        <v>190000</v>
      </c>
    </row>
    <row r="138" spans="1:15" s="9" customFormat="1" ht="24" customHeight="1">
      <c r="A138" s="13"/>
      <c r="B138" s="61" t="s">
        <v>692</v>
      </c>
      <c r="C138" s="169" t="s">
        <v>624</v>
      </c>
      <c r="D138" s="170"/>
      <c r="E138" s="11">
        <f>E139</f>
        <v>20000</v>
      </c>
      <c r="F138" s="11">
        <f>F139</f>
        <v>-20000</v>
      </c>
      <c r="G138" s="11">
        <f t="shared" si="48"/>
        <v>0</v>
      </c>
      <c r="H138" s="11">
        <f>H139</f>
        <v>0</v>
      </c>
      <c r="I138" s="11">
        <f aca="true" t="shared" si="57" ref="I138:O138">I139</f>
        <v>0</v>
      </c>
      <c r="J138" s="11">
        <f t="shared" si="57"/>
        <v>0</v>
      </c>
      <c r="K138" s="11">
        <f t="shared" si="57"/>
        <v>0</v>
      </c>
      <c r="L138" s="11">
        <f t="shared" si="57"/>
        <v>0</v>
      </c>
      <c r="M138" s="11">
        <f t="shared" si="57"/>
        <v>0</v>
      </c>
      <c r="N138" s="11">
        <f t="shared" si="57"/>
        <v>0</v>
      </c>
      <c r="O138" s="11">
        <f t="shared" si="57"/>
        <v>0</v>
      </c>
    </row>
    <row r="139" spans="1:15" ht="21" customHeight="1">
      <c r="A139" s="42"/>
      <c r="B139" s="40"/>
      <c r="C139" s="31">
        <v>32</v>
      </c>
      <c r="D139" s="37" t="s">
        <v>20</v>
      </c>
      <c r="E139" s="38">
        <f aca="true" t="shared" si="58" ref="E139:O139">E140</f>
        <v>20000</v>
      </c>
      <c r="F139" s="38">
        <f t="shared" si="58"/>
        <v>-20000</v>
      </c>
      <c r="G139" s="38">
        <f t="shared" si="48"/>
        <v>0</v>
      </c>
      <c r="H139" s="38">
        <f t="shared" si="58"/>
        <v>0</v>
      </c>
      <c r="I139" s="38">
        <f t="shared" si="58"/>
        <v>0</v>
      </c>
      <c r="J139" s="38">
        <f t="shared" si="58"/>
        <v>0</v>
      </c>
      <c r="K139" s="38">
        <f t="shared" si="58"/>
        <v>0</v>
      </c>
      <c r="L139" s="38">
        <f t="shared" si="58"/>
        <v>0</v>
      </c>
      <c r="M139" s="38">
        <f t="shared" si="58"/>
        <v>0</v>
      </c>
      <c r="N139" s="38">
        <f t="shared" si="58"/>
        <v>0</v>
      </c>
      <c r="O139" s="38">
        <f t="shared" si="58"/>
        <v>0</v>
      </c>
    </row>
    <row r="140" spans="1:15" ht="17.25" customHeight="1">
      <c r="A140" s="42"/>
      <c r="B140" s="40"/>
      <c r="C140" s="31">
        <v>329</v>
      </c>
      <c r="D140" s="37" t="s">
        <v>707</v>
      </c>
      <c r="E140" s="38">
        <f>E141</f>
        <v>20000</v>
      </c>
      <c r="F140" s="38">
        <f>F141</f>
        <v>-20000</v>
      </c>
      <c r="G140" s="38">
        <f t="shared" si="48"/>
        <v>0</v>
      </c>
      <c r="H140" s="38">
        <f>H141</f>
        <v>0</v>
      </c>
      <c r="I140" s="38">
        <f aca="true" t="shared" si="59" ref="I140:O140">SUM(I141:I143)</f>
        <v>0</v>
      </c>
      <c r="J140" s="38">
        <f t="shared" si="59"/>
        <v>0</v>
      </c>
      <c r="K140" s="38">
        <f t="shared" si="59"/>
        <v>0</v>
      </c>
      <c r="L140" s="38">
        <f t="shared" si="59"/>
        <v>0</v>
      </c>
      <c r="M140" s="38">
        <f t="shared" si="59"/>
        <v>0</v>
      </c>
      <c r="N140" s="38">
        <f t="shared" si="59"/>
        <v>0</v>
      </c>
      <c r="O140" s="38">
        <f t="shared" si="59"/>
        <v>0</v>
      </c>
    </row>
    <row r="141" spans="1:15" s="96" customFormat="1" ht="15" customHeight="1">
      <c r="A141" s="89" t="s">
        <v>447</v>
      </c>
      <c r="B141" s="89"/>
      <c r="C141" s="91">
        <v>3299</v>
      </c>
      <c r="D141" s="92" t="s">
        <v>714</v>
      </c>
      <c r="E141" s="93">
        <v>20000</v>
      </c>
      <c r="F141" s="93">
        <f>G141-E141</f>
        <v>-20000</v>
      </c>
      <c r="G141" s="93">
        <f t="shared" si="48"/>
        <v>0</v>
      </c>
      <c r="H141" s="93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</row>
    <row r="142" spans="1:15" s="9" customFormat="1" ht="24" customHeight="1">
      <c r="A142" s="13"/>
      <c r="B142" s="61" t="s">
        <v>692</v>
      </c>
      <c r="C142" s="169" t="s">
        <v>655</v>
      </c>
      <c r="D142" s="170"/>
      <c r="E142" s="11">
        <f>E143</f>
        <v>30000</v>
      </c>
      <c r="F142" s="11">
        <f>F143</f>
        <v>0</v>
      </c>
      <c r="G142" s="11">
        <f>SUM(H142:O142)</f>
        <v>30000</v>
      </c>
      <c r="H142" s="11">
        <f>H143</f>
        <v>30000</v>
      </c>
      <c r="I142" s="11">
        <f aca="true" t="shared" si="60" ref="I142:O142">I143</f>
        <v>0</v>
      </c>
      <c r="J142" s="11">
        <f t="shared" si="60"/>
        <v>0</v>
      </c>
      <c r="K142" s="11">
        <f t="shared" si="60"/>
        <v>0</v>
      </c>
      <c r="L142" s="11">
        <f t="shared" si="60"/>
        <v>0</v>
      </c>
      <c r="M142" s="11">
        <f t="shared" si="60"/>
        <v>0</v>
      </c>
      <c r="N142" s="11">
        <f t="shared" si="60"/>
        <v>0</v>
      </c>
      <c r="O142" s="11">
        <f t="shared" si="60"/>
        <v>0</v>
      </c>
    </row>
    <row r="143" spans="1:15" ht="21" customHeight="1">
      <c r="A143" s="40"/>
      <c r="B143" s="40"/>
      <c r="C143" s="31">
        <v>38</v>
      </c>
      <c r="D143" s="37" t="s">
        <v>710</v>
      </c>
      <c r="E143" s="38">
        <f aca="true" t="shared" si="61" ref="E143:O143">E144</f>
        <v>30000</v>
      </c>
      <c r="F143" s="38">
        <f t="shared" si="61"/>
        <v>0</v>
      </c>
      <c r="G143" s="38">
        <f t="shared" si="48"/>
        <v>30000</v>
      </c>
      <c r="H143" s="38">
        <f t="shared" si="61"/>
        <v>30000</v>
      </c>
      <c r="I143" s="38">
        <f t="shared" si="61"/>
        <v>0</v>
      </c>
      <c r="J143" s="38">
        <f t="shared" si="61"/>
        <v>0</v>
      </c>
      <c r="K143" s="38">
        <f t="shared" si="61"/>
        <v>0</v>
      </c>
      <c r="L143" s="38">
        <f t="shared" si="61"/>
        <v>0</v>
      </c>
      <c r="M143" s="38">
        <f t="shared" si="61"/>
        <v>0</v>
      </c>
      <c r="N143" s="38">
        <f t="shared" si="61"/>
        <v>0</v>
      </c>
      <c r="O143" s="38">
        <f t="shared" si="61"/>
        <v>0</v>
      </c>
    </row>
    <row r="144" spans="1:15" ht="18" customHeight="1">
      <c r="A144" s="40"/>
      <c r="B144" s="40"/>
      <c r="C144" s="31">
        <v>381</v>
      </c>
      <c r="D144" s="37" t="s">
        <v>711</v>
      </c>
      <c r="E144" s="38">
        <f>E148</f>
        <v>30000</v>
      </c>
      <c r="F144" s="38">
        <f>F148</f>
        <v>0</v>
      </c>
      <c r="G144" s="38">
        <f t="shared" si="48"/>
        <v>30000</v>
      </c>
      <c r="H144" s="38">
        <f aca="true" t="shared" si="62" ref="H144:O144">H148</f>
        <v>30000</v>
      </c>
      <c r="I144" s="38">
        <f t="shared" si="62"/>
        <v>0</v>
      </c>
      <c r="J144" s="38">
        <f t="shared" si="62"/>
        <v>0</v>
      </c>
      <c r="K144" s="38">
        <f t="shared" si="62"/>
        <v>0</v>
      </c>
      <c r="L144" s="38">
        <f t="shared" si="62"/>
        <v>0</v>
      </c>
      <c r="M144" s="38">
        <f t="shared" si="62"/>
        <v>0</v>
      </c>
      <c r="N144" s="38">
        <f t="shared" si="62"/>
        <v>0</v>
      </c>
      <c r="O144" s="38">
        <f t="shared" si="62"/>
        <v>0</v>
      </c>
    </row>
    <row r="145" spans="1:15" s="134" customFormat="1" ht="17.25" customHeight="1">
      <c r="A145" s="172" t="s">
        <v>2</v>
      </c>
      <c r="B145" s="173" t="s">
        <v>44</v>
      </c>
      <c r="C145" s="174" t="s">
        <v>552</v>
      </c>
      <c r="D145" s="176" t="s">
        <v>59</v>
      </c>
      <c r="E145" s="177" t="s">
        <v>1134</v>
      </c>
      <c r="F145" s="177" t="s">
        <v>905</v>
      </c>
      <c r="G145" s="174" t="s">
        <v>1148</v>
      </c>
      <c r="H145" s="175" t="s">
        <v>1133</v>
      </c>
      <c r="I145" s="175"/>
      <c r="J145" s="175"/>
      <c r="K145" s="175"/>
      <c r="L145" s="175"/>
      <c r="M145" s="175"/>
      <c r="N145" s="175"/>
      <c r="O145" s="175"/>
    </row>
    <row r="146" spans="1:15" s="135" customFormat="1" ht="36" customHeight="1">
      <c r="A146" s="172"/>
      <c r="B146" s="172"/>
      <c r="C146" s="175"/>
      <c r="D146" s="176"/>
      <c r="E146" s="178"/>
      <c r="F146" s="178"/>
      <c r="G146" s="175"/>
      <c r="H146" s="104" t="s">
        <v>272</v>
      </c>
      <c r="I146" s="104" t="s">
        <v>45</v>
      </c>
      <c r="J146" s="104" t="s">
        <v>271</v>
      </c>
      <c r="K146" s="104" t="s">
        <v>273</v>
      </c>
      <c r="L146" s="104" t="s">
        <v>46</v>
      </c>
      <c r="M146" s="104" t="s">
        <v>731</v>
      </c>
      <c r="N146" s="104" t="s">
        <v>274</v>
      </c>
      <c r="O146" s="104" t="s">
        <v>621</v>
      </c>
    </row>
    <row r="147" spans="1:15" s="135" customFormat="1" ht="10.5" customHeight="1">
      <c r="A147" s="55">
        <v>1</v>
      </c>
      <c r="B147" s="55">
        <v>2</v>
      </c>
      <c r="C147" s="55">
        <v>3</v>
      </c>
      <c r="D147" s="55">
        <v>4</v>
      </c>
      <c r="E147" s="55">
        <v>5</v>
      </c>
      <c r="F147" s="55">
        <v>6</v>
      </c>
      <c r="G147" s="55">
        <v>7</v>
      </c>
      <c r="H147" s="55">
        <v>8</v>
      </c>
      <c r="I147" s="55">
        <v>9</v>
      </c>
      <c r="J147" s="55">
        <v>10</v>
      </c>
      <c r="K147" s="55">
        <v>11</v>
      </c>
      <c r="L147" s="55">
        <v>12</v>
      </c>
      <c r="M147" s="55">
        <v>13</v>
      </c>
      <c r="N147" s="55">
        <v>14</v>
      </c>
      <c r="O147" s="55">
        <v>15</v>
      </c>
    </row>
    <row r="148" spans="1:15" s="96" customFormat="1" ht="15" customHeight="1">
      <c r="A148" s="98" t="s">
        <v>448</v>
      </c>
      <c r="B148" s="89"/>
      <c r="C148" s="91">
        <v>3811</v>
      </c>
      <c r="D148" s="99" t="s">
        <v>715</v>
      </c>
      <c r="E148" s="93">
        <v>30000</v>
      </c>
      <c r="F148" s="93">
        <f>G148-E148</f>
        <v>0</v>
      </c>
      <c r="G148" s="93">
        <f t="shared" si="48"/>
        <v>30000</v>
      </c>
      <c r="H148" s="93">
        <v>30000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</row>
    <row r="149" spans="1:15" s="9" customFormat="1" ht="24" customHeight="1">
      <c r="A149" s="13"/>
      <c r="B149" s="61" t="s">
        <v>691</v>
      </c>
      <c r="C149" s="171" t="s">
        <v>1102</v>
      </c>
      <c r="D149" s="170"/>
      <c r="E149" s="11">
        <f>E150+E153</f>
        <v>200000</v>
      </c>
      <c r="F149" s="11">
        <f>F150+F153</f>
        <v>-80000</v>
      </c>
      <c r="G149" s="11">
        <f aca="true" t="shared" si="63" ref="G149:G155">SUM(H149:O149)</f>
        <v>120000</v>
      </c>
      <c r="H149" s="11">
        <f>H150+H153</f>
        <v>120000</v>
      </c>
      <c r="I149" s="11">
        <f aca="true" t="shared" si="64" ref="I149:O149">I150+I153</f>
        <v>0</v>
      </c>
      <c r="J149" s="11">
        <f t="shared" si="64"/>
        <v>0</v>
      </c>
      <c r="K149" s="11">
        <f t="shared" si="64"/>
        <v>0</v>
      </c>
      <c r="L149" s="11">
        <f t="shared" si="64"/>
        <v>0</v>
      </c>
      <c r="M149" s="11">
        <f t="shared" si="64"/>
        <v>0</v>
      </c>
      <c r="N149" s="11">
        <f t="shared" si="64"/>
        <v>0</v>
      </c>
      <c r="O149" s="11">
        <f t="shared" si="64"/>
        <v>0</v>
      </c>
    </row>
    <row r="150" spans="1:15" ht="21" customHeight="1">
      <c r="A150" s="42"/>
      <c r="B150" s="40"/>
      <c r="C150" s="31">
        <v>32</v>
      </c>
      <c r="D150" s="37" t="s">
        <v>20</v>
      </c>
      <c r="E150" s="38">
        <f aca="true" t="shared" si="65" ref="E150:O154">E151</f>
        <v>100000</v>
      </c>
      <c r="F150" s="38">
        <f t="shared" si="65"/>
        <v>-80000</v>
      </c>
      <c r="G150" s="38">
        <f t="shared" si="63"/>
        <v>20000</v>
      </c>
      <c r="H150" s="38">
        <f t="shared" si="65"/>
        <v>20000</v>
      </c>
      <c r="I150" s="38">
        <f t="shared" si="65"/>
        <v>0</v>
      </c>
      <c r="J150" s="38">
        <f t="shared" si="65"/>
        <v>0</v>
      </c>
      <c r="K150" s="38">
        <f t="shared" si="65"/>
        <v>0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0</v>
      </c>
    </row>
    <row r="151" spans="1:15" ht="18" customHeight="1">
      <c r="A151" s="42"/>
      <c r="B151" s="40"/>
      <c r="C151" s="31">
        <v>329</v>
      </c>
      <c r="D151" s="37" t="s">
        <v>707</v>
      </c>
      <c r="E151" s="38">
        <f>E152</f>
        <v>100000</v>
      </c>
      <c r="F151" s="38">
        <f>F152</f>
        <v>-80000</v>
      </c>
      <c r="G151" s="38">
        <f t="shared" si="63"/>
        <v>20000</v>
      </c>
      <c r="H151" s="38">
        <f>H152</f>
        <v>20000</v>
      </c>
      <c r="I151" s="38">
        <f t="shared" si="65"/>
        <v>0</v>
      </c>
      <c r="J151" s="38">
        <f t="shared" si="65"/>
        <v>0</v>
      </c>
      <c r="K151" s="38">
        <f t="shared" si="65"/>
        <v>0</v>
      </c>
      <c r="L151" s="38">
        <f t="shared" si="65"/>
        <v>0</v>
      </c>
      <c r="M151" s="38">
        <f t="shared" si="65"/>
        <v>0</v>
      </c>
      <c r="N151" s="38">
        <f t="shared" si="65"/>
        <v>0</v>
      </c>
      <c r="O151" s="38">
        <f t="shared" si="65"/>
        <v>0</v>
      </c>
    </row>
    <row r="152" spans="1:15" s="96" customFormat="1" ht="15" customHeight="1">
      <c r="A152" s="89" t="s">
        <v>449</v>
      </c>
      <c r="B152" s="89"/>
      <c r="C152" s="91">
        <v>3299</v>
      </c>
      <c r="D152" s="92" t="s">
        <v>1118</v>
      </c>
      <c r="E152" s="93">
        <v>100000</v>
      </c>
      <c r="F152" s="93">
        <f>G152-E152</f>
        <v>-80000</v>
      </c>
      <c r="G152" s="97">
        <f t="shared" si="63"/>
        <v>20000</v>
      </c>
      <c r="H152" s="97">
        <v>20000</v>
      </c>
      <c r="I152" s="93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</row>
    <row r="153" spans="1:15" ht="21" customHeight="1">
      <c r="A153" s="42"/>
      <c r="B153" s="40"/>
      <c r="C153" s="31" t="s">
        <v>583</v>
      </c>
      <c r="D153" s="37" t="s">
        <v>1006</v>
      </c>
      <c r="E153" s="38">
        <f t="shared" si="65"/>
        <v>100000</v>
      </c>
      <c r="F153" s="38">
        <f t="shared" si="65"/>
        <v>0</v>
      </c>
      <c r="G153" s="38">
        <f t="shared" si="63"/>
        <v>100000</v>
      </c>
      <c r="H153" s="38">
        <f t="shared" si="65"/>
        <v>100000</v>
      </c>
      <c r="I153" s="38">
        <f t="shared" si="65"/>
        <v>0</v>
      </c>
      <c r="J153" s="38">
        <f t="shared" si="65"/>
        <v>0</v>
      </c>
      <c r="K153" s="38">
        <f t="shared" si="65"/>
        <v>0</v>
      </c>
      <c r="L153" s="38">
        <f t="shared" si="65"/>
        <v>0</v>
      </c>
      <c r="M153" s="38">
        <f t="shared" si="65"/>
        <v>0</v>
      </c>
      <c r="N153" s="38">
        <f t="shared" si="65"/>
        <v>0</v>
      </c>
      <c r="O153" s="38">
        <f t="shared" si="65"/>
        <v>0</v>
      </c>
    </row>
    <row r="154" spans="1:15" ht="18" customHeight="1">
      <c r="A154" s="42"/>
      <c r="B154" s="40"/>
      <c r="C154" s="31" t="s">
        <v>584</v>
      </c>
      <c r="D154" s="37" t="s">
        <v>951</v>
      </c>
      <c r="E154" s="38">
        <f>E155</f>
        <v>100000</v>
      </c>
      <c r="F154" s="38">
        <f>F155</f>
        <v>0</v>
      </c>
      <c r="G154" s="38">
        <f t="shared" si="63"/>
        <v>100000</v>
      </c>
      <c r="H154" s="38">
        <f>H155</f>
        <v>100000</v>
      </c>
      <c r="I154" s="38">
        <f t="shared" si="65"/>
        <v>0</v>
      </c>
      <c r="J154" s="38">
        <f t="shared" si="65"/>
        <v>0</v>
      </c>
      <c r="K154" s="38">
        <f t="shared" si="65"/>
        <v>0</v>
      </c>
      <c r="L154" s="38">
        <f t="shared" si="65"/>
        <v>0</v>
      </c>
      <c r="M154" s="38">
        <f t="shared" si="65"/>
        <v>0</v>
      </c>
      <c r="N154" s="38">
        <f t="shared" si="65"/>
        <v>0</v>
      </c>
      <c r="O154" s="38">
        <f t="shared" si="65"/>
        <v>0</v>
      </c>
    </row>
    <row r="155" spans="1:15" s="96" customFormat="1" ht="15" customHeight="1">
      <c r="A155" s="89" t="s">
        <v>659</v>
      </c>
      <c r="B155" s="89"/>
      <c r="C155" s="91" t="s">
        <v>1007</v>
      </c>
      <c r="D155" s="92" t="s">
        <v>1167</v>
      </c>
      <c r="E155" s="93">
        <v>100000</v>
      </c>
      <c r="F155" s="93">
        <f>G155-E155</f>
        <v>0</v>
      </c>
      <c r="G155" s="97">
        <f t="shared" si="63"/>
        <v>100000</v>
      </c>
      <c r="H155" s="97">
        <v>100000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</row>
    <row r="156" spans="1:15" s="9" customFormat="1" ht="27" customHeight="1">
      <c r="A156" s="72"/>
      <c r="B156" s="70"/>
      <c r="C156" s="179" t="s">
        <v>1168</v>
      </c>
      <c r="D156" s="180"/>
      <c r="E156" s="73">
        <f>E157+E164+E168+E172+E176</f>
        <v>875000</v>
      </c>
      <c r="F156" s="73">
        <f>F157+F164+F168+F172+F176</f>
        <v>-752000</v>
      </c>
      <c r="G156" s="73">
        <f aca="true" t="shared" si="66" ref="G156:G162">SUM(H156:O156)</f>
        <v>123000</v>
      </c>
      <c r="H156" s="73">
        <f>H157+H164+H168+H172+H176</f>
        <v>123000</v>
      </c>
      <c r="I156" s="73">
        <f aca="true" t="shared" si="67" ref="I156:O156">I157+I164+I168+I172+I176</f>
        <v>0</v>
      </c>
      <c r="J156" s="73">
        <f t="shared" si="67"/>
        <v>0</v>
      </c>
      <c r="K156" s="73">
        <f t="shared" si="67"/>
        <v>0</v>
      </c>
      <c r="L156" s="73">
        <f t="shared" si="67"/>
        <v>0</v>
      </c>
      <c r="M156" s="73">
        <f t="shared" si="67"/>
        <v>0</v>
      </c>
      <c r="N156" s="73">
        <f t="shared" si="67"/>
        <v>0</v>
      </c>
      <c r="O156" s="73">
        <f t="shared" si="67"/>
        <v>0</v>
      </c>
    </row>
    <row r="157" spans="1:15" s="9" customFormat="1" ht="24" customHeight="1">
      <c r="A157" s="13"/>
      <c r="B157" s="61" t="s">
        <v>3</v>
      </c>
      <c r="C157" s="169" t="s">
        <v>1002</v>
      </c>
      <c r="D157" s="170"/>
      <c r="E157" s="11">
        <f>E158</f>
        <v>265000</v>
      </c>
      <c r="F157" s="11">
        <f>F158</f>
        <v>-142000</v>
      </c>
      <c r="G157" s="11">
        <f t="shared" si="66"/>
        <v>123000</v>
      </c>
      <c r="H157" s="11">
        <f>H158</f>
        <v>123000</v>
      </c>
      <c r="I157" s="11">
        <f aca="true" t="shared" si="68" ref="I157:O157">I158</f>
        <v>0</v>
      </c>
      <c r="J157" s="11">
        <f t="shared" si="68"/>
        <v>0</v>
      </c>
      <c r="K157" s="11">
        <f t="shared" si="68"/>
        <v>0</v>
      </c>
      <c r="L157" s="11">
        <f t="shared" si="68"/>
        <v>0</v>
      </c>
      <c r="M157" s="11">
        <f t="shared" si="68"/>
        <v>0</v>
      </c>
      <c r="N157" s="11">
        <f t="shared" si="68"/>
        <v>0</v>
      </c>
      <c r="O157" s="11">
        <f t="shared" si="68"/>
        <v>0</v>
      </c>
    </row>
    <row r="158" spans="1:15" ht="21" customHeight="1">
      <c r="A158" s="42"/>
      <c r="B158" s="40"/>
      <c r="C158" s="31">
        <v>32</v>
      </c>
      <c r="D158" s="37" t="s">
        <v>20</v>
      </c>
      <c r="E158" s="38">
        <f>E159+E161</f>
        <v>265000</v>
      </c>
      <c r="F158" s="38">
        <f>F159+F161</f>
        <v>-142000</v>
      </c>
      <c r="G158" s="38">
        <f t="shared" si="66"/>
        <v>123000</v>
      </c>
      <c r="H158" s="38">
        <f aca="true" t="shared" si="69" ref="H158:O158">H159+H161</f>
        <v>123000</v>
      </c>
      <c r="I158" s="38">
        <f t="shared" si="69"/>
        <v>0</v>
      </c>
      <c r="J158" s="38">
        <f t="shared" si="69"/>
        <v>0</v>
      </c>
      <c r="K158" s="38">
        <f t="shared" si="69"/>
        <v>0</v>
      </c>
      <c r="L158" s="38">
        <f t="shared" si="69"/>
        <v>0</v>
      </c>
      <c r="M158" s="38">
        <f t="shared" si="69"/>
        <v>0</v>
      </c>
      <c r="N158" s="38">
        <f t="shared" si="69"/>
        <v>0</v>
      </c>
      <c r="O158" s="38">
        <f t="shared" si="69"/>
        <v>0</v>
      </c>
    </row>
    <row r="159" spans="1:15" ht="18" customHeight="1">
      <c r="A159" s="42"/>
      <c r="B159" s="40"/>
      <c r="C159" s="31">
        <v>322</v>
      </c>
      <c r="D159" s="37" t="s">
        <v>553</v>
      </c>
      <c r="E159" s="38">
        <f>E160</f>
        <v>5000</v>
      </c>
      <c r="F159" s="38">
        <f>F160</f>
        <v>-3000</v>
      </c>
      <c r="G159" s="38">
        <f t="shared" si="66"/>
        <v>2000</v>
      </c>
      <c r="H159" s="38">
        <f>H160</f>
        <v>2000</v>
      </c>
      <c r="I159" s="38">
        <f>I160</f>
        <v>0</v>
      </c>
      <c r="J159" s="38">
        <f>J160</f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</row>
    <row r="160" spans="1:15" s="96" customFormat="1" ht="14.25" customHeight="1">
      <c r="A160" s="89" t="s">
        <v>450</v>
      </c>
      <c r="B160" s="89"/>
      <c r="C160" s="91">
        <v>3224</v>
      </c>
      <c r="D160" s="92" t="s">
        <v>716</v>
      </c>
      <c r="E160" s="93">
        <v>5000</v>
      </c>
      <c r="F160" s="93">
        <f>G160-E160</f>
        <v>-3000</v>
      </c>
      <c r="G160" s="93">
        <f t="shared" si="66"/>
        <v>2000</v>
      </c>
      <c r="H160" s="93">
        <v>2000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</row>
    <row r="161" spans="1:15" ht="18" customHeight="1">
      <c r="A161" s="40"/>
      <c r="B161" s="40"/>
      <c r="C161" s="31">
        <v>323</v>
      </c>
      <c r="D161" s="37" t="s">
        <v>554</v>
      </c>
      <c r="E161" s="38">
        <f>E162+E163</f>
        <v>260000</v>
      </c>
      <c r="F161" s="38">
        <f>F162+F163</f>
        <v>-139000</v>
      </c>
      <c r="G161" s="38">
        <f t="shared" si="66"/>
        <v>121000</v>
      </c>
      <c r="H161" s="38">
        <f aca="true" t="shared" si="70" ref="H161:O161">H162+H163</f>
        <v>121000</v>
      </c>
      <c r="I161" s="38">
        <f t="shared" si="70"/>
        <v>0</v>
      </c>
      <c r="J161" s="38">
        <f t="shared" si="70"/>
        <v>0</v>
      </c>
      <c r="K161" s="38">
        <f t="shared" si="70"/>
        <v>0</v>
      </c>
      <c r="L161" s="38">
        <f t="shared" si="70"/>
        <v>0</v>
      </c>
      <c r="M161" s="38">
        <f t="shared" si="70"/>
        <v>0</v>
      </c>
      <c r="N161" s="38">
        <f t="shared" si="70"/>
        <v>0</v>
      </c>
      <c r="O161" s="38">
        <f t="shared" si="70"/>
        <v>0</v>
      </c>
    </row>
    <row r="162" spans="1:15" s="96" customFormat="1" ht="13.5" customHeight="1">
      <c r="A162" s="89" t="s">
        <v>451</v>
      </c>
      <c r="B162" s="89"/>
      <c r="C162" s="91">
        <v>3232</v>
      </c>
      <c r="D162" s="92" t="s">
        <v>717</v>
      </c>
      <c r="E162" s="93">
        <v>250000</v>
      </c>
      <c r="F162" s="93">
        <f>G162-E162</f>
        <v>-130000</v>
      </c>
      <c r="G162" s="161">
        <f t="shared" si="66"/>
        <v>120000</v>
      </c>
      <c r="H162" s="93">
        <v>120000</v>
      </c>
      <c r="I162" s="93">
        <v>0</v>
      </c>
      <c r="J162" s="95">
        <v>0</v>
      </c>
      <c r="K162" s="93">
        <v>0</v>
      </c>
      <c r="L162" s="95">
        <v>0</v>
      </c>
      <c r="M162" s="95">
        <v>0</v>
      </c>
      <c r="N162" s="95">
        <v>0</v>
      </c>
      <c r="O162" s="95">
        <v>0</v>
      </c>
    </row>
    <row r="163" spans="1:15" s="96" customFormat="1" ht="13.5" customHeight="1">
      <c r="A163" s="89" t="s">
        <v>452</v>
      </c>
      <c r="B163" s="89"/>
      <c r="C163" s="91" t="s">
        <v>356</v>
      </c>
      <c r="D163" s="92" t="s">
        <v>364</v>
      </c>
      <c r="E163" s="93">
        <v>10000</v>
      </c>
      <c r="F163" s="93">
        <f>G163-E163</f>
        <v>-9000</v>
      </c>
      <c r="G163" s="93">
        <f aca="true" t="shared" si="71" ref="G163:G195">SUM(H163:O163)</f>
        <v>1000</v>
      </c>
      <c r="H163" s="93">
        <v>1000</v>
      </c>
      <c r="I163" s="95">
        <v>0</v>
      </c>
      <c r="J163" s="95">
        <v>0</v>
      </c>
      <c r="K163" s="93">
        <v>0</v>
      </c>
      <c r="L163" s="95">
        <v>0</v>
      </c>
      <c r="M163" s="95">
        <v>0</v>
      </c>
      <c r="N163" s="95">
        <v>0</v>
      </c>
      <c r="O163" s="95">
        <v>0</v>
      </c>
    </row>
    <row r="164" spans="1:15" s="9" customFormat="1" ht="23.25" customHeight="1">
      <c r="A164" s="13"/>
      <c r="B164" s="61" t="s">
        <v>3</v>
      </c>
      <c r="C164" s="188" t="s">
        <v>744</v>
      </c>
      <c r="D164" s="187"/>
      <c r="E164" s="11">
        <f aca="true" t="shared" si="72" ref="E164:F166">E165</f>
        <v>50000</v>
      </c>
      <c r="F164" s="11">
        <f t="shared" si="72"/>
        <v>-50000</v>
      </c>
      <c r="G164" s="11">
        <f t="shared" si="71"/>
        <v>0</v>
      </c>
      <c r="H164" s="11">
        <f>H165</f>
        <v>0</v>
      </c>
      <c r="I164" s="11">
        <f aca="true" t="shared" si="73" ref="I164:O174">I165</f>
        <v>0</v>
      </c>
      <c r="J164" s="11">
        <f t="shared" si="73"/>
        <v>0</v>
      </c>
      <c r="K164" s="11">
        <f t="shared" si="73"/>
        <v>0</v>
      </c>
      <c r="L164" s="11">
        <f t="shared" si="73"/>
        <v>0</v>
      </c>
      <c r="M164" s="11">
        <f t="shared" si="73"/>
        <v>0</v>
      </c>
      <c r="N164" s="11">
        <f t="shared" si="73"/>
        <v>0</v>
      </c>
      <c r="O164" s="11">
        <f t="shared" si="73"/>
        <v>0</v>
      </c>
    </row>
    <row r="165" spans="1:15" ht="21" customHeight="1">
      <c r="A165" s="42"/>
      <c r="B165" s="40"/>
      <c r="C165" s="31">
        <v>45</v>
      </c>
      <c r="D165" s="37" t="s">
        <v>762</v>
      </c>
      <c r="E165" s="38">
        <f t="shared" si="72"/>
        <v>50000</v>
      </c>
      <c r="F165" s="38">
        <f t="shared" si="72"/>
        <v>-50000</v>
      </c>
      <c r="G165" s="38">
        <f t="shared" si="71"/>
        <v>0</v>
      </c>
      <c r="H165" s="38">
        <f aca="true" t="shared" si="74" ref="H165:O165">H166</f>
        <v>0</v>
      </c>
      <c r="I165" s="38">
        <f t="shared" si="74"/>
        <v>0</v>
      </c>
      <c r="J165" s="38">
        <f t="shared" si="74"/>
        <v>0</v>
      </c>
      <c r="K165" s="38">
        <f t="shared" si="74"/>
        <v>0</v>
      </c>
      <c r="L165" s="38">
        <f t="shared" si="74"/>
        <v>0</v>
      </c>
      <c r="M165" s="38">
        <f t="shared" si="74"/>
        <v>0</v>
      </c>
      <c r="N165" s="38">
        <f t="shared" si="74"/>
        <v>0</v>
      </c>
      <c r="O165" s="38">
        <f t="shared" si="74"/>
        <v>0</v>
      </c>
    </row>
    <row r="166" spans="1:15" ht="18" customHeight="1">
      <c r="A166" s="42"/>
      <c r="B166" s="40"/>
      <c r="C166" s="31">
        <v>451</v>
      </c>
      <c r="D166" s="37" t="s">
        <v>763</v>
      </c>
      <c r="E166" s="38">
        <f t="shared" si="72"/>
        <v>50000</v>
      </c>
      <c r="F166" s="38">
        <f t="shared" si="72"/>
        <v>-50000</v>
      </c>
      <c r="G166" s="38">
        <f t="shared" si="71"/>
        <v>0</v>
      </c>
      <c r="H166" s="38">
        <f>H167</f>
        <v>0</v>
      </c>
      <c r="I166" s="38">
        <f t="shared" si="73"/>
        <v>0</v>
      </c>
      <c r="J166" s="38">
        <f t="shared" si="73"/>
        <v>0</v>
      </c>
      <c r="K166" s="38">
        <f t="shared" si="73"/>
        <v>0</v>
      </c>
      <c r="L166" s="38">
        <f t="shared" si="73"/>
        <v>0</v>
      </c>
      <c r="M166" s="38">
        <f t="shared" si="73"/>
        <v>0</v>
      </c>
      <c r="N166" s="38">
        <f t="shared" si="73"/>
        <v>0</v>
      </c>
      <c r="O166" s="38">
        <f t="shared" si="73"/>
        <v>0</v>
      </c>
    </row>
    <row r="167" spans="1:15" s="96" customFormat="1" ht="13.5" customHeight="1">
      <c r="A167" s="89" t="s">
        <v>453</v>
      </c>
      <c r="B167" s="89"/>
      <c r="C167" s="91">
        <v>4511</v>
      </c>
      <c r="D167" s="92" t="s">
        <v>764</v>
      </c>
      <c r="E167" s="93">
        <v>50000</v>
      </c>
      <c r="F167" s="93">
        <f>G167-E167</f>
        <v>-50000</v>
      </c>
      <c r="G167" s="97">
        <f t="shared" si="71"/>
        <v>0</v>
      </c>
      <c r="H167" s="93">
        <v>0</v>
      </c>
      <c r="I167" s="93">
        <v>0</v>
      </c>
      <c r="J167" s="93">
        <v>0</v>
      </c>
      <c r="K167" s="93">
        <v>0</v>
      </c>
      <c r="L167" s="95">
        <v>0</v>
      </c>
      <c r="M167" s="93">
        <v>0</v>
      </c>
      <c r="N167" s="95">
        <v>0</v>
      </c>
      <c r="O167" s="93">
        <v>0</v>
      </c>
    </row>
    <row r="168" spans="1:15" s="9" customFormat="1" ht="23.25" customHeight="1">
      <c r="A168" s="13"/>
      <c r="B168" s="61" t="s">
        <v>3</v>
      </c>
      <c r="C168" s="169" t="s">
        <v>747</v>
      </c>
      <c r="D168" s="170"/>
      <c r="E168" s="11">
        <f aca="true" t="shared" si="75" ref="E168:F170">E169</f>
        <v>10000</v>
      </c>
      <c r="F168" s="11">
        <f t="shared" si="75"/>
        <v>-10000</v>
      </c>
      <c r="G168" s="11">
        <f aca="true" t="shared" si="76" ref="G168:G179">SUM(H168:O168)</f>
        <v>0</v>
      </c>
      <c r="H168" s="11">
        <f>H169</f>
        <v>0</v>
      </c>
      <c r="I168" s="11">
        <f t="shared" si="73"/>
        <v>0</v>
      </c>
      <c r="J168" s="11">
        <f t="shared" si="73"/>
        <v>0</v>
      </c>
      <c r="K168" s="11">
        <f t="shared" si="73"/>
        <v>0</v>
      </c>
      <c r="L168" s="11">
        <f t="shared" si="73"/>
        <v>0</v>
      </c>
      <c r="M168" s="11">
        <f t="shared" si="73"/>
        <v>0</v>
      </c>
      <c r="N168" s="11">
        <f t="shared" si="73"/>
        <v>0</v>
      </c>
      <c r="O168" s="11">
        <f t="shared" si="73"/>
        <v>0</v>
      </c>
    </row>
    <row r="169" spans="1:15" ht="21" customHeight="1">
      <c r="A169" s="42"/>
      <c r="B169" s="40"/>
      <c r="C169" s="31">
        <v>45</v>
      </c>
      <c r="D169" s="43" t="s">
        <v>37</v>
      </c>
      <c r="E169" s="38">
        <f t="shared" si="75"/>
        <v>10000</v>
      </c>
      <c r="F169" s="38">
        <f t="shared" si="75"/>
        <v>-10000</v>
      </c>
      <c r="G169" s="38">
        <f t="shared" si="76"/>
        <v>0</v>
      </c>
      <c r="H169" s="38">
        <f>H170</f>
        <v>0</v>
      </c>
      <c r="I169" s="38">
        <f t="shared" si="73"/>
        <v>0</v>
      </c>
      <c r="J169" s="38">
        <f t="shared" si="73"/>
        <v>0</v>
      </c>
      <c r="K169" s="38">
        <f t="shared" si="73"/>
        <v>0</v>
      </c>
      <c r="L169" s="38">
        <f t="shared" si="73"/>
        <v>0</v>
      </c>
      <c r="M169" s="38">
        <f t="shared" si="73"/>
        <v>0</v>
      </c>
      <c r="N169" s="38">
        <f t="shared" si="73"/>
        <v>0</v>
      </c>
      <c r="O169" s="38">
        <f t="shared" si="73"/>
        <v>0</v>
      </c>
    </row>
    <row r="170" spans="1:15" ht="18" customHeight="1">
      <c r="A170" s="42"/>
      <c r="B170" s="40"/>
      <c r="C170" s="31">
        <v>451</v>
      </c>
      <c r="D170" s="43" t="s">
        <v>38</v>
      </c>
      <c r="E170" s="38">
        <f t="shared" si="75"/>
        <v>10000</v>
      </c>
      <c r="F170" s="38">
        <f t="shared" si="75"/>
        <v>-10000</v>
      </c>
      <c r="G170" s="38">
        <f t="shared" si="76"/>
        <v>0</v>
      </c>
      <c r="H170" s="38">
        <f>H171</f>
        <v>0</v>
      </c>
      <c r="I170" s="38">
        <f t="shared" si="73"/>
        <v>0</v>
      </c>
      <c r="J170" s="38">
        <f t="shared" si="73"/>
        <v>0</v>
      </c>
      <c r="K170" s="38">
        <f t="shared" si="73"/>
        <v>0</v>
      </c>
      <c r="L170" s="38">
        <f t="shared" si="73"/>
        <v>0</v>
      </c>
      <c r="M170" s="38">
        <f t="shared" si="73"/>
        <v>0</v>
      </c>
      <c r="N170" s="38">
        <f t="shared" si="73"/>
        <v>0</v>
      </c>
      <c r="O170" s="38">
        <f t="shared" si="73"/>
        <v>0</v>
      </c>
    </row>
    <row r="171" spans="1:15" s="96" customFormat="1" ht="13.5" customHeight="1">
      <c r="A171" s="89" t="s">
        <v>454</v>
      </c>
      <c r="B171" s="89"/>
      <c r="C171" s="91">
        <v>4511</v>
      </c>
      <c r="D171" s="100" t="s">
        <v>748</v>
      </c>
      <c r="E171" s="93">
        <v>10000</v>
      </c>
      <c r="F171" s="93">
        <f>G171-E171</f>
        <v>-10000</v>
      </c>
      <c r="G171" s="97">
        <f t="shared" si="76"/>
        <v>0</v>
      </c>
      <c r="H171" s="93">
        <v>0</v>
      </c>
      <c r="I171" s="93">
        <v>0</v>
      </c>
      <c r="J171" s="93">
        <v>0</v>
      </c>
      <c r="K171" s="93">
        <v>0</v>
      </c>
      <c r="L171" s="95">
        <v>0</v>
      </c>
      <c r="M171" s="93">
        <v>0</v>
      </c>
      <c r="N171" s="95">
        <v>0</v>
      </c>
      <c r="O171" s="93">
        <v>0</v>
      </c>
    </row>
    <row r="172" spans="1:15" s="9" customFormat="1" ht="23.25" customHeight="1">
      <c r="A172" s="13"/>
      <c r="B172" s="61" t="s">
        <v>3</v>
      </c>
      <c r="C172" s="186" t="s">
        <v>1099</v>
      </c>
      <c r="D172" s="187"/>
      <c r="E172" s="11">
        <f aca="true" t="shared" si="77" ref="E172:F174">E173</f>
        <v>50000</v>
      </c>
      <c r="F172" s="11">
        <f t="shared" si="77"/>
        <v>-50000</v>
      </c>
      <c r="G172" s="11">
        <f t="shared" si="76"/>
        <v>0</v>
      </c>
      <c r="H172" s="11">
        <f>H173</f>
        <v>0</v>
      </c>
      <c r="I172" s="11">
        <f t="shared" si="73"/>
        <v>0</v>
      </c>
      <c r="J172" s="11">
        <f t="shared" si="73"/>
        <v>0</v>
      </c>
      <c r="K172" s="11">
        <f t="shared" si="73"/>
        <v>0</v>
      </c>
      <c r="L172" s="11">
        <f t="shared" si="73"/>
        <v>0</v>
      </c>
      <c r="M172" s="11">
        <f t="shared" si="73"/>
        <v>0</v>
      </c>
      <c r="N172" s="11">
        <f t="shared" si="73"/>
        <v>0</v>
      </c>
      <c r="O172" s="11">
        <f t="shared" si="73"/>
        <v>0</v>
      </c>
    </row>
    <row r="173" spans="1:15" ht="21" customHeight="1">
      <c r="A173" s="42"/>
      <c r="B173" s="40"/>
      <c r="C173" s="31">
        <v>45</v>
      </c>
      <c r="D173" s="37" t="s">
        <v>762</v>
      </c>
      <c r="E173" s="38">
        <f t="shared" si="77"/>
        <v>50000</v>
      </c>
      <c r="F173" s="38">
        <f t="shared" si="77"/>
        <v>-50000</v>
      </c>
      <c r="G173" s="38">
        <f t="shared" si="76"/>
        <v>0</v>
      </c>
      <c r="H173" s="38">
        <f>H174</f>
        <v>0</v>
      </c>
      <c r="I173" s="38">
        <f t="shared" si="73"/>
        <v>0</v>
      </c>
      <c r="J173" s="38">
        <f t="shared" si="73"/>
        <v>0</v>
      </c>
      <c r="K173" s="38">
        <f t="shared" si="73"/>
        <v>0</v>
      </c>
      <c r="L173" s="38">
        <f t="shared" si="73"/>
        <v>0</v>
      </c>
      <c r="M173" s="38">
        <f t="shared" si="73"/>
        <v>0</v>
      </c>
      <c r="N173" s="38">
        <f t="shared" si="73"/>
        <v>0</v>
      </c>
      <c r="O173" s="38">
        <f t="shared" si="73"/>
        <v>0</v>
      </c>
    </row>
    <row r="174" spans="1:15" ht="18" customHeight="1">
      <c r="A174" s="42"/>
      <c r="B174" s="40"/>
      <c r="C174" s="31">
        <v>451</v>
      </c>
      <c r="D174" s="37" t="s">
        <v>763</v>
      </c>
      <c r="E174" s="38">
        <f t="shared" si="77"/>
        <v>50000</v>
      </c>
      <c r="F174" s="38">
        <f t="shared" si="77"/>
        <v>-50000</v>
      </c>
      <c r="G174" s="38">
        <f t="shared" si="76"/>
        <v>0</v>
      </c>
      <c r="H174" s="38">
        <f>H175</f>
        <v>0</v>
      </c>
      <c r="I174" s="38">
        <f t="shared" si="73"/>
        <v>0</v>
      </c>
      <c r="J174" s="38">
        <f t="shared" si="73"/>
        <v>0</v>
      </c>
      <c r="K174" s="38">
        <f t="shared" si="73"/>
        <v>0</v>
      </c>
      <c r="L174" s="38">
        <f t="shared" si="73"/>
        <v>0</v>
      </c>
      <c r="M174" s="38">
        <f t="shared" si="73"/>
        <v>0</v>
      </c>
      <c r="N174" s="38">
        <f t="shared" si="73"/>
        <v>0</v>
      </c>
      <c r="O174" s="38">
        <f t="shared" si="73"/>
        <v>0</v>
      </c>
    </row>
    <row r="175" spans="1:15" s="96" customFormat="1" ht="24" customHeight="1">
      <c r="A175" s="89" t="s">
        <v>455</v>
      </c>
      <c r="B175" s="89"/>
      <c r="C175" s="91">
        <v>4511</v>
      </c>
      <c r="D175" s="92" t="s">
        <v>1100</v>
      </c>
      <c r="E175" s="93">
        <v>50000</v>
      </c>
      <c r="F175" s="93">
        <f>G175-E175</f>
        <v>-50000</v>
      </c>
      <c r="G175" s="97">
        <f t="shared" si="76"/>
        <v>0</v>
      </c>
      <c r="H175" s="93">
        <v>0</v>
      </c>
      <c r="I175" s="93">
        <v>0</v>
      </c>
      <c r="J175" s="93">
        <v>0</v>
      </c>
      <c r="K175" s="93">
        <v>0</v>
      </c>
      <c r="L175" s="95">
        <v>0</v>
      </c>
      <c r="M175" s="93">
        <v>0</v>
      </c>
      <c r="N175" s="95">
        <v>0</v>
      </c>
      <c r="O175" s="93">
        <v>0</v>
      </c>
    </row>
    <row r="176" spans="1:15" s="9" customFormat="1" ht="24" customHeight="1">
      <c r="A176" s="13"/>
      <c r="B176" s="61" t="s">
        <v>3</v>
      </c>
      <c r="C176" s="188" t="s">
        <v>1169</v>
      </c>
      <c r="D176" s="187"/>
      <c r="E176" s="11">
        <f aca="true" t="shared" si="78" ref="E176:F178">E177</f>
        <v>500000</v>
      </c>
      <c r="F176" s="11">
        <f t="shared" si="78"/>
        <v>-500000</v>
      </c>
      <c r="G176" s="11">
        <f t="shared" si="76"/>
        <v>0</v>
      </c>
      <c r="H176" s="11">
        <f>H177</f>
        <v>0</v>
      </c>
      <c r="I176" s="11">
        <f aca="true" t="shared" si="79" ref="I176:O177">I177</f>
        <v>0</v>
      </c>
      <c r="J176" s="11">
        <f t="shared" si="79"/>
        <v>0</v>
      </c>
      <c r="K176" s="11">
        <f t="shared" si="79"/>
        <v>0</v>
      </c>
      <c r="L176" s="11">
        <f t="shared" si="79"/>
        <v>0</v>
      </c>
      <c r="M176" s="11">
        <f t="shared" si="79"/>
        <v>0</v>
      </c>
      <c r="N176" s="11">
        <f t="shared" si="79"/>
        <v>0</v>
      </c>
      <c r="O176" s="11">
        <f t="shared" si="79"/>
        <v>0</v>
      </c>
    </row>
    <row r="177" spans="1:15" ht="21" customHeight="1">
      <c r="A177" s="42"/>
      <c r="B177" s="40"/>
      <c r="C177" s="31">
        <v>32</v>
      </c>
      <c r="D177" s="37" t="s">
        <v>20</v>
      </c>
      <c r="E177" s="38">
        <f t="shared" si="78"/>
        <v>500000</v>
      </c>
      <c r="F177" s="38">
        <f t="shared" si="78"/>
        <v>-500000</v>
      </c>
      <c r="G177" s="38">
        <f t="shared" si="76"/>
        <v>0</v>
      </c>
      <c r="H177" s="38">
        <f>H178</f>
        <v>0</v>
      </c>
      <c r="I177" s="38">
        <f t="shared" si="79"/>
        <v>0</v>
      </c>
      <c r="J177" s="38">
        <f t="shared" si="79"/>
        <v>0</v>
      </c>
      <c r="K177" s="38">
        <f t="shared" si="79"/>
        <v>0</v>
      </c>
      <c r="L177" s="38">
        <f t="shared" si="79"/>
        <v>0</v>
      </c>
      <c r="M177" s="38">
        <f t="shared" si="79"/>
        <v>0</v>
      </c>
      <c r="N177" s="38">
        <f t="shared" si="79"/>
        <v>0</v>
      </c>
      <c r="O177" s="38">
        <f t="shared" si="79"/>
        <v>0</v>
      </c>
    </row>
    <row r="178" spans="1:15" ht="18" customHeight="1">
      <c r="A178" s="42"/>
      <c r="B178" s="40"/>
      <c r="C178" s="31" t="s">
        <v>51</v>
      </c>
      <c r="D178" s="37" t="s">
        <v>553</v>
      </c>
      <c r="E178" s="38">
        <f t="shared" si="78"/>
        <v>500000</v>
      </c>
      <c r="F178" s="38">
        <f t="shared" si="78"/>
        <v>-500000</v>
      </c>
      <c r="G178" s="38">
        <f t="shared" si="76"/>
        <v>0</v>
      </c>
      <c r="H178" s="38">
        <f>H179</f>
        <v>0</v>
      </c>
      <c r="I178" s="38">
        <f>I179</f>
        <v>0</v>
      </c>
      <c r="J178" s="38">
        <f>J179</f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</row>
    <row r="179" spans="1:15" s="96" customFormat="1" ht="14.25" customHeight="1">
      <c r="A179" s="89" t="s">
        <v>1170</v>
      </c>
      <c r="B179" s="89"/>
      <c r="C179" s="91" t="s">
        <v>52</v>
      </c>
      <c r="D179" s="92" t="s">
        <v>717</v>
      </c>
      <c r="E179" s="93">
        <v>500000</v>
      </c>
      <c r="F179" s="93">
        <f>G179-E179</f>
        <v>-500000</v>
      </c>
      <c r="G179" s="93">
        <f t="shared" si="76"/>
        <v>0</v>
      </c>
      <c r="H179" s="93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</row>
    <row r="180" spans="1:15" s="134" customFormat="1" ht="17.25" customHeight="1">
      <c r="A180" s="172" t="s">
        <v>2</v>
      </c>
      <c r="B180" s="173" t="s">
        <v>44</v>
      </c>
      <c r="C180" s="174" t="s">
        <v>552</v>
      </c>
      <c r="D180" s="176" t="s">
        <v>59</v>
      </c>
      <c r="E180" s="177" t="s">
        <v>1134</v>
      </c>
      <c r="F180" s="177" t="s">
        <v>905</v>
      </c>
      <c r="G180" s="174" t="s">
        <v>1148</v>
      </c>
      <c r="H180" s="175" t="s">
        <v>1133</v>
      </c>
      <c r="I180" s="175"/>
      <c r="J180" s="175"/>
      <c r="K180" s="175"/>
      <c r="L180" s="175"/>
      <c r="M180" s="175"/>
      <c r="N180" s="175"/>
      <c r="O180" s="175"/>
    </row>
    <row r="181" spans="1:15" s="135" customFormat="1" ht="36" customHeight="1">
      <c r="A181" s="172"/>
      <c r="B181" s="172"/>
      <c r="C181" s="175"/>
      <c r="D181" s="176"/>
      <c r="E181" s="178"/>
      <c r="F181" s="178"/>
      <c r="G181" s="175"/>
      <c r="H181" s="104" t="s">
        <v>272</v>
      </c>
      <c r="I181" s="104" t="s">
        <v>45</v>
      </c>
      <c r="J181" s="104" t="s">
        <v>271</v>
      </c>
      <c r="K181" s="104" t="s">
        <v>273</v>
      </c>
      <c r="L181" s="104" t="s">
        <v>46</v>
      </c>
      <c r="M181" s="104" t="s">
        <v>731</v>
      </c>
      <c r="N181" s="104" t="s">
        <v>274</v>
      </c>
      <c r="O181" s="104" t="s">
        <v>621</v>
      </c>
    </row>
    <row r="182" spans="1:15" s="135" customFormat="1" ht="10.5" customHeight="1">
      <c r="A182" s="55">
        <v>1</v>
      </c>
      <c r="B182" s="55">
        <v>2</v>
      </c>
      <c r="C182" s="55">
        <v>3</v>
      </c>
      <c r="D182" s="55">
        <v>4</v>
      </c>
      <c r="E182" s="55">
        <v>5</v>
      </c>
      <c r="F182" s="55">
        <v>6</v>
      </c>
      <c r="G182" s="55">
        <v>7</v>
      </c>
      <c r="H182" s="55">
        <v>8</v>
      </c>
      <c r="I182" s="55">
        <v>9</v>
      </c>
      <c r="J182" s="55">
        <v>10</v>
      </c>
      <c r="K182" s="55">
        <v>11</v>
      </c>
      <c r="L182" s="55">
        <v>12</v>
      </c>
      <c r="M182" s="55">
        <v>13</v>
      </c>
      <c r="N182" s="55">
        <v>14</v>
      </c>
      <c r="O182" s="55">
        <v>15</v>
      </c>
    </row>
    <row r="183" spans="1:15" s="9" customFormat="1" ht="26.25" customHeight="1">
      <c r="A183" s="72"/>
      <c r="B183" s="70"/>
      <c r="C183" s="183" t="s">
        <v>700</v>
      </c>
      <c r="D183" s="180"/>
      <c r="E183" s="73">
        <f>E184+E188+E192</f>
        <v>450000</v>
      </c>
      <c r="F183" s="73">
        <f>F184+F188+F192</f>
        <v>-440000</v>
      </c>
      <c r="G183" s="73">
        <f t="shared" si="71"/>
        <v>10000</v>
      </c>
      <c r="H183" s="73">
        <f>H184+H188+H192</f>
        <v>10000</v>
      </c>
      <c r="I183" s="73">
        <f aca="true" t="shared" si="80" ref="I183:O183">I184+I188+I192</f>
        <v>0</v>
      </c>
      <c r="J183" s="73">
        <f t="shared" si="80"/>
        <v>0</v>
      </c>
      <c r="K183" s="73">
        <f t="shared" si="80"/>
        <v>0</v>
      </c>
      <c r="L183" s="73">
        <f t="shared" si="80"/>
        <v>0</v>
      </c>
      <c r="M183" s="73">
        <f t="shared" si="80"/>
        <v>0</v>
      </c>
      <c r="N183" s="73">
        <f t="shared" si="80"/>
        <v>0</v>
      </c>
      <c r="O183" s="73">
        <f t="shared" si="80"/>
        <v>0</v>
      </c>
    </row>
    <row r="184" spans="1:15" s="9" customFormat="1" ht="23.25" customHeight="1">
      <c r="A184" s="13"/>
      <c r="B184" s="61" t="s">
        <v>690</v>
      </c>
      <c r="C184" s="171" t="s">
        <v>626</v>
      </c>
      <c r="D184" s="170"/>
      <c r="E184" s="11">
        <f>E185</f>
        <v>20000</v>
      </c>
      <c r="F184" s="11">
        <f>F185</f>
        <v>-20000</v>
      </c>
      <c r="G184" s="11">
        <f t="shared" si="71"/>
        <v>0</v>
      </c>
      <c r="H184" s="11">
        <f>H185</f>
        <v>0</v>
      </c>
      <c r="I184" s="11">
        <f aca="true" t="shared" si="81" ref="I184:O184">I185</f>
        <v>0</v>
      </c>
      <c r="J184" s="11">
        <f t="shared" si="81"/>
        <v>0</v>
      </c>
      <c r="K184" s="11">
        <f t="shared" si="81"/>
        <v>0</v>
      </c>
      <c r="L184" s="11">
        <f t="shared" si="81"/>
        <v>0</v>
      </c>
      <c r="M184" s="11">
        <f t="shared" si="81"/>
        <v>0</v>
      </c>
      <c r="N184" s="11">
        <f t="shared" si="81"/>
        <v>0</v>
      </c>
      <c r="O184" s="11">
        <f t="shared" si="81"/>
        <v>0</v>
      </c>
    </row>
    <row r="185" spans="1:15" ht="21" customHeight="1">
      <c r="A185" s="42"/>
      <c r="B185" s="40"/>
      <c r="C185" s="31">
        <v>35</v>
      </c>
      <c r="D185" s="37" t="s">
        <v>718</v>
      </c>
      <c r="E185" s="38">
        <f>E186</f>
        <v>20000</v>
      </c>
      <c r="F185" s="38">
        <f>F186</f>
        <v>-20000</v>
      </c>
      <c r="G185" s="38">
        <f t="shared" si="71"/>
        <v>0</v>
      </c>
      <c r="H185" s="38">
        <f>H186</f>
        <v>0</v>
      </c>
      <c r="I185" s="38">
        <f aca="true" t="shared" si="82" ref="I185:O185">I186</f>
        <v>0</v>
      </c>
      <c r="J185" s="38">
        <f t="shared" si="82"/>
        <v>0</v>
      </c>
      <c r="K185" s="38">
        <f t="shared" si="82"/>
        <v>0</v>
      </c>
      <c r="L185" s="38">
        <f t="shared" si="82"/>
        <v>0</v>
      </c>
      <c r="M185" s="38">
        <f t="shared" si="82"/>
        <v>0</v>
      </c>
      <c r="N185" s="38">
        <f t="shared" si="82"/>
        <v>0</v>
      </c>
      <c r="O185" s="38">
        <f t="shared" si="82"/>
        <v>0</v>
      </c>
    </row>
    <row r="186" spans="1:15" ht="18" customHeight="1">
      <c r="A186" s="42"/>
      <c r="B186" s="40"/>
      <c r="C186" s="31">
        <v>352</v>
      </c>
      <c r="D186" s="37" t="s">
        <v>719</v>
      </c>
      <c r="E186" s="38">
        <f aca="true" t="shared" si="83" ref="E186:O186">SUM(E187:E187)</f>
        <v>20000</v>
      </c>
      <c r="F186" s="38">
        <f t="shared" si="83"/>
        <v>-20000</v>
      </c>
      <c r="G186" s="38">
        <f t="shared" si="71"/>
        <v>0</v>
      </c>
      <c r="H186" s="38">
        <f t="shared" si="83"/>
        <v>0</v>
      </c>
      <c r="I186" s="38">
        <f t="shared" si="83"/>
        <v>0</v>
      </c>
      <c r="J186" s="38">
        <f t="shared" si="83"/>
        <v>0</v>
      </c>
      <c r="K186" s="38">
        <f t="shared" si="83"/>
        <v>0</v>
      </c>
      <c r="L186" s="38">
        <f t="shared" si="83"/>
        <v>0</v>
      </c>
      <c r="M186" s="38">
        <f t="shared" si="83"/>
        <v>0</v>
      </c>
      <c r="N186" s="38">
        <f t="shared" si="83"/>
        <v>0</v>
      </c>
      <c r="O186" s="38">
        <f t="shared" si="83"/>
        <v>0</v>
      </c>
    </row>
    <row r="187" spans="1:15" s="96" customFormat="1" ht="13.5" customHeight="1">
      <c r="A187" s="89" t="s">
        <v>456</v>
      </c>
      <c r="B187" s="89"/>
      <c r="C187" s="91">
        <v>3523</v>
      </c>
      <c r="D187" s="92" t="s">
        <v>720</v>
      </c>
      <c r="E187" s="93">
        <v>20000</v>
      </c>
      <c r="F187" s="93">
        <f>G187-E187</f>
        <v>-20000</v>
      </c>
      <c r="G187" s="93">
        <f t="shared" si="71"/>
        <v>0</v>
      </c>
      <c r="H187" s="93">
        <v>0</v>
      </c>
      <c r="I187" s="95">
        <v>0</v>
      </c>
      <c r="J187" s="95">
        <v>0</v>
      </c>
      <c r="K187" s="93">
        <v>0</v>
      </c>
      <c r="L187" s="95">
        <v>0</v>
      </c>
      <c r="M187" s="95">
        <v>0</v>
      </c>
      <c r="N187" s="95">
        <v>0</v>
      </c>
      <c r="O187" s="95">
        <v>0</v>
      </c>
    </row>
    <row r="188" spans="1:15" s="9" customFormat="1" ht="23.25" customHeight="1">
      <c r="A188" s="13"/>
      <c r="B188" s="61" t="s">
        <v>808</v>
      </c>
      <c r="C188" s="169" t="s">
        <v>809</v>
      </c>
      <c r="D188" s="170"/>
      <c r="E188" s="11">
        <f aca="true" t="shared" si="84" ref="E188:F190">E189</f>
        <v>30000</v>
      </c>
      <c r="F188" s="11">
        <f t="shared" si="84"/>
        <v>-20000</v>
      </c>
      <c r="G188" s="48">
        <f t="shared" si="71"/>
        <v>10000</v>
      </c>
      <c r="H188" s="11">
        <f>H189</f>
        <v>10000</v>
      </c>
      <c r="I188" s="11">
        <f aca="true" t="shared" si="85" ref="I188:O190">I189</f>
        <v>0</v>
      </c>
      <c r="J188" s="11">
        <f t="shared" si="85"/>
        <v>0</v>
      </c>
      <c r="K188" s="11">
        <f t="shared" si="85"/>
        <v>0</v>
      </c>
      <c r="L188" s="11">
        <f t="shared" si="85"/>
        <v>0</v>
      </c>
      <c r="M188" s="11">
        <f t="shared" si="85"/>
        <v>0</v>
      </c>
      <c r="N188" s="11">
        <f t="shared" si="85"/>
        <v>0</v>
      </c>
      <c r="O188" s="11">
        <f t="shared" si="85"/>
        <v>0</v>
      </c>
    </row>
    <row r="189" spans="1:15" ht="21" customHeight="1">
      <c r="A189" s="42"/>
      <c r="B189" s="40"/>
      <c r="C189" s="31">
        <v>38</v>
      </c>
      <c r="D189" s="42" t="s">
        <v>388</v>
      </c>
      <c r="E189" s="38">
        <f t="shared" si="84"/>
        <v>30000</v>
      </c>
      <c r="F189" s="38">
        <f t="shared" si="84"/>
        <v>-20000</v>
      </c>
      <c r="G189" s="44">
        <f t="shared" si="71"/>
        <v>10000</v>
      </c>
      <c r="H189" s="38">
        <f>H190</f>
        <v>10000</v>
      </c>
      <c r="I189" s="38">
        <f t="shared" si="85"/>
        <v>0</v>
      </c>
      <c r="J189" s="38">
        <f t="shared" si="85"/>
        <v>0</v>
      </c>
      <c r="K189" s="38">
        <f t="shared" si="85"/>
        <v>0</v>
      </c>
      <c r="L189" s="38">
        <f t="shared" si="85"/>
        <v>0</v>
      </c>
      <c r="M189" s="38">
        <f t="shared" si="85"/>
        <v>0</v>
      </c>
      <c r="N189" s="38">
        <f t="shared" si="85"/>
        <v>0</v>
      </c>
      <c r="O189" s="38">
        <f t="shared" si="85"/>
        <v>0</v>
      </c>
    </row>
    <row r="190" spans="1:15" ht="18" customHeight="1">
      <c r="A190" s="42"/>
      <c r="B190" s="40"/>
      <c r="C190" s="31">
        <v>381</v>
      </c>
      <c r="D190" s="42" t="s">
        <v>36</v>
      </c>
      <c r="E190" s="38">
        <f t="shared" si="84"/>
        <v>30000</v>
      </c>
      <c r="F190" s="38">
        <f t="shared" si="84"/>
        <v>-20000</v>
      </c>
      <c r="G190" s="44">
        <f t="shared" si="71"/>
        <v>10000</v>
      </c>
      <c r="H190" s="38">
        <f>H191</f>
        <v>10000</v>
      </c>
      <c r="I190" s="38">
        <f t="shared" si="85"/>
        <v>0</v>
      </c>
      <c r="J190" s="38">
        <f t="shared" si="85"/>
        <v>0</v>
      </c>
      <c r="K190" s="38">
        <f t="shared" si="85"/>
        <v>0</v>
      </c>
      <c r="L190" s="38">
        <f t="shared" si="85"/>
        <v>0</v>
      </c>
      <c r="M190" s="38">
        <f t="shared" si="85"/>
        <v>0</v>
      </c>
      <c r="N190" s="38">
        <f t="shared" si="85"/>
        <v>0</v>
      </c>
      <c r="O190" s="38">
        <f t="shared" si="85"/>
        <v>0</v>
      </c>
    </row>
    <row r="191" spans="1:15" s="96" customFormat="1" ht="13.5" customHeight="1">
      <c r="A191" s="98" t="s">
        <v>457</v>
      </c>
      <c r="B191" s="89"/>
      <c r="C191" s="91">
        <v>3811</v>
      </c>
      <c r="D191" s="101" t="s">
        <v>810</v>
      </c>
      <c r="E191" s="93">
        <v>30000</v>
      </c>
      <c r="F191" s="93">
        <f>G191-E191</f>
        <v>-20000</v>
      </c>
      <c r="G191" s="97">
        <f t="shared" si="71"/>
        <v>10000</v>
      </c>
      <c r="H191" s="93">
        <v>10000</v>
      </c>
      <c r="I191" s="93">
        <v>0</v>
      </c>
      <c r="J191" s="93">
        <v>0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</row>
    <row r="192" spans="1:15" s="9" customFormat="1" ht="24" customHeight="1">
      <c r="A192" s="19"/>
      <c r="B192" s="61" t="s">
        <v>686</v>
      </c>
      <c r="C192" s="188" t="s">
        <v>1171</v>
      </c>
      <c r="D192" s="187"/>
      <c r="E192" s="11">
        <f aca="true" t="shared" si="86" ref="E192:F194">E193</f>
        <v>400000</v>
      </c>
      <c r="F192" s="11">
        <f t="shared" si="86"/>
        <v>-400000</v>
      </c>
      <c r="G192" s="11">
        <f>SUM(H192:O192)</f>
        <v>0</v>
      </c>
      <c r="H192" s="11">
        <f>H193</f>
        <v>0</v>
      </c>
      <c r="I192" s="11">
        <f aca="true" t="shared" si="87" ref="I192:O194">I193</f>
        <v>0</v>
      </c>
      <c r="J192" s="11">
        <f t="shared" si="87"/>
        <v>0</v>
      </c>
      <c r="K192" s="11">
        <f t="shared" si="87"/>
        <v>0</v>
      </c>
      <c r="L192" s="11">
        <f t="shared" si="87"/>
        <v>0</v>
      </c>
      <c r="M192" s="11">
        <f t="shared" si="87"/>
        <v>0</v>
      </c>
      <c r="N192" s="11">
        <f t="shared" si="87"/>
        <v>0</v>
      </c>
      <c r="O192" s="11">
        <f t="shared" si="87"/>
        <v>0</v>
      </c>
    </row>
    <row r="193" spans="1:15" ht="21" customHeight="1">
      <c r="A193" s="40"/>
      <c r="B193" s="40" t="s">
        <v>0</v>
      </c>
      <c r="C193" s="31" t="s">
        <v>1173</v>
      </c>
      <c r="D193" s="37" t="s">
        <v>1174</v>
      </c>
      <c r="E193" s="38">
        <f t="shared" si="86"/>
        <v>400000</v>
      </c>
      <c r="F193" s="38">
        <f t="shared" si="86"/>
        <v>-400000</v>
      </c>
      <c r="G193" s="38">
        <f t="shared" si="71"/>
        <v>0</v>
      </c>
      <c r="H193" s="38">
        <f>H194</f>
        <v>0</v>
      </c>
      <c r="I193" s="38">
        <f>I194</f>
        <v>0</v>
      </c>
      <c r="J193" s="38">
        <f>J194</f>
        <v>0</v>
      </c>
      <c r="K193" s="38">
        <f t="shared" si="87"/>
        <v>0</v>
      </c>
      <c r="L193" s="38">
        <f t="shared" si="87"/>
        <v>0</v>
      </c>
      <c r="M193" s="38">
        <f t="shared" si="87"/>
        <v>0</v>
      </c>
      <c r="N193" s="38">
        <f t="shared" si="87"/>
        <v>0</v>
      </c>
      <c r="O193" s="38">
        <f t="shared" si="87"/>
        <v>0</v>
      </c>
    </row>
    <row r="194" spans="1:15" ht="18" customHeight="1">
      <c r="A194" s="40"/>
      <c r="B194" s="40" t="s">
        <v>0</v>
      </c>
      <c r="C194" s="31" t="s">
        <v>1175</v>
      </c>
      <c r="D194" s="37" t="s">
        <v>724</v>
      </c>
      <c r="E194" s="38">
        <f t="shared" si="86"/>
        <v>400000</v>
      </c>
      <c r="F194" s="38">
        <f t="shared" si="86"/>
        <v>-400000</v>
      </c>
      <c r="G194" s="38">
        <f t="shared" si="71"/>
        <v>0</v>
      </c>
      <c r="H194" s="38">
        <f>H195</f>
        <v>0</v>
      </c>
      <c r="I194" s="38">
        <f>I195</f>
        <v>0</v>
      </c>
      <c r="J194" s="38">
        <f>J195</f>
        <v>0</v>
      </c>
      <c r="K194" s="38">
        <f t="shared" si="87"/>
        <v>0</v>
      </c>
      <c r="L194" s="38">
        <f t="shared" si="87"/>
        <v>0</v>
      </c>
      <c r="M194" s="38">
        <f t="shared" si="87"/>
        <v>0</v>
      </c>
      <c r="N194" s="38">
        <f t="shared" si="87"/>
        <v>0</v>
      </c>
      <c r="O194" s="38">
        <f t="shared" si="87"/>
        <v>0</v>
      </c>
    </row>
    <row r="195" spans="1:15" s="96" customFormat="1" ht="14.25" customHeight="1">
      <c r="A195" s="89" t="s">
        <v>1172</v>
      </c>
      <c r="B195" s="89"/>
      <c r="C195" s="91" t="s">
        <v>1176</v>
      </c>
      <c r="D195" s="92" t="s">
        <v>1177</v>
      </c>
      <c r="E195" s="93">
        <v>400000</v>
      </c>
      <c r="F195" s="93">
        <f>G195-E195</f>
        <v>-400000</v>
      </c>
      <c r="G195" s="97">
        <f t="shared" si="71"/>
        <v>0</v>
      </c>
      <c r="H195" s="93">
        <v>0</v>
      </c>
      <c r="I195" s="95">
        <v>0</v>
      </c>
      <c r="J195" s="93">
        <v>0</v>
      </c>
      <c r="K195" s="93">
        <v>0</v>
      </c>
      <c r="L195" s="95">
        <v>0</v>
      </c>
      <c r="M195" s="93">
        <v>0</v>
      </c>
      <c r="N195" s="95">
        <v>0</v>
      </c>
      <c r="O195" s="93">
        <v>0</v>
      </c>
    </row>
    <row r="196" spans="1:15" s="78" customFormat="1" ht="26.25" customHeight="1">
      <c r="A196" s="76"/>
      <c r="B196" s="77"/>
      <c r="C196" s="211" t="s">
        <v>1122</v>
      </c>
      <c r="D196" s="212"/>
      <c r="E196" s="73">
        <f>E197+E203+E207</f>
        <v>3900000</v>
      </c>
      <c r="F196" s="73">
        <f>F197+F203+F207</f>
        <v>-2920000</v>
      </c>
      <c r="G196" s="73">
        <f aca="true" t="shared" si="88" ref="G196:G222">SUM(H196:O196)</f>
        <v>980000</v>
      </c>
      <c r="H196" s="73">
        <f aca="true" t="shared" si="89" ref="H196:O196">H197+H203+H207</f>
        <v>0</v>
      </c>
      <c r="I196" s="73">
        <f t="shared" si="89"/>
        <v>0</v>
      </c>
      <c r="J196" s="73">
        <f t="shared" si="89"/>
        <v>630000</v>
      </c>
      <c r="K196" s="73">
        <f t="shared" si="89"/>
        <v>0</v>
      </c>
      <c r="L196" s="73">
        <f t="shared" si="89"/>
        <v>0</v>
      </c>
      <c r="M196" s="73">
        <f t="shared" si="89"/>
        <v>50000</v>
      </c>
      <c r="N196" s="73">
        <f t="shared" si="89"/>
        <v>0</v>
      </c>
      <c r="O196" s="73">
        <f t="shared" si="89"/>
        <v>300000</v>
      </c>
    </row>
    <row r="197" spans="1:15" s="9" customFormat="1" ht="23.25" customHeight="1">
      <c r="A197" s="13"/>
      <c r="B197" s="61" t="s">
        <v>689</v>
      </c>
      <c r="C197" s="169" t="s">
        <v>656</v>
      </c>
      <c r="D197" s="170"/>
      <c r="E197" s="11">
        <f>E198</f>
        <v>700000</v>
      </c>
      <c r="F197" s="11">
        <f>F198</f>
        <v>-120000</v>
      </c>
      <c r="G197" s="11">
        <f t="shared" si="88"/>
        <v>580000</v>
      </c>
      <c r="H197" s="11">
        <f>H198</f>
        <v>0</v>
      </c>
      <c r="I197" s="11">
        <f aca="true" t="shared" si="90" ref="I197:O197">I198</f>
        <v>0</v>
      </c>
      <c r="J197" s="11">
        <f t="shared" si="90"/>
        <v>380000</v>
      </c>
      <c r="K197" s="11">
        <f t="shared" si="90"/>
        <v>0</v>
      </c>
      <c r="L197" s="11">
        <f t="shared" si="90"/>
        <v>0</v>
      </c>
      <c r="M197" s="11">
        <f t="shared" si="90"/>
        <v>0</v>
      </c>
      <c r="N197" s="11">
        <f t="shared" si="90"/>
        <v>0</v>
      </c>
      <c r="O197" s="11">
        <f t="shared" si="90"/>
        <v>200000</v>
      </c>
    </row>
    <row r="198" spans="1:15" ht="21" customHeight="1">
      <c r="A198" s="42"/>
      <c r="B198" s="40"/>
      <c r="C198" s="31">
        <v>32</v>
      </c>
      <c r="D198" s="37" t="s">
        <v>35</v>
      </c>
      <c r="E198" s="38">
        <f>E199+E201</f>
        <v>700000</v>
      </c>
      <c r="F198" s="38">
        <f>F199+F201</f>
        <v>-120000</v>
      </c>
      <c r="G198" s="38">
        <f t="shared" si="88"/>
        <v>580000</v>
      </c>
      <c r="H198" s="38">
        <f aca="true" t="shared" si="91" ref="H198:O198">H199+H201</f>
        <v>0</v>
      </c>
      <c r="I198" s="38">
        <f t="shared" si="91"/>
        <v>0</v>
      </c>
      <c r="J198" s="38">
        <f t="shared" si="91"/>
        <v>380000</v>
      </c>
      <c r="K198" s="38">
        <f t="shared" si="91"/>
        <v>0</v>
      </c>
      <c r="L198" s="38">
        <f t="shared" si="91"/>
        <v>0</v>
      </c>
      <c r="M198" s="38">
        <f t="shared" si="91"/>
        <v>0</v>
      </c>
      <c r="N198" s="38">
        <f t="shared" si="91"/>
        <v>0</v>
      </c>
      <c r="O198" s="38">
        <f t="shared" si="91"/>
        <v>200000</v>
      </c>
    </row>
    <row r="199" spans="1:15" ht="17.25" customHeight="1">
      <c r="A199" s="42"/>
      <c r="B199" s="40" t="s">
        <v>0</v>
      </c>
      <c r="C199" s="31">
        <v>322</v>
      </c>
      <c r="D199" s="37" t="s">
        <v>553</v>
      </c>
      <c r="E199" s="38">
        <f aca="true" t="shared" si="92" ref="E199:O199">E200</f>
        <v>200000</v>
      </c>
      <c r="F199" s="38">
        <f t="shared" si="92"/>
        <v>-120000</v>
      </c>
      <c r="G199" s="38">
        <f t="shared" si="88"/>
        <v>80000</v>
      </c>
      <c r="H199" s="38">
        <f t="shared" si="92"/>
        <v>0</v>
      </c>
      <c r="I199" s="38">
        <f t="shared" si="92"/>
        <v>0</v>
      </c>
      <c r="J199" s="38">
        <f t="shared" si="92"/>
        <v>80000</v>
      </c>
      <c r="K199" s="38">
        <f t="shared" si="92"/>
        <v>0</v>
      </c>
      <c r="L199" s="38">
        <f t="shared" si="92"/>
        <v>0</v>
      </c>
      <c r="M199" s="38">
        <f t="shared" si="92"/>
        <v>0</v>
      </c>
      <c r="N199" s="38">
        <f t="shared" si="92"/>
        <v>0</v>
      </c>
      <c r="O199" s="38">
        <f t="shared" si="92"/>
        <v>0</v>
      </c>
    </row>
    <row r="200" spans="1:15" s="96" customFormat="1" ht="12.75" customHeight="1">
      <c r="A200" s="89" t="s">
        <v>458</v>
      </c>
      <c r="B200" s="89"/>
      <c r="C200" s="91">
        <v>3224</v>
      </c>
      <c r="D200" s="92" t="s">
        <v>721</v>
      </c>
      <c r="E200" s="93">
        <v>200000</v>
      </c>
      <c r="F200" s="93">
        <f>G200-E200</f>
        <v>-120000</v>
      </c>
      <c r="G200" s="161">
        <f t="shared" si="88"/>
        <v>80000</v>
      </c>
      <c r="H200" s="93">
        <v>0</v>
      </c>
      <c r="I200" s="95">
        <v>0</v>
      </c>
      <c r="J200" s="93">
        <v>80000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</row>
    <row r="201" spans="1:15" ht="17.25" customHeight="1">
      <c r="A201" s="40"/>
      <c r="B201" s="40"/>
      <c r="C201" s="31">
        <v>323</v>
      </c>
      <c r="D201" s="37" t="s">
        <v>554</v>
      </c>
      <c r="E201" s="38">
        <f>SUM(E202:E202)</f>
        <v>500000</v>
      </c>
      <c r="F201" s="38">
        <f>SUM(F202:F202)</f>
        <v>0</v>
      </c>
      <c r="G201" s="38">
        <f t="shared" si="88"/>
        <v>500000</v>
      </c>
      <c r="H201" s="38">
        <f>SUM(H202:H202)</f>
        <v>0</v>
      </c>
      <c r="I201" s="38">
        <f>SUM(I202:I202)</f>
        <v>0</v>
      </c>
      <c r="J201" s="38">
        <f>SUM(J202:J202)</f>
        <v>300000</v>
      </c>
      <c r="K201" s="38">
        <f>SUM(K202:K202)</f>
        <v>0</v>
      </c>
      <c r="L201" s="38">
        <f>L202</f>
        <v>0</v>
      </c>
      <c r="M201" s="38">
        <f>M202</f>
        <v>0</v>
      </c>
      <c r="N201" s="38">
        <f>N202</f>
        <v>0</v>
      </c>
      <c r="O201" s="38">
        <f>O202</f>
        <v>200000</v>
      </c>
    </row>
    <row r="202" spans="1:15" s="96" customFormat="1" ht="13.5" customHeight="1">
      <c r="A202" s="89" t="s">
        <v>660</v>
      </c>
      <c r="B202" s="89"/>
      <c r="C202" s="91">
        <v>3232</v>
      </c>
      <c r="D202" s="92" t="s">
        <v>722</v>
      </c>
      <c r="E202" s="93">
        <v>500000</v>
      </c>
      <c r="F202" s="93">
        <f>G202-E202</f>
        <v>0</v>
      </c>
      <c r="G202" s="161">
        <f t="shared" si="88"/>
        <v>500000</v>
      </c>
      <c r="H202" s="93">
        <v>0</v>
      </c>
      <c r="I202" s="95">
        <v>0</v>
      </c>
      <c r="J202" s="93">
        <v>300000</v>
      </c>
      <c r="K202" s="93">
        <v>0</v>
      </c>
      <c r="L202" s="95">
        <v>0</v>
      </c>
      <c r="M202" s="95">
        <v>0</v>
      </c>
      <c r="N202" s="95">
        <v>0</v>
      </c>
      <c r="O202" s="93">
        <v>200000</v>
      </c>
    </row>
    <row r="203" spans="1:15" s="9" customFormat="1" ht="24" customHeight="1">
      <c r="A203" s="13"/>
      <c r="B203" s="61" t="s">
        <v>689</v>
      </c>
      <c r="C203" s="169" t="s">
        <v>657</v>
      </c>
      <c r="D203" s="170"/>
      <c r="E203" s="11">
        <f aca="true" t="shared" si="93" ref="E203:F205">E204</f>
        <v>1000000</v>
      </c>
      <c r="F203" s="11">
        <f t="shared" si="93"/>
        <v>-1000000</v>
      </c>
      <c r="G203" s="11">
        <f t="shared" si="88"/>
        <v>0</v>
      </c>
      <c r="H203" s="11">
        <f>H204</f>
        <v>0</v>
      </c>
      <c r="I203" s="11">
        <f aca="true" t="shared" si="94" ref="I203:O203">I204</f>
        <v>0</v>
      </c>
      <c r="J203" s="11">
        <f t="shared" si="94"/>
        <v>0</v>
      </c>
      <c r="K203" s="11">
        <f t="shared" si="94"/>
        <v>0</v>
      </c>
      <c r="L203" s="11">
        <f t="shared" si="94"/>
        <v>0</v>
      </c>
      <c r="M203" s="11">
        <f t="shared" si="94"/>
        <v>0</v>
      </c>
      <c r="N203" s="11">
        <f t="shared" si="94"/>
        <v>0</v>
      </c>
      <c r="O203" s="11">
        <f t="shared" si="94"/>
        <v>0</v>
      </c>
    </row>
    <row r="204" spans="1:15" ht="21" customHeight="1">
      <c r="A204" s="42"/>
      <c r="B204" s="40"/>
      <c r="C204" s="31">
        <v>41</v>
      </c>
      <c r="D204" s="37" t="s">
        <v>723</v>
      </c>
      <c r="E204" s="38">
        <f>E205</f>
        <v>1000000</v>
      </c>
      <c r="F204" s="38">
        <f>F205</f>
        <v>-1000000</v>
      </c>
      <c r="G204" s="38">
        <f t="shared" si="88"/>
        <v>0</v>
      </c>
      <c r="H204" s="38">
        <f>H205</f>
        <v>0</v>
      </c>
      <c r="I204" s="38">
        <f aca="true" t="shared" si="95" ref="I204:O204">I205</f>
        <v>0</v>
      </c>
      <c r="J204" s="38">
        <f t="shared" si="95"/>
        <v>0</v>
      </c>
      <c r="K204" s="38">
        <f t="shared" si="95"/>
        <v>0</v>
      </c>
      <c r="L204" s="38">
        <f t="shared" si="95"/>
        <v>0</v>
      </c>
      <c r="M204" s="38">
        <f t="shared" si="95"/>
        <v>0</v>
      </c>
      <c r="N204" s="38">
        <f t="shared" si="95"/>
        <v>0</v>
      </c>
      <c r="O204" s="38">
        <f t="shared" si="95"/>
        <v>0</v>
      </c>
    </row>
    <row r="205" spans="1:15" ht="18" customHeight="1">
      <c r="A205" s="42"/>
      <c r="B205" s="40"/>
      <c r="C205" s="31">
        <v>411</v>
      </c>
      <c r="D205" s="37" t="s">
        <v>724</v>
      </c>
      <c r="E205" s="38">
        <f t="shared" si="93"/>
        <v>1000000</v>
      </c>
      <c r="F205" s="38">
        <f t="shared" si="93"/>
        <v>-1000000</v>
      </c>
      <c r="G205" s="38">
        <f t="shared" si="88"/>
        <v>0</v>
      </c>
      <c r="H205" s="38">
        <f>H206</f>
        <v>0</v>
      </c>
      <c r="I205" s="38">
        <f aca="true" t="shared" si="96" ref="I205:O205">I206</f>
        <v>0</v>
      </c>
      <c r="J205" s="38">
        <f t="shared" si="96"/>
        <v>0</v>
      </c>
      <c r="K205" s="38">
        <f t="shared" si="96"/>
        <v>0</v>
      </c>
      <c r="L205" s="38">
        <f t="shared" si="96"/>
        <v>0</v>
      </c>
      <c r="M205" s="38">
        <f t="shared" si="96"/>
        <v>0</v>
      </c>
      <c r="N205" s="38">
        <f t="shared" si="96"/>
        <v>0</v>
      </c>
      <c r="O205" s="38">
        <f t="shared" si="96"/>
        <v>0</v>
      </c>
    </row>
    <row r="206" spans="1:15" s="96" customFormat="1" ht="15" customHeight="1">
      <c r="A206" s="89" t="s">
        <v>459</v>
      </c>
      <c r="B206" s="89"/>
      <c r="C206" s="91">
        <v>4111</v>
      </c>
      <c r="D206" s="92" t="s">
        <v>725</v>
      </c>
      <c r="E206" s="93">
        <v>1000000</v>
      </c>
      <c r="F206" s="93">
        <f>G206-E206</f>
        <v>-1000000</v>
      </c>
      <c r="G206" s="97">
        <f t="shared" si="88"/>
        <v>0</v>
      </c>
      <c r="H206" s="93">
        <v>0</v>
      </c>
      <c r="I206" s="95">
        <v>0</v>
      </c>
      <c r="J206" s="93">
        <v>0</v>
      </c>
      <c r="K206" s="95">
        <v>0</v>
      </c>
      <c r="L206" s="95">
        <v>0</v>
      </c>
      <c r="M206" s="93">
        <v>0</v>
      </c>
      <c r="N206" s="95">
        <v>0</v>
      </c>
      <c r="O206" s="93">
        <v>0</v>
      </c>
    </row>
    <row r="207" spans="1:15" s="9" customFormat="1" ht="24" customHeight="1">
      <c r="A207" s="19"/>
      <c r="B207" s="61" t="s">
        <v>689</v>
      </c>
      <c r="C207" s="169" t="s">
        <v>658</v>
      </c>
      <c r="D207" s="170"/>
      <c r="E207" s="11">
        <f aca="true" t="shared" si="97" ref="E207:F209">E208</f>
        <v>2200000</v>
      </c>
      <c r="F207" s="11">
        <f t="shared" si="97"/>
        <v>-1800000</v>
      </c>
      <c r="G207" s="11">
        <f t="shared" si="88"/>
        <v>400000</v>
      </c>
      <c r="H207" s="11">
        <f>H208</f>
        <v>0</v>
      </c>
      <c r="I207" s="11">
        <f aca="true" t="shared" si="98" ref="I207:O207">I208</f>
        <v>0</v>
      </c>
      <c r="J207" s="11">
        <f t="shared" si="98"/>
        <v>250000</v>
      </c>
      <c r="K207" s="11">
        <f t="shared" si="98"/>
        <v>0</v>
      </c>
      <c r="L207" s="11">
        <f t="shared" si="98"/>
        <v>0</v>
      </c>
      <c r="M207" s="11">
        <f t="shared" si="98"/>
        <v>50000</v>
      </c>
      <c r="N207" s="11">
        <f t="shared" si="98"/>
        <v>0</v>
      </c>
      <c r="O207" s="11">
        <f t="shared" si="98"/>
        <v>100000</v>
      </c>
    </row>
    <row r="208" spans="1:15" ht="21" customHeight="1">
      <c r="A208" s="40"/>
      <c r="B208" s="40" t="s">
        <v>0</v>
      </c>
      <c r="C208" s="31">
        <v>42</v>
      </c>
      <c r="D208" s="37" t="s">
        <v>726</v>
      </c>
      <c r="E208" s="38">
        <f t="shared" si="97"/>
        <v>2200000</v>
      </c>
      <c r="F208" s="38">
        <f t="shared" si="97"/>
        <v>-1800000</v>
      </c>
      <c r="G208" s="38">
        <f t="shared" si="88"/>
        <v>400000</v>
      </c>
      <c r="H208" s="38">
        <f>H209</f>
        <v>0</v>
      </c>
      <c r="I208" s="38">
        <f>I209</f>
        <v>0</v>
      </c>
      <c r="J208" s="38">
        <f>J209</f>
        <v>250000</v>
      </c>
      <c r="K208" s="38">
        <f aca="true" t="shared" si="99" ref="K208:O209">K209</f>
        <v>0</v>
      </c>
      <c r="L208" s="38">
        <f t="shared" si="99"/>
        <v>0</v>
      </c>
      <c r="M208" s="38">
        <f t="shared" si="99"/>
        <v>50000</v>
      </c>
      <c r="N208" s="38">
        <f t="shared" si="99"/>
        <v>0</v>
      </c>
      <c r="O208" s="38">
        <f t="shared" si="99"/>
        <v>100000</v>
      </c>
    </row>
    <row r="209" spans="1:15" ht="18" customHeight="1">
      <c r="A209" s="40"/>
      <c r="B209" s="40" t="s">
        <v>0</v>
      </c>
      <c r="C209" s="31">
        <v>421</v>
      </c>
      <c r="D209" s="37" t="s">
        <v>727</v>
      </c>
      <c r="E209" s="38">
        <f t="shared" si="97"/>
        <v>2200000</v>
      </c>
      <c r="F209" s="38">
        <f t="shared" si="97"/>
        <v>-1800000</v>
      </c>
      <c r="G209" s="38">
        <f t="shared" si="88"/>
        <v>400000</v>
      </c>
      <c r="H209" s="38">
        <f>H210</f>
        <v>0</v>
      </c>
      <c r="I209" s="38">
        <f>I210</f>
        <v>0</v>
      </c>
      <c r="J209" s="38">
        <f>J210</f>
        <v>250000</v>
      </c>
      <c r="K209" s="38">
        <f t="shared" si="99"/>
        <v>0</v>
      </c>
      <c r="L209" s="38">
        <f t="shared" si="99"/>
        <v>0</v>
      </c>
      <c r="M209" s="38">
        <f t="shared" si="99"/>
        <v>50000</v>
      </c>
      <c r="N209" s="38">
        <f t="shared" si="99"/>
        <v>0</v>
      </c>
      <c r="O209" s="38">
        <f t="shared" si="99"/>
        <v>100000</v>
      </c>
    </row>
    <row r="210" spans="1:15" s="96" customFormat="1" ht="14.25" customHeight="1">
      <c r="A210" s="89" t="s">
        <v>460</v>
      </c>
      <c r="B210" s="89"/>
      <c r="C210" s="91">
        <v>4213</v>
      </c>
      <c r="D210" s="92" t="s">
        <v>728</v>
      </c>
      <c r="E210" s="93">
        <v>2200000</v>
      </c>
      <c r="F210" s="93">
        <f>G210-E210</f>
        <v>-1800000</v>
      </c>
      <c r="G210" s="161">
        <f t="shared" si="88"/>
        <v>400000</v>
      </c>
      <c r="H210" s="93">
        <v>0</v>
      </c>
      <c r="I210" s="95">
        <v>0</v>
      </c>
      <c r="J210" s="93">
        <v>250000</v>
      </c>
      <c r="K210" s="93">
        <v>0</v>
      </c>
      <c r="L210" s="95">
        <v>0</v>
      </c>
      <c r="M210" s="93">
        <v>50000</v>
      </c>
      <c r="N210" s="95">
        <v>0</v>
      </c>
      <c r="O210" s="93">
        <v>100000</v>
      </c>
    </row>
    <row r="211" spans="1:15" s="78" customFormat="1" ht="27.75" customHeight="1">
      <c r="A211" s="76"/>
      <c r="B211" s="77"/>
      <c r="C211" s="179" t="s">
        <v>1178</v>
      </c>
      <c r="D211" s="180"/>
      <c r="E211" s="73">
        <f>E212+E219+E223+E227+E231+E239+E235</f>
        <v>7582500</v>
      </c>
      <c r="F211" s="73">
        <f>F212+F219+F223+F227+F231+F239+F235</f>
        <v>-4395500</v>
      </c>
      <c r="G211" s="73">
        <f t="shared" si="88"/>
        <v>3187000</v>
      </c>
      <c r="H211" s="73">
        <f>H212+H219+H223+H227+H231+H239+H235</f>
        <v>0</v>
      </c>
      <c r="I211" s="73">
        <f aca="true" t="shared" si="100" ref="I211:O211">I212+I219+I223+I227+I231+I239+I235</f>
        <v>0</v>
      </c>
      <c r="J211" s="73">
        <f t="shared" si="100"/>
        <v>15000</v>
      </c>
      <c r="K211" s="73">
        <f t="shared" si="100"/>
        <v>3167000</v>
      </c>
      <c r="L211" s="73">
        <f t="shared" si="100"/>
        <v>0</v>
      </c>
      <c r="M211" s="73">
        <f t="shared" si="100"/>
        <v>5000</v>
      </c>
      <c r="N211" s="73">
        <f t="shared" si="100"/>
        <v>0</v>
      </c>
      <c r="O211" s="73">
        <f t="shared" si="100"/>
        <v>0</v>
      </c>
    </row>
    <row r="212" spans="1:15" s="9" customFormat="1" ht="24" customHeight="1">
      <c r="A212" s="13"/>
      <c r="B212" s="61" t="s">
        <v>688</v>
      </c>
      <c r="C212" s="169" t="s">
        <v>667</v>
      </c>
      <c r="D212" s="170"/>
      <c r="E212" s="11">
        <f>E213</f>
        <v>50000</v>
      </c>
      <c r="F212" s="11">
        <f>F213</f>
        <v>-50000</v>
      </c>
      <c r="G212" s="11">
        <f>SUM(H212:O212)</f>
        <v>0</v>
      </c>
      <c r="H212" s="11">
        <f>H213</f>
        <v>0</v>
      </c>
      <c r="I212" s="11">
        <f aca="true" t="shared" si="101" ref="I212:O212">I213</f>
        <v>0</v>
      </c>
      <c r="J212" s="11">
        <f t="shared" si="101"/>
        <v>0</v>
      </c>
      <c r="K212" s="11">
        <f t="shared" si="101"/>
        <v>0</v>
      </c>
      <c r="L212" s="11">
        <f t="shared" si="101"/>
        <v>0</v>
      </c>
      <c r="M212" s="11">
        <f t="shared" si="101"/>
        <v>0</v>
      </c>
      <c r="N212" s="11">
        <f t="shared" si="101"/>
        <v>0</v>
      </c>
      <c r="O212" s="11">
        <f t="shared" si="101"/>
        <v>0</v>
      </c>
    </row>
    <row r="213" spans="1:15" ht="21" customHeight="1">
      <c r="A213" s="42"/>
      <c r="B213" s="40"/>
      <c r="C213" s="31">
        <v>32</v>
      </c>
      <c r="D213" s="37" t="s">
        <v>35</v>
      </c>
      <c r="E213" s="38">
        <f>E217</f>
        <v>50000</v>
      </c>
      <c r="F213" s="38">
        <f>F217</f>
        <v>-50000</v>
      </c>
      <c r="G213" s="38">
        <f t="shared" si="88"/>
        <v>0</v>
      </c>
      <c r="H213" s="38">
        <f aca="true" t="shared" si="102" ref="H213:O213">H217</f>
        <v>0</v>
      </c>
      <c r="I213" s="38">
        <f t="shared" si="102"/>
        <v>0</v>
      </c>
      <c r="J213" s="38">
        <f t="shared" si="102"/>
        <v>0</v>
      </c>
      <c r="K213" s="38">
        <f t="shared" si="102"/>
        <v>0</v>
      </c>
      <c r="L213" s="38">
        <f t="shared" si="102"/>
        <v>0</v>
      </c>
      <c r="M213" s="38">
        <f t="shared" si="102"/>
        <v>0</v>
      </c>
      <c r="N213" s="38">
        <f t="shared" si="102"/>
        <v>0</v>
      </c>
      <c r="O213" s="38">
        <f t="shared" si="102"/>
        <v>0</v>
      </c>
    </row>
    <row r="214" spans="1:15" s="134" customFormat="1" ht="17.25" customHeight="1">
      <c r="A214" s="172" t="s">
        <v>2</v>
      </c>
      <c r="B214" s="173" t="s">
        <v>44</v>
      </c>
      <c r="C214" s="174" t="s">
        <v>552</v>
      </c>
      <c r="D214" s="176" t="s">
        <v>59</v>
      </c>
      <c r="E214" s="177" t="s">
        <v>1134</v>
      </c>
      <c r="F214" s="177" t="s">
        <v>905</v>
      </c>
      <c r="G214" s="174" t="s">
        <v>1148</v>
      </c>
      <c r="H214" s="175" t="s">
        <v>1133</v>
      </c>
      <c r="I214" s="175"/>
      <c r="J214" s="175"/>
      <c r="K214" s="175"/>
      <c r="L214" s="175"/>
      <c r="M214" s="175"/>
      <c r="N214" s="175"/>
      <c r="O214" s="175"/>
    </row>
    <row r="215" spans="1:15" s="135" customFormat="1" ht="36" customHeight="1">
      <c r="A215" s="172"/>
      <c r="B215" s="172"/>
      <c r="C215" s="175"/>
      <c r="D215" s="176"/>
      <c r="E215" s="178"/>
      <c r="F215" s="178"/>
      <c r="G215" s="175"/>
      <c r="H215" s="104" t="s">
        <v>272</v>
      </c>
      <c r="I215" s="104" t="s">
        <v>45</v>
      </c>
      <c r="J215" s="104" t="s">
        <v>271</v>
      </c>
      <c r="K215" s="104" t="s">
        <v>273</v>
      </c>
      <c r="L215" s="104" t="s">
        <v>46</v>
      </c>
      <c r="M215" s="104" t="s">
        <v>731</v>
      </c>
      <c r="N215" s="104" t="s">
        <v>274</v>
      </c>
      <c r="O215" s="104" t="s">
        <v>621</v>
      </c>
    </row>
    <row r="216" spans="1:15" s="135" customFormat="1" ht="10.5" customHeight="1">
      <c r="A216" s="55">
        <v>1</v>
      </c>
      <c r="B216" s="55">
        <v>2</v>
      </c>
      <c r="C216" s="55">
        <v>3</v>
      </c>
      <c r="D216" s="55">
        <v>4</v>
      </c>
      <c r="E216" s="55">
        <v>5</v>
      </c>
      <c r="F216" s="55">
        <v>6</v>
      </c>
      <c r="G216" s="55">
        <v>7</v>
      </c>
      <c r="H216" s="55">
        <v>8</v>
      </c>
      <c r="I216" s="55">
        <v>9</v>
      </c>
      <c r="J216" s="55">
        <v>10</v>
      </c>
      <c r="K216" s="55">
        <v>11</v>
      </c>
      <c r="L216" s="55">
        <v>12</v>
      </c>
      <c r="M216" s="55">
        <v>13</v>
      </c>
      <c r="N216" s="55">
        <v>14</v>
      </c>
      <c r="O216" s="55">
        <v>15</v>
      </c>
    </row>
    <row r="217" spans="1:15" ht="18" customHeight="1">
      <c r="A217" s="42"/>
      <c r="B217" s="40"/>
      <c r="C217" s="31">
        <v>323</v>
      </c>
      <c r="D217" s="37" t="s">
        <v>554</v>
      </c>
      <c r="E217" s="38">
        <f aca="true" t="shared" si="103" ref="E217:J217">E218</f>
        <v>50000</v>
      </c>
      <c r="F217" s="38">
        <f t="shared" si="103"/>
        <v>-50000</v>
      </c>
      <c r="G217" s="38">
        <f t="shared" si="88"/>
        <v>0</v>
      </c>
      <c r="H217" s="38">
        <f t="shared" si="103"/>
        <v>0</v>
      </c>
      <c r="I217" s="38">
        <f t="shared" si="103"/>
        <v>0</v>
      </c>
      <c r="J217" s="38">
        <f t="shared" si="103"/>
        <v>0</v>
      </c>
      <c r="K217" s="38">
        <f>K218</f>
        <v>0</v>
      </c>
      <c r="L217" s="38">
        <f>L218</f>
        <v>0</v>
      </c>
      <c r="M217" s="38">
        <f>M218</f>
        <v>0</v>
      </c>
      <c r="N217" s="38">
        <f>N218</f>
        <v>0</v>
      </c>
      <c r="O217" s="38">
        <f>O218</f>
        <v>0</v>
      </c>
    </row>
    <row r="218" spans="1:15" s="96" customFormat="1" ht="14.25" customHeight="1">
      <c r="A218" s="98" t="s">
        <v>461</v>
      </c>
      <c r="B218" s="89"/>
      <c r="C218" s="91">
        <v>3232</v>
      </c>
      <c r="D218" s="92" t="s">
        <v>729</v>
      </c>
      <c r="E218" s="93">
        <v>50000</v>
      </c>
      <c r="F218" s="93">
        <f>G218-E218</f>
        <v>-50000</v>
      </c>
      <c r="G218" s="93">
        <f t="shared" si="88"/>
        <v>0</v>
      </c>
      <c r="H218" s="93">
        <v>0</v>
      </c>
      <c r="I218" s="95">
        <v>0</v>
      </c>
      <c r="J218" s="93">
        <v>0</v>
      </c>
      <c r="K218" s="93">
        <v>0</v>
      </c>
      <c r="L218" s="95">
        <v>0</v>
      </c>
      <c r="M218" s="95">
        <v>0</v>
      </c>
      <c r="N218" s="95">
        <v>0</v>
      </c>
      <c r="O218" s="95">
        <v>0</v>
      </c>
    </row>
    <row r="219" spans="1:15" s="9" customFormat="1" ht="25.5" customHeight="1">
      <c r="A219" s="13"/>
      <c r="B219" s="61" t="s">
        <v>688</v>
      </c>
      <c r="C219" s="201" t="s">
        <v>1179</v>
      </c>
      <c r="D219" s="202"/>
      <c r="E219" s="11">
        <f>E220</f>
        <v>2000000</v>
      </c>
      <c r="F219" s="11">
        <f>F220</f>
        <v>-2000000</v>
      </c>
      <c r="G219" s="11">
        <f>SUM(H219:O219)</f>
        <v>0</v>
      </c>
      <c r="H219" s="11">
        <f aca="true" t="shared" si="104" ref="H219:O219">H220</f>
        <v>0</v>
      </c>
      <c r="I219" s="11">
        <f t="shared" si="104"/>
        <v>0</v>
      </c>
      <c r="J219" s="11">
        <f t="shared" si="104"/>
        <v>0</v>
      </c>
      <c r="K219" s="11">
        <f t="shared" si="104"/>
        <v>0</v>
      </c>
      <c r="L219" s="11">
        <f t="shared" si="104"/>
        <v>0</v>
      </c>
      <c r="M219" s="11">
        <f t="shared" si="104"/>
        <v>0</v>
      </c>
      <c r="N219" s="11">
        <f t="shared" si="104"/>
        <v>0</v>
      </c>
      <c r="O219" s="11">
        <f t="shared" si="104"/>
        <v>0</v>
      </c>
    </row>
    <row r="220" spans="1:15" ht="21" customHeight="1">
      <c r="A220" s="40"/>
      <c r="B220" s="40"/>
      <c r="C220" s="31">
        <v>38</v>
      </c>
      <c r="D220" s="37" t="s">
        <v>765</v>
      </c>
      <c r="E220" s="38">
        <f aca="true" t="shared" si="105" ref="E220:O221">E221</f>
        <v>2000000</v>
      </c>
      <c r="F220" s="38">
        <f t="shared" si="105"/>
        <v>-2000000</v>
      </c>
      <c r="G220" s="38">
        <f t="shared" si="88"/>
        <v>0</v>
      </c>
      <c r="H220" s="38">
        <f t="shared" si="105"/>
        <v>0</v>
      </c>
      <c r="I220" s="38">
        <f t="shared" si="105"/>
        <v>0</v>
      </c>
      <c r="J220" s="38">
        <f t="shared" si="105"/>
        <v>0</v>
      </c>
      <c r="K220" s="38">
        <f t="shared" si="105"/>
        <v>0</v>
      </c>
      <c r="L220" s="38">
        <f t="shared" si="105"/>
        <v>0</v>
      </c>
      <c r="M220" s="38">
        <f t="shared" si="105"/>
        <v>0</v>
      </c>
      <c r="N220" s="38">
        <f t="shared" si="105"/>
        <v>0</v>
      </c>
      <c r="O220" s="38">
        <f t="shared" si="105"/>
        <v>0</v>
      </c>
    </row>
    <row r="221" spans="1:15" ht="18" customHeight="1">
      <c r="A221" s="40" t="s">
        <v>0</v>
      </c>
      <c r="B221" s="40" t="s">
        <v>0</v>
      </c>
      <c r="C221" s="31">
        <v>386</v>
      </c>
      <c r="D221" s="37" t="s">
        <v>766</v>
      </c>
      <c r="E221" s="38">
        <f t="shared" si="105"/>
        <v>2000000</v>
      </c>
      <c r="F221" s="38">
        <f t="shared" si="105"/>
        <v>-2000000</v>
      </c>
      <c r="G221" s="38">
        <f t="shared" si="88"/>
        <v>0</v>
      </c>
      <c r="H221" s="38">
        <f t="shared" si="105"/>
        <v>0</v>
      </c>
      <c r="I221" s="38">
        <f t="shared" si="105"/>
        <v>0</v>
      </c>
      <c r="J221" s="38">
        <f t="shared" si="105"/>
        <v>0</v>
      </c>
      <c r="K221" s="38">
        <f t="shared" si="105"/>
        <v>0</v>
      </c>
      <c r="L221" s="38">
        <f t="shared" si="105"/>
        <v>0</v>
      </c>
      <c r="M221" s="38">
        <f t="shared" si="105"/>
        <v>0</v>
      </c>
      <c r="N221" s="38">
        <f t="shared" si="105"/>
        <v>0</v>
      </c>
      <c r="O221" s="38">
        <f t="shared" si="105"/>
        <v>0</v>
      </c>
    </row>
    <row r="222" spans="1:15" s="96" customFormat="1" ht="14.25" customHeight="1">
      <c r="A222" s="98" t="s">
        <v>462</v>
      </c>
      <c r="B222" s="89"/>
      <c r="C222" s="91">
        <v>3861</v>
      </c>
      <c r="D222" s="92" t="s">
        <v>767</v>
      </c>
      <c r="E222" s="93">
        <v>2000000</v>
      </c>
      <c r="F222" s="93">
        <f>G222-E222</f>
        <v>-2000000</v>
      </c>
      <c r="G222" s="93">
        <f t="shared" si="88"/>
        <v>0</v>
      </c>
      <c r="H222" s="93">
        <v>0</v>
      </c>
      <c r="I222" s="95">
        <v>0</v>
      </c>
      <c r="J222" s="93">
        <v>0</v>
      </c>
      <c r="K222" s="93">
        <v>0</v>
      </c>
      <c r="L222" s="95">
        <v>0</v>
      </c>
      <c r="M222" s="95">
        <v>0</v>
      </c>
      <c r="N222" s="95">
        <v>0</v>
      </c>
      <c r="O222" s="93">
        <v>0</v>
      </c>
    </row>
    <row r="223" spans="1:15" s="9" customFormat="1" ht="25.5" customHeight="1">
      <c r="A223" s="13"/>
      <c r="B223" s="61" t="s">
        <v>688</v>
      </c>
      <c r="C223" s="181" t="s">
        <v>1180</v>
      </c>
      <c r="D223" s="182"/>
      <c r="E223" s="11">
        <f aca="true" t="shared" si="106" ref="E223:F225">E224</f>
        <v>20000</v>
      </c>
      <c r="F223" s="11">
        <f t="shared" si="106"/>
        <v>-15000</v>
      </c>
      <c r="G223" s="11">
        <f aca="true" t="shared" si="107" ref="G223:G234">SUM(H223:O223)</f>
        <v>5000</v>
      </c>
      <c r="H223" s="11">
        <f>H224</f>
        <v>0</v>
      </c>
      <c r="I223" s="11">
        <f aca="true" t="shared" si="108" ref="I223:O223">I224</f>
        <v>0</v>
      </c>
      <c r="J223" s="11">
        <f t="shared" si="108"/>
        <v>0</v>
      </c>
      <c r="K223" s="11">
        <f t="shared" si="108"/>
        <v>0</v>
      </c>
      <c r="L223" s="11">
        <f t="shared" si="108"/>
        <v>0</v>
      </c>
      <c r="M223" s="11">
        <f t="shared" si="108"/>
        <v>5000</v>
      </c>
      <c r="N223" s="11">
        <f t="shared" si="108"/>
        <v>0</v>
      </c>
      <c r="O223" s="11">
        <f t="shared" si="108"/>
        <v>0</v>
      </c>
    </row>
    <row r="224" spans="1:15" ht="21" customHeight="1">
      <c r="A224" s="42"/>
      <c r="B224" s="40"/>
      <c r="C224" s="31">
        <v>41</v>
      </c>
      <c r="D224" s="37" t="s">
        <v>723</v>
      </c>
      <c r="E224" s="38">
        <f t="shared" si="106"/>
        <v>20000</v>
      </c>
      <c r="F224" s="38">
        <f t="shared" si="106"/>
        <v>-15000</v>
      </c>
      <c r="G224" s="38">
        <f t="shared" si="107"/>
        <v>5000</v>
      </c>
      <c r="H224" s="38">
        <f>H225</f>
        <v>0</v>
      </c>
      <c r="I224" s="38">
        <f aca="true" t="shared" si="109" ref="I224:O225">I225</f>
        <v>0</v>
      </c>
      <c r="J224" s="38">
        <f t="shared" si="109"/>
        <v>0</v>
      </c>
      <c r="K224" s="38">
        <f t="shared" si="109"/>
        <v>0</v>
      </c>
      <c r="L224" s="38">
        <f t="shared" si="109"/>
        <v>0</v>
      </c>
      <c r="M224" s="38">
        <f t="shared" si="109"/>
        <v>5000</v>
      </c>
      <c r="N224" s="38">
        <f t="shared" si="109"/>
        <v>0</v>
      </c>
      <c r="O224" s="38">
        <f t="shared" si="109"/>
        <v>0</v>
      </c>
    </row>
    <row r="225" spans="1:15" ht="18" customHeight="1">
      <c r="A225" s="42"/>
      <c r="B225" s="40"/>
      <c r="C225" s="31">
        <v>411</v>
      </c>
      <c r="D225" s="37" t="s">
        <v>724</v>
      </c>
      <c r="E225" s="38">
        <f t="shared" si="106"/>
        <v>20000</v>
      </c>
      <c r="F225" s="38">
        <f t="shared" si="106"/>
        <v>-15000</v>
      </c>
      <c r="G225" s="38">
        <f t="shared" si="107"/>
        <v>5000</v>
      </c>
      <c r="H225" s="38">
        <f>H226</f>
        <v>0</v>
      </c>
      <c r="I225" s="38">
        <f t="shared" si="109"/>
        <v>0</v>
      </c>
      <c r="J225" s="38">
        <f t="shared" si="109"/>
        <v>0</v>
      </c>
      <c r="K225" s="38">
        <f t="shared" si="109"/>
        <v>0</v>
      </c>
      <c r="L225" s="38">
        <f t="shared" si="109"/>
        <v>0</v>
      </c>
      <c r="M225" s="38">
        <f t="shared" si="109"/>
        <v>5000</v>
      </c>
      <c r="N225" s="38">
        <f t="shared" si="109"/>
        <v>0</v>
      </c>
      <c r="O225" s="38">
        <f t="shared" si="109"/>
        <v>0</v>
      </c>
    </row>
    <row r="226" spans="1:15" s="96" customFormat="1" ht="14.25" customHeight="1">
      <c r="A226" s="89" t="s">
        <v>362</v>
      </c>
      <c r="B226" s="89"/>
      <c r="C226" s="91">
        <v>4111</v>
      </c>
      <c r="D226" s="92" t="s">
        <v>1019</v>
      </c>
      <c r="E226" s="93">
        <v>20000</v>
      </c>
      <c r="F226" s="93">
        <f>G226-E226</f>
        <v>-15000</v>
      </c>
      <c r="G226" s="97">
        <f t="shared" si="107"/>
        <v>5000</v>
      </c>
      <c r="H226" s="93">
        <v>0</v>
      </c>
      <c r="I226" s="95">
        <v>0</v>
      </c>
      <c r="J226" s="93">
        <v>0</v>
      </c>
      <c r="K226" s="93">
        <v>0</v>
      </c>
      <c r="L226" s="95">
        <v>0</v>
      </c>
      <c r="M226" s="93">
        <v>5000</v>
      </c>
      <c r="N226" s="95">
        <v>0</v>
      </c>
      <c r="O226" s="93">
        <v>0</v>
      </c>
    </row>
    <row r="227" spans="1:15" s="9" customFormat="1" ht="24" customHeight="1">
      <c r="A227" s="19"/>
      <c r="B227" s="61" t="s">
        <v>687</v>
      </c>
      <c r="C227" s="169" t="s">
        <v>668</v>
      </c>
      <c r="D227" s="170"/>
      <c r="E227" s="11">
        <f>E228</f>
        <v>10000</v>
      </c>
      <c r="F227" s="11">
        <f>F228</f>
        <v>-10000</v>
      </c>
      <c r="G227" s="11">
        <f t="shared" si="107"/>
        <v>0</v>
      </c>
      <c r="H227" s="11">
        <f>H228</f>
        <v>0</v>
      </c>
      <c r="I227" s="11">
        <f aca="true" t="shared" si="110" ref="I227:O227">I228</f>
        <v>0</v>
      </c>
      <c r="J227" s="11">
        <f t="shared" si="110"/>
        <v>0</v>
      </c>
      <c r="K227" s="11">
        <f t="shared" si="110"/>
        <v>0</v>
      </c>
      <c r="L227" s="11">
        <f t="shared" si="110"/>
        <v>0</v>
      </c>
      <c r="M227" s="11">
        <f t="shared" si="110"/>
        <v>0</v>
      </c>
      <c r="N227" s="11">
        <f t="shared" si="110"/>
        <v>0</v>
      </c>
      <c r="O227" s="11">
        <f t="shared" si="110"/>
        <v>0</v>
      </c>
    </row>
    <row r="228" spans="1:15" ht="21" customHeight="1">
      <c r="A228" s="40"/>
      <c r="B228" s="40"/>
      <c r="C228" s="31">
        <v>32</v>
      </c>
      <c r="D228" s="37" t="s">
        <v>35</v>
      </c>
      <c r="E228" s="38">
        <f aca="true" t="shared" si="111" ref="E228:J229">E229</f>
        <v>10000</v>
      </c>
      <c r="F228" s="38">
        <f t="shared" si="111"/>
        <v>-10000</v>
      </c>
      <c r="G228" s="38">
        <f t="shared" si="107"/>
        <v>0</v>
      </c>
      <c r="H228" s="38">
        <f t="shared" si="111"/>
        <v>0</v>
      </c>
      <c r="I228" s="38">
        <f t="shared" si="111"/>
        <v>0</v>
      </c>
      <c r="J228" s="38">
        <f t="shared" si="111"/>
        <v>0</v>
      </c>
      <c r="K228" s="38">
        <f aca="true" t="shared" si="112" ref="K228:O229">K229</f>
        <v>0</v>
      </c>
      <c r="L228" s="38">
        <f t="shared" si="112"/>
        <v>0</v>
      </c>
      <c r="M228" s="38">
        <f t="shared" si="112"/>
        <v>0</v>
      </c>
      <c r="N228" s="38">
        <f t="shared" si="112"/>
        <v>0</v>
      </c>
      <c r="O228" s="38">
        <f t="shared" si="112"/>
        <v>0</v>
      </c>
    </row>
    <row r="229" spans="1:15" ht="18" customHeight="1">
      <c r="A229" s="40"/>
      <c r="B229" s="40"/>
      <c r="C229" s="31">
        <v>323</v>
      </c>
      <c r="D229" s="37" t="s">
        <v>554</v>
      </c>
      <c r="E229" s="38">
        <f t="shared" si="111"/>
        <v>10000</v>
      </c>
      <c r="F229" s="38">
        <f t="shared" si="111"/>
        <v>-10000</v>
      </c>
      <c r="G229" s="38">
        <f t="shared" si="107"/>
        <v>0</v>
      </c>
      <c r="H229" s="38">
        <f t="shared" si="111"/>
        <v>0</v>
      </c>
      <c r="I229" s="38">
        <f t="shared" si="111"/>
        <v>0</v>
      </c>
      <c r="J229" s="38">
        <f t="shared" si="111"/>
        <v>0</v>
      </c>
      <c r="K229" s="38">
        <f t="shared" si="112"/>
        <v>0</v>
      </c>
      <c r="L229" s="38">
        <f t="shared" si="112"/>
        <v>0</v>
      </c>
      <c r="M229" s="38">
        <f t="shared" si="112"/>
        <v>0</v>
      </c>
      <c r="N229" s="38">
        <f t="shared" si="112"/>
        <v>0</v>
      </c>
      <c r="O229" s="38">
        <f t="shared" si="112"/>
        <v>0</v>
      </c>
    </row>
    <row r="230" spans="1:15" s="96" customFormat="1" ht="14.25" customHeight="1">
      <c r="A230" s="89" t="s">
        <v>359</v>
      </c>
      <c r="B230" s="89"/>
      <c r="C230" s="91">
        <v>3232</v>
      </c>
      <c r="D230" s="92" t="s">
        <v>768</v>
      </c>
      <c r="E230" s="93">
        <v>10000</v>
      </c>
      <c r="F230" s="93">
        <f>G230-E230</f>
        <v>-10000</v>
      </c>
      <c r="G230" s="93">
        <f t="shared" si="107"/>
        <v>0</v>
      </c>
      <c r="H230" s="93">
        <v>0</v>
      </c>
      <c r="I230" s="95">
        <v>0</v>
      </c>
      <c r="J230" s="95">
        <v>0</v>
      </c>
      <c r="K230" s="93">
        <v>0</v>
      </c>
      <c r="L230" s="95">
        <v>0</v>
      </c>
      <c r="M230" s="95">
        <v>0</v>
      </c>
      <c r="N230" s="95">
        <v>0</v>
      </c>
      <c r="O230" s="95">
        <v>0</v>
      </c>
    </row>
    <row r="231" spans="1:15" s="9" customFormat="1" ht="25.5" customHeight="1">
      <c r="A231" s="13"/>
      <c r="B231" s="61" t="s">
        <v>687</v>
      </c>
      <c r="C231" s="207" t="s">
        <v>1123</v>
      </c>
      <c r="D231" s="215"/>
      <c r="E231" s="11">
        <f>E232</f>
        <v>1610000</v>
      </c>
      <c r="F231" s="11">
        <f>F232</f>
        <v>-303000</v>
      </c>
      <c r="G231" s="11">
        <f t="shared" si="107"/>
        <v>1307000</v>
      </c>
      <c r="H231" s="11">
        <f aca="true" t="shared" si="113" ref="H231:O231">H232</f>
        <v>0</v>
      </c>
      <c r="I231" s="11">
        <f t="shared" si="113"/>
        <v>0</v>
      </c>
      <c r="J231" s="11">
        <f t="shared" si="113"/>
        <v>0</v>
      </c>
      <c r="K231" s="11">
        <f t="shared" si="113"/>
        <v>1307000</v>
      </c>
      <c r="L231" s="11">
        <f t="shared" si="113"/>
        <v>0</v>
      </c>
      <c r="M231" s="11">
        <f t="shared" si="113"/>
        <v>0</v>
      </c>
      <c r="N231" s="11">
        <f t="shared" si="113"/>
        <v>0</v>
      </c>
      <c r="O231" s="11">
        <f t="shared" si="113"/>
        <v>0</v>
      </c>
    </row>
    <row r="232" spans="1:15" ht="21" customHeight="1">
      <c r="A232" s="40"/>
      <c r="B232" s="40"/>
      <c r="C232" s="31" t="s">
        <v>1034</v>
      </c>
      <c r="D232" s="37" t="s">
        <v>569</v>
      </c>
      <c r="E232" s="38">
        <f aca="true" t="shared" si="114" ref="E232:O233">E233</f>
        <v>1610000</v>
      </c>
      <c r="F232" s="38">
        <f t="shared" si="114"/>
        <v>-303000</v>
      </c>
      <c r="G232" s="38">
        <f t="shared" si="107"/>
        <v>1307000</v>
      </c>
      <c r="H232" s="38">
        <f t="shared" si="114"/>
        <v>0</v>
      </c>
      <c r="I232" s="38">
        <f t="shared" si="114"/>
        <v>0</v>
      </c>
      <c r="J232" s="38">
        <f t="shared" si="114"/>
        <v>0</v>
      </c>
      <c r="K232" s="38">
        <f t="shared" si="114"/>
        <v>1307000</v>
      </c>
      <c r="L232" s="38">
        <f t="shared" si="114"/>
        <v>0</v>
      </c>
      <c r="M232" s="38">
        <f t="shared" si="114"/>
        <v>0</v>
      </c>
      <c r="N232" s="38">
        <f t="shared" si="114"/>
        <v>0</v>
      </c>
      <c r="O232" s="38">
        <f t="shared" si="114"/>
        <v>0</v>
      </c>
    </row>
    <row r="233" spans="1:15" ht="18" customHeight="1">
      <c r="A233" s="40"/>
      <c r="B233" s="40" t="s">
        <v>0</v>
      </c>
      <c r="C233" s="31" t="s">
        <v>1035</v>
      </c>
      <c r="D233" s="37" t="s">
        <v>766</v>
      </c>
      <c r="E233" s="38">
        <f>E234</f>
        <v>1610000</v>
      </c>
      <c r="F233" s="38">
        <f>F234</f>
        <v>-303000</v>
      </c>
      <c r="G233" s="38">
        <f t="shared" si="107"/>
        <v>1307000</v>
      </c>
      <c r="H233" s="38">
        <f t="shared" si="114"/>
        <v>0</v>
      </c>
      <c r="I233" s="38">
        <f t="shared" si="114"/>
        <v>0</v>
      </c>
      <c r="J233" s="38">
        <f t="shared" si="114"/>
        <v>0</v>
      </c>
      <c r="K233" s="38">
        <f t="shared" si="114"/>
        <v>1307000</v>
      </c>
      <c r="L233" s="38">
        <f t="shared" si="114"/>
        <v>0</v>
      </c>
      <c r="M233" s="38">
        <f t="shared" si="114"/>
        <v>0</v>
      </c>
      <c r="N233" s="38">
        <f t="shared" si="114"/>
        <v>0</v>
      </c>
      <c r="O233" s="38">
        <f t="shared" si="114"/>
        <v>0</v>
      </c>
    </row>
    <row r="234" spans="1:15" s="96" customFormat="1" ht="14.25" customHeight="1">
      <c r="A234" s="98" t="s">
        <v>463</v>
      </c>
      <c r="B234" s="89"/>
      <c r="C234" s="91" t="s">
        <v>1036</v>
      </c>
      <c r="D234" s="92" t="s">
        <v>769</v>
      </c>
      <c r="E234" s="93">
        <v>1610000</v>
      </c>
      <c r="F234" s="93">
        <f>G234-E234</f>
        <v>-303000</v>
      </c>
      <c r="G234" s="161">
        <f t="shared" si="107"/>
        <v>1307000</v>
      </c>
      <c r="H234" s="93">
        <v>0</v>
      </c>
      <c r="I234" s="95">
        <v>0</v>
      </c>
      <c r="J234" s="93">
        <v>0</v>
      </c>
      <c r="K234" s="93">
        <v>1307000</v>
      </c>
      <c r="L234" s="93">
        <v>0</v>
      </c>
      <c r="M234" s="93">
        <v>0</v>
      </c>
      <c r="N234" s="95">
        <v>0</v>
      </c>
      <c r="O234" s="93">
        <v>0</v>
      </c>
    </row>
    <row r="235" spans="1:15" s="9" customFormat="1" ht="25.5" customHeight="1">
      <c r="A235" s="13"/>
      <c r="B235" s="61" t="s">
        <v>687</v>
      </c>
      <c r="C235" s="171" t="s">
        <v>1032</v>
      </c>
      <c r="D235" s="170"/>
      <c r="E235" s="11">
        <f aca="true" t="shared" si="115" ref="E235:F237">E236</f>
        <v>3867500</v>
      </c>
      <c r="F235" s="11">
        <f t="shared" si="115"/>
        <v>-1992500</v>
      </c>
      <c r="G235" s="11">
        <f>SUM(H235:O235)</f>
        <v>1875000</v>
      </c>
      <c r="H235" s="11">
        <f>H236</f>
        <v>0</v>
      </c>
      <c r="I235" s="11">
        <f aca="true" t="shared" si="116" ref="I235:O237">I236</f>
        <v>0</v>
      </c>
      <c r="J235" s="11">
        <f t="shared" si="116"/>
        <v>15000</v>
      </c>
      <c r="K235" s="11">
        <f t="shared" si="116"/>
        <v>1860000</v>
      </c>
      <c r="L235" s="11">
        <f t="shared" si="116"/>
        <v>0</v>
      </c>
      <c r="M235" s="11">
        <f t="shared" si="116"/>
        <v>0</v>
      </c>
      <c r="N235" s="11">
        <f t="shared" si="116"/>
        <v>0</v>
      </c>
      <c r="O235" s="11">
        <f t="shared" si="116"/>
        <v>0</v>
      </c>
    </row>
    <row r="236" spans="1:15" ht="21" customHeight="1">
      <c r="A236" s="42"/>
      <c r="B236" s="40"/>
      <c r="C236" s="31" t="s">
        <v>306</v>
      </c>
      <c r="D236" s="146" t="s">
        <v>1033</v>
      </c>
      <c r="E236" s="38">
        <f t="shared" si="115"/>
        <v>3867500</v>
      </c>
      <c r="F236" s="38">
        <f t="shared" si="115"/>
        <v>-1992500</v>
      </c>
      <c r="G236" s="38">
        <f>SUM(H236:O236)</f>
        <v>1875000</v>
      </c>
      <c r="H236" s="38">
        <f>H237</f>
        <v>0</v>
      </c>
      <c r="I236" s="38">
        <f t="shared" si="116"/>
        <v>0</v>
      </c>
      <c r="J236" s="38">
        <f t="shared" si="116"/>
        <v>15000</v>
      </c>
      <c r="K236" s="38">
        <f t="shared" si="116"/>
        <v>1860000</v>
      </c>
      <c r="L236" s="38">
        <f t="shared" si="116"/>
        <v>0</v>
      </c>
      <c r="M236" s="38">
        <f t="shared" si="116"/>
        <v>0</v>
      </c>
      <c r="N236" s="38">
        <f t="shared" si="116"/>
        <v>0</v>
      </c>
      <c r="O236" s="38">
        <f t="shared" si="116"/>
        <v>0</v>
      </c>
    </row>
    <row r="237" spans="1:15" ht="18" customHeight="1">
      <c r="A237" s="42"/>
      <c r="B237" s="40"/>
      <c r="C237" s="31" t="s">
        <v>108</v>
      </c>
      <c r="D237" s="37" t="s">
        <v>727</v>
      </c>
      <c r="E237" s="38">
        <f t="shared" si="115"/>
        <v>3867500</v>
      </c>
      <c r="F237" s="38">
        <f t="shared" si="115"/>
        <v>-1992500</v>
      </c>
      <c r="G237" s="38">
        <f>SUM(H237:O237)</f>
        <v>1875000</v>
      </c>
      <c r="H237" s="38">
        <f>H238</f>
        <v>0</v>
      </c>
      <c r="I237" s="38">
        <f t="shared" si="116"/>
        <v>0</v>
      </c>
      <c r="J237" s="38">
        <f t="shared" si="116"/>
        <v>15000</v>
      </c>
      <c r="K237" s="38">
        <f t="shared" si="116"/>
        <v>1860000</v>
      </c>
      <c r="L237" s="38">
        <f t="shared" si="116"/>
        <v>0</v>
      </c>
      <c r="M237" s="38">
        <f t="shared" si="116"/>
        <v>0</v>
      </c>
      <c r="N237" s="38">
        <f t="shared" si="116"/>
        <v>0</v>
      </c>
      <c r="O237" s="38">
        <f t="shared" si="116"/>
        <v>0</v>
      </c>
    </row>
    <row r="238" spans="1:15" s="96" customFormat="1" ht="14.25" customHeight="1">
      <c r="A238" s="89" t="s">
        <v>464</v>
      </c>
      <c r="B238" s="89"/>
      <c r="C238" s="91" t="s">
        <v>309</v>
      </c>
      <c r="D238" s="92" t="s">
        <v>1037</v>
      </c>
      <c r="E238" s="93">
        <v>3867500</v>
      </c>
      <c r="F238" s="93">
        <f>G238-E238</f>
        <v>-1992500</v>
      </c>
      <c r="G238" s="97">
        <f>SUM(H238:O238)</f>
        <v>1875000</v>
      </c>
      <c r="H238" s="93">
        <v>0</v>
      </c>
      <c r="I238" s="95">
        <v>0</v>
      </c>
      <c r="J238" s="93">
        <v>15000</v>
      </c>
      <c r="K238" s="93">
        <v>1860000</v>
      </c>
      <c r="L238" s="95">
        <v>0</v>
      </c>
      <c r="M238" s="93">
        <v>0</v>
      </c>
      <c r="N238" s="95">
        <v>0</v>
      </c>
      <c r="O238" s="93">
        <v>0</v>
      </c>
    </row>
    <row r="239" spans="1:15" s="9" customFormat="1" ht="25.5" customHeight="1">
      <c r="A239" s="13"/>
      <c r="B239" s="61" t="s">
        <v>688</v>
      </c>
      <c r="C239" s="171" t="s">
        <v>1038</v>
      </c>
      <c r="D239" s="170"/>
      <c r="E239" s="11">
        <f>E240</f>
        <v>25000</v>
      </c>
      <c r="F239" s="11">
        <f>F240</f>
        <v>-25000</v>
      </c>
      <c r="G239" s="11">
        <f aca="true" t="shared" si="117" ref="G239:G244">SUM(H239:O239)</f>
        <v>0</v>
      </c>
      <c r="H239" s="11">
        <f>H240</f>
        <v>0</v>
      </c>
      <c r="I239" s="11">
        <f aca="true" t="shared" si="118" ref="I239:O239">I240</f>
        <v>0</v>
      </c>
      <c r="J239" s="11">
        <f t="shared" si="118"/>
        <v>0</v>
      </c>
      <c r="K239" s="11">
        <f t="shared" si="118"/>
        <v>0</v>
      </c>
      <c r="L239" s="11">
        <f t="shared" si="118"/>
        <v>0</v>
      </c>
      <c r="M239" s="11">
        <f t="shared" si="118"/>
        <v>0</v>
      </c>
      <c r="N239" s="11">
        <f t="shared" si="118"/>
        <v>0</v>
      </c>
      <c r="O239" s="11">
        <f t="shared" si="118"/>
        <v>0</v>
      </c>
    </row>
    <row r="240" spans="1:15" ht="21" customHeight="1">
      <c r="A240" s="42"/>
      <c r="B240" s="40"/>
      <c r="C240" s="31">
        <v>32</v>
      </c>
      <c r="D240" s="37" t="s">
        <v>35</v>
      </c>
      <c r="E240" s="38">
        <f>E241+E243</f>
        <v>25000</v>
      </c>
      <c r="F240" s="38">
        <f>F241+F243</f>
        <v>-25000</v>
      </c>
      <c r="G240" s="38">
        <f t="shared" si="117"/>
        <v>0</v>
      </c>
      <c r="H240" s="38">
        <f aca="true" t="shared" si="119" ref="H240:O240">H241+H243</f>
        <v>0</v>
      </c>
      <c r="I240" s="38">
        <f t="shared" si="119"/>
        <v>0</v>
      </c>
      <c r="J240" s="38">
        <f t="shared" si="119"/>
        <v>0</v>
      </c>
      <c r="K240" s="38">
        <f t="shared" si="119"/>
        <v>0</v>
      </c>
      <c r="L240" s="38">
        <f t="shared" si="119"/>
        <v>0</v>
      </c>
      <c r="M240" s="38">
        <f t="shared" si="119"/>
        <v>0</v>
      </c>
      <c r="N240" s="38">
        <f t="shared" si="119"/>
        <v>0</v>
      </c>
      <c r="O240" s="38">
        <f t="shared" si="119"/>
        <v>0</v>
      </c>
    </row>
    <row r="241" spans="1:15" ht="17.25" customHeight="1">
      <c r="A241" s="42"/>
      <c r="B241" s="40" t="s">
        <v>0</v>
      </c>
      <c r="C241" s="31">
        <v>322</v>
      </c>
      <c r="D241" s="37" t="s">
        <v>553</v>
      </c>
      <c r="E241" s="38">
        <f>E242</f>
        <v>0</v>
      </c>
      <c r="F241" s="38">
        <f>F242</f>
        <v>0</v>
      </c>
      <c r="G241" s="38">
        <f t="shared" si="117"/>
        <v>0</v>
      </c>
      <c r="H241" s="38">
        <f aca="true" t="shared" si="120" ref="H241:O241">H242</f>
        <v>0</v>
      </c>
      <c r="I241" s="38">
        <f t="shared" si="120"/>
        <v>0</v>
      </c>
      <c r="J241" s="38">
        <f t="shared" si="120"/>
        <v>0</v>
      </c>
      <c r="K241" s="38">
        <f t="shared" si="120"/>
        <v>0</v>
      </c>
      <c r="L241" s="38">
        <f t="shared" si="120"/>
        <v>0</v>
      </c>
      <c r="M241" s="38">
        <f t="shared" si="120"/>
        <v>0</v>
      </c>
      <c r="N241" s="38">
        <f t="shared" si="120"/>
        <v>0</v>
      </c>
      <c r="O241" s="38">
        <f t="shared" si="120"/>
        <v>0</v>
      </c>
    </row>
    <row r="242" spans="1:15" s="96" customFormat="1" ht="15" customHeight="1">
      <c r="A242" s="89" t="s">
        <v>360</v>
      </c>
      <c r="B242" s="89"/>
      <c r="C242" s="91" t="s">
        <v>275</v>
      </c>
      <c r="D242" s="92" t="s">
        <v>1010</v>
      </c>
      <c r="E242" s="93">
        <v>0</v>
      </c>
      <c r="F242" s="93">
        <f>G242-E242</f>
        <v>0</v>
      </c>
      <c r="G242" s="97">
        <f t="shared" si="117"/>
        <v>0</v>
      </c>
      <c r="H242" s="93">
        <v>0</v>
      </c>
      <c r="I242" s="95">
        <v>0</v>
      </c>
      <c r="J242" s="95">
        <v>0</v>
      </c>
      <c r="K242" s="93">
        <v>0</v>
      </c>
      <c r="L242" s="95">
        <v>0</v>
      </c>
      <c r="M242" s="95">
        <v>0</v>
      </c>
      <c r="N242" s="95">
        <v>0</v>
      </c>
      <c r="O242" s="95">
        <v>0</v>
      </c>
    </row>
    <row r="243" spans="1:15" ht="18" customHeight="1">
      <c r="A243" s="42"/>
      <c r="B243" s="40"/>
      <c r="C243" s="31">
        <v>323</v>
      </c>
      <c r="D243" s="37" t="s">
        <v>29</v>
      </c>
      <c r="E243" s="38">
        <f>E244</f>
        <v>25000</v>
      </c>
      <c r="F243" s="38">
        <f>F244</f>
        <v>-25000</v>
      </c>
      <c r="G243" s="38">
        <f t="shared" si="117"/>
        <v>0</v>
      </c>
      <c r="H243" s="38">
        <f aca="true" t="shared" si="121" ref="H243:O243">H244</f>
        <v>0</v>
      </c>
      <c r="I243" s="38">
        <f t="shared" si="121"/>
        <v>0</v>
      </c>
      <c r="J243" s="38">
        <f t="shared" si="121"/>
        <v>0</v>
      </c>
      <c r="K243" s="38">
        <f t="shared" si="121"/>
        <v>0</v>
      </c>
      <c r="L243" s="38">
        <f t="shared" si="121"/>
        <v>0</v>
      </c>
      <c r="M243" s="38">
        <f t="shared" si="121"/>
        <v>0</v>
      </c>
      <c r="N243" s="38">
        <f t="shared" si="121"/>
        <v>0</v>
      </c>
      <c r="O243" s="38">
        <f t="shared" si="121"/>
        <v>0</v>
      </c>
    </row>
    <row r="244" spans="1:15" s="96" customFormat="1" ht="15" customHeight="1">
      <c r="A244" s="89" t="s">
        <v>361</v>
      </c>
      <c r="B244" s="89"/>
      <c r="C244" s="91" t="s">
        <v>745</v>
      </c>
      <c r="D244" s="92" t="s">
        <v>555</v>
      </c>
      <c r="E244" s="93">
        <v>25000</v>
      </c>
      <c r="F244" s="93">
        <f>G244-E244</f>
        <v>-25000</v>
      </c>
      <c r="G244" s="97">
        <f t="shared" si="117"/>
        <v>0</v>
      </c>
      <c r="H244" s="93">
        <v>0</v>
      </c>
      <c r="I244" s="95">
        <v>0</v>
      </c>
      <c r="J244" s="95">
        <v>0</v>
      </c>
      <c r="K244" s="93">
        <v>0</v>
      </c>
      <c r="L244" s="95">
        <v>0</v>
      </c>
      <c r="M244" s="95">
        <v>0</v>
      </c>
      <c r="N244" s="95">
        <v>0</v>
      </c>
      <c r="O244" s="95">
        <v>0</v>
      </c>
    </row>
    <row r="245" spans="1:15" s="78" customFormat="1" ht="27.75" customHeight="1">
      <c r="A245" s="76"/>
      <c r="B245" s="79"/>
      <c r="C245" s="179" t="s">
        <v>823</v>
      </c>
      <c r="D245" s="180"/>
      <c r="E245" s="73">
        <f>E246+E253+E257</f>
        <v>0</v>
      </c>
      <c r="F245" s="73">
        <f>F246+F253+F257</f>
        <v>0</v>
      </c>
      <c r="G245" s="73">
        <f aca="true" t="shared" si="122" ref="G245:G260">SUM(H245:O245)</f>
        <v>0</v>
      </c>
      <c r="H245" s="73">
        <f aca="true" t="shared" si="123" ref="H245:O245">H246+H253+H257</f>
        <v>0</v>
      </c>
      <c r="I245" s="73">
        <f t="shared" si="123"/>
        <v>0</v>
      </c>
      <c r="J245" s="73">
        <f t="shared" si="123"/>
        <v>0</v>
      </c>
      <c r="K245" s="73">
        <f t="shared" si="123"/>
        <v>0</v>
      </c>
      <c r="L245" s="73">
        <f t="shared" si="123"/>
        <v>0</v>
      </c>
      <c r="M245" s="73">
        <f t="shared" si="123"/>
        <v>0</v>
      </c>
      <c r="N245" s="73">
        <f t="shared" si="123"/>
        <v>0</v>
      </c>
      <c r="O245" s="73">
        <f t="shared" si="123"/>
        <v>0</v>
      </c>
    </row>
    <row r="246" spans="1:15" s="9" customFormat="1" ht="24" customHeight="1">
      <c r="A246" s="13"/>
      <c r="B246" s="61" t="s">
        <v>824</v>
      </c>
      <c r="C246" s="171" t="s">
        <v>1039</v>
      </c>
      <c r="D246" s="170"/>
      <c r="E246" s="11">
        <f>E247</f>
        <v>0</v>
      </c>
      <c r="F246" s="11">
        <f>F247</f>
        <v>0</v>
      </c>
      <c r="G246" s="11">
        <f t="shared" si="122"/>
        <v>0</v>
      </c>
      <c r="H246" s="11">
        <f aca="true" t="shared" si="124" ref="H246:O246">H247</f>
        <v>0</v>
      </c>
      <c r="I246" s="11">
        <f t="shared" si="124"/>
        <v>0</v>
      </c>
      <c r="J246" s="11">
        <f t="shared" si="124"/>
        <v>0</v>
      </c>
      <c r="K246" s="11">
        <f t="shared" si="124"/>
        <v>0</v>
      </c>
      <c r="L246" s="11">
        <f t="shared" si="124"/>
        <v>0</v>
      </c>
      <c r="M246" s="11">
        <f t="shared" si="124"/>
        <v>0</v>
      </c>
      <c r="N246" s="11">
        <f t="shared" si="124"/>
        <v>0</v>
      </c>
      <c r="O246" s="11">
        <f t="shared" si="124"/>
        <v>0</v>
      </c>
    </row>
    <row r="247" spans="1:15" ht="21" customHeight="1">
      <c r="A247" s="42"/>
      <c r="B247" s="40"/>
      <c r="C247" s="31">
        <v>42</v>
      </c>
      <c r="D247" s="37" t="s">
        <v>825</v>
      </c>
      <c r="E247" s="38">
        <f>E251</f>
        <v>0</v>
      </c>
      <c r="F247" s="38">
        <f>F251</f>
        <v>0</v>
      </c>
      <c r="G247" s="38">
        <f t="shared" si="122"/>
        <v>0</v>
      </c>
      <c r="H247" s="38">
        <f aca="true" t="shared" si="125" ref="H247:O247">H251</f>
        <v>0</v>
      </c>
      <c r="I247" s="38">
        <f t="shared" si="125"/>
        <v>0</v>
      </c>
      <c r="J247" s="38">
        <f t="shared" si="125"/>
        <v>0</v>
      </c>
      <c r="K247" s="38">
        <f t="shared" si="125"/>
        <v>0</v>
      </c>
      <c r="L247" s="38">
        <f t="shared" si="125"/>
        <v>0</v>
      </c>
      <c r="M247" s="38">
        <f t="shared" si="125"/>
        <v>0</v>
      </c>
      <c r="N247" s="38">
        <f t="shared" si="125"/>
        <v>0</v>
      </c>
      <c r="O247" s="38">
        <f t="shared" si="125"/>
        <v>0</v>
      </c>
    </row>
    <row r="248" spans="1:15" s="134" customFormat="1" ht="17.25" customHeight="1">
      <c r="A248" s="172" t="s">
        <v>2</v>
      </c>
      <c r="B248" s="173" t="s">
        <v>44</v>
      </c>
      <c r="C248" s="174" t="s">
        <v>552</v>
      </c>
      <c r="D248" s="176" t="s">
        <v>59</v>
      </c>
      <c r="E248" s="177" t="s">
        <v>1134</v>
      </c>
      <c r="F248" s="177" t="s">
        <v>905</v>
      </c>
      <c r="G248" s="174" t="s">
        <v>1148</v>
      </c>
      <c r="H248" s="175" t="s">
        <v>1133</v>
      </c>
      <c r="I248" s="175"/>
      <c r="J248" s="175"/>
      <c r="K248" s="175"/>
      <c r="L248" s="175"/>
      <c r="M248" s="175"/>
      <c r="N248" s="175"/>
      <c r="O248" s="175"/>
    </row>
    <row r="249" spans="1:15" s="135" customFormat="1" ht="36" customHeight="1">
      <c r="A249" s="172"/>
      <c r="B249" s="172"/>
      <c r="C249" s="175"/>
      <c r="D249" s="176"/>
      <c r="E249" s="178"/>
      <c r="F249" s="178"/>
      <c r="G249" s="175"/>
      <c r="H249" s="104" t="s">
        <v>272</v>
      </c>
      <c r="I249" s="104" t="s">
        <v>45</v>
      </c>
      <c r="J249" s="104" t="s">
        <v>271</v>
      </c>
      <c r="K249" s="104" t="s">
        <v>273</v>
      </c>
      <c r="L249" s="104" t="s">
        <v>46</v>
      </c>
      <c r="M249" s="104" t="s">
        <v>731</v>
      </c>
      <c r="N249" s="104" t="s">
        <v>274</v>
      </c>
      <c r="O249" s="104" t="s">
        <v>621</v>
      </c>
    </row>
    <row r="250" spans="1:15" s="135" customFormat="1" ht="10.5" customHeight="1">
      <c r="A250" s="55">
        <v>1</v>
      </c>
      <c r="B250" s="55">
        <v>2</v>
      </c>
      <c r="C250" s="55">
        <v>3</v>
      </c>
      <c r="D250" s="55">
        <v>4</v>
      </c>
      <c r="E250" s="55">
        <v>5</v>
      </c>
      <c r="F250" s="55">
        <v>6</v>
      </c>
      <c r="G250" s="55">
        <v>7</v>
      </c>
      <c r="H250" s="55">
        <v>8</v>
      </c>
      <c r="I250" s="55">
        <v>9</v>
      </c>
      <c r="J250" s="55">
        <v>10</v>
      </c>
      <c r="K250" s="55">
        <v>11</v>
      </c>
      <c r="L250" s="55">
        <v>12</v>
      </c>
      <c r="M250" s="55">
        <v>13</v>
      </c>
      <c r="N250" s="55">
        <v>14</v>
      </c>
      <c r="O250" s="55">
        <v>15</v>
      </c>
    </row>
    <row r="251" spans="1:15" ht="18" customHeight="1">
      <c r="A251" s="42"/>
      <c r="B251" s="40"/>
      <c r="C251" s="31">
        <v>426</v>
      </c>
      <c r="D251" s="37" t="s">
        <v>772</v>
      </c>
      <c r="E251" s="38">
        <f>E252</f>
        <v>0</v>
      </c>
      <c r="F251" s="38">
        <f>F252</f>
        <v>0</v>
      </c>
      <c r="G251" s="38">
        <f t="shared" si="122"/>
        <v>0</v>
      </c>
      <c r="H251" s="38">
        <f aca="true" t="shared" si="126" ref="H251:O251">H252</f>
        <v>0</v>
      </c>
      <c r="I251" s="38">
        <f t="shared" si="126"/>
        <v>0</v>
      </c>
      <c r="J251" s="38">
        <f t="shared" si="126"/>
        <v>0</v>
      </c>
      <c r="K251" s="38">
        <f t="shared" si="126"/>
        <v>0</v>
      </c>
      <c r="L251" s="38">
        <f t="shared" si="126"/>
        <v>0</v>
      </c>
      <c r="M251" s="38">
        <f t="shared" si="126"/>
        <v>0</v>
      </c>
      <c r="N251" s="38">
        <f t="shared" si="126"/>
        <v>0</v>
      </c>
      <c r="O251" s="38">
        <f t="shared" si="126"/>
        <v>0</v>
      </c>
    </row>
    <row r="252" spans="1:15" s="96" customFormat="1" ht="14.25" customHeight="1">
      <c r="A252" s="89" t="s">
        <v>465</v>
      </c>
      <c r="B252" s="89"/>
      <c r="C252" s="91" t="s">
        <v>334</v>
      </c>
      <c r="D252" s="92" t="s">
        <v>826</v>
      </c>
      <c r="E252" s="93">
        <v>0</v>
      </c>
      <c r="F252" s="93">
        <f>G252-E252</f>
        <v>0</v>
      </c>
      <c r="G252" s="97">
        <f t="shared" si="122"/>
        <v>0</v>
      </c>
      <c r="H252" s="93">
        <v>0</v>
      </c>
      <c r="I252" s="95">
        <v>0</v>
      </c>
      <c r="J252" s="93">
        <v>0</v>
      </c>
      <c r="K252" s="93">
        <v>0</v>
      </c>
      <c r="L252" s="95">
        <v>0</v>
      </c>
      <c r="M252" s="95">
        <v>0</v>
      </c>
      <c r="N252" s="95">
        <v>0</v>
      </c>
      <c r="O252" s="93">
        <v>0</v>
      </c>
    </row>
    <row r="253" spans="1:15" s="9" customFormat="1" ht="24" customHeight="1">
      <c r="A253" s="19"/>
      <c r="B253" s="61" t="s">
        <v>808</v>
      </c>
      <c r="C253" s="169" t="s">
        <v>827</v>
      </c>
      <c r="D253" s="170"/>
      <c r="E253" s="11">
        <f aca="true" t="shared" si="127" ref="E253:F255">E254</f>
        <v>0</v>
      </c>
      <c r="F253" s="11">
        <f t="shared" si="127"/>
        <v>0</v>
      </c>
      <c r="G253" s="11">
        <f t="shared" si="122"/>
        <v>0</v>
      </c>
      <c r="H253" s="11">
        <f>H254</f>
        <v>0</v>
      </c>
      <c r="I253" s="11">
        <f aca="true" t="shared" si="128" ref="I253:O255">I254</f>
        <v>0</v>
      </c>
      <c r="J253" s="11">
        <f t="shared" si="128"/>
        <v>0</v>
      </c>
      <c r="K253" s="11">
        <f t="shared" si="128"/>
        <v>0</v>
      </c>
      <c r="L253" s="11">
        <f t="shared" si="128"/>
        <v>0</v>
      </c>
      <c r="M253" s="11">
        <f t="shared" si="128"/>
        <v>0</v>
      </c>
      <c r="N253" s="11">
        <f t="shared" si="128"/>
        <v>0</v>
      </c>
      <c r="O253" s="11">
        <f t="shared" si="128"/>
        <v>0</v>
      </c>
    </row>
    <row r="254" spans="1:15" ht="21" customHeight="1">
      <c r="A254" s="40"/>
      <c r="B254" s="40" t="s">
        <v>0</v>
      </c>
      <c r="C254" s="31">
        <v>42</v>
      </c>
      <c r="D254" s="37" t="s">
        <v>825</v>
      </c>
      <c r="E254" s="38">
        <f t="shared" si="127"/>
        <v>0</v>
      </c>
      <c r="F254" s="38">
        <f t="shared" si="127"/>
        <v>0</v>
      </c>
      <c r="G254" s="38">
        <f t="shared" si="122"/>
        <v>0</v>
      </c>
      <c r="H254" s="38">
        <f>H255</f>
        <v>0</v>
      </c>
      <c r="I254" s="38">
        <f>I255</f>
        <v>0</v>
      </c>
      <c r="J254" s="38">
        <f>J255</f>
        <v>0</v>
      </c>
      <c r="K254" s="38">
        <f t="shared" si="128"/>
        <v>0</v>
      </c>
      <c r="L254" s="38">
        <f t="shared" si="128"/>
        <v>0</v>
      </c>
      <c r="M254" s="38">
        <f t="shared" si="128"/>
        <v>0</v>
      </c>
      <c r="N254" s="38">
        <f t="shared" si="128"/>
        <v>0</v>
      </c>
      <c r="O254" s="38">
        <f t="shared" si="128"/>
        <v>0</v>
      </c>
    </row>
    <row r="255" spans="1:15" ht="18" customHeight="1">
      <c r="A255" s="40"/>
      <c r="B255" s="40" t="s">
        <v>0</v>
      </c>
      <c r="C255" s="31">
        <v>426</v>
      </c>
      <c r="D255" s="37" t="s">
        <v>772</v>
      </c>
      <c r="E255" s="38">
        <f t="shared" si="127"/>
        <v>0</v>
      </c>
      <c r="F255" s="38">
        <f t="shared" si="127"/>
        <v>0</v>
      </c>
      <c r="G255" s="38">
        <f t="shared" si="122"/>
        <v>0</v>
      </c>
      <c r="H255" s="38">
        <f>H256</f>
        <v>0</v>
      </c>
      <c r="I255" s="38">
        <f>I256</f>
        <v>0</v>
      </c>
      <c r="J255" s="38">
        <f>J256</f>
        <v>0</v>
      </c>
      <c r="K255" s="38">
        <f t="shared" si="128"/>
        <v>0</v>
      </c>
      <c r="L255" s="38">
        <f t="shared" si="128"/>
        <v>0</v>
      </c>
      <c r="M255" s="38">
        <f t="shared" si="128"/>
        <v>0</v>
      </c>
      <c r="N255" s="38">
        <f t="shared" si="128"/>
        <v>0</v>
      </c>
      <c r="O255" s="38">
        <f t="shared" si="128"/>
        <v>0</v>
      </c>
    </row>
    <row r="256" spans="1:15" s="96" customFormat="1" ht="14.25" customHeight="1">
      <c r="A256" s="89" t="s">
        <v>661</v>
      </c>
      <c r="B256" s="89"/>
      <c r="C256" s="91" t="s">
        <v>334</v>
      </c>
      <c r="D256" s="92" t="s">
        <v>828</v>
      </c>
      <c r="E256" s="93">
        <v>0</v>
      </c>
      <c r="F256" s="93">
        <f>G256-E256</f>
        <v>0</v>
      </c>
      <c r="G256" s="93">
        <f t="shared" si="122"/>
        <v>0</v>
      </c>
      <c r="H256" s="93">
        <v>0</v>
      </c>
      <c r="I256" s="95">
        <v>0</v>
      </c>
      <c r="J256" s="93">
        <v>0</v>
      </c>
      <c r="K256" s="93">
        <v>0</v>
      </c>
      <c r="L256" s="95">
        <v>0</v>
      </c>
      <c r="M256" s="95">
        <v>0</v>
      </c>
      <c r="N256" s="95">
        <v>0</v>
      </c>
      <c r="O256" s="93">
        <v>0</v>
      </c>
    </row>
    <row r="257" spans="1:15" s="9" customFormat="1" ht="24" customHeight="1">
      <c r="A257" s="19"/>
      <c r="B257" s="61" t="s">
        <v>808</v>
      </c>
      <c r="C257" s="169" t="s">
        <v>829</v>
      </c>
      <c r="D257" s="170"/>
      <c r="E257" s="11">
        <f aca="true" t="shared" si="129" ref="E257:F259">E258</f>
        <v>0</v>
      </c>
      <c r="F257" s="11">
        <f t="shared" si="129"/>
        <v>0</v>
      </c>
      <c r="G257" s="11">
        <f t="shared" si="122"/>
        <v>0</v>
      </c>
      <c r="H257" s="11">
        <f>H258</f>
        <v>0</v>
      </c>
      <c r="I257" s="11">
        <f aca="true" t="shared" si="130" ref="I257:O259">I258</f>
        <v>0</v>
      </c>
      <c r="J257" s="11">
        <f t="shared" si="130"/>
        <v>0</v>
      </c>
      <c r="K257" s="11">
        <f t="shared" si="130"/>
        <v>0</v>
      </c>
      <c r="L257" s="11">
        <f t="shared" si="130"/>
        <v>0</v>
      </c>
      <c r="M257" s="11">
        <f t="shared" si="130"/>
        <v>0</v>
      </c>
      <c r="N257" s="11">
        <f t="shared" si="130"/>
        <v>0</v>
      </c>
      <c r="O257" s="11">
        <f t="shared" si="130"/>
        <v>0</v>
      </c>
    </row>
    <row r="258" spans="1:15" ht="21" customHeight="1">
      <c r="A258" s="40"/>
      <c r="B258" s="40"/>
      <c r="C258" s="31">
        <v>42</v>
      </c>
      <c r="D258" s="37" t="s">
        <v>825</v>
      </c>
      <c r="E258" s="38">
        <f t="shared" si="129"/>
        <v>0</v>
      </c>
      <c r="F258" s="38">
        <f t="shared" si="129"/>
        <v>0</v>
      </c>
      <c r="G258" s="38">
        <f t="shared" si="122"/>
        <v>0</v>
      </c>
      <c r="H258" s="38">
        <f>H259</f>
        <v>0</v>
      </c>
      <c r="I258" s="38">
        <f>I259</f>
        <v>0</v>
      </c>
      <c r="J258" s="38">
        <f>J259</f>
        <v>0</v>
      </c>
      <c r="K258" s="38">
        <f t="shared" si="130"/>
        <v>0</v>
      </c>
      <c r="L258" s="38">
        <f t="shared" si="130"/>
        <v>0</v>
      </c>
      <c r="M258" s="38">
        <f t="shared" si="130"/>
        <v>0</v>
      </c>
      <c r="N258" s="38">
        <f t="shared" si="130"/>
        <v>0</v>
      </c>
      <c r="O258" s="38">
        <f t="shared" si="130"/>
        <v>0</v>
      </c>
    </row>
    <row r="259" spans="1:15" ht="18" customHeight="1">
      <c r="A259" s="40"/>
      <c r="B259" s="40"/>
      <c r="C259" s="31">
        <v>426</v>
      </c>
      <c r="D259" s="37" t="s">
        <v>772</v>
      </c>
      <c r="E259" s="38">
        <f t="shared" si="129"/>
        <v>0</v>
      </c>
      <c r="F259" s="38">
        <f t="shared" si="129"/>
        <v>0</v>
      </c>
      <c r="G259" s="38">
        <f t="shared" si="122"/>
        <v>0</v>
      </c>
      <c r="H259" s="38">
        <f>H260</f>
        <v>0</v>
      </c>
      <c r="I259" s="38">
        <f>I260</f>
        <v>0</v>
      </c>
      <c r="J259" s="38">
        <f>J260</f>
        <v>0</v>
      </c>
      <c r="K259" s="38">
        <f t="shared" si="130"/>
        <v>0</v>
      </c>
      <c r="L259" s="38">
        <f t="shared" si="130"/>
        <v>0</v>
      </c>
      <c r="M259" s="38">
        <f t="shared" si="130"/>
        <v>0</v>
      </c>
      <c r="N259" s="38">
        <f t="shared" si="130"/>
        <v>0</v>
      </c>
      <c r="O259" s="38">
        <f t="shared" si="130"/>
        <v>0</v>
      </c>
    </row>
    <row r="260" spans="1:15" s="96" customFormat="1" ht="15" customHeight="1">
      <c r="A260" s="89" t="s">
        <v>466</v>
      </c>
      <c r="B260" s="89"/>
      <c r="C260" s="91" t="s">
        <v>334</v>
      </c>
      <c r="D260" s="92" t="s">
        <v>830</v>
      </c>
      <c r="E260" s="97">
        <v>0</v>
      </c>
      <c r="F260" s="93">
        <f>G260-E260</f>
        <v>0</v>
      </c>
      <c r="G260" s="93">
        <f t="shared" si="122"/>
        <v>0</v>
      </c>
      <c r="H260" s="97">
        <v>0</v>
      </c>
      <c r="I260" s="95">
        <v>0</v>
      </c>
      <c r="J260" s="95">
        <v>0</v>
      </c>
      <c r="K260" s="95">
        <v>0</v>
      </c>
      <c r="L260" s="95">
        <v>0</v>
      </c>
      <c r="M260" s="93">
        <v>0</v>
      </c>
      <c r="N260" s="95">
        <v>0</v>
      </c>
      <c r="O260" s="93">
        <v>0</v>
      </c>
    </row>
    <row r="261" spans="1:15" s="78" customFormat="1" ht="33" customHeight="1">
      <c r="A261" s="76"/>
      <c r="B261" s="79"/>
      <c r="C261" s="179" t="s">
        <v>1124</v>
      </c>
      <c r="D261" s="180"/>
      <c r="E261" s="73">
        <f>E262+E266+E270+E285+E281+E290</f>
        <v>2620000</v>
      </c>
      <c r="F261" s="73">
        <f>F262+F266+F270+F285+F281+F290</f>
        <v>-2260000</v>
      </c>
      <c r="G261" s="73">
        <f aca="true" t="shared" si="131" ref="G261:G298">SUM(H261:O261)</f>
        <v>360000</v>
      </c>
      <c r="H261" s="73">
        <f>H262+H266+H270+H285+H281+H290</f>
        <v>74000</v>
      </c>
      <c r="I261" s="73">
        <f aca="true" t="shared" si="132" ref="I261:O261">I262+I266+I270+I285+I281+I290</f>
        <v>0</v>
      </c>
      <c r="J261" s="73">
        <f t="shared" si="132"/>
        <v>41000</v>
      </c>
      <c r="K261" s="73">
        <f t="shared" si="132"/>
        <v>145000</v>
      </c>
      <c r="L261" s="73">
        <f t="shared" si="132"/>
        <v>0</v>
      </c>
      <c r="M261" s="73">
        <f t="shared" si="132"/>
        <v>0</v>
      </c>
      <c r="N261" s="73">
        <f t="shared" si="132"/>
        <v>0</v>
      </c>
      <c r="O261" s="73">
        <f t="shared" si="132"/>
        <v>100000</v>
      </c>
    </row>
    <row r="262" spans="1:15" s="9" customFormat="1" ht="24" customHeight="1">
      <c r="A262" s="13"/>
      <c r="B262" s="61" t="s">
        <v>686</v>
      </c>
      <c r="C262" s="169" t="s">
        <v>837</v>
      </c>
      <c r="D262" s="170"/>
      <c r="E262" s="11">
        <f aca="true" t="shared" si="133" ref="E262:F264">E263</f>
        <v>750000</v>
      </c>
      <c r="F262" s="11">
        <f t="shared" si="133"/>
        <v>-530000</v>
      </c>
      <c r="G262" s="11">
        <f t="shared" si="131"/>
        <v>220000</v>
      </c>
      <c r="H262" s="11">
        <f>H263</f>
        <v>34000</v>
      </c>
      <c r="I262" s="11">
        <f aca="true" t="shared" si="134" ref="I262:O262">I263</f>
        <v>0</v>
      </c>
      <c r="J262" s="11">
        <f t="shared" si="134"/>
        <v>41000</v>
      </c>
      <c r="K262" s="11">
        <f t="shared" si="134"/>
        <v>145000</v>
      </c>
      <c r="L262" s="11">
        <f t="shared" si="134"/>
        <v>0</v>
      </c>
      <c r="M262" s="11">
        <f t="shared" si="134"/>
        <v>0</v>
      </c>
      <c r="N262" s="11">
        <f t="shared" si="134"/>
        <v>0</v>
      </c>
      <c r="O262" s="11">
        <f t="shared" si="134"/>
        <v>0</v>
      </c>
    </row>
    <row r="263" spans="1:15" ht="21" customHeight="1">
      <c r="A263" s="42"/>
      <c r="B263" s="40"/>
      <c r="C263" s="31">
        <v>32</v>
      </c>
      <c r="D263" s="37" t="s">
        <v>35</v>
      </c>
      <c r="E263" s="38">
        <f t="shared" si="133"/>
        <v>750000</v>
      </c>
      <c r="F263" s="38">
        <f t="shared" si="133"/>
        <v>-530000</v>
      </c>
      <c r="G263" s="38">
        <f t="shared" si="131"/>
        <v>220000</v>
      </c>
      <c r="H263" s="38">
        <f>H264</f>
        <v>34000</v>
      </c>
      <c r="I263" s="38">
        <f aca="true" t="shared" si="135" ref="I263:O264">I264</f>
        <v>0</v>
      </c>
      <c r="J263" s="38">
        <f t="shared" si="135"/>
        <v>41000</v>
      </c>
      <c r="K263" s="38">
        <f t="shared" si="135"/>
        <v>145000</v>
      </c>
      <c r="L263" s="38">
        <f t="shared" si="135"/>
        <v>0</v>
      </c>
      <c r="M263" s="38">
        <f t="shared" si="135"/>
        <v>0</v>
      </c>
      <c r="N263" s="38">
        <f t="shared" si="135"/>
        <v>0</v>
      </c>
      <c r="O263" s="38">
        <f t="shared" si="135"/>
        <v>0</v>
      </c>
    </row>
    <row r="264" spans="1:15" ht="18" customHeight="1">
      <c r="A264" s="42"/>
      <c r="B264" s="40"/>
      <c r="C264" s="31">
        <v>323</v>
      </c>
      <c r="D264" s="37" t="s">
        <v>29</v>
      </c>
      <c r="E264" s="38">
        <f t="shared" si="133"/>
        <v>750000</v>
      </c>
      <c r="F264" s="38">
        <f t="shared" si="133"/>
        <v>-530000</v>
      </c>
      <c r="G264" s="38">
        <f t="shared" si="131"/>
        <v>220000</v>
      </c>
      <c r="H264" s="38">
        <f>H265</f>
        <v>34000</v>
      </c>
      <c r="I264" s="38">
        <f t="shared" si="135"/>
        <v>0</v>
      </c>
      <c r="J264" s="38">
        <f t="shared" si="135"/>
        <v>41000</v>
      </c>
      <c r="K264" s="38">
        <f t="shared" si="135"/>
        <v>145000</v>
      </c>
      <c r="L264" s="38">
        <f t="shared" si="135"/>
        <v>0</v>
      </c>
      <c r="M264" s="38">
        <f t="shared" si="135"/>
        <v>0</v>
      </c>
      <c r="N264" s="38">
        <f t="shared" si="135"/>
        <v>0</v>
      </c>
      <c r="O264" s="38">
        <f t="shared" si="135"/>
        <v>0</v>
      </c>
    </row>
    <row r="265" spans="1:15" s="96" customFormat="1" ht="15" customHeight="1">
      <c r="A265" s="89" t="s">
        <v>467</v>
      </c>
      <c r="B265" s="89"/>
      <c r="C265" s="91">
        <v>3237</v>
      </c>
      <c r="D265" s="92" t="s">
        <v>770</v>
      </c>
      <c r="E265" s="93">
        <v>750000</v>
      </c>
      <c r="F265" s="93">
        <f>G265-E265</f>
        <v>-530000</v>
      </c>
      <c r="G265" s="161">
        <f t="shared" si="131"/>
        <v>220000</v>
      </c>
      <c r="H265" s="93">
        <v>34000</v>
      </c>
      <c r="I265" s="95">
        <v>0</v>
      </c>
      <c r="J265" s="93">
        <v>41000</v>
      </c>
      <c r="K265" s="93">
        <v>145000</v>
      </c>
      <c r="L265" s="95">
        <v>0</v>
      </c>
      <c r="M265" s="95">
        <v>0</v>
      </c>
      <c r="N265" s="95">
        <v>0</v>
      </c>
      <c r="O265" s="93">
        <v>0</v>
      </c>
    </row>
    <row r="266" spans="1:15" s="9" customFormat="1" ht="24" customHeight="1">
      <c r="A266" s="19"/>
      <c r="B266" s="61" t="s">
        <v>686</v>
      </c>
      <c r="C266" s="188" t="s">
        <v>838</v>
      </c>
      <c r="D266" s="187"/>
      <c r="E266" s="11">
        <f aca="true" t="shared" si="136" ref="E266:F268">E267</f>
        <v>400000</v>
      </c>
      <c r="F266" s="11">
        <f t="shared" si="136"/>
        <v>-300000</v>
      </c>
      <c r="G266" s="11">
        <f t="shared" si="131"/>
        <v>100000</v>
      </c>
      <c r="H266" s="11">
        <f>H267</f>
        <v>0</v>
      </c>
      <c r="I266" s="11">
        <f aca="true" t="shared" si="137" ref="I266:O266">I267</f>
        <v>0</v>
      </c>
      <c r="J266" s="11">
        <f t="shared" si="137"/>
        <v>0</v>
      </c>
      <c r="K266" s="11">
        <f t="shared" si="137"/>
        <v>0</v>
      </c>
      <c r="L266" s="11">
        <f t="shared" si="137"/>
        <v>0</v>
      </c>
      <c r="M266" s="11">
        <f t="shared" si="137"/>
        <v>0</v>
      </c>
      <c r="N266" s="11">
        <f t="shared" si="137"/>
        <v>0</v>
      </c>
      <c r="O266" s="11">
        <f t="shared" si="137"/>
        <v>100000</v>
      </c>
    </row>
    <row r="267" spans="1:15" ht="21" customHeight="1">
      <c r="A267" s="40"/>
      <c r="B267" s="40" t="s">
        <v>0</v>
      </c>
      <c r="C267" s="31">
        <v>42</v>
      </c>
      <c r="D267" s="37" t="s">
        <v>771</v>
      </c>
      <c r="E267" s="38">
        <f t="shared" si="136"/>
        <v>400000</v>
      </c>
      <c r="F267" s="38">
        <f t="shared" si="136"/>
        <v>-300000</v>
      </c>
      <c r="G267" s="38">
        <f t="shared" si="131"/>
        <v>100000</v>
      </c>
      <c r="H267" s="38">
        <f>H268</f>
        <v>0</v>
      </c>
      <c r="I267" s="38">
        <f>I268</f>
        <v>0</v>
      </c>
      <c r="J267" s="38">
        <f>J268</f>
        <v>0</v>
      </c>
      <c r="K267" s="38">
        <f aca="true" t="shared" si="138" ref="K267:O268">K268</f>
        <v>0</v>
      </c>
      <c r="L267" s="38">
        <f t="shared" si="138"/>
        <v>0</v>
      </c>
      <c r="M267" s="38">
        <f t="shared" si="138"/>
        <v>0</v>
      </c>
      <c r="N267" s="38">
        <f t="shared" si="138"/>
        <v>0</v>
      </c>
      <c r="O267" s="38">
        <f t="shared" si="138"/>
        <v>100000</v>
      </c>
    </row>
    <row r="268" spans="1:15" ht="18" customHeight="1">
      <c r="A268" s="40"/>
      <c r="B268" s="40" t="s">
        <v>0</v>
      </c>
      <c r="C268" s="31">
        <v>426</v>
      </c>
      <c r="D268" s="37" t="s">
        <v>772</v>
      </c>
      <c r="E268" s="38">
        <f t="shared" si="136"/>
        <v>400000</v>
      </c>
      <c r="F268" s="38">
        <f t="shared" si="136"/>
        <v>-300000</v>
      </c>
      <c r="G268" s="38">
        <f t="shared" si="131"/>
        <v>100000</v>
      </c>
      <c r="H268" s="38">
        <f>H269</f>
        <v>0</v>
      </c>
      <c r="I268" s="38">
        <f>I269</f>
        <v>0</v>
      </c>
      <c r="J268" s="38">
        <f>J269</f>
        <v>0</v>
      </c>
      <c r="K268" s="38">
        <f t="shared" si="138"/>
        <v>0</v>
      </c>
      <c r="L268" s="38">
        <f t="shared" si="138"/>
        <v>0</v>
      </c>
      <c r="M268" s="38">
        <f t="shared" si="138"/>
        <v>0</v>
      </c>
      <c r="N268" s="38">
        <f t="shared" si="138"/>
        <v>0</v>
      </c>
      <c r="O268" s="38">
        <f t="shared" si="138"/>
        <v>100000</v>
      </c>
    </row>
    <row r="269" spans="1:15" s="96" customFormat="1" ht="15" customHeight="1">
      <c r="A269" s="89" t="s">
        <v>619</v>
      </c>
      <c r="B269" s="89"/>
      <c r="C269" s="91" t="s">
        <v>334</v>
      </c>
      <c r="D269" s="92" t="s">
        <v>773</v>
      </c>
      <c r="E269" s="93">
        <v>400000</v>
      </c>
      <c r="F269" s="93">
        <f>G269-E269</f>
        <v>-300000</v>
      </c>
      <c r="G269" s="161">
        <f t="shared" si="131"/>
        <v>100000</v>
      </c>
      <c r="H269" s="93">
        <v>0</v>
      </c>
      <c r="I269" s="95">
        <v>0</v>
      </c>
      <c r="J269" s="93">
        <v>0</v>
      </c>
      <c r="K269" s="93">
        <v>0</v>
      </c>
      <c r="L269" s="95">
        <v>0</v>
      </c>
      <c r="M269" s="95">
        <v>0</v>
      </c>
      <c r="N269" s="95">
        <v>0</v>
      </c>
      <c r="O269" s="93">
        <v>100000</v>
      </c>
    </row>
    <row r="270" spans="1:15" s="9" customFormat="1" ht="25.5" customHeight="1">
      <c r="A270" s="19"/>
      <c r="B270" s="61" t="s">
        <v>686</v>
      </c>
      <c r="C270" s="171" t="s">
        <v>888</v>
      </c>
      <c r="D270" s="170"/>
      <c r="E270" s="11">
        <f>E271+E274</f>
        <v>100000</v>
      </c>
      <c r="F270" s="11">
        <f>F271+F274</f>
        <v>-100000</v>
      </c>
      <c r="G270" s="11">
        <f t="shared" si="131"/>
        <v>0</v>
      </c>
      <c r="H270" s="11">
        <f aca="true" t="shared" si="139" ref="H270:O270">H271+H274</f>
        <v>0</v>
      </c>
      <c r="I270" s="11">
        <f t="shared" si="139"/>
        <v>0</v>
      </c>
      <c r="J270" s="11">
        <f t="shared" si="139"/>
        <v>0</v>
      </c>
      <c r="K270" s="11">
        <f t="shared" si="139"/>
        <v>0</v>
      </c>
      <c r="L270" s="11">
        <f t="shared" si="139"/>
        <v>0</v>
      </c>
      <c r="M270" s="11">
        <f t="shared" si="139"/>
        <v>0</v>
      </c>
      <c r="N270" s="11">
        <f t="shared" si="139"/>
        <v>0</v>
      </c>
      <c r="O270" s="11">
        <f t="shared" si="139"/>
        <v>0</v>
      </c>
    </row>
    <row r="271" spans="1:15" ht="21" customHeight="1">
      <c r="A271" s="40"/>
      <c r="B271" s="40"/>
      <c r="C271" s="31">
        <v>41</v>
      </c>
      <c r="D271" s="37" t="s">
        <v>723</v>
      </c>
      <c r="E271" s="38">
        <f>E272</f>
        <v>50000</v>
      </c>
      <c r="F271" s="38">
        <f>F272</f>
        <v>-50000</v>
      </c>
      <c r="G271" s="38">
        <f t="shared" si="131"/>
        <v>0</v>
      </c>
      <c r="H271" s="38">
        <f aca="true" t="shared" si="140" ref="H271:J272">H272</f>
        <v>0</v>
      </c>
      <c r="I271" s="38">
        <f t="shared" si="140"/>
        <v>0</v>
      </c>
      <c r="J271" s="38">
        <f t="shared" si="140"/>
        <v>0</v>
      </c>
      <c r="K271" s="38">
        <f aca="true" t="shared" si="141" ref="K271:O272">K272</f>
        <v>0</v>
      </c>
      <c r="L271" s="38">
        <f t="shared" si="141"/>
        <v>0</v>
      </c>
      <c r="M271" s="38">
        <f t="shared" si="141"/>
        <v>0</v>
      </c>
      <c r="N271" s="38">
        <f t="shared" si="141"/>
        <v>0</v>
      </c>
      <c r="O271" s="38">
        <f t="shared" si="141"/>
        <v>0</v>
      </c>
    </row>
    <row r="272" spans="1:15" ht="18" customHeight="1">
      <c r="A272" s="40"/>
      <c r="B272" s="40"/>
      <c r="C272" s="31">
        <v>411</v>
      </c>
      <c r="D272" s="37" t="s">
        <v>724</v>
      </c>
      <c r="E272" s="38">
        <f>E273</f>
        <v>50000</v>
      </c>
      <c r="F272" s="38">
        <f>F273</f>
        <v>-50000</v>
      </c>
      <c r="G272" s="38">
        <f t="shared" si="131"/>
        <v>0</v>
      </c>
      <c r="H272" s="38">
        <f t="shared" si="140"/>
        <v>0</v>
      </c>
      <c r="I272" s="38">
        <f t="shared" si="140"/>
        <v>0</v>
      </c>
      <c r="J272" s="38">
        <f t="shared" si="140"/>
        <v>0</v>
      </c>
      <c r="K272" s="38">
        <f t="shared" si="141"/>
        <v>0</v>
      </c>
      <c r="L272" s="38">
        <f t="shared" si="141"/>
        <v>0</v>
      </c>
      <c r="M272" s="38">
        <f t="shared" si="141"/>
        <v>0</v>
      </c>
      <c r="N272" s="38">
        <f t="shared" si="141"/>
        <v>0</v>
      </c>
      <c r="O272" s="38">
        <f t="shared" si="141"/>
        <v>0</v>
      </c>
    </row>
    <row r="273" spans="1:15" s="96" customFormat="1" ht="14.25" customHeight="1">
      <c r="A273" s="89" t="s">
        <v>468</v>
      </c>
      <c r="B273" s="89"/>
      <c r="C273" s="91">
        <v>4111</v>
      </c>
      <c r="D273" s="92" t="s">
        <v>892</v>
      </c>
      <c r="E273" s="97">
        <v>50000</v>
      </c>
      <c r="F273" s="93">
        <f>G273-E273</f>
        <v>-50000</v>
      </c>
      <c r="G273" s="93">
        <f t="shared" si="131"/>
        <v>0</v>
      </c>
      <c r="H273" s="97">
        <v>0</v>
      </c>
      <c r="I273" s="95"/>
      <c r="J273" s="95">
        <v>0</v>
      </c>
      <c r="K273" s="95">
        <v>0</v>
      </c>
      <c r="L273" s="95">
        <v>0</v>
      </c>
      <c r="M273" s="93">
        <v>0</v>
      </c>
      <c r="N273" s="95">
        <v>0</v>
      </c>
      <c r="O273" s="93">
        <v>0</v>
      </c>
    </row>
    <row r="274" spans="1:15" ht="21" customHeight="1">
      <c r="A274" s="40"/>
      <c r="B274" s="40" t="s">
        <v>0</v>
      </c>
      <c r="C274" s="31">
        <v>42</v>
      </c>
      <c r="D274" s="37" t="s">
        <v>771</v>
      </c>
      <c r="E274" s="38">
        <f>E279</f>
        <v>50000</v>
      </c>
      <c r="F274" s="38">
        <f>F279</f>
        <v>-50000</v>
      </c>
      <c r="G274" s="38">
        <f>SUM(H274:O274)</f>
        <v>0</v>
      </c>
      <c r="H274" s="38">
        <f aca="true" t="shared" si="142" ref="H274:N274">H279</f>
        <v>0</v>
      </c>
      <c r="I274" s="38">
        <f t="shared" si="142"/>
        <v>0</v>
      </c>
      <c r="J274" s="38">
        <f t="shared" si="142"/>
        <v>0</v>
      </c>
      <c r="K274" s="38">
        <f t="shared" si="142"/>
        <v>0</v>
      </c>
      <c r="L274" s="38">
        <f t="shared" si="142"/>
        <v>0</v>
      </c>
      <c r="M274" s="38">
        <f t="shared" si="142"/>
        <v>0</v>
      </c>
      <c r="N274" s="38">
        <f t="shared" si="142"/>
        <v>0</v>
      </c>
      <c r="O274" s="38">
        <v>0</v>
      </c>
    </row>
    <row r="275" ht="64.5" customHeight="1"/>
    <row r="276" spans="1:15" s="134" customFormat="1" ht="17.25" customHeight="1">
      <c r="A276" s="172" t="s">
        <v>2</v>
      </c>
      <c r="B276" s="173" t="s">
        <v>44</v>
      </c>
      <c r="C276" s="174" t="s">
        <v>552</v>
      </c>
      <c r="D276" s="176" t="s">
        <v>59</v>
      </c>
      <c r="E276" s="177" t="s">
        <v>1134</v>
      </c>
      <c r="F276" s="177" t="s">
        <v>905</v>
      </c>
      <c r="G276" s="174" t="s">
        <v>1148</v>
      </c>
      <c r="H276" s="175" t="s">
        <v>1133</v>
      </c>
      <c r="I276" s="175"/>
      <c r="J276" s="175"/>
      <c r="K276" s="175"/>
      <c r="L276" s="175"/>
      <c r="M276" s="175"/>
      <c r="N276" s="175"/>
      <c r="O276" s="175"/>
    </row>
    <row r="277" spans="1:15" ht="36" customHeight="1">
      <c r="A277" s="172"/>
      <c r="B277" s="172"/>
      <c r="C277" s="175"/>
      <c r="D277" s="176"/>
      <c r="E277" s="178"/>
      <c r="F277" s="178"/>
      <c r="G277" s="175"/>
      <c r="H277" s="104" t="s">
        <v>272</v>
      </c>
      <c r="I277" s="104" t="s">
        <v>45</v>
      </c>
      <c r="J277" s="104" t="s">
        <v>271</v>
      </c>
      <c r="K277" s="104" t="s">
        <v>273</v>
      </c>
      <c r="L277" s="104" t="s">
        <v>46</v>
      </c>
      <c r="M277" s="104" t="s">
        <v>731</v>
      </c>
      <c r="N277" s="104" t="s">
        <v>274</v>
      </c>
      <c r="O277" s="104" t="s">
        <v>621</v>
      </c>
    </row>
    <row r="278" spans="1:15" ht="10.5" customHeight="1">
      <c r="A278" s="55">
        <v>1</v>
      </c>
      <c r="B278" s="55">
        <v>2</v>
      </c>
      <c r="C278" s="55">
        <v>3</v>
      </c>
      <c r="D278" s="55">
        <v>4</v>
      </c>
      <c r="E278" s="55">
        <v>5</v>
      </c>
      <c r="F278" s="55">
        <v>6</v>
      </c>
      <c r="G278" s="55">
        <v>7</v>
      </c>
      <c r="H278" s="55">
        <v>8</v>
      </c>
      <c r="I278" s="55">
        <v>9</v>
      </c>
      <c r="J278" s="55">
        <v>10</v>
      </c>
      <c r="K278" s="55">
        <v>11</v>
      </c>
      <c r="L278" s="55">
        <v>12</v>
      </c>
      <c r="M278" s="55">
        <v>13</v>
      </c>
      <c r="N278" s="55">
        <v>14</v>
      </c>
      <c r="O278" s="55">
        <v>15</v>
      </c>
    </row>
    <row r="279" spans="1:15" ht="18" customHeight="1">
      <c r="A279" s="40"/>
      <c r="B279" s="40" t="s">
        <v>0</v>
      </c>
      <c r="C279" s="31" t="s">
        <v>108</v>
      </c>
      <c r="D279" s="37" t="s">
        <v>727</v>
      </c>
      <c r="E279" s="38">
        <f>E280</f>
        <v>50000</v>
      </c>
      <c r="F279" s="38">
        <f>F280</f>
        <v>-50000</v>
      </c>
      <c r="G279" s="38">
        <f aca="true" t="shared" si="143" ref="G279:G284">SUM(H279:O279)</f>
        <v>0</v>
      </c>
      <c r="H279" s="38">
        <f aca="true" t="shared" si="144" ref="H279:O279">H280</f>
        <v>0</v>
      </c>
      <c r="I279" s="38">
        <f t="shared" si="144"/>
        <v>0</v>
      </c>
      <c r="J279" s="38">
        <f t="shared" si="144"/>
        <v>0</v>
      </c>
      <c r="K279" s="38">
        <f t="shared" si="144"/>
        <v>0</v>
      </c>
      <c r="L279" s="38">
        <f t="shared" si="144"/>
        <v>0</v>
      </c>
      <c r="M279" s="38">
        <f t="shared" si="144"/>
        <v>0</v>
      </c>
      <c r="N279" s="38">
        <f t="shared" si="144"/>
        <v>0</v>
      </c>
      <c r="O279" s="38">
        <f t="shared" si="144"/>
        <v>0</v>
      </c>
    </row>
    <row r="280" spans="1:15" s="96" customFormat="1" ht="15" customHeight="1">
      <c r="A280" s="89" t="s">
        <v>469</v>
      </c>
      <c r="B280" s="89"/>
      <c r="C280" s="91" t="s">
        <v>309</v>
      </c>
      <c r="D280" s="92" t="s">
        <v>889</v>
      </c>
      <c r="E280" s="97">
        <v>50000</v>
      </c>
      <c r="F280" s="93">
        <f>G280-E280</f>
        <v>-50000</v>
      </c>
      <c r="G280" s="93">
        <f t="shared" si="143"/>
        <v>0</v>
      </c>
      <c r="H280" s="97">
        <v>0</v>
      </c>
      <c r="I280" s="95"/>
      <c r="J280" s="95">
        <v>0</v>
      </c>
      <c r="K280" s="95">
        <v>0</v>
      </c>
      <c r="L280" s="95">
        <v>0</v>
      </c>
      <c r="M280" s="93">
        <v>0</v>
      </c>
      <c r="N280" s="95">
        <v>0</v>
      </c>
      <c r="O280" s="93">
        <v>0</v>
      </c>
    </row>
    <row r="281" spans="1:15" s="9" customFormat="1" ht="25.5" customHeight="1">
      <c r="A281" s="19"/>
      <c r="B281" s="61" t="s">
        <v>686</v>
      </c>
      <c r="C281" s="171" t="s">
        <v>1040</v>
      </c>
      <c r="D281" s="170"/>
      <c r="E281" s="11">
        <f aca="true" t="shared" si="145" ref="E281:F283">E282</f>
        <v>1000000</v>
      </c>
      <c r="F281" s="11">
        <f t="shared" si="145"/>
        <v>-1000000</v>
      </c>
      <c r="G281" s="11">
        <f t="shared" si="143"/>
        <v>0</v>
      </c>
      <c r="H281" s="11">
        <f>H282</f>
        <v>0</v>
      </c>
      <c r="I281" s="11">
        <f aca="true" t="shared" si="146" ref="I281:O281">I282</f>
        <v>0</v>
      </c>
      <c r="J281" s="11">
        <f t="shared" si="146"/>
        <v>0</v>
      </c>
      <c r="K281" s="11">
        <f t="shared" si="146"/>
        <v>0</v>
      </c>
      <c r="L281" s="11">
        <f t="shared" si="146"/>
        <v>0</v>
      </c>
      <c r="M281" s="11">
        <f t="shared" si="146"/>
        <v>0</v>
      </c>
      <c r="N281" s="11">
        <f t="shared" si="146"/>
        <v>0</v>
      </c>
      <c r="O281" s="11">
        <f t="shared" si="146"/>
        <v>0</v>
      </c>
    </row>
    <row r="282" spans="1:15" ht="21" customHeight="1">
      <c r="A282" s="40"/>
      <c r="B282" s="40"/>
      <c r="C282" s="31">
        <v>41</v>
      </c>
      <c r="D282" s="37" t="s">
        <v>723</v>
      </c>
      <c r="E282" s="38">
        <f t="shared" si="145"/>
        <v>1000000</v>
      </c>
      <c r="F282" s="38">
        <f t="shared" si="145"/>
        <v>-1000000</v>
      </c>
      <c r="G282" s="38">
        <f t="shared" si="143"/>
        <v>0</v>
      </c>
      <c r="H282" s="38">
        <f aca="true" t="shared" si="147" ref="H282:O283">H283</f>
        <v>0</v>
      </c>
      <c r="I282" s="38">
        <f t="shared" si="147"/>
        <v>0</v>
      </c>
      <c r="J282" s="38">
        <f t="shared" si="147"/>
        <v>0</v>
      </c>
      <c r="K282" s="38">
        <f t="shared" si="147"/>
        <v>0</v>
      </c>
      <c r="L282" s="38">
        <f t="shared" si="147"/>
        <v>0</v>
      </c>
      <c r="M282" s="38">
        <f t="shared" si="147"/>
        <v>0</v>
      </c>
      <c r="N282" s="38">
        <f t="shared" si="147"/>
        <v>0</v>
      </c>
      <c r="O282" s="38">
        <f t="shared" si="147"/>
        <v>0</v>
      </c>
    </row>
    <row r="283" spans="1:15" ht="18" customHeight="1">
      <c r="A283" s="40"/>
      <c r="B283" s="40"/>
      <c r="C283" s="31">
        <v>411</v>
      </c>
      <c r="D283" s="37" t="s">
        <v>724</v>
      </c>
      <c r="E283" s="38">
        <f t="shared" si="145"/>
        <v>1000000</v>
      </c>
      <c r="F283" s="38">
        <f t="shared" si="145"/>
        <v>-1000000</v>
      </c>
      <c r="G283" s="38">
        <f t="shared" si="143"/>
        <v>0</v>
      </c>
      <c r="H283" s="38">
        <f t="shared" si="147"/>
        <v>0</v>
      </c>
      <c r="I283" s="38">
        <f t="shared" si="147"/>
        <v>0</v>
      </c>
      <c r="J283" s="38">
        <f t="shared" si="147"/>
        <v>0</v>
      </c>
      <c r="K283" s="38">
        <f t="shared" si="147"/>
        <v>0</v>
      </c>
      <c r="L283" s="38">
        <f t="shared" si="147"/>
        <v>0</v>
      </c>
      <c r="M283" s="38">
        <f t="shared" si="147"/>
        <v>0</v>
      </c>
      <c r="N283" s="38">
        <f t="shared" si="147"/>
        <v>0</v>
      </c>
      <c r="O283" s="38">
        <f t="shared" si="147"/>
        <v>0</v>
      </c>
    </row>
    <row r="284" spans="1:15" s="96" customFormat="1" ht="14.25" customHeight="1">
      <c r="A284" s="89" t="s">
        <v>470</v>
      </c>
      <c r="B284" s="89"/>
      <c r="C284" s="91">
        <v>4111</v>
      </c>
      <c r="D284" s="92" t="s">
        <v>1041</v>
      </c>
      <c r="E284" s="97">
        <v>1000000</v>
      </c>
      <c r="F284" s="93">
        <f>G284-E284</f>
        <v>-1000000</v>
      </c>
      <c r="G284" s="93">
        <f t="shared" si="143"/>
        <v>0</v>
      </c>
      <c r="H284" s="97">
        <v>0</v>
      </c>
      <c r="I284" s="95"/>
      <c r="J284" s="95">
        <v>0</v>
      </c>
      <c r="K284" s="95">
        <v>0</v>
      </c>
      <c r="L284" s="95">
        <v>0</v>
      </c>
      <c r="M284" s="93">
        <v>0</v>
      </c>
      <c r="N284" s="95">
        <v>0</v>
      </c>
      <c r="O284" s="93">
        <v>0</v>
      </c>
    </row>
    <row r="285" spans="1:15" s="9" customFormat="1" ht="24" customHeight="1">
      <c r="A285" s="13"/>
      <c r="B285" s="61" t="s">
        <v>686</v>
      </c>
      <c r="C285" s="169" t="s">
        <v>1042</v>
      </c>
      <c r="D285" s="170"/>
      <c r="E285" s="11">
        <f>E286</f>
        <v>360000</v>
      </c>
      <c r="F285" s="11">
        <f>F286</f>
        <v>-320000</v>
      </c>
      <c r="G285" s="11">
        <f t="shared" si="131"/>
        <v>40000</v>
      </c>
      <c r="H285" s="11">
        <f>H286</f>
        <v>40000</v>
      </c>
      <c r="I285" s="11">
        <f aca="true" t="shared" si="148" ref="I285:O285">I286</f>
        <v>0</v>
      </c>
      <c r="J285" s="11">
        <f t="shared" si="148"/>
        <v>0</v>
      </c>
      <c r="K285" s="11">
        <f t="shared" si="148"/>
        <v>0</v>
      </c>
      <c r="L285" s="11">
        <f t="shared" si="148"/>
        <v>0</v>
      </c>
      <c r="M285" s="11">
        <f t="shared" si="148"/>
        <v>0</v>
      </c>
      <c r="N285" s="11">
        <f t="shared" si="148"/>
        <v>0</v>
      </c>
      <c r="O285" s="11">
        <f t="shared" si="148"/>
        <v>0</v>
      </c>
    </row>
    <row r="286" spans="1:15" ht="21" customHeight="1">
      <c r="A286" s="42"/>
      <c r="B286" s="40"/>
      <c r="C286" s="31">
        <v>32</v>
      </c>
      <c r="D286" s="37" t="s">
        <v>35</v>
      </c>
      <c r="E286" s="38">
        <f>E287</f>
        <v>360000</v>
      </c>
      <c r="F286" s="38">
        <f>F287</f>
        <v>-320000</v>
      </c>
      <c r="G286" s="38">
        <f t="shared" si="131"/>
        <v>40000</v>
      </c>
      <c r="H286" s="38">
        <f>H287</f>
        <v>40000</v>
      </c>
      <c r="I286" s="38">
        <f aca="true" t="shared" si="149" ref="I286:O286">I287</f>
        <v>0</v>
      </c>
      <c r="J286" s="38">
        <f t="shared" si="149"/>
        <v>0</v>
      </c>
      <c r="K286" s="38">
        <f t="shared" si="149"/>
        <v>0</v>
      </c>
      <c r="L286" s="38">
        <f t="shared" si="149"/>
        <v>0</v>
      </c>
      <c r="M286" s="38">
        <f t="shared" si="149"/>
        <v>0</v>
      </c>
      <c r="N286" s="38">
        <f t="shared" si="149"/>
        <v>0</v>
      </c>
      <c r="O286" s="38">
        <f t="shared" si="149"/>
        <v>0</v>
      </c>
    </row>
    <row r="287" spans="1:15" ht="18" customHeight="1">
      <c r="A287" s="42"/>
      <c r="B287" s="40"/>
      <c r="C287" s="31">
        <v>323</v>
      </c>
      <c r="D287" s="37" t="s">
        <v>29</v>
      </c>
      <c r="E287" s="38">
        <f>SUM(E288:E289)</f>
        <v>360000</v>
      </c>
      <c r="F287" s="38">
        <f>SUM(F288:F289)</f>
        <v>-320000</v>
      </c>
      <c r="G287" s="38">
        <f t="shared" si="131"/>
        <v>40000</v>
      </c>
      <c r="H287" s="38">
        <f aca="true" t="shared" si="150" ref="H287:O287">SUM(H288:H289)</f>
        <v>40000</v>
      </c>
      <c r="I287" s="38">
        <f t="shared" si="150"/>
        <v>0</v>
      </c>
      <c r="J287" s="38">
        <f t="shared" si="150"/>
        <v>0</v>
      </c>
      <c r="K287" s="38">
        <f t="shared" si="150"/>
        <v>0</v>
      </c>
      <c r="L287" s="38">
        <f t="shared" si="150"/>
        <v>0</v>
      </c>
      <c r="M287" s="38">
        <f t="shared" si="150"/>
        <v>0</v>
      </c>
      <c r="N287" s="38">
        <f t="shared" si="150"/>
        <v>0</v>
      </c>
      <c r="O287" s="38">
        <f t="shared" si="150"/>
        <v>0</v>
      </c>
    </row>
    <row r="288" spans="1:15" s="96" customFormat="1" ht="15" customHeight="1">
      <c r="A288" s="89" t="s">
        <v>471</v>
      </c>
      <c r="B288" s="89"/>
      <c r="C288" s="91" t="s">
        <v>52</v>
      </c>
      <c r="D288" s="92" t="s">
        <v>774</v>
      </c>
      <c r="E288" s="93">
        <v>350000</v>
      </c>
      <c r="F288" s="93">
        <f>G288-E288</f>
        <v>-330000</v>
      </c>
      <c r="G288" s="97">
        <f t="shared" si="131"/>
        <v>20000</v>
      </c>
      <c r="H288" s="93">
        <v>20000</v>
      </c>
      <c r="I288" s="95">
        <v>0</v>
      </c>
      <c r="J288" s="95">
        <v>0</v>
      </c>
      <c r="K288" s="93">
        <v>0</v>
      </c>
      <c r="L288" s="95">
        <v>0</v>
      </c>
      <c r="M288" s="95">
        <v>0</v>
      </c>
      <c r="N288" s="95">
        <v>0</v>
      </c>
      <c r="O288" s="93">
        <v>0</v>
      </c>
    </row>
    <row r="289" spans="1:15" s="96" customFormat="1" ht="15" customHeight="1">
      <c r="A289" s="89" t="s">
        <v>472</v>
      </c>
      <c r="B289" s="89"/>
      <c r="C289" s="91" t="s">
        <v>10</v>
      </c>
      <c r="D289" s="92" t="s">
        <v>561</v>
      </c>
      <c r="E289" s="93">
        <v>10000</v>
      </c>
      <c r="F289" s="93">
        <f>G289-E289</f>
        <v>10000</v>
      </c>
      <c r="G289" s="97">
        <f t="shared" si="131"/>
        <v>20000</v>
      </c>
      <c r="H289" s="93">
        <v>20000</v>
      </c>
      <c r="I289" s="95">
        <v>0</v>
      </c>
      <c r="J289" s="95">
        <v>0</v>
      </c>
      <c r="K289" s="93">
        <v>0</v>
      </c>
      <c r="L289" s="95">
        <v>0</v>
      </c>
      <c r="M289" s="95">
        <v>0</v>
      </c>
      <c r="N289" s="95">
        <v>0</v>
      </c>
      <c r="O289" s="95">
        <v>0</v>
      </c>
    </row>
    <row r="290" spans="1:15" s="9" customFormat="1" ht="25.5" customHeight="1">
      <c r="A290" s="19"/>
      <c r="B290" s="61" t="s">
        <v>686</v>
      </c>
      <c r="C290" s="171" t="s">
        <v>1043</v>
      </c>
      <c r="D290" s="170"/>
      <c r="E290" s="11">
        <f aca="true" t="shared" si="151" ref="E290:F292">E291</f>
        <v>10000</v>
      </c>
      <c r="F290" s="11">
        <f t="shared" si="151"/>
        <v>-10000</v>
      </c>
      <c r="G290" s="11">
        <f t="shared" si="131"/>
        <v>0</v>
      </c>
      <c r="H290" s="11">
        <f aca="true" t="shared" si="152" ref="H290:O290">H291</f>
        <v>0</v>
      </c>
      <c r="I290" s="11">
        <f t="shared" si="152"/>
        <v>0</v>
      </c>
      <c r="J290" s="11">
        <f t="shared" si="152"/>
        <v>0</v>
      </c>
      <c r="K290" s="11">
        <f t="shared" si="152"/>
        <v>0</v>
      </c>
      <c r="L290" s="11">
        <f t="shared" si="152"/>
        <v>0</v>
      </c>
      <c r="M290" s="11">
        <f t="shared" si="152"/>
        <v>0</v>
      </c>
      <c r="N290" s="11">
        <f t="shared" si="152"/>
        <v>0</v>
      </c>
      <c r="O290" s="11">
        <f t="shared" si="152"/>
        <v>0</v>
      </c>
    </row>
    <row r="291" spans="1:15" ht="21" customHeight="1">
      <c r="A291" s="40"/>
      <c r="B291" s="40"/>
      <c r="C291" s="31" t="s">
        <v>306</v>
      </c>
      <c r="D291" s="37" t="s">
        <v>1044</v>
      </c>
      <c r="E291" s="38">
        <f t="shared" si="151"/>
        <v>10000</v>
      </c>
      <c r="F291" s="38">
        <f t="shared" si="151"/>
        <v>-10000</v>
      </c>
      <c r="G291" s="38">
        <f t="shared" si="131"/>
        <v>0</v>
      </c>
      <c r="H291" s="38">
        <f aca="true" t="shared" si="153" ref="H291:O292">H292</f>
        <v>0</v>
      </c>
      <c r="I291" s="38">
        <f t="shared" si="153"/>
        <v>0</v>
      </c>
      <c r="J291" s="38">
        <f t="shared" si="153"/>
        <v>0</v>
      </c>
      <c r="K291" s="38">
        <f t="shared" si="153"/>
        <v>0</v>
      </c>
      <c r="L291" s="38">
        <f t="shared" si="153"/>
        <v>0</v>
      </c>
      <c r="M291" s="38">
        <f t="shared" si="153"/>
        <v>0</v>
      </c>
      <c r="N291" s="38">
        <f t="shared" si="153"/>
        <v>0</v>
      </c>
      <c r="O291" s="38">
        <f t="shared" si="153"/>
        <v>0</v>
      </c>
    </row>
    <row r="292" spans="1:15" ht="18" customHeight="1">
      <c r="A292" s="40"/>
      <c r="B292" s="40"/>
      <c r="C292" s="31" t="s">
        <v>108</v>
      </c>
      <c r="D292" s="37" t="s">
        <v>727</v>
      </c>
      <c r="E292" s="38">
        <f t="shared" si="151"/>
        <v>10000</v>
      </c>
      <c r="F292" s="38">
        <f t="shared" si="151"/>
        <v>-10000</v>
      </c>
      <c r="G292" s="38">
        <f t="shared" si="131"/>
        <v>0</v>
      </c>
      <c r="H292" s="38">
        <f t="shared" si="153"/>
        <v>0</v>
      </c>
      <c r="I292" s="38">
        <f t="shared" si="153"/>
        <v>0</v>
      </c>
      <c r="J292" s="38">
        <f t="shared" si="153"/>
        <v>0</v>
      </c>
      <c r="K292" s="38">
        <f t="shared" si="153"/>
        <v>0</v>
      </c>
      <c r="L292" s="38">
        <f t="shared" si="153"/>
        <v>0</v>
      </c>
      <c r="M292" s="38">
        <f t="shared" si="153"/>
        <v>0</v>
      </c>
      <c r="N292" s="38">
        <f t="shared" si="153"/>
        <v>0</v>
      </c>
      <c r="O292" s="38">
        <f t="shared" si="153"/>
        <v>0</v>
      </c>
    </row>
    <row r="293" spans="1:15" s="96" customFormat="1" ht="14.25" customHeight="1">
      <c r="A293" s="89" t="s">
        <v>473</v>
      </c>
      <c r="B293" s="89"/>
      <c r="C293" s="91" t="s">
        <v>309</v>
      </c>
      <c r="D293" s="92" t="s">
        <v>1045</v>
      </c>
      <c r="E293" s="97">
        <v>10000</v>
      </c>
      <c r="F293" s="93">
        <f>G293-E293</f>
        <v>-10000</v>
      </c>
      <c r="G293" s="93">
        <f t="shared" si="131"/>
        <v>0</v>
      </c>
      <c r="H293" s="97">
        <v>0</v>
      </c>
      <c r="I293" s="95"/>
      <c r="J293" s="95">
        <v>0</v>
      </c>
      <c r="K293" s="95">
        <v>0</v>
      </c>
      <c r="L293" s="95">
        <v>0</v>
      </c>
      <c r="M293" s="93">
        <v>0</v>
      </c>
      <c r="N293" s="95">
        <v>0</v>
      </c>
      <c r="O293" s="93">
        <v>0</v>
      </c>
    </row>
    <row r="294" spans="1:15" s="78" customFormat="1" ht="27.75" customHeight="1">
      <c r="A294" s="76"/>
      <c r="B294" s="79"/>
      <c r="C294" s="179" t="s">
        <v>1125</v>
      </c>
      <c r="D294" s="180"/>
      <c r="E294" s="73">
        <f aca="true" t="shared" si="154" ref="E294:O295">E295</f>
        <v>50000</v>
      </c>
      <c r="F294" s="73">
        <f t="shared" si="154"/>
        <v>-50000</v>
      </c>
      <c r="G294" s="73">
        <f t="shared" si="131"/>
        <v>0</v>
      </c>
      <c r="H294" s="73">
        <f t="shared" si="154"/>
        <v>0</v>
      </c>
      <c r="I294" s="73">
        <f t="shared" si="154"/>
        <v>0</v>
      </c>
      <c r="J294" s="73">
        <f t="shared" si="154"/>
        <v>0</v>
      </c>
      <c r="K294" s="73">
        <f t="shared" si="154"/>
        <v>0</v>
      </c>
      <c r="L294" s="73">
        <f t="shared" si="154"/>
        <v>0</v>
      </c>
      <c r="M294" s="73">
        <f t="shared" si="154"/>
        <v>0</v>
      </c>
      <c r="N294" s="73">
        <f t="shared" si="154"/>
        <v>0</v>
      </c>
      <c r="O294" s="73">
        <f t="shared" si="154"/>
        <v>0</v>
      </c>
    </row>
    <row r="295" spans="1:15" s="9" customFormat="1" ht="25.5" customHeight="1">
      <c r="A295" s="13"/>
      <c r="B295" s="61" t="s">
        <v>684</v>
      </c>
      <c r="C295" s="171" t="s">
        <v>839</v>
      </c>
      <c r="D295" s="170"/>
      <c r="E295" s="11">
        <f aca="true" t="shared" si="155" ref="E295:F297">E296</f>
        <v>50000</v>
      </c>
      <c r="F295" s="11">
        <f t="shared" si="155"/>
        <v>-50000</v>
      </c>
      <c r="G295" s="11">
        <f t="shared" si="131"/>
        <v>0</v>
      </c>
      <c r="H295" s="11">
        <f>H296</f>
        <v>0</v>
      </c>
      <c r="I295" s="11">
        <f t="shared" si="154"/>
        <v>0</v>
      </c>
      <c r="J295" s="11">
        <f t="shared" si="154"/>
        <v>0</v>
      </c>
      <c r="K295" s="11">
        <f t="shared" si="154"/>
        <v>0</v>
      </c>
      <c r="L295" s="11">
        <f t="shared" si="154"/>
        <v>0</v>
      </c>
      <c r="M295" s="11">
        <f t="shared" si="154"/>
        <v>0</v>
      </c>
      <c r="N295" s="11">
        <f t="shared" si="154"/>
        <v>0</v>
      </c>
      <c r="O295" s="11">
        <f t="shared" si="154"/>
        <v>0</v>
      </c>
    </row>
    <row r="296" spans="1:15" ht="21" customHeight="1">
      <c r="A296" s="42"/>
      <c r="B296" s="40" t="s">
        <v>0</v>
      </c>
      <c r="C296" s="31">
        <v>38</v>
      </c>
      <c r="D296" s="37" t="s">
        <v>710</v>
      </c>
      <c r="E296" s="38">
        <f t="shared" si="155"/>
        <v>50000</v>
      </c>
      <c r="F296" s="38">
        <f t="shared" si="155"/>
        <v>-50000</v>
      </c>
      <c r="G296" s="38">
        <f t="shared" si="131"/>
        <v>0</v>
      </c>
      <c r="H296" s="38">
        <f>H297</f>
        <v>0</v>
      </c>
      <c r="I296" s="38">
        <f>I297</f>
        <v>0</v>
      </c>
      <c r="J296" s="38">
        <f>J297</f>
        <v>0</v>
      </c>
      <c r="K296" s="38">
        <f aca="true" t="shared" si="156" ref="K296:O297">K297</f>
        <v>0</v>
      </c>
      <c r="L296" s="38">
        <f t="shared" si="156"/>
        <v>0</v>
      </c>
      <c r="M296" s="38">
        <f t="shared" si="156"/>
        <v>0</v>
      </c>
      <c r="N296" s="38">
        <f t="shared" si="156"/>
        <v>0</v>
      </c>
      <c r="O296" s="38">
        <f t="shared" si="156"/>
        <v>0</v>
      </c>
    </row>
    <row r="297" spans="1:15" ht="18" customHeight="1">
      <c r="A297" s="42"/>
      <c r="B297" s="40"/>
      <c r="C297" s="31">
        <v>386</v>
      </c>
      <c r="D297" s="37" t="s">
        <v>766</v>
      </c>
      <c r="E297" s="38">
        <f t="shared" si="155"/>
        <v>50000</v>
      </c>
      <c r="F297" s="38">
        <f t="shared" si="155"/>
        <v>-50000</v>
      </c>
      <c r="G297" s="38">
        <f t="shared" si="131"/>
        <v>0</v>
      </c>
      <c r="H297" s="38">
        <f>H298</f>
        <v>0</v>
      </c>
      <c r="I297" s="38">
        <f>I298</f>
        <v>0</v>
      </c>
      <c r="J297" s="38">
        <f>J298</f>
        <v>0</v>
      </c>
      <c r="K297" s="38">
        <f t="shared" si="156"/>
        <v>0</v>
      </c>
      <c r="L297" s="38">
        <f t="shared" si="156"/>
        <v>0</v>
      </c>
      <c r="M297" s="38">
        <f t="shared" si="156"/>
        <v>0</v>
      </c>
      <c r="N297" s="38">
        <f t="shared" si="156"/>
        <v>0</v>
      </c>
      <c r="O297" s="38">
        <f t="shared" si="156"/>
        <v>0</v>
      </c>
    </row>
    <row r="298" spans="1:15" s="96" customFormat="1" ht="15" customHeight="1">
      <c r="A298" s="98" t="s">
        <v>474</v>
      </c>
      <c r="B298" s="89"/>
      <c r="C298" s="91">
        <v>3861</v>
      </c>
      <c r="D298" s="92" t="s">
        <v>775</v>
      </c>
      <c r="E298" s="93">
        <v>50000</v>
      </c>
      <c r="F298" s="93">
        <f>G298-E298</f>
        <v>-50000</v>
      </c>
      <c r="G298" s="93">
        <f t="shared" si="131"/>
        <v>0</v>
      </c>
      <c r="H298" s="93">
        <v>0</v>
      </c>
      <c r="I298" s="95">
        <v>0</v>
      </c>
      <c r="J298" s="93">
        <v>0</v>
      </c>
      <c r="K298" s="93">
        <v>0</v>
      </c>
      <c r="L298" s="95">
        <v>0</v>
      </c>
      <c r="M298" s="95">
        <v>0</v>
      </c>
      <c r="N298" s="95">
        <v>0</v>
      </c>
      <c r="O298" s="95">
        <v>0</v>
      </c>
    </row>
    <row r="299" spans="1:15" s="78" customFormat="1" ht="27" customHeight="1">
      <c r="A299" s="77"/>
      <c r="B299" s="79"/>
      <c r="C299" s="189" t="s">
        <v>840</v>
      </c>
      <c r="D299" s="190"/>
      <c r="E299" s="73">
        <f>E300+E307</f>
        <v>4831000</v>
      </c>
      <c r="F299" s="73">
        <f>F300+F307</f>
        <v>-446000</v>
      </c>
      <c r="G299" s="73">
        <f aca="true" t="shared" si="157" ref="G299:G333">SUM(H299:O299)</f>
        <v>4385000</v>
      </c>
      <c r="H299" s="73">
        <f aca="true" t="shared" si="158" ref="H299:O299">H300+H307</f>
        <v>0</v>
      </c>
      <c r="I299" s="73">
        <f t="shared" si="158"/>
        <v>0</v>
      </c>
      <c r="J299" s="73">
        <f t="shared" si="158"/>
        <v>1050000</v>
      </c>
      <c r="K299" s="73">
        <f t="shared" si="158"/>
        <v>0</v>
      </c>
      <c r="L299" s="73">
        <f t="shared" si="158"/>
        <v>0</v>
      </c>
      <c r="M299" s="73">
        <f t="shared" si="158"/>
        <v>0</v>
      </c>
      <c r="N299" s="160">
        <f t="shared" si="158"/>
        <v>3000000</v>
      </c>
      <c r="O299" s="73">
        <f t="shared" si="158"/>
        <v>335000</v>
      </c>
    </row>
    <row r="300" spans="1:15" s="9" customFormat="1" ht="24" customHeight="1">
      <c r="A300" s="19"/>
      <c r="B300" s="61" t="s">
        <v>685</v>
      </c>
      <c r="C300" s="169" t="s">
        <v>841</v>
      </c>
      <c r="D300" s="170"/>
      <c r="E300" s="11">
        <f>E301</f>
        <v>981000</v>
      </c>
      <c r="F300" s="11">
        <f>F301</f>
        <v>4000</v>
      </c>
      <c r="G300" s="11">
        <f t="shared" si="157"/>
        <v>985000</v>
      </c>
      <c r="H300" s="11">
        <f>H301</f>
        <v>0</v>
      </c>
      <c r="I300" s="11">
        <f aca="true" t="shared" si="159" ref="I300:O300">I301</f>
        <v>0</v>
      </c>
      <c r="J300" s="11">
        <f t="shared" si="159"/>
        <v>800000</v>
      </c>
      <c r="K300" s="11">
        <f t="shared" si="159"/>
        <v>0</v>
      </c>
      <c r="L300" s="11">
        <f t="shared" si="159"/>
        <v>0</v>
      </c>
      <c r="M300" s="11">
        <f t="shared" si="159"/>
        <v>0</v>
      </c>
      <c r="N300" s="11">
        <f t="shared" si="159"/>
        <v>0</v>
      </c>
      <c r="O300" s="11">
        <f t="shared" si="159"/>
        <v>185000</v>
      </c>
    </row>
    <row r="301" spans="1:15" ht="21" customHeight="1">
      <c r="A301" s="40"/>
      <c r="B301" s="40" t="s">
        <v>1</v>
      </c>
      <c r="C301" s="31">
        <v>32</v>
      </c>
      <c r="D301" s="37" t="s">
        <v>20</v>
      </c>
      <c r="E301" s="38">
        <f>E302+E305</f>
        <v>981000</v>
      </c>
      <c r="F301" s="38">
        <f>F302+F305</f>
        <v>4000</v>
      </c>
      <c r="G301" s="38">
        <f t="shared" si="157"/>
        <v>985000</v>
      </c>
      <c r="H301" s="38">
        <f aca="true" t="shared" si="160" ref="H301:O301">H302+H305</f>
        <v>0</v>
      </c>
      <c r="I301" s="38">
        <f t="shared" si="160"/>
        <v>0</v>
      </c>
      <c r="J301" s="38">
        <f t="shared" si="160"/>
        <v>800000</v>
      </c>
      <c r="K301" s="38">
        <f t="shared" si="160"/>
        <v>0</v>
      </c>
      <c r="L301" s="38">
        <f t="shared" si="160"/>
        <v>0</v>
      </c>
      <c r="M301" s="38">
        <f t="shared" si="160"/>
        <v>0</v>
      </c>
      <c r="N301" s="38">
        <f t="shared" si="160"/>
        <v>0</v>
      </c>
      <c r="O301" s="38">
        <f t="shared" si="160"/>
        <v>185000</v>
      </c>
    </row>
    <row r="302" spans="1:15" ht="18" customHeight="1">
      <c r="A302" s="40"/>
      <c r="B302" s="40"/>
      <c r="C302" s="31">
        <v>322</v>
      </c>
      <c r="D302" s="37" t="s">
        <v>24</v>
      </c>
      <c r="E302" s="38">
        <f>SUM(E303:E304)</f>
        <v>490000</v>
      </c>
      <c r="F302" s="38">
        <f>SUM(F303:F304)</f>
        <v>10000</v>
      </c>
      <c r="G302" s="38">
        <f t="shared" si="157"/>
        <v>500000</v>
      </c>
      <c r="H302" s="38">
        <f aca="true" t="shared" si="161" ref="H302:O302">SUM(H303:H304)</f>
        <v>0</v>
      </c>
      <c r="I302" s="38">
        <f t="shared" si="161"/>
        <v>0</v>
      </c>
      <c r="J302" s="38">
        <f t="shared" si="161"/>
        <v>500000</v>
      </c>
      <c r="K302" s="38">
        <f t="shared" si="161"/>
        <v>0</v>
      </c>
      <c r="L302" s="38">
        <f t="shared" si="161"/>
        <v>0</v>
      </c>
      <c r="M302" s="38">
        <f t="shared" si="161"/>
        <v>0</v>
      </c>
      <c r="N302" s="38">
        <f>SUM(N303:N304)</f>
        <v>0</v>
      </c>
      <c r="O302" s="38">
        <f t="shared" si="161"/>
        <v>0</v>
      </c>
    </row>
    <row r="303" spans="1:15" s="96" customFormat="1" ht="15" customHeight="1">
      <c r="A303" s="89" t="s">
        <v>475</v>
      </c>
      <c r="B303" s="89"/>
      <c r="C303" s="91">
        <v>3223</v>
      </c>
      <c r="D303" s="92" t="s">
        <v>776</v>
      </c>
      <c r="E303" s="93">
        <v>440000</v>
      </c>
      <c r="F303" s="93">
        <f>G303-E303</f>
        <v>0</v>
      </c>
      <c r="G303" s="93">
        <f t="shared" si="157"/>
        <v>440000</v>
      </c>
      <c r="H303" s="93">
        <v>0</v>
      </c>
      <c r="I303" s="95">
        <v>0</v>
      </c>
      <c r="J303" s="93">
        <v>440000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</row>
    <row r="304" spans="1:15" s="96" customFormat="1" ht="15" customHeight="1">
      <c r="A304" s="89" t="s">
        <v>662</v>
      </c>
      <c r="B304" s="89"/>
      <c r="C304" s="91">
        <v>3224</v>
      </c>
      <c r="D304" s="92" t="s">
        <v>777</v>
      </c>
      <c r="E304" s="93">
        <v>50000</v>
      </c>
      <c r="F304" s="93">
        <f>G304-E304</f>
        <v>10000</v>
      </c>
      <c r="G304" s="93">
        <f t="shared" si="157"/>
        <v>60000</v>
      </c>
      <c r="H304" s="93">
        <v>0</v>
      </c>
      <c r="I304" s="95">
        <v>0</v>
      </c>
      <c r="J304" s="93">
        <v>60000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</row>
    <row r="305" spans="1:15" ht="18" customHeight="1">
      <c r="A305" s="42"/>
      <c r="B305" s="40"/>
      <c r="C305" s="31">
        <v>323</v>
      </c>
      <c r="D305" s="37" t="s">
        <v>554</v>
      </c>
      <c r="E305" s="38">
        <f aca="true" t="shared" si="162" ref="E305:O305">E306</f>
        <v>491000</v>
      </c>
      <c r="F305" s="38">
        <f t="shared" si="162"/>
        <v>-6000</v>
      </c>
      <c r="G305" s="38">
        <f t="shared" si="157"/>
        <v>485000</v>
      </c>
      <c r="H305" s="38">
        <f t="shared" si="162"/>
        <v>0</v>
      </c>
      <c r="I305" s="38">
        <f t="shared" si="162"/>
        <v>0</v>
      </c>
      <c r="J305" s="38">
        <f t="shared" si="162"/>
        <v>300000</v>
      </c>
      <c r="K305" s="38">
        <f t="shared" si="162"/>
        <v>0</v>
      </c>
      <c r="L305" s="38">
        <f t="shared" si="162"/>
        <v>0</v>
      </c>
      <c r="M305" s="38">
        <f t="shared" si="162"/>
        <v>0</v>
      </c>
      <c r="N305" s="38">
        <f t="shared" si="162"/>
        <v>0</v>
      </c>
      <c r="O305" s="38">
        <f t="shared" si="162"/>
        <v>185000</v>
      </c>
    </row>
    <row r="306" spans="1:15" s="96" customFormat="1" ht="15" customHeight="1">
      <c r="A306" s="89" t="s">
        <v>476</v>
      </c>
      <c r="B306" s="89"/>
      <c r="C306" s="91">
        <v>3232</v>
      </c>
      <c r="D306" s="92" t="s">
        <v>717</v>
      </c>
      <c r="E306" s="93">
        <v>491000</v>
      </c>
      <c r="F306" s="93">
        <f>G306-E306</f>
        <v>-6000</v>
      </c>
      <c r="G306" s="161">
        <f t="shared" si="157"/>
        <v>485000</v>
      </c>
      <c r="H306" s="93">
        <v>0</v>
      </c>
      <c r="I306" s="95">
        <v>0</v>
      </c>
      <c r="J306" s="93">
        <v>300000</v>
      </c>
      <c r="K306" s="95">
        <v>0</v>
      </c>
      <c r="L306" s="95">
        <v>0</v>
      </c>
      <c r="M306" s="95">
        <v>0</v>
      </c>
      <c r="N306" s="95">
        <v>0</v>
      </c>
      <c r="O306" s="93">
        <v>185000</v>
      </c>
    </row>
    <row r="307" spans="1:15" s="9" customFormat="1" ht="24" customHeight="1">
      <c r="A307" s="19"/>
      <c r="B307" s="61" t="s">
        <v>685</v>
      </c>
      <c r="C307" s="169" t="s">
        <v>842</v>
      </c>
      <c r="D307" s="170"/>
      <c r="E307" s="11">
        <f aca="true" t="shared" si="163" ref="E307:F309">E308</f>
        <v>3850000</v>
      </c>
      <c r="F307" s="11">
        <f t="shared" si="163"/>
        <v>-450000</v>
      </c>
      <c r="G307" s="11">
        <f t="shared" si="157"/>
        <v>3400000</v>
      </c>
      <c r="H307" s="11">
        <f>H308</f>
        <v>0</v>
      </c>
      <c r="I307" s="11">
        <f aca="true" t="shared" si="164" ref="I307:O307">I308</f>
        <v>0</v>
      </c>
      <c r="J307" s="11">
        <f t="shared" si="164"/>
        <v>250000</v>
      </c>
      <c r="K307" s="11">
        <f t="shared" si="164"/>
        <v>0</v>
      </c>
      <c r="L307" s="11">
        <f t="shared" si="164"/>
        <v>0</v>
      </c>
      <c r="M307" s="11">
        <f t="shared" si="164"/>
        <v>0</v>
      </c>
      <c r="N307" s="157">
        <f t="shared" si="164"/>
        <v>3000000</v>
      </c>
      <c r="O307" s="11">
        <f t="shared" si="164"/>
        <v>150000</v>
      </c>
    </row>
    <row r="308" spans="1:15" ht="21" customHeight="1">
      <c r="A308" s="40"/>
      <c r="B308" s="40" t="s">
        <v>0</v>
      </c>
      <c r="C308" s="31">
        <v>42</v>
      </c>
      <c r="D308" s="37" t="s">
        <v>726</v>
      </c>
      <c r="E308" s="38">
        <f t="shared" si="163"/>
        <v>3850000</v>
      </c>
      <c r="F308" s="38">
        <f t="shared" si="163"/>
        <v>-450000</v>
      </c>
      <c r="G308" s="38">
        <f t="shared" si="157"/>
        <v>3400000</v>
      </c>
      <c r="H308" s="38">
        <f>H309</f>
        <v>0</v>
      </c>
      <c r="I308" s="38">
        <f>I309</f>
        <v>0</v>
      </c>
      <c r="J308" s="38">
        <f>J309</f>
        <v>250000</v>
      </c>
      <c r="K308" s="38">
        <f aca="true" t="shared" si="165" ref="K308:O309">K309</f>
        <v>0</v>
      </c>
      <c r="L308" s="38">
        <f t="shared" si="165"/>
        <v>0</v>
      </c>
      <c r="M308" s="38">
        <f t="shared" si="165"/>
        <v>0</v>
      </c>
      <c r="N308" s="38">
        <f t="shared" si="165"/>
        <v>3000000</v>
      </c>
      <c r="O308" s="38">
        <f t="shared" si="165"/>
        <v>150000</v>
      </c>
    </row>
    <row r="309" spans="1:15" ht="18" customHeight="1">
      <c r="A309" s="40"/>
      <c r="B309" s="40" t="s">
        <v>0</v>
      </c>
      <c r="C309" s="31" t="s">
        <v>108</v>
      </c>
      <c r="D309" s="37" t="s">
        <v>727</v>
      </c>
      <c r="E309" s="38">
        <f t="shared" si="163"/>
        <v>3850000</v>
      </c>
      <c r="F309" s="38">
        <f t="shared" si="163"/>
        <v>-450000</v>
      </c>
      <c r="G309" s="38">
        <f t="shared" si="157"/>
        <v>3400000</v>
      </c>
      <c r="H309" s="38">
        <f>H310</f>
        <v>0</v>
      </c>
      <c r="I309" s="38">
        <f>I310</f>
        <v>0</v>
      </c>
      <c r="J309" s="38">
        <f>J310</f>
        <v>250000</v>
      </c>
      <c r="K309" s="38">
        <f t="shared" si="165"/>
        <v>0</v>
      </c>
      <c r="L309" s="38">
        <f t="shared" si="165"/>
        <v>0</v>
      </c>
      <c r="M309" s="38">
        <f t="shared" si="165"/>
        <v>0</v>
      </c>
      <c r="N309" s="38">
        <f t="shared" si="165"/>
        <v>3000000</v>
      </c>
      <c r="O309" s="38">
        <f t="shared" si="165"/>
        <v>150000</v>
      </c>
    </row>
    <row r="310" spans="1:15" s="96" customFormat="1" ht="15" customHeight="1">
      <c r="A310" s="89" t="s">
        <v>477</v>
      </c>
      <c r="B310" s="89"/>
      <c r="C310" s="91" t="s">
        <v>309</v>
      </c>
      <c r="D310" s="92" t="s">
        <v>778</v>
      </c>
      <c r="E310" s="93">
        <v>3850000</v>
      </c>
      <c r="F310" s="93">
        <f>G310-E310</f>
        <v>-450000</v>
      </c>
      <c r="G310" s="161">
        <f t="shared" si="157"/>
        <v>3400000</v>
      </c>
      <c r="H310" s="93">
        <v>0</v>
      </c>
      <c r="I310" s="95">
        <v>0</v>
      </c>
      <c r="J310" s="93">
        <v>250000</v>
      </c>
      <c r="K310" s="93">
        <v>0</v>
      </c>
      <c r="L310" s="95">
        <v>0</v>
      </c>
      <c r="M310" s="93">
        <v>0</v>
      </c>
      <c r="N310" s="93">
        <v>3000000</v>
      </c>
      <c r="O310" s="93">
        <v>150000</v>
      </c>
    </row>
    <row r="311" spans="1:15" s="78" customFormat="1" ht="27.75" customHeight="1">
      <c r="A311" s="76"/>
      <c r="B311" s="79"/>
      <c r="C311" s="189" t="s">
        <v>1181</v>
      </c>
      <c r="D311" s="190"/>
      <c r="E311" s="73">
        <f>E312+E326+E330+E338+E334</f>
        <v>5932500</v>
      </c>
      <c r="F311" s="73">
        <f>F312+F326+F330+F338+F334</f>
        <v>-2332500</v>
      </c>
      <c r="G311" s="73">
        <f t="shared" si="157"/>
        <v>3600000</v>
      </c>
      <c r="H311" s="73">
        <f>H312+H326+H330+H338+H334</f>
        <v>151000</v>
      </c>
      <c r="I311" s="73">
        <f aca="true" t="shared" si="166" ref="I311:O311">I312+I326+I330+I338+I334</f>
        <v>0</v>
      </c>
      <c r="J311" s="73">
        <f t="shared" si="166"/>
        <v>1429000</v>
      </c>
      <c r="K311" s="73">
        <f t="shared" si="166"/>
        <v>40000</v>
      </c>
      <c r="L311" s="73">
        <f t="shared" si="166"/>
        <v>0</v>
      </c>
      <c r="M311" s="73">
        <f t="shared" si="166"/>
        <v>75000</v>
      </c>
      <c r="N311" s="73">
        <f t="shared" si="166"/>
        <v>0</v>
      </c>
      <c r="O311" s="73">
        <f t="shared" si="166"/>
        <v>1905000</v>
      </c>
    </row>
    <row r="312" spans="1:15" s="143" customFormat="1" ht="39.75" customHeight="1">
      <c r="A312" s="13"/>
      <c r="B312" s="61" t="s">
        <v>682</v>
      </c>
      <c r="C312" s="184" t="s">
        <v>843</v>
      </c>
      <c r="D312" s="185"/>
      <c r="E312" s="11">
        <f>E316</f>
        <v>4440000</v>
      </c>
      <c r="F312" s="11">
        <f>F316</f>
        <v>-1740000</v>
      </c>
      <c r="G312" s="11">
        <f t="shared" si="157"/>
        <v>2700000</v>
      </c>
      <c r="H312" s="11">
        <f>H316</f>
        <v>151000</v>
      </c>
      <c r="I312" s="11">
        <f aca="true" t="shared" si="167" ref="I312:O312">I316</f>
        <v>0</v>
      </c>
      <c r="J312" s="11">
        <f t="shared" si="167"/>
        <v>1129000</v>
      </c>
      <c r="K312" s="11">
        <f t="shared" si="167"/>
        <v>0</v>
      </c>
      <c r="L312" s="11">
        <f t="shared" si="167"/>
        <v>0</v>
      </c>
      <c r="M312" s="11">
        <f t="shared" si="167"/>
        <v>0</v>
      </c>
      <c r="N312" s="11">
        <f t="shared" si="167"/>
        <v>0</v>
      </c>
      <c r="O312" s="11">
        <f t="shared" si="167"/>
        <v>1420000</v>
      </c>
    </row>
    <row r="313" spans="1:15" s="134" customFormat="1" ht="17.25" customHeight="1">
      <c r="A313" s="172" t="s">
        <v>2</v>
      </c>
      <c r="B313" s="173" t="s">
        <v>44</v>
      </c>
      <c r="C313" s="174" t="s">
        <v>552</v>
      </c>
      <c r="D313" s="176" t="s">
        <v>59</v>
      </c>
      <c r="E313" s="177" t="s">
        <v>1134</v>
      </c>
      <c r="F313" s="177" t="s">
        <v>905</v>
      </c>
      <c r="G313" s="174" t="s">
        <v>1148</v>
      </c>
      <c r="H313" s="175" t="s">
        <v>1133</v>
      </c>
      <c r="I313" s="175"/>
      <c r="J313" s="175"/>
      <c r="K313" s="175"/>
      <c r="L313" s="175"/>
      <c r="M313" s="175"/>
      <c r="N313" s="175"/>
      <c r="O313" s="175"/>
    </row>
    <row r="314" spans="1:15" ht="36" customHeight="1">
      <c r="A314" s="172"/>
      <c r="B314" s="172"/>
      <c r="C314" s="175"/>
      <c r="D314" s="176"/>
      <c r="E314" s="178"/>
      <c r="F314" s="178"/>
      <c r="G314" s="175"/>
      <c r="H314" s="104" t="s">
        <v>272</v>
      </c>
      <c r="I314" s="104" t="s">
        <v>45</v>
      </c>
      <c r="J314" s="104" t="s">
        <v>271</v>
      </c>
      <c r="K314" s="104" t="s">
        <v>273</v>
      </c>
      <c r="L314" s="104" t="s">
        <v>46</v>
      </c>
      <c r="M314" s="104" t="s">
        <v>731</v>
      </c>
      <c r="N314" s="104" t="s">
        <v>274</v>
      </c>
      <c r="O314" s="104" t="s">
        <v>621</v>
      </c>
    </row>
    <row r="315" spans="1:15" ht="10.5" customHeight="1">
      <c r="A315" s="55">
        <v>1</v>
      </c>
      <c r="B315" s="55">
        <v>2</v>
      </c>
      <c r="C315" s="55">
        <v>3</v>
      </c>
      <c r="D315" s="55">
        <v>4</v>
      </c>
      <c r="E315" s="55">
        <v>5</v>
      </c>
      <c r="F315" s="55">
        <v>6</v>
      </c>
      <c r="G315" s="55">
        <v>7</v>
      </c>
      <c r="H315" s="55">
        <v>8</v>
      </c>
      <c r="I315" s="55">
        <v>9</v>
      </c>
      <c r="J315" s="55">
        <v>10</v>
      </c>
      <c r="K315" s="55">
        <v>11</v>
      </c>
      <c r="L315" s="55">
        <v>12</v>
      </c>
      <c r="M315" s="55">
        <v>13</v>
      </c>
      <c r="N315" s="55">
        <v>14</v>
      </c>
      <c r="O315" s="55">
        <v>15</v>
      </c>
    </row>
    <row r="316" spans="1:15" ht="21" customHeight="1">
      <c r="A316" s="42"/>
      <c r="B316" s="40"/>
      <c r="C316" s="31">
        <v>32</v>
      </c>
      <c r="D316" s="37" t="s">
        <v>20</v>
      </c>
      <c r="E316" s="38">
        <f>SUM(E317+E320)</f>
        <v>4440000</v>
      </c>
      <c r="F316" s="38">
        <f>SUM(F317+F320)</f>
        <v>-1740000</v>
      </c>
      <c r="G316" s="38">
        <f t="shared" si="157"/>
        <v>2700000</v>
      </c>
      <c r="H316" s="38">
        <f>SUM(H317+H320)</f>
        <v>151000</v>
      </c>
      <c r="I316" s="38">
        <f aca="true" t="shared" si="168" ref="I316:O316">I317+I320</f>
        <v>0</v>
      </c>
      <c r="J316" s="38">
        <f t="shared" si="168"/>
        <v>1129000</v>
      </c>
      <c r="K316" s="38">
        <f t="shared" si="168"/>
        <v>0</v>
      </c>
      <c r="L316" s="38">
        <f t="shared" si="168"/>
        <v>0</v>
      </c>
      <c r="M316" s="38">
        <f t="shared" si="168"/>
        <v>0</v>
      </c>
      <c r="N316" s="38">
        <f t="shared" si="168"/>
        <v>0</v>
      </c>
      <c r="O316" s="38">
        <f t="shared" si="168"/>
        <v>1420000</v>
      </c>
    </row>
    <row r="317" spans="1:15" ht="18" customHeight="1">
      <c r="A317" s="42"/>
      <c r="B317" s="40"/>
      <c r="C317" s="31">
        <v>322</v>
      </c>
      <c r="D317" s="37" t="s">
        <v>553</v>
      </c>
      <c r="E317" s="38">
        <f>E318+E319</f>
        <v>240000</v>
      </c>
      <c r="F317" s="38">
        <f>F318+F319</f>
        <v>-120000</v>
      </c>
      <c r="G317" s="38">
        <f t="shared" si="157"/>
        <v>120000</v>
      </c>
      <c r="H317" s="38">
        <f aca="true" t="shared" si="169" ref="H317:O317">H318+H319</f>
        <v>0</v>
      </c>
      <c r="I317" s="38">
        <f t="shared" si="169"/>
        <v>0</v>
      </c>
      <c r="J317" s="38">
        <f t="shared" si="169"/>
        <v>120000</v>
      </c>
      <c r="K317" s="38">
        <f t="shared" si="169"/>
        <v>0</v>
      </c>
      <c r="L317" s="38">
        <f t="shared" si="169"/>
        <v>0</v>
      </c>
      <c r="M317" s="38">
        <f t="shared" si="169"/>
        <v>0</v>
      </c>
      <c r="N317" s="38">
        <f t="shared" si="169"/>
        <v>0</v>
      </c>
      <c r="O317" s="38">
        <f t="shared" si="169"/>
        <v>0</v>
      </c>
    </row>
    <row r="318" spans="1:15" s="96" customFormat="1" ht="15" customHeight="1">
      <c r="A318" s="89" t="s">
        <v>478</v>
      </c>
      <c r="B318" s="89"/>
      <c r="C318" s="91" t="s">
        <v>275</v>
      </c>
      <c r="D318" s="92" t="s">
        <v>1046</v>
      </c>
      <c r="E318" s="93">
        <v>120000</v>
      </c>
      <c r="F318" s="93">
        <f>G318-E318</f>
        <v>-60000</v>
      </c>
      <c r="G318" s="161">
        <f>SUM(H318:O318)</f>
        <v>60000</v>
      </c>
      <c r="H318" s="93">
        <v>0</v>
      </c>
      <c r="I318" s="95">
        <v>0</v>
      </c>
      <c r="J318" s="93">
        <v>60000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</row>
    <row r="319" spans="1:15" s="96" customFormat="1" ht="15" customHeight="1">
      <c r="A319" s="89" t="s">
        <v>479</v>
      </c>
      <c r="B319" s="89"/>
      <c r="C319" s="91">
        <v>3224</v>
      </c>
      <c r="D319" s="92" t="s">
        <v>779</v>
      </c>
      <c r="E319" s="93">
        <v>120000</v>
      </c>
      <c r="F319" s="93">
        <f>G319-E319</f>
        <v>-60000</v>
      </c>
      <c r="G319" s="161">
        <f t="shared" si="157"/>
        <v>60000</v>
      </c>
      <c r="H319" s="93">
        <v>0</v>
      </c>
      <c r="I319" s="95">
        <v>0</v>
      </c>
      <c r="J319" s="93">
        <v>60000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</row>
    <row r="320" spans="1:15" ht="18" customHeight="1">
      <c r="A320" s="40"/>
      <c r="B320" s="40"/>
      <c r="C320" s="31">
        <v>323</v>
      </c>
      <c r="D320" s="37" t="s">
        <v>29</v>
      </c>
      <c r="E320" s="38">
        <f>E321+E322+E324+E325+E323</f>
        <v>4200000</v>
      </c>
      <c r="F320" s="38">
        <f>F321+F322+F324+F325+F323</f>
        <v>-1620000</v>
      </c>
      <c r="G320" s="38">
        <f t="shared" si="157"/>
        <v>2580000</v>
      </c>
      <c r="H320" s="38">
        <f>H321+H322+H324+H325+H323</f>
        <v>151000</v>
      </c>
      <c r="I320" s="38">
        <f aca="true" t="shared" si="170" ref="I320:O320">I321+I322+I324+I325+I323</f>
        <v>0</v>
      </c>
      <c r="J320" s="38">
        <f t="shared" si="170"/>
        <v>1009000</v>
      </c>
      <c r="K320" s="38">
        <f t="shared" si="170"/>
        <v>0</v>
      </c>
      <c r="L320" s="38">
        <f t="shared" si="170"/>
        <v>0</v>
      </c>
      <c r="M320" s="38">
        <f t="shared" si="170"/>
        <v>0</v>
      </c>
      <c r="N320" s="38">
        <f t="shared" si="170"/>
        <v>0</v>
      </c>
      <c r="O320" s="38">
        <f t="shared" si="170"/>
        <v>1420000</v>
      </c>
    </row>
    <row r="321" spans="1:15" s="96" customFormat="1" ht="15" customHeight="1">
      <c r="A321" s="89" t="s">
        <v>480</v>
      </c>
      <c r="B321" s="89"/>
      <c r="C321" s="91">
        <v>3232</v>
      </c>
      <c r="D321" s="92" t="s">
        <v>31</v>
      </c>
      <c r="E321" s="93">
        <v>1400000</v>
      </c>
      <c r="F321" s="93">
        <f>G321-E321</f>
        <v>-150000</v>
      </c>
      <c r="G321" s="161">
        <f t="shared" si="157"/>
        <v>1250000</v>
      </c>
      <c r="H321" s="93">
        <v>0</v>
      </c>
      <c r="I321" s="95">
        <v>0</v>
      </c>
      <c r="J321" s="93">
        <v>250000</v>
      </c>
      <c r="K321" s="93">
        <v>0</v>
      </c>
      <c r="L321" s="95">
        <v>0</v>
      </c>
      <c r="M321" s="95">
        <v>0</v>
      </c>
      <c r="N321" s="95">
        <v>0</v>
      </c>
      <c r="O321" s="93">
        <v>1000000</v>
      </c>
    </row>
    <row r="322" spans="1:15" s="96" customFormat="1" ht="15" customHeight="1">
      <c r="A322" s="89" t="s">
        <v>481</v>
      </c>
      <c r="B322" s="89"/>
      <c r="C322" s="91">
        <v>3234</v>
      </c>
      <c r="D322" s="92" t="s">
        <v>32</v>
      </c>
      <c r="E322" s="93">
        <v>1300000</v>
      </c>
      <c r="F322" s="93">
        <f>G322-E322</f>
        <v>-880000</v>
      </c>
      <c r="G322" s="93">
        <f t="shared" si="157"/>
        <v>420000</v>
      </c>
      <c r="H322" s="93">
        <v>0</v>
      </c>
      <c r="I322" s="93">
        <v>0</v>
      </c>
      <c r="J322" s="93">
        <v>0</v>
      </c>
      <c r="K322" s="95">
        <v>0</v>
      </c>
      <c r="L322" s="95">
        <v>0</v>
      </c>
      <c r="M322" s="95">
        <v>0</v>
      </c>
      <c r="N322" s="95">
        <v>0</v>
      </c>
      <c r="O322" s="93">
        <v>420000</v>
      </c>
    </row>
    <row r="323" spans="1:15" s="96" customFormat="1" ht="15" customHeight="1">
      <c r="A323" s="89" t="s">
        <v>482</v>
      </c>
      <c r="B323" s="89"/>
      <c r="C323" s="91" t="s">
        <v>1047</v>
      </c>
      <c r="D323" s="92" t="s">
        <v>366</v>
      </c>
      <c r="E323" s="93">
        <v>0</v>
      </c>
      <c r="F323" s="93">
        <f>G323-E323</f>
        <v>0</v>
      </c>
      <c r="G323" s="93">
        <f>SUM(H323:O323)</f>
        <v>0</v>
      </c>
      <c r="H323" s="93">
        <v>0</v>
      </c>
      <c r="I323" s="93">
        <v>0</v>
      </c>
      <c r="J323" s="93">
        <v>0</v>
      </c>
      <c r="K323" s="95">
        <v>0</v>
      </c>
      <c r="L323" s="95">
        <v>0</v>
      </c>
      <c r="M323" s="95">
        <v>0</v>
      </c>
      <c r="N323" s="95">
        <v>0</v>
      </c>
      <c r="O323" s="95">
        <v>0</v>
      </c>
    </row>
    <row r="324" spans="1:15" s="96" customFormat="1" ht="15" customHeight="1">
      <c r="A324" s="89" t="s">
        <v>483</v>
      </c>
      <c r="B324" s="89"/>
      <c r="C324" s="91" t="s">
        <v>41</v>
      </c>
      <c r="D324" s="92" t="s">
        <v>780</v>
      </c>
      <c r="E324" s="93">
        <v>100000</v>
      </c>
      <c r="F324" s="93">
        <f>G324-E324</f>
        <v>-30000</v>
      </c>
      <c r="G324" s="161">
        <f t="shared" si="157"/>
        <v>70000</v>
      </c>
      <c r="H324" s="93">
        <v>70000</v>
      </c>
      <c r="I324" s="93">
        <v>0</v>
      </c>
      <c r="J324" s="93">
        <v>0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</row>
    <row r="325" spans="1:15" s="96" customFormat="1" ht="15" customHeight="1">
      <c r="A325" s="89" t="s">
        <v>484</v>
      </c>
      <c r="B325" s="89"/>
      <c r="C325" s="91" t="s">
        <v>356</v>
      </c>
      <c r="D325" s="92" t="s">
        <v>781</v>
      </c>
      <c r="E325" s="93">
        <v>1400000</v>
      </c>
      <c r="F325" s="93">
        <f>G325-E325</f>
        <v>-560000</v>
      </c>
      <c r="G325" s="161">
        <f>SUM(H325:O325)</f>
        <v>840000</v>
      </c>
      <c r="H325" s="93">
        <v>81000</v>
      </c>
      <c r="I325" s="93">
        <v>0</v>
      </c>
      <c r="J325" s="93">
        <v>759000</v>
      </c>
      <c r="K325" s="93">
        <v>0</v>
      </c>
      <c r="L325" s="95">
        <v>0</v>
      </c>
      <c r="M325" s="95">
        <v>0</v>
      </c>
      <c r="N325" s="95">
        <v>0</v>
      </c>
      <c r="O325" s="93">
        <v>0</v>
      </c>
    </row>
    <row r="326" spans="1:15" s="9" customFormat="1" ht="36" customHeight="1">
      <c r="A326" s="13"/>
      <c r="B326" s="61" t="s">
        <v>684</v>
      </c>
      <c r="C326" s="171" t="s">
        <v>1048</v>
      </c>
      <c r="D326" s="170"/>
      <c r="E326" s="11">
        <f aca="true" t="shared" si="171" ref="E326:F328">E327</f>
        <v>0</v>
      </c>
      <c r="F326" s="11">
        <f t="shared" si="171"/>
        <v>0</v>
      </c>
      <c r="G326" s="11">
        <f>SUM(H326:O326)</f>
        <v>0</v>
      </c>
      <c r="H326" s="11">
        <f>H327</f>
        <v>0</v>
      </c>
      <c r="I326" s="11">
        <f aca="true" t="shared" si="172" ref="I326:O326">I327</f>
        <v>0</v>
      </c>
      <c r="J326" s="11">
        <f t="shared" si="172"/>
        <v>0</v>
      </c>
      <c r="K326" s="11">
        <f t="shared" si="172"/>
        <v>0</v>
      </c>
      <c r="L326" s="11">
        <f t="shared" si="172"/>
        <v>0</v>
      </c>
      <c r="M326" s="11">
        <f t="shared" si="172"/>
        <v>0</v>
      </c>
      <c r="N326" s="11">
        <f t="shared" si="172"/>
        <v>0</v>
      </c>
      <c r="O326" s="11">
        <f t="shared" si="172"/>
        <v>0</v>
      </c>
    </row>
    <row r="327" spans="1:15" ht="21" customHeight="1">
      <c r="A327" s="40"/>
      <c r="B327" s="40"/>
      <c r="C327" s="31">
        <v>38</v>
      </c>
      <c r="D327" s="37" t="s">
        <v>569</v>
      </c>
      <c r="E327" s="38">
        <f t="shared" si="171"/>
        <v>0</v>
      </c>
      <c r="F327" s="38">
        <f t="shared" si="171"/>
        <v>0</v>
      </c>
      <c r="G327" s="38">
        <f t="shared" si="157"/>
        <v>0</v>
      </c>
      <c r="H327" s="38">
        <f>H328</f>
        <v>0</v>
      </c>
      <c r="I327" s="38">
        <f aca="true" t="shared" si="173" ref="I327:O327">I328</f>
        <v>0</v>
      </c>
      <c r="J327" s="38">
        <f t="shared" si="173"/>
        <v>0</v>
      </c>
      <c r="K327" s="38">
        <f t="shared" si="173"/>
        <v>0</v>
      </c>
      <c r="L327" s="38">
        <f t="shared" si="173"/>
        <v>0</v>
      </c>
      <c r="M327" s="38">
        <f t="shared" si="173"/>
        <v>0</v>
      </c>
      <c r="N327" s="38">
        <f t="shared" si="173"/>
        <v>0</v>
      </c>
      <c r="O327" s="38">
        <f t="shared" si="173"/>
        <v>0</v>
      </c>
    </row>
    <row r="328" spans="1:15" ht="18" customHeight="1">
      <c r="A328" s="40"/>
      <c r="B328" s="40" t="s">
        <v>0</v>
      </c>
      <c r="C328" s="31">
        <v>386</v>
      </c>
      <c r="D328" s="37" t="s">
        <v>766</v>
      </c>
      <c r="E328" s="38">
        <f t="shared" si="171"/>
        <v>0</v>
      </c>
      <c r="F328" s="38">
        <f t="shared" si="171"/>
        <v>0</v>
      </c>
      <c r="G328" s="38">
        <f t="shared" si="157"/>
        <v>0</v>
      </c>
      <c r="H328" s="38">
        <f>H329</f>
        <v>0</v>
      </c>
      <c r="I328" s="38">
        <f aca="true" t="shared" si="174" ref="I328:O328">I329</f>
        <v>0</v>
      </c>
      <c r="J328" s="38">
        <f t="shared" si="174"/>
        <v>0</v>
      </c>
      <c r="K328" s="38">
        <f t="shared" si="174"/>
        <v>0</v>
      </c>
      <c r="L328" s="38">
        <f t="shared" si="174"/>
        <v>0</v>
      </c>
      <c r="M328" s="38">
        <f t="shared" si="174"/>
        <v>0</v>
      </c>
      <c r="N328" s="38">
        <f t="shared" si="174"/>
        <v>0</v>
      </c>
      <c r="O328" s="38">
        <f t="shared" si="174"/>
        <v>0</v>
      </c>
    </row>
    <row r="329" spans="1:15" s="96" customFormat="1" ht="15" customHeight="1">
      <c r="A329" s="98" t="s">
        <v>485</v>
      </c>
      <c r="B329" s="89"/>
      <c r="C329" s="91">
        <v>3861</v>
      </c>
      <c r="D329" s="92" t="s">
        <v>782</v>
      </c>
      <c r="E329" s="93">
        <v>0</v>
      </c>
      <c r="F329" s="93">
        <f>G329-E329</f>
        <v>0</v>
      </c>
      <c r="G329" s="93">
        <f t="shared" si="157"/>
        <v>0</v>
      </c>
      <c r="H329" s="93">
        <v>0</v>
      </c>
      <c r="I329" s="93">
        <v>0</v>
      </c>
      <c r="J329" s="93">
        <v>0</v>
      </c>
      <c r="K329" s="93">
        <v>0</v>
      </c>
      <c r="L329" s="95">
        <v>0</v>
      </c>
      <c r="M329" s="95">
        <v>0</v>
      </c>
      <c r="N329" s="95">
        <v>0</v>
      </c>
      <c r="O329" s="93">
        <v>0</v>
      </c>
    </row>
    <row r="330" spans="1:15" s="9" customFormat="1" ht="24" customHeight="1">
      <c r="A330" s="13"/>
      <c r="B330" s="61" t="s">
        <v>682</v>
      </c>
      <c r="C330" s="169" t="s">
        <v>1182</v>
      </c>
      <c r="D330" s="170"/>
      <c r="E330" s="11">
        <f aca="true" t="shared" si="175" ref="E330:F336">E331</f>
        <v>1200000</v>
      </c>
      <c r="F330" s="11">
        <f t="shared" si="175"/>
        <v>-300000</v>
      </c>
      <c r="G330" s="11">
        <f t="shared" si="157"/>
        <v>900000</v>
      </c>
      <c r="H330" s="11">
        <f>H331</f>
        <v>0</v>
      </c>
      <c r="I330" s="11">
        <f aca="true" t="shared" si="176" ref="I330:O330">I331</f>
        <v>0</v>
      </c>
      <c r="J330" s="11">
        <f t="shared" si="176"/>
        <v>300000</v>
      </c>
      <c r="K330" s="11">
        <f t="shared" si="176"/>
        <v>40000</v>
      </c>
      <c r="L330" s="11">
        <f t="shared" si="176"/>
        <v>0</v>
      </c>
      <c r="M330" s="11">
        <f t="shared" si="176"/>
        <v>75000</v>
      </c>
      <c r="N330" s="11">
        <f t="shared" si="176"/>
        <v>0</v>
      </c>
      <c r="O330" s="11">
        <f t="shared" si="176"/>
        <v>485000</v>
      </c>
    </row>
    <row r="331" spans="1:15" ht="21" customHeight="1">
      <c r="A331" s="42"/>
      <c r="B331" s="40" t="s">
        <v>0</v>
      </c>
      <c r="C331" s="31">
        <v>42</v>
      </c>
      <c r="D331" s="37" t="s">
        <v>726</v>
      </c>
      <c r="E331" s="38">
        <f t="shared" si="175"/>
        <v>1200000</v>
      </c>
      <c r="F331" s="38">
        <f t="shared" si="175"/>
        <v>-300000</v>
      </c>
      <c r="G331" s="38">
        <f t="shared" si="157"/>
        <v>900000</v>
      </c>
      <c r="H331" s="38">
        <f>H332</f>
        <v>0</v>
      </c>
      <c r="I331" s="38">
        <f>I332</f>
        <v>0</v>
      </c>
      <c r="J331" s="38">
        <f>J332</f>
        <v>300000</v>
      </c>
      <c r="K331" s="38">
        <f aca="true" t="shared" si="177" ref="K331:O332">K332</f>
        <v>40000</v>
      </c>
      <c r="L331" s="38">
        <f t="shared" si="177"/>
        <v>0</v>
      </c>
      <c r="M331" s="38">
        <f t="shared" si="177"/>
        <v>75000</v>
      </c>
      <c r="N331" s="38">
        <f t="shared" si="177"/>
        <v>0</v>
      </c>
      <c r="O331" s="38">
        <f t="shared" si="177"/>
        <v>485000</v>
      </c>
    </row>
    <row r="332" spans="1:15" ht="18" customHeight="1">
      <c r="A332" s="40"/>
      <c r="B332" s="40" t="s">
        <v>0</v>
      </c>
      <c r="C332" s="31" t="s">
        <v>108</v>
      </c>
      <c r="D332" s="37" t="s">
        <v>727</v>
      </c>
      <c r="E332" s="38">
        <f t="shared" si="175"/>
        <v>1200000</v>
      </c>
      <c r="F332" s="38">
        <f t="shared" si="175"/>
        <v>-300000</v>
      </c>
      <c r="G332" s="38">
        <f t="shared" si="157"/>
        <v>900000</v>
      </c>
      <c r="H332" s="38">
        <f>H333</f>
        <v>0</v>
      </c>
      <c r="I332" s="38">
        <f>I333</f>
        <v>0</v>
      </c>
      <c r="J332" s="38">
        <f>J333</f>
        <v>300000</v>
      </c>
      <c r="K332" s="38">
        <f t="shared" si="177"/>
        <v>40000</v>
      </c>
      <c r="L332" s="38">
        <f t="shared" si="177"/>
        <v>0</v>
      </c>
      <c r="M332" s="38">
        <f t="shared" si="177"/>
        <v>75000</v>
      </c>
      <c r="N332" s="38">
        <f t="shared" si="177"/>
        <v>0</v>
      </c>
      <c r="O332" s="38">
        <f t="shared" si="177"/>
        <v>485000</v>
      </c>
    </row>
    <row r="333" spans="1:15" s="96" customFormat="1" ht="15" customHeight="1">
      <c r="A333" s="89" t="s">
        <v>486</v>
      </c>
      <c r="B333" s="89"/>
      <c r="C333" s="91" t="s">
        <v>109</v>
      </c>
      <c r="D333" s="92" t="s">
        <v>783</v>
      </c>
      <c r="E333" s="93">
        <v>1200000</v>
      </c>
      <c r="F333" s="93">
        <f>G333-E333</f>
        <v>-300000</v>
      </c>
      <c r="G333" s="161">
        <f t="shared" si="157"/>
        <v>900000</v>
      </c>
      <c r="H333" s="93">
        <v>0</v>
      </c>
      <c r="I333" s="95">
        <v>0</v>
      </c>
      <c r="J333" s="93">
        <v>300000</v>
      </c>
      <c r="K333" s="93">
        <v>40000</v>
      </c>
      <c r="L333" s="95">
        <v>0</v>
      </c>
      <c r="M333" s="93">
        <v>75000</v>
      </c>
      <c r="N333" s="95">
        <v>0</v>
      </c>
      <c r="O333" s="93">
        <v>485000</v>
      </c>
    </row>
    <row r="334" spans="1:15" s="9" customFormat="1" ht="24" customHeight="1">
      <c r="A334" s="13"/>
      <c r="B334" s="61" t="s">
        <v>682</v>
      </c>
      <c r="C334" s="169" t="s">
        <v>1183</v>
      </c>
      <c r="D334" s="170"/>
      <c r="E334" s="11">
        <f t="shared" si="175"/>
        <v>100000</v>
      </c>
      <c r="F334" s="11">
        <f t="shared" si="175"/>
        <v>-100000</v>
      </c>
      <c r="G334" s="11">
        <f aca="true" t="shared" si="178" ref="G334:G341">SUM(H334:O334)</f>
        <v>0</v>
      </c>
      <c r="H334" s="11">
        <f>H335</f>
        <v>0</v>
      </c>
      <c r="I334" s="11">
        <f aca="true" t="shared" si="179" ref="I334:O336">I335</f>
        <v>0</v>
      </c>
      <c r="J334" s="11">
        <f t="shared" si="179"/>
        <v>0</v>
      </c>
      <c r="K334" s="11">
        <f t="shared" si="179"/>
        <v>0</v>
      </c>
      <c r="L334" s="11">
        <f t="shared" si="179"/>
        <v>0</v>
      </c>
      <c r="M334" s="11">
        <f t="shared" si="179"/>
        <v>0</v>
      </c>
      <c r="N334" s="11">
        <f t="shared" si="179"/>
        <v>0</v>
      </c>
      <c r="O334" s="11">
        <f t="shared" si="179"/>
        <v>0</v>
      </c>
    </row>
    <row r="335" spans="1:15" ht="21" customHeight="1">
      <c r="A335" s="42"/>
      <c r="B335" s="40" t="s">
        <v>0</v>
      </c>
      <c r="C335" s="31">
        <v>42</v>
      </c>
      <c r="D335" s="37" t="s">
        <v>726</v>
      </c>
      <c r="E335" s="38">
        <f t="shared" si="175"/>
        <v>100000</v>
      </c>
      <c r="F335" s="38">
        <f t="shared" si="175"/>
        <v>-100000</v>
      </c>
      <c r="G335" s="38">
        <f t="shared" si="178"/>
        <v>0</v>
      </c>
      <c r="H335" s="38">
        <f>H336</f>
        <v>0</v>
      </c>
      <c r="I335" s="38">
        <f>I336</f>
        <v>0</v>
      </c>
      <c r="J335" s="38">
        <f>J336</f>
        <v>0</v>
      </c>
      <c r="K335" s="38">
        <f t="shared" si="179"/>
        <v>0</v>
      </c>
      <c r="L335" s="38">
        <f t="shared" si="179"/>
        <v>0</v>
      </c>
      <c r="M335" s="38">
        <f t="shared" si="179"/>
        <v>0</v>
      </c>
      <c r="N335" s="38">
        <f t="shared" si="179"/>
        <v>0</v>
      </c>
      <c r="O335" s="38">
        <f t="shared" si="179"/>
        <v>0</v>
      </c>
    </row>
    <row r="336" spans="1:15" ht="18" customHeight="1">
      <c r="A336" s="40"/>
      <c r="B336" s="40" t="s">
        <v>0</v>
      </c>
      <c r="C336" s="31" t="s">
        <v>108</v>
      </c>
      <c r="D336" s="37" t="s">
        <v>727</v>
      </c>
      <c r="E336" s="38">
        <f t="shared" si="175"/>
        <v>100000</v>
      </c>
      <c r="F336" s="38">
        <f t="shared" si="175"/>
        <v>-100000</v>
      </c>
      <c r="G336" s="38">
        <f t="shared" si="178"/>
        <v>0</v>
      </c>
      <c r="H336" s="38">
        <f>H337</f>
        <v>0</v>
      </c>
      <c r="I336" s="38">
        <f>I337</f>
        <v>0</v>
      </c>
      <c r="J336" s="38">
        <f>J337</f>
        <v>0</v>
      </c>
      <c r="K336" s="38">
        <f t="shared" si="179"/>
        <v>0</v>
      </c>
      <c r="L336" s="38">
        <f t="shared" si="179"/>
        <v>0</v>
      </c>
      <c r="M336" s="38">
        <f t="shared" si="179"/>
        <v>0</v>
      </c>
      <c r="N336" s="38">
        <f t="shared" si="179"/>
        <v>0</v>
      </c>
      <c r="O336" s="38">
        <f t="shared" si="179"/>
        <v>0</v>
      </c>
    </row>
    <row r="337" spans="1:15" s="96" customFormat="1" ht="15" customHeight="1">
      <c r="A337" s="89" t="s">
        <v>487</v>
      </c>
      <c r="B337" s="89"/>
      <c r="C337" s="91" t="s">
        <v>109</v>
      </c>
      <c r="D337" s="92" t="s">
        <v>1049</v>
      </c>
      <c r="E337" s="93">
        <v>100000</v>
      </c>
      <c r="F337" s="93">
        <f>G337-E337</f>
        <v>-100000</v>
      </c>
      <c r="G337" s="93">
        <f t="shared" si="178"/>
        <v>0</v>
      </c>
      <c r="H337" s="93">
        <v>0</v>
      </c>
      <c r="I337" s="95">
        <v>0</v>
      </c>
      <c r="J337" s="93">
        <v>0</v>
      </c>
      <c r="K337" s="93">
        <v>0</v>
      </c>
      <c r="L337" s="95">
        <v>0</v>
      </c>
      <c r="M337" s="95">
        <v>0</v>
      </c>
      <c r="N337" s="95">
        <v>0</v>
      </c>
      <c r="O337" s="93">
        <v>0</v>
      </c>
    </row>
    <row r="338" spans="1:15" s="9" customFormat="1" ht="24" customHeight="1">
      <c r="A338" s="13"/>
      <c r="B338" s="61" t="s">
        <v>682</v>
      </c>
      <c r="C338" s="188" t="s">
        <v>1126</v>
      </c>
      <c r="D338" s="187"/>
      <c r="E338" s="11">
        <f aca="true" t="shared" si="180" ref="E338:F340">E339</f>
        <v>192500</v>
      </c>
      <c r="F338" s="11">
        <f t="shared" si="180"/>
        <v>-192500</v>
      </c>
      <c r="G338" s="11">
        <f t="shared" si="178"/>
        <v>0</v>
      </c>
      <c r="H338" s="11">
        <f>H339</f>
        <v>0</v>
      </c>
      <c r="I338" s="11">
        <f aca="true" t="shared" si="181" ref="I338:O340">I339</f>
        <v>0</v>
      </c>
      <c r="J338" s="11">
        <f t="shared" si="181"/>
        <v>0</v>
      </c>
      <c r="K338" s="11">
        <f t="shared" si="181"/>
        <v>0</v>
      </c>
      <c r="L338" s="11">
        <f t="shared" si="181"/>
        <v>0</v>
      </c>
      <c r="M338" s="11">
        <f t="shared" si="181"/>
        <v>0</v>
      </c>
      <c r="N338" s="11">
        <f t="shared" si="181"/>
        <v>0</v>
      </c>
      <c r="O338" s="11">
        <f t="shared" si="181"/>
        <v>0</v>
      </c>
    </row>
    <row r="339" spans="1:15" ht="21" customHeight="1">
      <c r="A339" s="42"/>
      <c r="B339" s="40" t="s">
        <v>0</v>
      </c>
      <c r="C339" s="31">
        <v>42</v>
      </c>
      <c r="D339" s="37" t="s">
        <v>726</v>
      </c>
      <c r="E339" s="38">
        <f t="shared" si="180"/>
        <v>192500</v>
      </c>
      <c r="F339" s="38">
        <f t="shared" si="180"/>
        <v>-192500</v>
      </c>
      <c r="G339" s="38">
        <f t="shared" si="178"/>
        <v>0</v>
      </c>
      <c r="H339" s="38">
        <f>H340</f>
        <v>0</v>
      </c>
      <c r="I339" s="38">
        <f>I340</f>
        <v>0</v>
      </c>
      <c r="J339" s="38">
        <f>J340</f>
        <v>0</v>
      </c>
      <c r="K339" s="38">
        <f t="shared" si="181"/>
        <v>0</v>
      </c>
      <c r="L339" s="38">
        <f t="shared" si="181"/>
        <v>0</v>
      </c>
      <c r="M339" s="38">
        <f t="shared" si="181"/>
        <v>0</v>
      </c>
      <c r="N339" s="38">
        <f t="shared" si="181"/>
        <v>0</v>
      </c>
      <c r="O339" s="38">
        <f t="shared" si="181"/>
        <v>0</v>
      </c>
    </row>
    <row r="340" spans="1:15" ht="18" customHeight="1">
      <c r="A340" s="40"/>
      <c r="B340" s="40" t="s">
        <v>0</v>
      </c>
      <c r="C340" s="31" t="s">
        <v>106</v>
      </c>
      <c r="D340" s="37" t="s">
        <v>784</v>
      </c>
      <c r="E340" s="38">
        <f t="shared" si="180"/>
        <v>192500</v>
      </c>
      <c r="F340" s="38">
        <f t="shared" si="180"/>
        <v>-192500</v>
      </c>
      <c r="G340" s="38">
        <f t="shared" si="178"/>
        <v>0</v>
      </c>
      <c r="H340" s="38">
        <f>H341</f>
        <v>0</v>
      </c>
      <c r="I340" s="38">
        <f>I341</f>
        <v>0</v>
      </c>
      <c r="J340" s="38">
        <f>J341</f>
        <v>0</v>
      </c>
      <c r="K340" s="38">
        <f t="shared" si="181"/>
        <v>0</v>
      </c>
      <c r="L340" s="38">
        <f t="shared" si="181"/>
        <v>0</v>
      </c>
      <c r="M340" s="38">
        <f t="shared" si="181"/>
        <v>0</v>
      </c>
      <c r="N340" s="38">
        <f t="shared" si="181"/>
        <v>0</v>
      </c>
      <c r="O340" s="38">
        <f t="shared" si="181"/>
        <v>0</v>
      </c>
    </row>
    <row r="341" spans="1:15" s="96" customFormat="1" ht="15" customHeight="1">
      <c r="A341" s="89" t="s">
        <v>488</v>
      </c>
      <c r="B341" s="89"/>
      <c r="C341" s="91" t="s">
        <v>107</v>
      </c>
      <c r="D341" s="92" t="s">
        <v>741</v>
      </c>
      <c r="E341" s="93">
        <v>192500</v>
      </c>
      <c r="F341" s="93">
        <f>G341-E341</f>
        <v>-192500</v>
      </c>
      <c r="G341" s="93">
        <f t="shared" si="178"/>
        <v>0</v>
      </c>
      <c r="H341" s="93">
        <v>0</v>
      </c>
      <c r="I341" s="95">
        <v>0</v>
      </c>
      <c r="J341" s="93">
        <v>0</v>
      </c>
      <c r="K341" s="93">
        <v>0</v>
      </c>
      <c r="L341" s="95">
        <v>0</v>
      </c>
      <c r="M341" s="95">
        <v>0</v>
      </c>
      <c r="N341" s="95">
        <v>0</v>
      </c>
      <c r="O341" s="93">
        <v>0</v>
      </c>
    </row>
    <row r="342" spans="1:15" s="78" customFormat="1" ht="27.75" customHeight="1">
      <c r="A342" s="76"/>
      <c r="B342" s="79"/>
      <c r="C342" s="189" t="s">
        <v>844</v>
      </c>
      <c r="D342" s="190"/>
      <c r="E342" s="73">
        <f>E343+E347+E354</f>
        <v>2950000</v>
      </c>
      <c r="F342" s="73">
        <f>F343+F347+F354</f>
        <v>-2897000</v>
      </c>
      <c r="G342" s="73">
        <f aca="true" t="shared" si="182" ref="G342:G357">SUM(H342:O342)</f>
        <v>53000</v>
      </c>
      <c r="H342" s="73">
        <f aca="true" t="shared" si="183" ref="H342:O342">H343+H347+H354</f>
        <v>53000</v>
      </c>
      <c r="I342" s="73">
        <f t="shared" si="183"/>
        <v>0</v>
      </c>
      <c r="J342" s="73">
        <f t="shared" si="183"/>
        <v>0</v>
      </c>
      <c r="K342" s="73">
        <f t="shared" si="183"/>
        <v>0</v>
      </c>
      <c r="L342" s="73">
        <f t="shared" si="183"/>
        <v>0</v>
      </c>
      <c r="M342" s="73">
        <f t="shared" si="183"/>
        <v>0</v>
      </c>
      <c r="N342" s="73">
        <f t="shared" si="183"/>
        <v>0</v>
      </c>
      <c r="O342" s="73">
        <f t="shared" si="183"/>
        <v>0</v>
      </c>
    </row>
    <row r="343" spans="1:15" s="9" customFormat="1" ht="24" customHeight="1">
      <c r="A343" s="13"/>
      <c r="B343" s="61" t="s">
        <v>682</v>
      </c>
      <c r="C343" s="169" t="s">
        <v>845</v>
      </c>
      <c r="D343" s="170"/>
      <c r="E343" s="11">
        <f aca="true" t="shared" si="184" ref="E343:F345">E344</f>
        <v>0</v>
      </c>
      <c r="F343" s="11">
        <f t="shared" si="184"/>
        <v>0</v>
      </c>
      <c r="G343" s="11">
        <f t="shared" si="182"/>
        <v>0</v>
      </c>
      <c r="H343" s="11">
        <f>H344</f>
        <v>0</v>
      </c>
      <c r="I343" s="11">
        <f aca="true" t="shared" si="185" ref="I343:O343">I344</f>
        <v>0</v>
      </c>
      <c r="J343" s="11">
        <f t="shared" si="185"/>
        <v>0</v>
      </c>
      <c r="K343" s="11">
        <f t="shared" si="185"/>
        <v>0</v>
      </c>
      <c r="L343" s="11">
        <f t="shared" si="185"/>
        <v>0</v>
      </c>
      <c r="M343" s="11">
        <f t="shared" si="185"/>
        <v>0</v>
      </c>
      <c r="N343" s="11">
        <f t="shared" si="185"/>
        <v>0</v>
      </c>
      <c r="O343" s="11">
        <f t="shared" si="185"/>
        <v>0</v>
      </c>
    </row>
    <row r="344" spans="1:15" ht="21" customHeight="1">
      <c r="A344" s="42"/>
      <c r="B344" s="40"/>
      <c r="C344" s="31">
        <v>41</v>
      </c>
      <c r="D344" s="37" t="s">
        <v>723</v>
      </c>
      <c r="E344" s="38">
        <f t="shared" si="184"/>
        <v>0</v>
      </c>
      <c r="F344" s="38">
        <f t="shared" si="184"/>
        <v>0</v>
      </c>
      <c r="G344" s="38">
        <f t="shared" si="182"/>
        <v>0</v>
      </c>
      <c r="H344" s="38">
        <f aca="true" t="shared" si="186" ref="H344:O344">H345</f>
        <v>0</v>
      </c>
      <c r="I344" s="38">
        <f t="shared" si="186"/>
        <v>0</v>
      </c>
      <c r="J344" s="38">
        <f t="shared" si="186"/>
        <v>0</v>
      </c>
      <c r="K344" s="38">
        <f t="shared" si="186"/>
        <v>0</v>
      </c>
      <c r="L344" s="38">
        <f t="shared" si="186"/>
        <v>0</v>
      </c>
      <c r="M344" s="38">
        <f t="shared" si="186"/>
        <v>0</v>
      </c>
      <c r="N344" s="38">
        <f t="shared" si="186"/>
        <v>0</v>
      </c>
      <c r="O344" s="38">
        <f t="shared" si="186"/>
        <v>0</v>
      </c>
    </row>
    <row r="345" spans="1:15" ht="18" customHeight="1">
      <c r="A345" s="42"/>
      <c r="B345" s="40"/>
      <c r="C345" s="31">
        <v>411</v>
      </c>
      <c r="D345" s="37" t="s">
        <v>724</v>
      </c>
      <c r="E345" s="38">
        <f t="shared" si="184"/>
        <v>0</v>
      </c>
      <c r="F345" s="38">
        <f t="shared" si="184"/>
        <v>0</v>
      </c>
      <c r="G345" s="38">
        <f t="shared" si="182"/>
        <v>0</v>
      </c>
      <c r="H345" s="38">
        <f aca="true" t="shared" si="187" ref="H345:O345">H346</f>
        <v>0</v>
      </c>
      <c r="I345" s="38">
        <f t="shared" si="187"/>
        <v>0</v>
      </c>
      <c r="J345" s="38">
        <f t="shared" si="187"/>
        <v>0</v>
      </c>
      <c r="K345" s="38">
        <f t="shared" si="187"/>
        <v>0</v>
      </c>
      <c r="L345" s="38">
        <f t="shared" si="187"/>
        <v>0</v>
      </c>
      <c r="M345" s="38">
        <f t="shared" si="187"/>
        <v>0</v>
      </c>
      <c r="N345" s="38">
        <f t="shared" si="187"/>
        <v>0</v>
      </c>
      <c r="O345" s="38">
        <f t="shared" si="187"/>
        <v>0</v>
      </c>
    </row>
    <row r="346" spans="1:15" s="96" customFormat="1" ht="15" customHeight="1">
      <c r="A346" s="89" t="s">
        <v>489</v>
      </c>
      <c r="B346" s="89"/>
      <c r="C346" s="91">
        <v>4111</v>
      </c>
      <c r="D346" s="92" t="s">
        <v>785</v>
      </c>
      <c r="E346" s="97">
        <v>0</v>
      </c>
      <c r="F346" s="93">
        <f>G346-E346</f>
        <v>0</v>
      </c>
      <c r="G346" s="97">
        <f t="shared" si="182"/>
        <v>0</v>
      </c>
      <c r="H346" s="97">
        <v>0</v>
      </c>
      <c r="I346" s="95">
        <v>0</v>
      </c>
      <c r="J346" s="93">
        <v>0</v>
      </c>
      <c r="K346" s="95">
        <v>0</v>
      </c>
      <c r="L346" s="95">
        <v>0</v>
      </c>
      <c r="M346" s="93">
        <v>0</v>
      </c>
      <c r="N346" s="95">
        <v>0</v>
      </c>
      <c r="O346" s="93">
        <v>0</v>
      </c>
    </row>
    <row r="347" spans="1:15" s="9" customFormat="1" ht="23.25" customHeight="1">
      <c r="A347" s="13"/>
      <c r="B347" s="61" t="s">
        <v>682</v>
      </c>
      <c r="C347" s="169" t="s">
        <v>846</v>
      </c>
      <c r="D347" s="170"/>
      <c r="E347" s="11">
        <f>E348</f>
        <v>2500000</v>
      </c>
      <c r="F347" s="11">
        <f>F348</f>
        <v>-2500000</v>
      </c>
      <c r="G347" s="11">
        <f t="shared" si="182"/>
        <v>0</v>
      </c>
      <c r="H347" s="11">
        <f>H348</f>
        <v>0</v>
      </c>
      <c r="I347" s="11">
        <f aca="true" t="shared" si="188" ref="I347:O347">I348</f>
        <v>0</v>
      </c>
      <c r="J347" s="11">
        <f t="shared" si="188"/>
        <v>0</v>
      </c>
      <c r="K347" s="11">
        <f t="shared" si="188"/>
        <v>0</v>
      </c>
      <c r="L347" s="11">
        <f t="shared" si="188"/>
        <v>0</v>
      </c>
      <c r="M347" s="11">
        <f t="shared" si="188"/>
        <v>0</v>
      </c>
      <c r="N347" s="11">
        <f t="shared" si="188"/>
        <v>0</v>
      </c>
      <c r="O347" s="11">
        <f t="shared" si="188"/>
        <v>0</v>
      </c>
    </row>
    <row r="348" spans="1:15" s="145" customFormat="1" ht="18" customHeight="1">
      <c r="A348" s="42"/>
      <c r="B348" s="40" t="s">
        <v>0</v>
      </c>
      <c r="C348" s="31">
        <v>42</v>
      </c>
      <c r="D348" s="37" t="s">
        <v>726</v>
      </c>
      <c r="E348" s="38">
        <f>E352</f>
        <v>2500000</v>
      </c>
      <c r="F348" s="38">
        <f>F352</f>
        <v>-2500000</v>
      </c>
      <c r="G348" s="38">
        <f t="shared" si="182"/>
        <v>0</v>
      </c>
      <c r="H348" s="38">
        <f aca="true" t="shared" si="189" ref="H348:O348">H352</f>
        <v>0</v>
      </c>
      <c r="I348" s="38">
        <f t="shared" si="189"/>
        <v>0</v>
      </c>
      <c r="J348" s="38">
        <f t="shared" si="189"/>
        <v>0</v>
      </c>
      <c r="K348" s="38">
        <f t="shared" si="189"/>
        <v>0</v>
      </c>
      <c r="L348" s="38">
        <f t="shared" si="189"/>
        <v>0</v>
      </c>
      <c r="M348" s="38">
        <f t="shared" si="189"/>
        <v>0</v>
      </c>
      <c r="N348" s="38">
        <f t="shared" si="189"/>
        <v>0</v>
      </c>
      <c r="O348" s="38">
        <f t="shared" si="189"/>
        <v>0</v>
      </c>
    </row>
    <row r="349" spans="1:15" s="134" customFormat="1" ht="17.25" customHeight="1">
      <c r="A349" s="172" t="s">
        <v>2</v>
      </c>
      <c r="B349" s="173" t="s">
        <v>44</v>
      </c>
      <c r="C349" s="174" t="s">
        <v>552</v>
      </c>
      <c r="D349" s="176" t="s">
        <v>59</v>
      </c>
      <c r="E349" s="177" t="s">
        <v>1134</v>
      </c>
      <c r="F349" s="177" t="s">
        <v>905</v>
      </c>
      <c r="G349" s="174" t="s">
        <v>1148</v>
      </c>
      <c r="H349" s="175" t="s">
        <v>1133</v>
      </c>
      <c r="I349" s="175"/>
      <c r="J349" s="175"/>
      <c r="K349" s="175"/>
      <c r="L349" s="175"/>
      <c r="M349" s="175"/>
      <c r="N349" s="175"/>
      <c r="O349" s="175"/>
    </row>
    <row r="350" spans="1:15" ht="36" customHeight="1">
      <c r="A350" s="172"/>
      <c r="B350" s="172"/>
      <c r="C350" s="175"/>
      <c r="D350" s="176"/>
      <c r="E350" s="178"/>
      <c r="F350" s="178"/>
      <c r="G350" s="175"/>
      <c r="H350" s="104" t="s">
        <v>272</v>
      </c>
      <c r="I350" s="104" t="s">
        <v>45</v>
      </c>
      <c r="J350" s="104" t="s">
        <v>271</v>
      </c>
      <c r="K350" s="104" t="s">
        <v>273</v>
      </c>
      <c r="L350" s="104" t="s">
        <v>46</v>
      </c>
      <c r="M350" s="104" t="s">
        <v>731</v>
      </c>
      <c r="N350" s="104" t="s">
        <v>274</v>
      </c>
      <c r="O350" s="104" t="s">
        <v>621</v>
      </c>
    </row>
    <row r="351" spans="1:15" ht="10.5" customHeight="1">
      <c r="A351" s="55">
        <v>1</v>
      </c>
      <c r="B351" s="55">
        <v>2</v>
      </c>
      <c r="C351" s="55">
        <v>3</v>
      </c>
      <c r="D351" s="55">
        <v>4</v>
      </c>
      <c r="E351" s="55">
        <v>5</v>
      </c>
      <c r="F351" s="55">
        <v>6</v>
      </c>
      <c r="G351" s="55">
        <v>7</v>
      </c>
      <c r="H351" s="55">
        <v>8</v>
      </c>
      <c r="I351" s="55">
        <v>9</v>
      </c>
      <c r="J351" s="55">
        <v>10</v>
      </c>
      <c r="K351" s="55">
        <v>11</v>
      </c>
      <c r="L351" s="55">
        <v>12</v>
      </c>
      <c r="M351" s="55">
        <v>13</v>
      </c>
      <c r="N351" s="55">
        <v>14</v>
      </c>
      <c r="O351" s="55">
        <v>15</v>
      </c>
    </row>
    <row r="352" spans="1:15" ht="18" customHeight="1">
      <c r="A352" s="42"/>
      <c r="B352" s="40" t="s">
        <v>0</v>
      </c>
      <c r="C352" s="31" t="s">
        <v>108</v>
      </c>
      <c r="D352" s="37" t="s">
        <v>727</v>
      </c>
      <c r="E352" s="38">
        <f>E353</f>
        <v>2500000</v>
      </c>
      <c r="F352" s="38">
        <f>F353</f>
        <v>-2500000</v>
      </c>
      <c r="G352" s="38">
        <f t="shared" si="182"/>
        <v>0</v>
      </c>
      <c r="H352" s="38">
        <f>H353</f>
        <v>0</v>
      </c>
      <c r="I352" s="38">
        <f aca="true" t="shared" si="190" ref="I352:O352">I353</f>
        <v>0</v>
      </c>
      <c r="J352" s="38">
        <f t="shared" si="190"/>
        <v>0</v>
      </c>
      <c r="K352" s="38">
        <f t="shared" si="190"/>
        <v>0</v>
      </c>
      <c r="L352" s="38">
        <f t="shared" si="190"/>
        <v>0</v>
      </c>
      <c r="M352" s="38">
        <f t="shared" si="190"/>
        <v>0</v>
      </c>
      <c r="N352" s="38">
        <f t="shared" si="190"/>
        <v>0</v>
      </c>
      <c r="O352" s="38">
        <f t="shared" si="190"/>
        <v>0</v>
      </c>
    </row>
    <row r="353" spans="1:15" s="96" customFormat="1" ht="13.5" customHeight="1">
      <c r="A353" s="89" t="s">
        <v>490</v>
      </c>
      <c r="B353" s="89"/>
      <c r="C353" s="91" t="s">
        <v>309</v>
      </c>
      <c r="D353" s="92" t="s">
        <v>786</v>
      </c>
      <c r="E353" s="93">
        <v>2500000</v>
      </c>
      <c r="F353" s="93">
        <f>G353-E353</f>
        <v>-2500000</v>
      </c>
      <c r="G353" s="97">
        <f t="shared" si="182"/>
        <v>0</v>
      </c>
      <c r="H353" s="93">
        <v>0</v>
      </c>
      <c r="I353" s="95">
        <v>0</v>
      </c>
      <c r="J353" s="93">
        <v>0</v>
      </c>
      <c r="K353" s="93">
        <v>0</v>
      </c>
      <c r="L353" s="95">
        <v>0</v>
      </c>
      <c r="M353" s="95">
        <v>0</v>
      </c>
      <c r="N353" s="95">
        <v>0</v>
      </c>
      <c r="O353" s="93">
        <v>0</v>
      </c>
    </row>
    <row r="354" spans="1:15" s="9" customFormat="1" ht="24" customHeight="1">
      <c r="A354" s="19"/>
      <c r="B354" s="61" t="s">
        <v>682</v>
      </c>
      <c r="C354" s="184" t="s">
        <v>847</v>
      </c>
      <c r="D354" s="185"/>
      <c r="E354" s="11">
        <f>E355</f>
        <v>450000</v>
      </c>
      <c r="F354" s="11">
        <f>F355</f>
        <v>-397000</v>
      </c>
      <c r="G354" s="11">
        <f t="shared" si="182"/>
        <v>53000</v>
      </c>
      <c r="H354" s="11">
        <f>H355</f>
        <v>53000</v>
      </c>
      <c r="I354" s="11">
        <f aca="true" t="shared" si="191" ref="I354:O354">I355</f>
        <v>0</v>
      </c>
      <c r="J354" s="11">
        <f t="shared" si="191"/>
        <v>0</v>
      </c>
      <c r="K354" s="11">
        <f t="shared" si="191"/>
        <v>0</v>
      </c>
      <c r="L354" s="11">
        <f t="shared" si="191"/>
        <v>0</v>
      </c>
      <c r="M354" s="11">
        <f t="shared" si="191"/>
        <v>0</v>
      </c>
      <c r="N354" s="11">
        <f t="shared" si="191"/>
        <v>0</v>
      </c>
      <c r="O354" s="11">
        <f t="shared" si="191"/>
        <v>0</v>
      </c>
    </row>
    <row r="355" spans="1:15" ht="21" customHeight="1">
      <c r="A355" s="40"/>
      <c r="B355" s="40"/>
      <c r="C355" s="31">
        <v>32</v>
      </c>
      <c r="D355" s="37" t="s">
        <v>20</v>
      </c>
      <c r="E355" s="38">
        <f>E356</f>
        <v>450000</v>
      </c>
      <c r="F355" s="38">
        <f>F356</f>
        <v>-397000</v>
      </c>
      <c r="G355" s="38">
        <f t="shared" si="182"/>
        <v>53000</v>
      </c>
      <c r="H355" s="38">
        <f>H356</f>
        <v>53000</v>
      </c>
      <c r="I355" s="38">
        <f aca="true" t="shared" si="192" ref="I355:O355">I356</f>
        <v>0</v>
      </c>
      <c r="J355" s="38">
        <f t="shared" si="192"/>
        <v>0</v>
      </c>
      <c r="K355" s="38">
        <f t="shared" si="192"/>
        <v>0</v>
      </c>
      <c r="L355" s="38">
        <f t="shared" si="192"/>
        <v>0</v>
      </c>
      <c r="M355" s="38">
        <f t="shared" si="192"/>
        <v>0</v>
      </c>
      <c r="N355" s="38">
        <f t="shared" si="192"/>
        <v>0</v>
      </c>
      <c r="O355" s="38">
        <f t="shared" si="192"/>
        <v>0</v>
      </c>
    </row>
    <row r="356" spans="1:15" ht="18" customHeight="1">
      <c r="A356" s="40" t="s">
        <v>0</v>
      </c>
      <c r="B356" s="40"/>
      <c r="C356" s="31">
        <v>323</v>
      </c>
      <c r="D356" s="37" t="s">
        <v>29</v>
      </c>
      <c r="E356" s="38">
        <f>SUM(E357:E358)</f>
        <v>450000</v>
      </c>
      <c r="F356" s="38">
        <f>SUM(F357:F358)</f>
        <v>-397000</v>
      </c>
      <c r="G356" s="38">
        <f t="shared" si="182"/>
        <v>53000</v>
      </c>
      <c r="H356" s="38">
        <f>SUM(H357:H358)</f>
        <v>53000</v>
      </c>
      <c r="I356" s="38">
        <f aca="true" t="shared" si="193" ref="I356:O356">SUM(I357:I358)</f>
        <v>0</v>
      </c>
      <c r="J356" s="38">
        <f t="shared" si="193"/>
        <v>0</v>
      </c>
      <c r="K356" s="38">
        <f t="shared" si="193"/>
        <v>0</v>
      </c>
      <c r="L356" s="38">
        <f t="shared" si="193"/>
        <v>0</v>
      </c>
      <c r="M356" s="38">
        <f t="shared" si="193"/>
        <v>0</v>
      </c>
      <c r="N356" s="38">
        <f t="shared" si="193"/>
        <v>0</v>
      </c>
      <c r="O356" s="38">
        <f t="shared" si="193"/>
        <v>0</v>
      </c>
    </row>
    <row r="357" spans="1:15" s="96" customFormat="1" ht="14.25" customHeight="1">
      <c r="A357" s="89" t="s">
        <v>622</v>
      </c>
      <c r="B357" s="89"/>
      <c r="C357" s="91">
        <v>3232</v>
      </c>
      <c r="D357" s="92" t="s">
        <v>787</v>
      </c>
      <c r="E357" s="93">
        <v>350000</v>
      </c>
      <c r="F357" s="93">
        <f>G357-E357</f>
        <v>-297000</v>
      </c>
      <c r="G357" s="161">
        <f t="shared" si="182"/>
        <v>53000</v>
      </c>
      <c r="H357" s="93">
        <v>53000</v>
      </c>
      <c r="I357" s="95">
        <v>0</v>
      </c>
      <c r="J357" s="93">
        <v>0</v>
      </c>
      <c r="K357" s="93">
        <v>0</v>
      </c>
      <c r="L357" s="95">
        <v>0</v>
      </c>
      <c r="M357" s="95">
        <v>0</v>
      </c>
      <c r="N357" s="95">
        <v>0</v>
      </c>
      <c r="O357" s="93">
        <v>0</v>
      </c>
    </row>
    <row r="358" spans="1:15" s="96" customFormat="1" ht="14.25" customHeight="1">
      <c r="A358" s="89" t="s">
        <v>491</v>
      </c>
      <c r="B358" s="89"/>
      <c r="C358" s="91" t="s">
        <v>10</v>
      </c>
      <c r="D358" s="92" t="s">
        <v>1050</v>
      </c>
      <c r="E358" s="93">
        <v>100000</v>
      </c>
      <c r="F358" s="93">
        <f>G358-E358</f>
        <v>-100000</v>
      </c>
      <c r="G358" s="93">
        <f>SUM(H358:O358)</f>
        <v>0</v>
      </c>
      <c r="H358" s="93">
        <v>0</v>
      </c>
      <c r="I358" s="95">
        <v>0</v>
      </c>
      <c r="J358" s="93">
        <v>0</v>
      </c>
      <c r="K358" s="93">
        <v>0</v>
      </c>
      <c r="L358" s="95">
        <v>0</v>
      </c>
      <c r="M358" s="95">
        <v>0</v>
      </c>
      <c r="N358" s="95">
        <v>0</v>
      </c>
      <c r="O358" s="93">
        <v>0</v>
      </c>
    </row>
    <row r="359" spans="1:15" s="78" customFormat="1" ht="27.75" customHeight="1">
      <c r="A359" s="76"/>
      <c r="B359" s="79"/>
      <c r="C359" s="189" t="s">
        <v>848</v>
      </c>
      <c r="D359" s="190"/>
      <c r="E359" s="73">
        <f>E360+E368+E375</f>
        <v>2510000</v>
      </c>
      <c r="F359" s="73">
        <f>F360+F368+F375</f>
        <v>-1031000</v>
      </c>
      <c r="G359" s="73">
        <f aca="true" t="shared" si="194" ref="G359:G403">SUM(H359:O359)</f>
        <v>1479000</v>
      </c>
      <c r="H359" s="73">
        <f aca="true" t="shared" si="195" ref="H359:O359">H360+H368+H375</f>
        <v>944000</v>
      </c>
      <c r="I359" s="73">
        <f t="shared" si="195"/>
        <v>0</v>
      </c>
      <c r="J359" s="73">
        <f t="shared" si="195"/>
        <v>500000</v>
      </c>
      <c r="K359" s="73">
        <f t="shared" si="195"/>
        <v>0</v>
      </c>
      <c r="L359" s="73">
        <f t="shared" si="195"/>
        <v>0</v>
      </c>
      <c r="M359" s="73">
        <f t="shared" si="195"/>
        <v>0</v>
      </c>
      <c r="N359" s="73">
        <f t="shared" si="195"/>
        <v>0</v>
      </c>
      <c r="O359" s="73">
        <f t="shared" si="195"/>
        <v>35000</v>
      </c>
    </row>
    <row r="360" spans="1:15" s="9" customFormat="1" ht="24" customHeight="1">
      <c r="A360" s="13"/>
      <c r="B360" s="61" t="s">
        <v>683</v>
      </c>
      <c r="C360" s="184" t="s">
        <v>849</v>
      </c>
      <c r="D360" s="185"/>
      <c r="E360" s="11">
        <f>E361</f>
        <v>1460000</v>
      </c>
      <c r="F360" s="11">
        <f>F361</f>
        <v>-27000</v>
      </c>
      <c r="G360" s="11">
        <f t="shared" si="194"/>
        <v>1433000</v>
      </c>
      <c r="H360" s="11">
        <f>H361</f>
        <v>904000</v>
      </c>
      <c r="I360" s="11">
        <f aca="true" t="shared" si="196" ref="I360:O360">I361</f>
        <v>0</v>
      </c>
      <c r="J360" s="11">
        <f t="shared" si="196"/>
        <v>494000</v>
      </c>
      <c r="K360" s="11">
        <f t="shared" si="196"/>
        <v>0</v>
      </c>
      <c r="L360" s="11">
        <f t="shared" si="196"/>
        <v>0</v>
      </c>
      <c r="M360" s="11">
        <f t="shared" si="196"/>
        <v>0</v>
      </c>
      <c r="N360" s="11">
        <f t="shared" si="196"/>
        <v>0</v>
      </c>
      <c r="O360" s="11">
        <f t="shared" si="196"/>
        <v>35000</v>
      </c>
    </row>
    <row r="361" spans="1:15" ht="21" customHeight="1">
      <c r="A361" s="42"/>
      <c r="B361" s="40"/>
      <c r="C361" s="31">
        <v>32</v>
      </c>
      <c r="D361" s="37" t="s">
        <v>20</v>
      </c>
      <c r="E361" s="38">
        <f>E362+E365</f>
        <v>1460000</v>
      </c>
      <c r="F361" s="38">
        <f>F362+F365</f>
        <v>-27000</v>
      </c>
      <c r="G361" s="38">
        <f t="shared" si="194"/>
        <v>1433000</v>
      </c>
      <c r="H361" s="38">
        <f>H362+H365</f>
        <v>904000</v>
      </c>
      <c r="I361" s="38">
        <f aca="true" t="shared" si="197" ref="I361:O361">I362+I365</f>
        <v>0</v>
      </c>
      <c r="J361" s="38">
        <f t="shared" si="197"/>
        <v>494000</v>
      </c>
      <c r="K361" s="38">
        <f t="shared" si="197"/>
        <v>0</v>
      </c>
      <c r="L361" s="38">
        <f t="shared" si="197"/>
        <v>0</v>
      </c>
      <c r="M361" s="38">
        <f t="shared" si="197"/>
        <v>0</v>
      </c>
      <c r="N361" s="38">
        <f t="shared" si="197"/>
        <v>0</v>
      </c>
      <c r="O361" s="38">
        <f t="shared" si="197"/>
        <v>35000</v>
      </c>
    </row>
    <row r="362" spans="1:15" ht="18" customHeight="1">
      <c r="A362" s="42"/>
      <c r="B362" s="40"/>
      <c r="C362" s="31">
        <v>322</v>
      </c>
      <c r="D362" s="37" t="s">
        <v>553</v>
      </c>
      <c r="E362" s="38">
        <f>E363+E364</f>
        <v>420000</v>
      </c>
      <c r="F362" s="38">
        <f>F363+F364</f>
        <v>3000</v>
      </c>
      <c r="G362" s="38">
        <f t="shared" si="194"/>
        <v>423000</v>
      </c>
      <c r="H362" s="38">
        <f>H363+H364</f>
        <v>0</v>
      </c>
      <c r="I362" s="38">
        <f aca="true" t="shared" si="198" ref="I362:O362">I363+I364</f>
        <v>0</v>
      </c>
      <c r="J362" s="38">
        <f t="shared" si="198"/>
        <v>423000</v>
      </c>
      <c r="K362" s="38">
        <f t="shared" si="198"/>
        <v>0</v>
      </c>
      <c r="L362" s="38">
        <f t="shared" si="198"/>
        <v>0</v>
      </c>
      <c r="M362" s="38">
        <f t="shared" si="198"/>
        <v>0</v>
      </c>
      <c r="N362" s="38">
        <f t="shared" si="198"/>
        <v>0</v>
      </c>
      <c r="O362" s="38">
        <f t="shared" si="198"/>
        <v>0</v>
      </c>
    </row>
    <row r="363" spans="1:15" s="96" customFormat="1" ht="15" customHeight="1">
      <c r="A363" s="89" t="s">
        <v>492</v>
      </c>
      <c r="B363" s="89"/>
      <c r="C363" s="91" t="s">
        <v>275</v>
      </c>
      <c r="D363" s="92" t="s">
        <v>25</v>
      </c>
      <c r="E363" s="93">
        <v>320000</v>
      </c>
      <c r="F363" s="93">
        <f>G363-E363</f>
        <v>3000</v>
      </c>
      <c r="G363" s="161">
        <f>SUM(H363:O363)</f>
        <v>323000</v>
      </c>
      <c r="H363" s="93">
        <v>0</v>
      </c>
      <c r="I363" s="95">
        <v>0</v>
      </c>
      <c r="J363" s="93">
        <v>323000</v>
      </c>
      <c r="K363" s="93"/>
      <c r="L363" s="95">
        <v>0</v>
      </c>
      <c r="M363" s="95">
        <v>0</v>
      </c>
      <c r="N363" s="95">
        <v>0</v>
      </c>
      <c r="O363" s="95">
        <v>0</v>
      </c>
    </row>
    <row r="364" spans="1:15" s="96" customFormat="1" ht="15" customHeight="1">
      <c r="A364" s="89" t="s">
        <v>493</v>
      </c>
      <c r="B364" s="89"/>
      <c r="C364" s="91">
        <v>3224</v>
      </c>
      <c r="D364" s="92" t="s">
        <v>779</v>
      </c>
      <c r="E364" s="93">
        <v>100000</v>
      </c>
      <c r="F364" s="93">
        <f>G364-E364</f>
        <v>0</v>
      </c>
      <c r="G364" s="161">
        <f t="shared" si="194"/>
        <v>100000</v>
      </c>
      <c r="H364" s="93">
        <v>0</v>
      </c>
      <c r="I364" s="95">
        <v>0</v>
      </c>
      <c r="J364" s="93">
        <v>100000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</row>
    <row r="365" spans="1:15" ht="18" customHeight="1">
      <c r="A365" s="40" t="s">
        <v>0</v>
      </c>
      <c r="B365" s="40"/>
      <c r="C365" s="31">
        <v>323</v>
      </c>
      <c r="D365" s="37" t="s">
        <v>29</v>
      </c>
      <c r="E365" s="38">
        <f>SUM(E366:E367)</f>
        <v>1040000</v>
      </c>
      <c r="F365" s="38">
        <f>SUM(F366:F367)</f>
        <v>-30000</v>
      </c>
      <c r="G365" s="38">
        <f t="shared" si="194"/>
        <v>1010000</v>
      </c>
      <c r="H365" s="38">
        <f>SUM(H366:H367)</f>
        <v>904000</v>
      </c>
      <c r="I365" s="38">
        <f aca="true" t="shared" si="199" ref="I365:O365">SUM(I366:I367)</f>
        <v>0</v>
      </c>
      <c r="J365" s="38">
        <f t="shared" si="199"/>
        <v>71000</v>
      </c>
      <c r="K365" s="38">
        <f t="shared" si="199"/>
        <v>0</v>
      </c>
      <c r="L365" s="38">
        <f t="shared" si="199"/>
        <v>0</v>
      </c>
      <c r="M365" s="38">
        <f t="shared" si="199"/>
        <v>0</v>
      </c>
      <c r="N365" s="38">
        <f t="shared" si="199"/>
        <v>0</v>
      </c>
      <c r="O365" s="38">
        <f t="shared" si="199"/>
        <v>35000</v>
      </c>
    </row>
    <row r="366" spans="1:15" s="96" customFormat="1" ht="15" customHeight="1">
      <c r="A366" s="89" t="s">
        <v>494</v>
      </c>
      <c r="B366" s="89"/>
      <c r="C366" s="91">
        <v>3232</v>
      </c>
      <c r="D366" s="92" t="s">
        <v>31</v>
      </c>
      <c r="E366" s="93">
        <v>950000</v>
      </c>
      <c r="F366" s="93">
        <f>G366-E366</f>
        <v>-50000</v>
      </c>
      <c r="G366" s="161">
        <f>SUM(H366:O366)</f>
        <v>900000</v>
      </c>
      <c r="H366" s="93">
        <v>794000</v>
      </c>
      <c r="I366" s="95">
        <v>0</v>
      </c>
      <c r="J366" s="93">
        <v>71000</v>
      </c>
      <c r="K366" s="93">
        <v>0</v>
      </c>
      <c r="L366" s="95">
        <v>0</v>
      </c>
      <c r="M366" s="95">
        <v>0</v>
      </c>
      <c r="N366" s="95">
        <v>0</v>
      </c>
      <c r="O366" s="93">
        <v>35000</v>
      </c>
    </row>
    <row r="367" spans="1:15" s="96" customFormat="1" ht="15" customHeight="1">
      <c r="A367" s="89" t="s">
        <v>663</v>
      </c>
      <c r="B367" s="89"/>
      <c r="C367" s="91" t="s">
        <v>10</v>
      </c>
      <c r="D367" s="92" t="s">
        <v>561</v>
      </c>
      <c r="E367" s="93">
        <v>90000</v>
      </c>
      <c r="F367" s="93">
        <f>G367-E367</f>
        <v>20000</v>
      </c>
      <c r="G367" s="161">
        <f>SUM(H367:O367)</f>
        <v>110000</v>
      </c>
      <c r="H367" s="93">
        <v>110000</v>
      </c>
      <c r="I367" s="95">
        <v>0</v>
      </c>
      <c r="J367" s="93">
        <v>0</v>
      </c>
      <c r="K367" s="93">
        <v>0</v>
      </c>
      <c r="L367" s="95">
        <v>0</v>
      </c>
      <c r="M367" s="95">
        <v>0</v>
      </c>
      <c r="N367" s="95">
        <v>0</v>
      </c>
      <c r="O367" s="93">
        <v>0</v>
      </c>
    </row>
    <row r="368" spans="1:15" s="9" customFormat="1" ht="25.5" customHeight="1">
      <c r="A368" s="19"/>
      <c r="B368" s="61" t="s">
        <v>682</v>
      </c>
      <c r="C368" s="184" t="s">
        <v>1003</v>
      </c>
      <c r="D368" s="185"/>
      <c r="E368" s="11">
        <f>E369</f>
        <v>850000</v>
      </c>
      <c r="F368" s="11">
        <f>F369</f>
        <v>-844000</v>
      </c>
      <c r="G368" s="11">
        <f t="shared" si="194"/>
        <v>6000</v>
      </c>
      <c r="H368" s="11">
        <f>H369</f>
        <v>0</v>
      </c>
      <c r="I368" s="11">
        <f aca="true" t="shared" si="200" ref="I368:O368">I369</f>
        <v>0</v>
      </c>
      <c r="J368" s="11">
        <f t="shared" si="200"/>
        <v>6000</v>
      </c>
      <c r="K368" s="11">
        <f t="shared" si="200"/>
        <v>0</v>
      </c>
      <c r="L368" s="11">
        <f t="shared" si="200"/>
        <v>0</v>
      </c>
      <c r="M368" s="11">
        <f t="shared" si="200"/>
        <v>0</v>
      </c>
      <c r="N368" s="11">
        <f t="shared" si="200"/>
        <v>0</v>
      </c>
      <c r="O368" s="11">
        <f t="shared" si="200"/>
        <v>0</v>
      </c>
    </row>
    <row r="369" spans="1:15" ht="21" customHeight="1">
      <c r="A369" s="42"/>
      <c r="B369" s="40"/>
      <c r="C369" s="31">
        <v>32</v>
      </c>
      <c r="D369" s="37" t="s">
        <v>20</v>
      </c>
      <c r="E369" s="38">
        <f>E370+E373</f>
        <v>850000</v>
      </c>
      <c r="F369" s="38">
        <f>F370+F373</f>
        <v>-844000</v>
      </c>
      <c r="G369" s="38">
        <f t="shared" si="194"/>
        <v>6000</v>
      </c>
      <c r="H369" s="38">
        <f>H370+H373</f>
        <v>0</v>
      </c>
      <c r="I369" s="38">
        <f>I370+I373</f>
        <v>0</v>
      </c>
      <c r="J369" s="38">
        <f>J370+J373</f>
        <v>6000</v>
      </c>
      <c r="K369" s="38">
        <f>K370</f>
        <v>0</v>
      </c>
      <c r="L369" s="38">
        <f>L370</f>
        <v>0</v>
      </c>
      <c r="M369" s="38">
        <f>M370</f>
        <v>0</v>
      </c>
      <c r="N369" s="38">
        <f>N370</f>
        <v>0</v>
      </c>
      <c r="O369" s="38">
        <f>O370</f>
        <v>0</v>
      </c>
    </row>
    <row r="370" spans="1:15" ht="18" customHeight="1">
      <c r="A370" s="42"/>
      <c r="B370" s="40"/>
      <c r="C370" s="31">
        <v>323</v>
      </c>
      <c r="D370" s="37" t="s">
        <v>29</v>
      </c>
      <c r="E370" s="38">
        <f>SUM(E371:E372)</f>
        <v>800000</v>
      </c>
      <c r="F370" s="38">
        <f>SUM(F371:F372)</f>
        <v>-800000</v>
      </c>
      <c r="G370" s="38">
        <f t="shared" si="194"/>
        <v>0</v>
      </c>
      <c r="H370" s="38">
        <f>SUM(H371:H372)</f>
        <v>0</v>
      </c>
      <c r="I370" s="38">
        <f aca="true" t="shared" si="201" ref="I370:O370">SUM(I371:I372)</f>
        <v>0</v>
      </c>
      <c r="J370" s="38">
        <f t="shared" si="201"/>
        <v>0</v>
      </c>
      <c r="K370" s="38">
        <f t="shared" si="201"/>
        <v>0</v>
      </c>
      <c r="L370" s="38">
        <f t="shared" si="201"/>
        <v>0</v>
      </c>
      <c r="M370" s="38">
        <f t="shared" si="201"/>
        <v>0</v>
      </c>
      <c r="N370" s="38">
        <f>SUM(N371:N372)</f>
        <v>0</v>
      </c>
      <c r="O370" s="38">
        <f t="shared" si="201"/>
        <v>0</v>
      </c>
    </row>
    <row r="371" spans="1:15" s="96" customFormat="1" ht="15" customHeight="1">
      <c r="A371" s="89" t="s">
        <v>495</v>
      </c>
      <c r="B371" s="89"/>
      <c r="C371" s="91" t="s">
        <v>387</v>
      </c>
      <c r="D371" s="92" t="s">
        <v>788</v>
      </c>
      <c r="E371" s="93">
        <v>400000</v>
      </c>
      <c r="F371" s="93">
        <f>G371-E371</f>
        <v>-400000</v>
      </c>
      <c r="G371" s="93">
        <f>SUM(H371:O371)</f>
        <v>0</v>
      </c>
      <c r="H371" s="93">
        <v>0</v>
      </c>
      <c r="I371" s="95">
        <v>0</v>
      </c>
      <c r="J371" s="93">
        <v>0</v>
      </c>
      <c r="K371" s="93">
        <v>0</v>
      </c>
      <c r="L371" s="95">
        <v>0</v>
      </c>
      <c r="M371" s="93">
        <v>0</v>
      </c>
      <c r="N371" s="95">
        <v>0</v>
      </c>
      <c r="O371" s="93">
        <v>0</v>
      </c>
    </row>
    <row r="372" spans="1:15" s="96" customFormat="1" ht="15" customHeight="1">
      <c r="A372" s="89" t="s">
        <v>496</v>
      </c>
      <c r="B372" s="89"/>
      <c r="C372" s="91" t="s">
        <v>356</v>
      </c>
      <c r="D372" s="92" t="s">
        <v>1011</v>
      </c>
      <c r="E372" s="93">
        <v>400000</v>
      </c>
      <c r="F372" s="93">
        <f>G372-E372</f>
        <v>-400000</v>
      </c>
      <c r="G372" s="93">
        <f t="shared" si="194"/>
        <v>0</v>
      </c>
      <c r="H372" s="93">
        <v>0</v>
      </c>
      <c r="I372" s="95">
        <v>0</v>
      </c>
      <c r="J372" s="93">
        <v>0</v>
      </c>
      <c r="K372" s="93">
        <v>0</v>
      </c>
      <c r="L372" s="95">
        <v>0</v>
      </c>
      <c r="M372" s="93">
        <v>0</v>
      </c>
      <c r="N372" s="95">
        <v>0</v>
      </c>
      <c r="O372" s="95">
        <v>0</v>
      </c>
    </row>
    <row r="373" spans="1:15" ht="18" customHeight="1">
      <c r="A373" s="40"/>
      <c r="B373" s="40"/>
      <c r="C373" s="31">
        <v>329</v>
      </c>
      <c r="D373" s="37" t="s">
        <v>34</v>
      </c>
      <c r="E373" s="38">
        <f>E374</f>
        <v>50000</v>
      </c>
      <c r="F373" s="38">
        <f>F374</f>
        <v>-44000</v>
      </c>
      <c r="G373" s="38">
        <f t="shared" si="194"/>
        <v>6000</v>
      </c>
      <c r="H373" s="38">
        <f>H374</f>
        <v>0</v>
      </c>
      <c r="I373" s="38">
        <f>I374</f>
        <v>0</v>
      </c>
      <c r="J373" s="38">
        <f>J374</f>
        <v>6000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</row>
    <row r="374" spans="1:15" s="96" customFormat="1" ht="15" customHeight="1">
      <c r="A374" s="89" t="s">
        <v>497</v>
      </c>
      <c r="B374" s="89"/>
      <c r="C374" s="91">
        <v>3291</v>
      </c>
      <c r="D374" s="92" t="s">
        <v>789</v>
      </c>
      <c r="E374" s="93">
        <v>50000</v>
      </c>
      <c r="F374" s="93">
        <f>G374-E374</f>
        <v>-44000</v>
      </c>
      <c r="G374" s="93">
        <f t="shared" si="194"/>
        <v>6000</v>
      </c>
      <c r="H374" s="93">
        <v>0</v>
      </c>
      <c r="I374" s="95">
        <v>0</v>
      </c>
      <c r="J374" s="93">
        <v>6000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</row>
    <row r="375" spans="1:15" s="9" customFormat="1" ht="24" customHeight="1">
      <c r="A375" s="13"/>
      <c r="B375" s="61" t="s">
        <v>683</v>
      </c>
      <c r="C375" s="169" t="s">
        <v>890</v>
      </c>
      <c r="D375" s="170"/>
      <c r="E375" s="11">
        <f aca="true" t="shared" si="202" ref="E375:F377">E376</f>
        <v>200000</v>
      </c>
      <c r="F375" s="11">
        <f t="shared" si="202"/>
        <v>-160000</v>
      </c>
      <c r="G375" s="11">
        <f t="shared" si="194"/>
        <v>40000</v>
      </c>
      <c r="H375" s="11">
        <f>H376</f>
        <v>40000</v>
      </c>
      <c r="I375" s="11">
        <f aca="true" t="shared" si="203" ref="I375:O377">I376</f>
        <v>0</v>
      </c>
      <c r="J375" s="11">
        <f t="shared" si="203"/>
        <v>0</v>
      </c>
      <c r="K375" s="11">
        <f t="shared" si="203"/>
        <v>0</v>
      </c>
      <c r="L375" s="11">
        <f t="shared" si="203"/>
        <v>0</v>
      </c>
      <c r="M375" s="11">
        <f t="shared" si="203"/>
        <v>0</v>
      </c>
      <c r="N375" s="11">
        <f t="shared" si="203"/>
        <v>0</v>
      </c>
      <c r="O375" s="11">
        <f t="shared" si="203"/>
        <v>0</v>
      </c>
    </row>
    <row r="376" spans="1:15" ht="18" customHeight="1">
      <c r="A376" s="42"/>
      <c r="B376" s="40" t="s">
        <v>0</v>
      </c>
      <c r="C376" s="31">
        <v>42</v>
      </c>
      <c r="D376" s="37" t="s">
        <v>726</v>
      </c>
      <c r="E376" s="38">
        <f t="shared" si="202"/>
        <v>200000</v>
      </c>
      <c r="F376" s="38">
        <f t="shared" si="202"/>
        <v>-160000</v>
      </c>
      <c r="G376" s="38">
        <f t="shared" si="194"/>
        <v>40000</v>
      </c>
      <c r="H376" s="38">
        <f>H377</f>
        <v>40000</v>
      </c>
      <c r="I376" s="38">
        <f t="shared" si="203"/>
        <v>0</v>
      </c>
      <c r="J376" s="38">
        <f t="shared" si="203"/>
        <v>0</v>
      </c>
      <c r="K376" s="38">
        <f t="shared" si="203"/>
        <v>0</v>
      </c>
      <c r="L376" s="38">
        <f t="shared" si="203"/>
        <v>0</v>
      </c>
      <c r="M376" s="38">
        <f t="shared" si="203"/>
        <v>0</v>
      </c>
      <c r="N376" s="38">
        <f t="shared" si="203"/>
        <v>0</v>
      </c>
      <c r="O376" s="38">
        <f t="shared" si="203"/>
        <v>0</v>
      </c>
    </row>
    <row r="377" spans="1:15" ht="18" customHeight="1">
      <c r="A377" s="42"/>
      <c r="B377" s="40" t="s">
        <v>0</v>
      </c>
      <c r="C377" s="31" t="s">
        <v>108</v>
      </c>
      <c r="D377" s="37" t="s">
        <v>727</v>
      </c>
      <c r="E377" s="38">
        <f t="shared" si="202"/>
        <v>200000</v>
      </c>
      <c r="F377" s="38">
        <f t="shared" si="202"/>
        <v>-160000</v>
      </c>
      <c r="G377" s="38">
        <f t="shared" si="194"/>
        <v>40000</v>
      </c>
      <c r="H377" s="38">
        <f>H378</f>
        <v>40000</v>
      </c>
      <c r="I377" s="38">
        <f t="shared" si="203"/>
        <v>0</v>
      </c>
      <c r="J377" s="38">
        <f t="shared" si="203"/>
        <v>0</v>
      </c>
      <c r="K377" s="38">
        <f t="shared" si="203"/>
        <v>0</v>
      </c>
      <c r="L377" s="38">
        <f t="shared" si="203"/>
        <v>0</v>
      </c>
      <c r="M377" s="38">
        <f t="shared" si="203"/>
        <v>0</v>
      </c>
      <c r="N377" s="38">
        <f t="shared" si="203"/>
        <v>0</v>
      </c>
      <c r="O377" s="38">
        <f t="shared" si="203"/>
        <v>0</v>
      </c>
    </row>
    <row r="378" spans="1:15" s="96" customFormat="1" ht="15" customHeight="1">
      <c r="A378" s="127" t="s">
        <v>498</v>
      </c>
      <c r="B378" s="127"/>
      <c r="C378" s="128" t="s">
        <v>309</v>
      </c>
      <c r="D378" s="129" t="s">
        <v>891</v>
      </c>
      <c r="E378" s="130">
        <v>200000</v>
      </c>
      <c r="F378" s="130">
        <f>G378-E378</f>
        <v>-160000</v>
      </c>
      <c r="G378" s="162">
        <f t="shared" si="194"/>
        <v>40000</v>
      </c>
      <c r="H378" s="130">
        <v>40000</v>
      </c>
      <c r="I378" s="130">
        <v>0</v>
      </c>
      <c r="J378" s="130">
        <v>0</v>
      </c>
      <c r="K378" s="130">
        <v>0</v>
      </c>
      <c r="L378" s="133">
        <v>0</v>
      </c>
      <c r="M378" s="133">
        <v>0</v>
      </c>
      <c r="N378" s="133">
        <v>0</v>
      </c>
      <c r="O378" s="130">
        <v>0</v>
      </c>
    </row>
    <row r="379" s="134" customFormat="1" ht="56.25" customHeight="1">
      <c r="B379" s="144"/>
    </row>
    <row r="380" spans="1:15" s="134" customFormat="1" ht="17.25" customHeight="1">
      <c r="A380" s="172" t="s">
        <v>2</v>
      </c>
      <c r="B380" s="173" t="s">
        <v>44</v>
      </c>
      <c r="C380" s="174" t="s">
        <v>552</v>
      </c>
      <c r="D380" s="176" t="s">
        <v>59</v>
      </c>
      <c r="E380" s="177" t="s">
        <v>1134</v>
      </c>
      <c r="F380" s="177" t="s">
        <v>905</v>
      </c>
      <c r="G380" s="174" t="s">
        <v>1148</v>
      </c>
      <c r="H380" s="175" t="s">
        <v>1133</v>
      </c>
      <c r="I380" s="175"/>
      <c r="J380" s="175"/>
      <c r="K380" s="175"/>
      <c r="L380" s="175"/>
      <c r="M380" s="175"/>
      <c r="N380" s="175"/>
      <c r="O380" s="175"/>
    </row>
    <row r="381" spans="1:15" ht="36" customHeight="1">
      <c r="A381" s="172"/>
      <c r="B381" s="172"/>
      <c r="C381" s="175"/>
      <c r="D381" s="176"/>
      <c r="E381" s="178"/>
      <c r="F381" s="178"/>
      <c r="G381" s="175"/>
      <c r="H381" s="104" t="s">
        <v>272</v>
      </c>
      <c r="I381" s="104" t="s">
        <v>45</v>
      </c>
      <c r="J381" s="104" t="s">
        <v>271</v>
      </c>
      <c r="K381" s="104" t="s">
        <v>273</v>
      </c>
      <c r="L381" s="104" t="s">
        <v>46</v>
      </c>
      <c r="M381" s="104" t="s">
        <v>731</v>
      </c>
      <c r="N381" s="104" t="s">
        <v>274</v>
      </c>
      <c r="O381" s="104" t="s">
        <v>621</v>
      </c>
    </row>
    <row r="382" spans="1:15" ht="10.5" customHeight="1">
      <c r="A382" s="55">
        <v>1</v>
      </c>
      <c r="B382" s="55">
        <v>2</v>
      </c>
      <c r="C382" s="55">
        <v>3</v>
      </c>
      <c r="D382" s="55">
        <v>4</v>
      </c>
      <c r="E382" s="55">
        <v>5</v>
      </c>
      <c r="F382" s="55">
        <v>6</v>
      </c>
      <c r="G382" s="55">
        <v>7</v>
      </c>
      <c r="H382" s="55">
        <v>8</v>
      </c>
      <c r="I382" s="55">
        <v>9</v>
      </c>
      <c r="J382" s="55">
        <v>10</v>
      </c>
      <c r="K382" s="55">
        <v>11</v>
      </c>
      <c r="L382" s="55">
        <v>12</v>
      </c>
      <c r="M382" s="55">
        <v>13</v>
      </c>
      <c r="N382" s="55">
        <v>14</v>
      </c>
      <c r="O382" s="55">
        <v>15</v>
      </c>
    </row>
    <row r="383" spans="1:15" s="78" customFormat="1" ht="27.75" customHeight="1">
      <c r="A383" s="76"/>
      <c r="B383" s="77"/>
      <c r="C383" s="189" t="s">
        <v>850</v>
      </c>
      <c r="D383" s="190"/>
      <c r="E383" s="73">
        <f>E384+E388+E393</f>
        <v>750000</v>
      </c>
      <c r="F383" s="73">
        <f>F384+F388+F393</f>
        <v>10000</v>
      </c>
      <c r="G383" s="73">
        <f t="shared" si="194"/>
        <v>760000</v>
      </c>
      <c r="H383" s="73">
        <f aca="true" t="shared" si="204" ref="H383:O383">H384+H388+H393</f>
        <v>690000</v>
      </c>
      <c r="I383" s="73">
        <f t="shared" si="204"/>
        <v>0</v>
      </c>
      <c r="J383" s="73">
        <f t="shared" si="204"/>
        <v>0</v>
      </c>
      <c r="K383" s="73">
        <f t="shared" si="204"/>
        <v>0</v>
      </c>
      <c r="L383" s="73">
        <f t="shared" si="204"/>
        <v>0</v>
      </c>
      <c r="M383" s="73">
        <f t="shared" si="204"/>
        <v>0</v>
      </c>
      <c r="N383" s="73">
        <f t="shared" si="204"/>
        <v>0</v>
      </c>
      <c r="O383" s="73">
        <f t="shared" si="204"/>
        <v>70000</v>
      </c>
    </row>
    <row r="384" spans="1:15" s="9" customFormat="1" ht="24" customHeight="1">
      <c r="A384" s="13"/>
      <c r="B384" s="61" t="s">
        <v>681</v>
      </c>
      <c r="C384" s="188" t="s">
        <v>851</v>
      </c>
      <c r="D384" s="187"/>
      <c r="E384" s="11">
        <f>E385</f>
        <v>660000</v>
      </c>
      <c r="F384" s="11">
        <f>F385</f>
        <v>0</v>
      </c>
      <c r="G384" s="11">
        <f t="shared" si="194"/>
        <v>660000</v>
      </c>
      <c r="H384" s="11">
        <f>H385</f>
        <v>660000</v>
      </c>
      <c r="I384" s="11">
        <f aca="true" t="shared" si="205" ref="I384:O384">I385</f>
        <v>0</v>
      </c>
      <c r="J384" s="11">
        <f t="shared" si="205"/>
        <v>0</v>
      </c>
      <c r="K384" s="11">
        <f t="shared" si="205"/>
        <v>0</v>
      </c>
      <c r="L384" s="11">
        <f t="shared" si="205"/>
        <v>0</v>
      </c>
      <c r="M384" s="11">
        <f t="shared" si="205"/>
        <v>0</v>
      </c>
      <c r="N384" s="11">
        <f t="shared" si="205"/>
        <v>0</v>
      </c>
      <c r="O384" s="11">
        <f t="shared" si="205"/>
        <v>0</v>
      </c>
    </row>
    <row r="385" spans="1:15" ht="21" customHeight="1">
      <c r="A385" s="42"/>
      <c r="B385" s="40"/>
      <c r="C385" s="31" t="s">
        <v>583</v>
      </c>
      <c r="D385" s="37" t="s">
        <v>790</v>
      </c>
      <c r="E385" s="38">
        <f>E386</f>
        <v>660000</v>
      </c>
      <c r="F385" s="38">
        <f>F386</f>
        <v>0</v>
      </c>
      <c r="G385" s="38">
        <f t="shared" si="194"/>
        <v>660000</v>
      </c>
      <c r="H385" s="38">
        <f>H386</f>
        <v>660000</v>
      </c>
      <c r="I385" s="38">
        <f aca="true" t="shared" si="206" ref="I385:O385">I386</f>
        <v>0</v>
      </c>
      <c r="J385" s="38">
        <f t="shared" si="206"/>
        <v>0</v>
      </c>
      <c r="K385" s="38">
        <f t="shared" si="206"/>
        <v>0</v>
      </c>
      <c r="L385" s="38">
        <f t="shared" si="206"/>
        <v>0</v>
      </c>
      <c r="M385" s="38">
        <f t="shared" si="206"/>
        <v>0</v>
      </c>
      <c r="N385" s="38">
        <f t="shared" si="206"/>
        <v>0</v>
      </c>
      <c r="O385" s="38">
        <f t="shared" si="206"/>
        <v>0</v>
      </c>
    </row>
    <row r="386" spans="1:15" ht="18" customHeight="1">
      <c r="A386" s="42"/>
      <c r="B386" s="40"/>
      <c r="C386" s="31" t="s">
        <v>613</v>
      </c>
      <c r="D386" s="37" t="s">
        <v>791</v>
      </c>
      <c r="E386" s="38">
        <f>SUM(E387:E387)</f>
        <v>660000</v>
      </c>
      <c r="F386" s="38">
        <f>SUM(F387:F387)</f>
        <v>0</v>
      </c>
      <c r="G386" s="38">
        <f t="shared" si="194"/>
        <v>660000</v>
      </c>
      <c r="H386" s="38">
        <f>SUM(H387:H387)</f>
        <v>660000</v>
      </c>
      <c r="I386" s="38">
        <f aca="true" t="shared" si="207" ref="I386:O386">I387</f>
        <v>0</v>
      </c>
      <c r="J386" s="38">
        <f t="shared" si="207"/>
        <v>0</v>
      </c>
      <c r="K386" s="38">
        <f t="shared" si="207"/>
        <v>0</v>
      </c>
      <c r="L386" s="38">
        <f t="shared" si="207"/>
        <v>0</v>
      </c>
      <c r="M386" s="38">
        <f t="shared" si="207"/>
        <v>0</v>
      </c>
      <c r="N386" s="38">
        <f t="shared" si="207"/>
        <v>0</v>
      </c>
      <c r="O386" s="38">
        <f t="shared" si="207"/>
        <v>0</v>
      </c>
    </row>
    <row r="387" spans="1:15" s="96" customFormat="1" ht="15" customHeight="1">
      <c r="A387" s="98" t="s">
        <v>499</v>
      </c>
      <c r="B387" s="89"/>
      <c r="C387" s="91" t="s">
        <v>614</v>
      </c>
      <c r="D387" s="92" t="s">
        <v>792</v>
      </c>
      <c r="E387" s="93">
        <v>660000</v>
      </c>
      <c r="F387" s="93">
        <f>G387-E387</f>
        <v>0</v>
      </c>
      <c r="G387" s="93">
        <f t="shared" si="194"/>
        <v>660000</v>
      </c>
      <c r="H387" s="93">
        <v>660000</v>
      </c>
      <c r="I387" s="95">
        <v>0</v>
      </c>
      <c r="J387" s="95">
        <v>0</v>
      </c>
      <c r="K387" s="95">
        <v>0</v>
      </c>
      <c r="L387" s="95">
        <v>0</v>
      </c>
      <c r="M387" s="95">
        <v>0</v>
      </c>
      <c r="N387" s="95">
        <v>0</v>
      </c>
      <c r="O387" s="95">
        <v>0</v>
      </c>
    </row>
    <row r="388" spans="1:15" s="9" customFormat="1" ht="24" customHeight="1">
      <c r="A388" s="19"/>
      <c r="B388" s="61" t="s">
        <v>681</v>
      </c>
      <c r="C388" s="171" t="s">
        <v>852</v>
      </c>
      <c r="D388" s="170"/>
      <c r="E388" s="11">
        <f>E389</f>
        <v>40000</v>
      </c>
      <c r="F388" s="11">
        <f>F389</f>
        <v>30000</v>
      </c>
      <c r="G388" s="11">
        <f t="shared" si="194"/>
        <v>70000</v>
      </c>
      <c r="H388" s="11">
        <f>H389</f>
        <v>0</v>
      </c>
      <c r="I388" s="11">
        <f aca="true" t="shared" si="208" ref="I388:O388">I389</f>
        <v>0</v>
      </c>
      <c r="J388" s="11">
        <f t="shared" si="208"/>
        <v>0</v>
      </c>
      <c r="K388" s="11">
        <f t="shared" si="208"/>
        <v>0</v>
      </c>
      <c r="L388" s="11">
        <f t="shared" si="208"/>
        <v>0</v>
      </c>
      <c r="M388" s="11">
        <f t="shared" si="208"/>
        <v>0</v>
      </c>
      <c r="N388" s="11">
        <f t="shared" si="208"/>
        <v>0</v>
      </c>
      <c r="O388" s="11">
        <f t="shared" si="208"/>
        <v>70000</v>
      </c>
    </row>
    <row r="389" spans="1:15" ht="21" customHeight="1">
      <c r="A389" s="40"/>
      <c r="B389" s="40"/>
      <c r="C389" s="31" t="s">
        <v>583</v>
      </c>
      <c r="D389" s="37" t="s">
        <v>790</v>
      </c>
      <c r="E389" s="38">
        <f>E390</f>
        <v>40000</v>
      </c>
      <c r="F389" s="38">
        <f>F390</f>
        <v>30000</v>
      </c>
      <c r="G389" s="38">
        <f t="shared" si="194"/>
        <v>70000</v>
      </c>
      <c r="H389" s="38">
        <f>H390</f>
        <v>0</v>
      </c>
      <c r="I389" s="38">
        <f aca="true" t="shared" si="209" ref="I389:O389">I390</f>
        <v>0</v>
      </c>
      <c r="J389" s="38">
        <f t="shared" si="209"/>
        <v>0</v>
      </c>
      <c r="K389" s="38">
        <f t="shared" si="209"/>
        <v>0</v>
      </c>
      <c r="L389" s="38">
        <f t="shared" si="209"/>
        <v>0</v>
      </c>
      <c r="M389" s="38">
        <f t="shared" si="209"/>
        <v>0</v>
      </c>
      <c r="N389" s="38">
        <f t="shared" si="209"/>
        <v>0</v>
      </c>
      <c r="O389" s="38">
        <f t="shared" si="209"/>
        <v>70000</v>
      </c>
    </row>
    <row r="390" spans="1:15" ht="18" customHeight="1">
      <c r="A390" s="40"/>
      <c r="B390" s="40"/>
      <c r="C390" s="31" t="s">
        <v>613</v>
      </c>
      <c r="D390" s="37" t="s">
        <v>791</v>
      </c>
      <c r="E390" s="38">
        <f>SUM(E391:E392)</f>
        <v>40000</v>
      </c>
      <c r="F390" s="38">
        <f>SUM(F391:F392)</f>
        <v>30000</v>
      </c>
      <c r="G390" s="38">
        <f t="shared" si="194"/>
        <v>70000</v>
      </c>
      <c r="H390" s="38">
        <f>SUM(H391:H392)</f>
        <v>0</v>
      </c>
      <c r="I390" s="38">
        <f aca="true" t="shared" si="210" ref="I390:O390">SUM(I391:I392)</f>
        <v>0</v>
      </c>
      <c r="J390" s="38">
        <f t="shared" si="210"/>
        <v>0</v>
      </c>
      <c r="K390" s="38">
        <f t="shared" si="210"/>
        <v>0</v>
      </c>
      <c r="L390" s="38">
        <f t="shared" si="210"/>
        <v>0</v>
      </c>
      <c r="M390" s="38">
        <f t="shared" si="210"/>
        <v>0</v>
      </c>
      <c r="N390" s="38">
        <f>SUM(N391:N392)</f>
        <v>0</v>
      </c>
      <c r="O390" s="38">
        <f t="shared" si="210"/>
        <v>70000</v>
      </c>
    </row>
    <row r="391" spans="1:15" s="96" customFormat="1" ht="15" customHeight="1">
      <c r="A391" s="98" t="s">
        <v>500</v>
      </c>
      <c r="B391" s="89"/>
      <c r="C391" s="91" t="s">
        <v>614</v>
      </c>
      <c r="D391" s="92" t="s">
        <v>793</v>
      </c>
      <c r="E391" s="93">
        <v>20000</v>
      </c>
      <c r="F391" s="93">
        <f>G391-E391</f>
        <v>50000</v>
      </c>
      <c r="G391" s="93">
        <f t="shared" si="194"/>
        <v>70000</v>
      </c>
      <c r="H391" s="93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  <c r="N391" s="95">
        <v>0</v>
      </c>
      <c r="O391" s="93">
        <v>70000</v>
      </c>
    </row>
    <row r="392" spans="1:15" s="96" customFormat="1" ht="15" customHeight="1">
      <c r="A392" s="98" t="s">
        <v>501</v>
      </c>
      <c r="B392" s="89"/>
      <c r="C392" s="91" t="s">
        <v>615</v>
      </c>
      <c r="D392" s="92" t="s">
        <v>794</v>
      </c>
      <c r="E392" s="93">
        <v>20000</v>
      </c>
      <c r="F392" s="93">
        <f>G392-E392</f>
        <v>-20000</v>
      </c>
      <c r="G392" s="93">
        <f t="shared" si="194"/>
        <v>0</v>
      </c>
      <c r="H392" s="93">
        <v>0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</row>
    <row r="393" spans="1:15" s="9" customFormat="1" ht="24" customHeight="1">
      <c r="A393" s="13"/>
      <c r="B393" s="61" t="s">
        <v>681</v>
      </c>
      <c r="C393" s="169" t="s">
        <v>853</v>
      </c>
      <c r="D393" s="170"/>
      <c r="E393" s="11">
        <f>E394</f>
        <v>50000</v>
      </c>
      <c r="F393" s="11">
        <f>F394</f>
        <v>-20000</v>
      </c>
      <c r="G393" s="11">
        <f t="shared" si="194"/>
        <v>30000</v>
      </c>
      <c r="H393" s="11">
        <f>H394</f>
        <v>30000</v>
      </c>
      <c r="I393" s="11">
        <f aca="true" t="shared" si="211" ref="I393:O394">I394</f>
        <v>0</v>
      </c>
      <c r="J393" s="11">
        <f t="shared" si="211"/>
        <v>0</v>
      </c>
      <c r="K393" s="11">
        <f t="shared" si="211"/>
        <v>0</v>
      </c>
      <c r="L393" s="11">
        <f t="shared" si="211"/>
        <v>0</v>
      </c>
      <c r="M393" s="11">
        <f t="shared" si="211"/>
        <v>0</v>
      </c>
      <c r="N393" s="11">
        <f t="shared" si="211"/>
        <v>0</v>
      </c>
      <c r="O393" s="11">
        <f t="shared" si="211"/>
        <v>0</v>
      </c>
    </row>
    <row r="394" spans="1:15" ht="21" customHeight="1">
      <c r="A394" s="42"/>
      <c r="B394" s="40"/>
      <c r="C394" s="31" t="s">
        <v>306</v>
      </c>
      <c r="D394" s="37" t="s">
        <v>795</v>
      </c>
      <c r="E394" s="38">
        <f>E395</f>
        <v>50000</v>
      </c>
      <c r="F394" s="38">
        <f>F395</f>
        <v>-20000</v>
      </c>
      <c r="G394" s="38">
        <f t="shared" si="194"/>
        <v>30000</v>
      </c>
      <c r="H394" s="38">
        <f>H395</f>
        <v>30000</v>
      </c>
      <c r="I394" s="38">
        <f t="shared" si="211"/>
        <v>0</v>
      </c>
      <c r="J394" s="38">
        <f t="shared" si="211"/>
        <v>0</v>
      </c>
      <c r="K394" s="38">
        <f t="shared" si="211"/>
        <v>0</v>
      </c>
      <c r="L394" s="38">
        <f t="shared" si="211"/>
        <v>0</v>
      </c>
      <c r="M394" s="38">
        <f t="shared" si="211"/>
        <v>0</v>
      </c>
      <c r="N394" s="38">
        <f t="shared" si="211"/>
        <v>0</v>
      </c>
      <c r="O394" s="38">
        <f t="shared" si="211"/>
        <v>0</v>
      </c>
    </row>
    <row r="395" spans="1:15" ht="18" customHeight="1">
      <c r="A395" s="42"/>
      <c r="B395" s="40"/>
      <c r="C395" s="31" t="s">
        <v>108</v>
      </c>
      <c r="D395" s="37" t="s">
        <v>727</v>
      </c>
      <c r="E395" s="38">
        <f aca="true" t="shared" si="212" ref="E395:O395">E396</f>
        <v>50000</v>
      </c>
      <c r="F395" s="38">
        <f t="shared" si="212"/>
        <v>-20000</v>
      </c>
      <c r="G395" s="38">
        <f t="shared" si="194"/>
        <v>30000</v>
      </c>
      <c r="H395" s="38">
        <f t="shared" si="212"/>
        <v>30000</v>
      </c>
      <c r="I395" s="38">
        <f t="shared" si="212"/>
        <v>0</v>
      </c>
      <c r="J395" s="38">
        <f t="shared" si="212"/>
        <v>0</v>
      </c>
      <c r="K395" s="38">
        <f t="shared" si="212"/>
        <v>0</v>
      </c>
      <c r="L395" s="38">
        <f t="shared" si="212"/>
        <v>0</v>
      </c>
      <c r="M395" s="38">
        <f t="shared" si="212"/>
        <v>0</v>
      </c>
      <c r="N395" s="38">
        <f t="shared" si="212"/>
        <v>0</v>
      </c>
      <c r="O395" s="38">
        <f t="shared" si="212"/>
        <v>0</v>
      </c>
    </row>
    <row r="396" spans="1:15" s="96" customFormat="1" ht="15" customHeight="1">
      <c r="A396" s="89" t="s">
        <v>502</v>
      </c>
      <c r="B396" s="89"/>
      <c r="C396" s="91" t="s">
        <v>347</v>
      </c>
      <c r="D396" s="91" t="s">
        <v>796</v>
      </c>
      <c r="E396" s="93">
        <v>50000</v>
      </c>
      <c r="F396" s="93">
        <f>G396-E396</f>
        <v>-20000</v>
      </c>
      <c r="G396" s="93">
        <f t="shared" si="194"/>
        <v>30000</v>
      </c>
      <c r="H396" s="93">
        <v>30000</v>
      </c>
      <c r="I396" s="95">
        <v>0</v>
      </c>
      <c r="J396" s="95">
        <v>0</v>
      </c>
      <c r="K396" s="93">
        <v>0</v>
      </c>
      <c r="L396" s="95">
        <v>0</v>
      </c>
      <c r="M396" s="95">
        <v>0</v>
      </c>
      <c r="N396" s="95">
        <v>0</v>
      </c>
      <c r="O396" s="93">
        <v>0</v>
      </c>
    </row>
    <row r="397" spans="1:15" s="78" customFormat="1" ht="27" customHeight="1">
      <c r="A397" s="77"/>
      <c r="B397" s="79"/>
      <c r="C397" s="183" t="s">
        <v>854</v>
      </c>
      <c r="D397" s="180"/>
      <c r="E397" s="73">
        <f>E398+E404+E412+E416+E420</f>
        <v>2680000</v>
      </c>
      <c r="F397" s="73">
        <f>F398+F404+F412+F416+F420</f>
        <v>-1300000</v>
      </c>
      <c r="G397" s="73">
        <f t="shared" si="194"/>
        <v>1380000</v>
      </c>
      <c r="H397" s="73">
        <f aca="true" t="shared" si="213" ref="H397:O397">H398+H404+H412+H416+H420</f>
        <v>462000</v>
      </c>
      <c r="I397" s="73">
        <f t="shared" si="213"/>
        <v>0</v>
      </c>
      <c r="J397" s="73">
        <f t="shared" si="213"/>
        <v>0</v>
      </c>
      <c r="K397" s="73">
        <f t="shared" si="213"/>
        <v>518000</v>
      </c>
      <c r="L397" s="73">
        <f t="shared" si="213"/>
        <v>0</v>
      </c>
      <c r="M397" s="73">
        <f t="shared" si="213"/>
        <v>0</v>
      </c>
      <c r="N397" s="73">
        <f t="shared" si="213"/>
        <v>0</v>
      </c>
      <c r="O397" s="73">
        <f t="shared" si="213"/>
        <v>400000</v>
      </c>
    </row>
    <row r="398" spans="1:15" s="9" customFormat="1" ht="24" customHeight="1">
      <c r="A398" s="13"/>
      <c r="B398" s="61" t="s">
        <v>680</v>
      </c>
      <c r="C398" s="169" t="s">
        <v>855</v>
      </c>
      <c r="D398" s="170"/>
      <c r="E398" s="11">
        <f>E399</f>
        <v>1330000</v>
      </c>
      <c r="F398" s="11">
        <f>F399</f>
        <v>-380000</v>
      </c>
      <c r="G398" s="11">
        <f t="shared" si="194"/>
        <v>950000</v>
      </c>
      <c r="H398" s="11">
        <f>H399</f>
        <v>32000</v>
      </c>
      <c r="I398" s="11">
        <f aca="true" t="shared" si="214" ref="I398:O398">I399</f>
        <v>0</v>
      </c>
      <c r="J398" s="11">
        <f t="shared" si="214"/>
        <v>0</v>
      </c>
      <c r="K398" s="11">
        <f t="shared" si="214"/>
        <v>518000</v>
      </c>
      <c r="L398" s="11">
        <f t="shared" si="214"/>
        <v>0</v>
      </c>
      <c r="M398" s="11">
        <f t="shared" si="214"/>
        <v>0</v>
      </c>
      <c r="N398" s="11">
        <f t="shared" si="214"/>
        <v>0</v>
      </c>
      <c r="O398" s="11">
        <f t="shared" si="214"/>
        <v>400000</v>
      </c>
    </row>
    <row r="399" spans="1:15" ht="21" customHeight="1">
      <c r="A399" s="42"/>
      <c r="B399" s="40"/>
      <c r="C399" s="31" t="s">
        <v>50</v>
      </c>
      <c r="D399" s="37" t="s">
        <v>20</v>
      </c>
      <c r="E399" s="38">
        <f>SUM(E400+E402)</f>
        <v>1330000</v>
      </c>
      <c r="F399" s="38">
        <f>SUM(F400+F402)</f>
        <v>-380000</v>
      </c>
      <c r="G399" s="38">
        <f t="shared" si="194"/>
        <v>950000</v>
      </c>
      <c r="H399" s="38">
        <f>SUM(H400+H402)</f>
        <v>32000</v>
      </c>
      <c r="I399" s="38">
        <f aca="true" t="shared" si="215" ref="I399:O399">I402</f>
        <v>0</v>
      </c>
      <c r="J399" s="38">
        <f t="shared" si="215"/>
        <v>0</v>
      </c>
      <c r="K399" s="38">
        <f t="shared" si="215"/>
        <v>518000</v>
      </c>
      <c r="L399" s="38">
        <f t="shared" si="215"/>
        <v>0</v>
      </c>
      <c r="M399" s="38">
        <f t="shared" si="215"/>
        <v>0</v>
      </c>
      <c r="N399" s="38">
        <f>N402</f>
        <v>0</v>
      </c>
      <c r="O399" s="38">
        <f t="shared" si="215"/>
        <v>400000</v>
      </c>
    </row>
    <row r="400" spans="1:15" ht="18" customHeight="1">
      <c r="A400" s="42"/>
      <c r="B400" s="40"/>
      <c r="C400" s="31">
        <v>322</v>
      </c>
      <c r="D400" s="37" t="s">
        <v>553</v>
      </c>
      <c r="E400" s="38">
        <f aca="true" t="shared" si="216" ref="E400:O400">E401</f>
        <v>30000</v>
      </c>
      <c r="F400" s="38">
        <f t="shared" si="216"/>
        <v>-30000</v>
      </c>
      <c r="G400" s="38">
        <f t="shared" si="194"/>
        <v>0</v>
      </c>
      <c r="H400" s="38">
        <f t="shared" si="216"/>
        <v>0</v>
      </c>
      <c r="I400" s="38">
        <f t="shared" si="216"/>
        <v>0</v>
      </c>
      <c r="J400" s="38">
        <f t="shared" si="216"/>
        <v>0</v>
      </c>
      <c r="K400" s="38">
        <f t="shared" si="216"/>
        <v>0</v>
      </c>
      <c r="L400" s="38">
        <f t="shared" si="216"/>
        <v>0</v>
      </c>
      <c r="M400" s="38">
        <f t="shared" si="216"/>
        <v>0</v>
      </c>
      <c r="N400" s="38">
        <f t="shared" si="216"/>
        <v>0</v>
      </c>
      <c r="O400" s="38">
        <f t="shared" si="216"/>
        <v>0</v>
      </c>
    </row>
    <row r="401" spans="1:15" s="96" customFormat="1" ht="15" customHeight="1">
      <c r="A401" s="89" t="s">
        <v>503</v>
      </c>
      <c r="B401" s="89"/>
      <c r="C401" s="91">
        <v>3224</v>
      </c>
      <c r="D401" s="92" t="s">
        <v>779</v>
      </c>
      <c r="E401" s="93">
        <v>30000</v>
      </c>
      <c r="F401" s="93">
        <f>G401-E401</f>
        <v>-30000</v>
      </c>
      <c r="G401" s="93">
        <f t="shared" si="194"/>
        <v>0</v>
      </c>
      <c r="H401" s="93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</row>
    <row r="402" spans="1:15" ht="18" customHeight="1">
      <c r="A402" s="40"/>
      <c r="B402" s="40"/>
      <c r="C402" s="31" t="s">
        <v>51</v>
      </c>
      <c r="D402" s="37" t="s">
        <v>554</v>
      </c>
      <c r="E402" s="38">
        <f aca="true" t="shared" si="217" ref="E402:O402">E403</f>
        <v>1300000</v>
      </c>
      <c r="F402" s="38">
        <f t="shared" si="217"/>
        <v>-350000</v>
      </c>
      <c r="G402" s="38">
        <f t="shared" si="194"/>
        <v>950000</v>
      </c>
      <c r="H402" s="38">
        <f t="shared" si="217"/>
        <v>32000</v>
      </c>
      <c r="I402" s="38">
        <f t="shared" si="217"/>
        <v>0</v>
      </c>
      <c r="J402" s="38">
        <f t="shared" si="217"/>
        <v>0</v>
      </c>
      <c r="K402" s="38">
        <f t="shared" si="217"/>
        <v>518000</v>
      </c>
      <c r="L402" s="38">
        <f t="shared" si="217"/>
        <v>0</v>
      </c>
      <c r="M402" s="38">
        <f t="shared" si="217"/>
        <v>0</v>
      </c>
      <c r="N402" s="38">
        <f t="shared" si="217"/>
        <v>0</v>
      </c>
      <c r="O402" s="38">
        <f t="shared" si="217"/>
        <v>400000</v>
      </c>
    </row>
    <row r="403" spans="1:15" s="96" customFormat="1" ht="15" customHeight="1">
      <c r="A403" s="89" t="s">
        <v>504</v>
      </c>
      <c r="B403" s="89"/>
      <c r="C403" s="91" t="s">
        <v>52</v>
      </c>
      <c r="D403" s="92" t="s">
        <v>797</v>
      </c>
      <c r="E403" s="93">
        <v>1300000</v>
      </c>
      <c r="F403" s="93">
        <f>G403-E403</f>
        <v>-350000</v>
      </c>
      <c r="G403" s="161">
        <f t="shared" si="194"/>
        <v>950000</v>
      </c>
      <c r="H403" s="93">
        <v>32000</v>
      </c>
      <c r="I403" s="95">
        <v>0</v>
      </c>
      <c r="J403" s="95">
        <v>0</v>
      </c>
      <c r="K403" s="93">
        <v>518000</v>
      </c>
      <c r="L403" s="95">
        <v>0</v>
      </c>
      <c r="M403" s="93">
        <v>0</v>
      </c>
      <c r="N403" s="95">
        <v>0</v>
      </c>
      <c r="O403" s="93">
        <v>400000</v>
      </c>
    </row>
    <row r="404" spans="1:15" s="9" customFormat="1" ht="24" customHeight="1">
      <c r="A404" s="13"/>
      <c r="B404" s="61" t="s">
        <v>680</v>
      </c>
      <c r="C404" s="169" t="s">
        <v>1184</v>
      </c>
      <c r="D404" s="170"/>
      <c r="E404" s="11">
        <f aca="true" t="shared" si="218" ref="E404:F407">E405</f>
        <v>1150000</v>
      </c>
      <c r="F404" s="11">
        <f t="shared" si="218"/>
        <v>-730000</v>
      </c>
      <c r="G404" s="11">
        <f aca="true" t="shared" si="219" ref="G404:G448">SUM(H404:O404)</f>
        <v>420000</v>
      </c>
      <c r="H404" s="11">
        <f>H405</f>
        <v>420000</v>
      </c>
      <c r="I404" s="11">
        <f aca="true" t="shared" si="220" ref="I404:O404">I405</f>
        <v>0</v>
      </c>
      <c r="J404" s="11">
        <f t="shared" si="220"/>
        <v>0</v>
      </c>
      <c r="K404" s="11">
        <f t="shared" si="220"/>
        <v>0</v>
      </c>
      <c r="L404" s="11">
        <f t="shared" si="220"/>
        <v>0</v>
      </c>
      <c r="M404" s="11">
        <f t="shared" si="220"/>
        <v>0</v>
      </c>
      <c r="N404" s="11">
        <f t="shared" si="220"/>
        <v>0</v>
      </c>
      <c r="O404" s="11">
        <f t="shared" si="220"/>
        <v>0</v>
      </c>
    </row>
    <row r="405" spans="1:15" ht="21" customHeight="1">
      <c r="A405" s="42"/>
      <c r="B405" s="40"/>
      <c r="C405" s="31">
        <v>38</v>
      </c>
      <c r="D405" s="37" t="s">
        <v>569</v>
      </c>
      <c r="E405" s="38">
        <f t="shared" si="218"/>
        <v>1150000</v>
      </c>
      <c r="F405" s="38">
        <f t="shared" si="218"/>
        <v>-730000</v>
      </c>
      <c r="G405" s="38">
        <f t="shared" si="219"/>
        <v>420000</v>
      </c>
      <c r="H405" s="38">
        <f>H406</f>
        <v>420000</v>
      </c>
      <c r="I405" s="38">
        <f aca="true" t="shared" si="221" ref="I405:O405">I406</f>
        <v>0</v>
      </c>
      <c r="J405" s="38">
        <f t="shared" si="221"/>
        <v>0</v>
      </c>
      <c r="K405" s="38">
        <f t="shared" si="221"/>
        <v>0</v>
      </c>
      <c r="L405" s="38">
        <f t="shared" si="221"/>
        <v>0</v>
      </c>
      <c r="M405" s="38">
        <f t="shared" si="221"/>
        <v>0</v>
      </c>
      <c r="N405" s="38">
        <f t="shared" si="221"/>
        <v>0</v>
      </c>
      <c r="O405" s="38">
        <f t="shared" si="221"/>
        <v>0</v>
      </c>
    </row>
    <row r="406" spans="1:15" ht="18" customHeight="1">
      <c r="A406" s="42" t="s">
        <v>0</v>
      </c>
      <c r="B406" s="40"/>
      <c r="C406" s="31">
        <v>381</v>
      </c>
      <c r="D406" s="37" t="s">
        <v>798</v>
      </c>
      <c r="E406" s="38">
        <f t="shared" si="218"/>
        <v>1150000</v>
      </c>
      <c r="F406" s="38">
        <f t="shared" si="218"/>
        <v>-730000</v>
      </c>
      <c r="G406" s="38">
        <f t="shared" si="219"/>
        <v>420000</v>
      </c>
      <c r="H406" s="38">
        <f aca="true" t="shared" si="222" ref="H406:O407">H407</f>
        <v>420000</v>
      </c>
      <c r="I406" s="38">
        <f t="shared" si="222"/>
        <v>0</v>
      </c>
      <c r="J406" s="38">
        <f t="shared" si="222"/>
        <v>0</v>
      </c>
      <c r="K406" s="38">
        <f t="shared" si="222"/>
        <v>0</v>
      </c>
      <c r="L406" s="38">
        <f t="shared" si="222"/>
        <v>0</v>
      </c>
      <c r="M406" s="38">
        <f t="shared" si="222"/>
        <v>0</v>
      </c>
      <c r="N406" s="38">
        <f t="shared" si="222"/>
        <v>0</v>
      </c>
      <c r="O406" s="38">
        <f t="shared" si="222"/>
        <v>0</v>
      </c>
    </row>
    <row r="407" spans="1:15" ht="15" customHeight="1">
      <c r="A407" s="42"/>
      <c r="B407" s="40"/>
      <c r="C407" s="31">
        <v>3811</v>
      </c>
      <c r="D407" s="37" t="s">
        <v>799</v>
      </c>
      <c r="E407" s="38">
        <f t="shared" si="218"/>
        <v>1150000</v>
      </c>
      <c r="F407" s="93">
        <f>G407-E407</f>
        <v>-730000</v>
      </c>
      <c r="G407" s="38">
        <f t="shared" si="219"/>
        <v>420000</v>
      </c>
      <c r="H407" s="38">
        <f>H408</f>
        <v>420000</v>
      </c>
      <c r="I407" s="38">
        <f t="shared" si="222"/>
        <v>0</v>
      </c>
      <c r="J407" s="38">
        <f t="shared" si="222"/>
        <v>0</v>
      </c>
      <c r="K407" s="38">
        <f t="shared" si="222"/>
        <v>0</v>
      </c>
      <c r="L407" s="38">
        <f t="shared" si="222"/>
        <v>0</v>
      </c>
      <c r="M407" s="38">
        <f t="shared" si="222"/>
        <v>0</v>
      </c>
      <c r="N407" s="38">
        <f t="shared" si="222"/>
        <v>0</v>
      </c>
      <c r="O407" s="38">
        <f t="shared" si="222"/>
        <v>0</v>
      </c>
    </row>
    <row r="408" spans="1:15" s="138" customFormat="1" ht="34.5" customHeight="1">
      <c r="A408" s="89" t="s">
        <v>505</v>
      </c>
      <c r="B408" s="89"/>
      <c r="C408" s="91">
        <v>38115</v>
      </c>
      <c r="D408" s="92" t="s">
        <v>1185</v>
      </c>
      <c r="E408" s="93">
        <v>1150000</v>
      </c>
      <c r="F408" s="93">
        <f>G408-E408</f>
        <v>-730000</v>
      </c>
      <c r="G408" s="161">
        <f t="shared" si="219"/>
        <v>420000</v>
      </c>
      <c r="H408" s="93">
        <v>420000</v>
      </c>
      <c r="I408" s="93">
        <v>0</v>
      </c>
      <c r="J408" s="93">
        <v>0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</row>
    <row r="409" spans="1:15" s="134" customFormat="1" ht="17.25" customHeight="1">
      <c r="A409" s="172" t="s">
        <v>2</v>
      </c>
      <c r="B409" s="173" t="s">
        <v>44</v>
      </c>
      <c r="C409" s="174" t="s">
        <v>552</v>
      </c>
      <c r="D409" s="176" t="s">
        <v>59</v>
      </c>
      <c r="E409" s="177" t="s">
        <v>1134</v>
      </c>
      <c r="F409" s="177" t="s">
        <v>905</v>
      </c>
      <c r="G409" s="174" t="s">
        <v>1148</v>
      </c>
      <c r="H409" s="175" t="s">
        <v>1133</v>
      </c>
      <c r="I409" s="175"/>
      <c r="J409" s="175"/>
      <c r="K409" s="175"/>
      <c r="L409" s="175"/>
      <c r="M409" s="175"/>
      <c r="N409" s="175"/>
      <c r="O409" s="175"/>
    </row>
    <row r="410" spans="1:15" ht="36" customHeight="1">
      <c r="A410" s="172"/>
      <c r="B410" s="172"/>
      <c r="C410" s="175"/>
      <c r="D410" s="176"/>
      <c r="E410" s="178"/>
      <c r="F410" s="178"/>
      <c r="G410" s="175"/>
      <c r="H410" s="104" t="s">
        <v>272</v>
      </c>
      <c r="I410" s="104" t="s">
        <v>45</v>
      </c>
      <c r="J410" s="104" t="s">
        <v>271</v>
      </c>
      <c r="K410" s="104" t="s">
        <v>273</v>
      </c>
      <c r="L410" s="104" t="s">
        <v>46</v>
      </c>
      <c r="M410" s="104" t="s">
        <v>731</v>
      </c>
      <c r="N410" s="104" t="s">
        <v>274</v>
      </c>
      <c r="O410" s="104" t="s">
        <v>621</v>
      </c>
    </row>
    <row r="411" spans="1:15" ht="10.5" customHeight="1">
      <c r="A411" s="55">
        <v>1</v>
      </c>
      <c r="B411" s="55">
        <v>2</v>
      </c>
      <c r="C411" s="55">
        <v>3</v>
      </c>
      <c r="D411" s="55">
        <v>4</v>
      </c>
      <c r="E411" s="55">
        <v>5</v>
      </c>
      <c r="F411" s="55">
        <v>6</v>
      </c>
      <c r="G411" s="55">
        <v>7</v>
      </c>
      <c r="H411" s="55">
        <v>8</v>
      </c>
      <c r="I411" s="55">
        <v>9</v>
      </c>
      <c r="J411" s="55">
        <v>10</v>
      </c>
      <c r="K411" s="55">
        <v>11</v>
      </c>
      <c r="L411" s="55">
        <v>12</v>
      </c>
      <c r="M411" s="55">
        <v>13</v>
      </c>
      <c r="N411" s="55">
        <v>14</v>
      </c>
      <c r="O411" s="55">
        <v>15</v>
      </c>
    </row>
    <row r="412" spans="1:15" s="9" customFormat="1" ht="24" customHeight="1">
      <c r="A412" s="13"/>
      <c r="B412" s="61" t="s">
        <v>680</v>
      </c>
      <c r="C412" s="169" t="s">
        <v>856</v>
      </c>
      <c r="D412" s="170"/>
      <c r="E412" s="11">
        <f>E413</f>
        <v>50000</v>
      </c>
      <c r="F412" s="11">
        <f>F413</f>
        <v>-50000</v>
      </c>
      <c r="G412" s="11">
        <f t="shared" si="219"/>
        <v>0</v>
      </c>
      <c r="H412" s="11">
        <f>H413</f>
        <v>0</v>
      </c>
      <c r="I412" s="11">
        <f aca="true" t="shared" si="223" ref="I412:O413">I413</f>
        <v>0</v>
      </c>
      <c r="J412" s="11">
        <f t="shared" si="223"/>
        <v>0</v>
      </c>
      <c r="K412" s="11">
        <f t="shared" si="223"/>
        <v>0</v>
      </c>
      <c r="L412" s="11">
        <f t="shared" si="223"/>
        <v>0</v>
      </c>
      <c r="M412" s="11">
        <f t="shared" si="223"/>
        <v>0</v>
      </c>
      <c r="N412" s="11">
        <f t="shared" si="223"/>
        <v>0</v>
      </c>
      <c r="O412" s="11">
        <f t="shared" si="223"/>
        <v>0</v>
      </c>
    </row>
    <row r="413" spans="1:15" ht="21" customHeight="1">
      <c r="A413" s="42"/>
      <c r="B413" s="40"/>
      <c r="C413" s="31" t="s">
        <v>306</v>
      </c>
      <c r="D413" s="37" t="s">
        <v>795</v>
      </c>
      <c r="E413" s="38">
        <f>E414</f>
        <v>50000</v>
      </c>
      <c r="F413" s="38">
        <f>F414</f>
        <v>-50000</v>
      </c>
      <c r="G413" s="38">
        <f t="shared" si="219"/>
        <v>0</v>
      </c>
      <c r="H413" s="38">
        <f>H414</f>
        <v>0</v>
      </c>
      <c r="I413" s="38">
        <f t="shared" si="223"/>
        <v>0</v>
      </c>
      <c r="J413" s="38">
        <f t="shared" si="223"/>
        <v>0</v>
      </c>
      <c r="K413" s="38">
        <f t="shared" si="223"/>
        <v>0</v>
      </c>
      <c r="L413" s="38">
        <f t="shared" si="223"/>
        <v>0</v>
      </c>
      <c r="M413" s="38">
        <f t="shared" si="223"/>
        <v>0</v>
      </c>
      <c r="N413" s="38">
        <f t="shared" si="223"/>
        <v>0</v>
      </c>
      <c r="O413" s="38">
        <f t="shared" si="223"/>
        <v>0</v>
      </c>
    </row>
    <row r="414" spans="1:15" ht="18" customHeight="1">
      <c r="A414" s="42"/>
      <c r="B414" s="40"/>
      <c r="C414" s="31" t="s">
        <v>108</v>
      </c>
      <c r="D414" s="37" t="s">
        <v>727</v>
      </c>
      <c r="E414" s="38">
        <f aca="true" t="shared" si="224" ref="E414:O414">E415</f>
        <v>50000</v>
      </c>
      <c r="F414" s="38">
        <f t="shared" si="224"/>
        <v>-50000</v>
      </c>
      <c r="G414" s="38">
        <f t="shared" si="219"/>
        <v>0</v>
      </c>
      <c r="H414" s="38">
        <f t="shared" si="224"/>
        <v>0</v>
      </c>
      <c r="I414" s="38">
        <f t="shared" si="224"/>
        <v>0</v>
      </c>
      <c r="J414" s="38">
        <f t="shared" si="224"/>
        <v>0</v>
      </c>
      <c r="K414" s="38">
        <f t="shared" si="224"/>
        <v>0</v>
      </c>
      <c r="L414" s="38">
        <f t="shared" si="224"/>
        <v>0</v>
      </c>
      <c r="M414" s="38">
        <f t="shared" si="224"/>
        <v>0</v>
      </c>
      <c r="N414" s="38">
        <f t="shared" si="224"/>
        <v>0</v>
      </c>
      <c r="O414" s="38">
        <f t="shared" si="224"/>
        <v>0</v>
      </c>
    </row>
    <row r="415" spans="1:15" s="96" customFormat="1" ht="15" customHeight="1">
      <c r="A415" s="89" t="s">
        <v>506</v>
      </c>
      <c r="B415" s="89"/>
      <c r="C415" s="91" t="s">
        <v>347</v>
      </c>
      <c r="D415" s="91" t="s">
        <v>800</v>
      </c>
      <c r="E415" s="93">
        <v>50000</v>
      </c>
      <c r="F415" s="93">
        <f>G415-E415</f>
        <v>-50000</v>
      </c>
      <c r="G415" s="93">
        <f t="shared" si="219"/>
        <v>0</v>
      </c>
      <c r="H415" s="93">
        <v>0</v>
      </c>
      <c r="I415" s="95">
        <v>0</v>
      </c>
      <c r="J415" s="95">
        <v>0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</row>
    <row r="416" spans="1:15" s="9" customFormat="1" ht="24" customHeight="1">
      <c r="A416" s="13"/>
      <c r="B416" s="61" t="s">
        <v>680</v>
      </c>
      <c r="C416" s="169" t="s">
        <v>881</v>
      </c>
      <c r="D416" s="170"/>
      <c r="E416" s="11">
        <f>E417</f>
        <v>150000</v>
      </c>
      <c r="F416" s="11">
        <f>F417</f>
        <v>-140000</v>
      </c>
      <c r="G416" s="11">
        <f aca="true" t="shared" si="225" ref="G416:G423">SUM(H416:O416)</f>
        <v>10000</v>
      </c>
      <c r="H416" s="11">
        <f>H417</f>
        <v>10000</v>
      </c>
      <c r="I416" s="11">
        <f aca="true" t="shared" si="226" ref="I416:O417">I417</f>
        <v>0</v>
      </c>
      <c r="J416" s="11">
        <f t="shared" si="226"/>
        <v>0</v>
      </c>
      <c r="K416" s="11">
        <f t="shared" si="226"/>
        <v>0</v>
      </c>
      <c r="L416" s="11">
        <f t="shared" si="226"/>
        <v>0</v>
      </c>
      <c r="M416" s="11">
        <f t="shared" si="226"/>
        <v>0</v>
      </c>
      <c r="N416" s="11">
        <f t="shared" si="226"/>
        <v>0</v>
      </c>
      <c r="O416" s="11">
        <f t="shared" si="226"/>
        <v>0</v>
      </c>
    </row>
    <row r="417" spans="1:15" ht="21" customHeight="1">
      <c r="A417" s="42"/>
      <c r="B417" s="40"/>
      <c r="C417" s="31" t="s">
        <v>306</v>
      </c>
      <c r="D417" s="37" t="s">
        <v>795</v>
      </c>
      <c r="E417" s="38">
        <f>E418</f>
        <v>150000</v>
      </c>
      <c r="F417" s="38">
        <f>F418</f>
        <v>-140000</v>
      </c>
      <c r="G417" s="38">
        <f t="shared" si="225"/>
        <v>10000</v>
      </c>
      <c r="H417" s="38">
        <f>H418</f>
        <v>10000</v>
      </c>
      <c r="I417" s="38">
        <f t="shared" si="226"/>
        <v>0</v>
      </c>
      <c r="J417" s="38">
        <f t="shared" si="226"/>
        <v>0</v>
      </c>
      <c r="K417" s="38">
        <f t="shared" si="226"/>
        <v>0</v>
      </c>
      <c r="L417" s="38">
        <f t="shared" si="226"/>
        <v>0</v>
      </c>
      <c r="M417" s="38">
        <f t="shared" si="226"/>
        <v>0</v>
      </c>
      <c r="N417" s="38">
        <f t="shared" si="226"/>
        <v>0</v>
      </c>
      <c r="O417" s="38">
        <f t="shared" si="226"/>
        <v>0</v>
      </c>
    </row>
    <row r="418" spans="1:15" ht="18" customHeight="1">
      <c r="A418" s="42"/>
      <c r="B418" s="40"/>
      <c r="C418" s="31" t="s">
        <v>108</v>
      </c>
      <c r="D418" s="37" t="s">
        <v>727</v>
      </c>
      <c r="E418" s="38">
        <f aca="true" t="shared" si="227" ref="E418:O418">E419</f>
        <v>150000</v>
      </c>
      <c r="F418" s="38">
        <f t="shared" si="227"/>
        <v>-140000</v>
      </c>
      <c r="G418" s="38">
        <f t="shared" si="225"/>
        <v>10000</v>
      </c>
      <c r="H418" s="38">
        <f t="shared" si="227"/>
        <v>10000</v>
      </c>
      <c r="I418" s="38">
        <f t="shared" si="227"/>
        <v>0</v>
      </c>
      <c r="J418" s="38">
        <f t="shared" si="227"/>
        <v>0</v>
      </c>
      <c r="K418" s="38">
        <f t="shared" si="227"/>
        <v>0</v>
      </c>
      <c r="L418" s="38">
        <f t="shared" si="227"/>
        <v>0</v>
      </c>
      <c r="M418" s="38">
        <f t="shared" si="227"/>
        <v>0</v>
      </c>
      <c r="N418" s="38">
        <f t="shared" si="227"/>
        <v>0</v>
      </c>
      <c r="O418" s="38">
        <f t="shared" si="227"/>
        <v>0</v>
      </c>
    </row>
    <row r="419" spans="1:15" s="96" customFormat="1" ht="15" customHeight="1">
      <c r="A419" s="89" t="s">
        <v>507</v>
      </c>
      <c r="B419" s="89"/>
      <c r="C419" s="91" t="s">
        <v>309</v>
      </c>
      <c r="D419" s="91" t="s">
        <v>901</v>
      </c>
      <c r="E419" s="93">
        <v>150000</v>
      </c>
      <c r="F419" s="93">
        <f>G419-E419</f>
        <v>-140000</v>
      </c>
      <c r="G419" s="93">
        <f t="shared" si="225"/>
        <v>10000</v>
      </c>
      <c r="H419" s="93">
        <v>10000</v>
      </c>
      <c r="I419" s="95">
        <v>0</v>
      </c>
      <c r="J419" s="95">
        <v>0</v>
      </c>
      <c r="K419" s="93">
        <v>0</v>
      </c>
      <c r="L419" s="95">
        <v>0</v>
      </c>
      <c r="M419" s="95">
        <v>0</v>
      </c>
      <c r="N419" s="95">
        <v>0</v>
      </c>
      <c r="O419" s="95">
        <v>0</v>
      </c>
    </row>
    <row r="420" spans="1:15" s="9" customFormat="1" ht="24" customHeight="1">
      <c r="A420" s="13"/>
      <c r="B420" s="61" t="s">
        <v>680</v>
      </c>
      <c r="C420" s="213" t="s">
        <v>887</v>
      </c>
      <c r="D420" s="214"/>
      <c r="E420" s="11">
        <f>E421</f>
        <v>0</v>
      </c>
      <c r="F420" s="11">
        <f>F421</f>
        <v>0</v>
      </c>
      <c r="G420" s="11">
        <f t="shared" si="225"/>
        <v>0</v>
      </c>
      <c r="H420" s="11">
        <f>H421</f>
        <v>0</v>
      </c>
      <c r="I420" s="11">
        <f aca="true" t="shared" si="228" ref="I420:O421">I421</f>
        <v>0</v>
      </c>
      <c r="J420" s="11">
        <f t="shared" si="228"/>
        <v>0</v>
      </c>
      <c r="K420" s="11">
        <f t="shared" si="228"/>
        <v>0</v>
      </c>
      <c r="L420" s="11">
        <f t="shared" si="228"/>
        <v>0</v>
      </c>
      <c r="M420" s="11">
        <f t="shared" si="228"/>
        <v>0</v>
      </c>
      <c r="N420" s="11">
        <f t="shared" si="228"/>
        <v>0</v>
      </c>
      <c r="O420" s="11">
        <f t="shared" si="228"/>
        <v>0</v>
      </c>
    </row>
    <row r="421" spans="1:15" ht="21" customHeight="1">
      <c r="A421" s="42"/>
      <c r="B421" s="40"/>
      <c r="C421" s="31" t="s">
        <v>11</v>
      </c>
      <c r="D421" s="37" t="s">
        <v>801</v>
      </c>
      <c r="E421" s="38">
        <f>E422</f>
        <v>0</v>
      </c>
      <c r="F421" s="38">
        <f>F422</f>
        <v>0</v>
      </c>
      <c r="G421" s="38">
        <f t="shared" si="225"/>
        <v>0</v>
      </c>
      <c r="H421" s="38">
        <f>H422</f>
        <v>0</v>
      </c>
      <c r="I421" s="38">
        <f t="shared" si="228"/>
        <v>0</v>
      </c>
      <c r="J421" s="38">
        <f t="shared" si="228"/>
        <v>0</v>
      </c>
      <c r="K421" s="38">
        <f t="shared" si="228"/>
        <v>0</v>
      </c>
      <c r="L421" s="38">
        <f t="shared" si="228"/>
        <v>0</v>
      </c>
      <c r="M421" s="38">
        <f t="shared" si="228"/>
        <v>0</v>
      </c>
      <c r="N421" s="38">
        <f t="shared" si="228"/>
        <v>0</v>
      </c>
      <c r="O421" s="38">
        <f t="shared" si="228"/>
        <v>0</v>
      </c>
    </row>
    <row r="422" spans="1:15" ht="18" customHeight="1">
      <c r="A422" s="42"/>
      <c r="B422" s="40"/>
      <c r="C422" s="31" t="s">
        <v>12</v>
      </c>
      <c r="D422" s="37" t="s">
        <v>802</v>
      </c>
      <c r="E422" s="38">
        <f aca="true" t="shared" si="229" ref="E422:O422">E423</f>
        <v>0</v>
      </c>
      <c r="F422" s="93">
        <f>G422-E422</f>
        <v>0</v>
      </c>
      <c r="G422" s="38">
        <f t="shared" si="225"/>
        <v>0</v>
      </c>
      <c r="H422" s="38">
        <f t="shared" si="229"/>
        <v>0</v>
      </c>
      <c r="I422" s="38">
        <f t="shared" si="229"/>
        <v>0</v>
      </c>
      <c r="J422" s="38">
        <f t="shared" si="229"/>
        <v>0</v>
      </c>
      <c r="K422" s="38">
        <f t="shared" si="229"/>
        <v>0</v>
      </c>
      <c r="L422" s="38">
        <f t="shared" si="229"/>
        <v>0</v>
      </c>
      <c r="M422" s="38">
        <f t="shared" si="229"/>
        <v>0</v>
      </c>
      <c r="N422" s="38">
        <f t="shared" si="229"/>
        <v>0</v>
      </c>
      <c r="O422" s="38">
        <f t="shared" si="229"/>
        <v>0</v>
      </c>
    </row>
    <row r="423" spans="1:15" s="96" customFormat="1" ht="15" customHeight="1">
      <c r="A423" s="89" t="s">
        <v>508</v>
      </c>
      <c r="B423" s="89"/>
      <c r="C423" s="91" t="s">
        <v>14</v>
      </c>
      <c r="D423" s="91" t="s">
        <v>803</v>
      </c>
      <c r="E423" s="93">
        <v>0</v>
      </c>
      <c r="F423" s="93">
        <f>G423-E423</f>
        <v>0</v>
      </c>
      <c r="G423" s="93">
        <f t="shared" si="225"/>
        <v>0</v>
      </c>
      <c r="H423" s="93">
        <v>0</v>
      </c>
      <c r="I423" s="95">
        <v>0</v>
      </c>
      <c r="J423" s="95">
        <v>0</v>
      </c>
      <c r="K423" s="95">
        <v>0</v>
      </c>
      <c r="L423" s="95">
        <v>0</v>
      </c>
      <c r="M423" s="95">
        <v>0</v>
      </c>
      <c r="N423" s="95">
        <v>0</v>
      </c>
      <c r="O423" s="95">
        <v>0</v>
      </c>
    </row>
    <row r="424" spans="1:15" s="78" customFormat="1" ht="26.25" customHeight="1">
      <c r="A424" s="76"/>
      <c r="B424" s="77"/>
      <c r="C424" s="183" t="s">
        <v>857</v>
      </c>
      <c r="D424" s="180"/>
      <c r="E424" s="73">
        <f>E425+E438+E449+E454+E461+E472+E479+E486+E490+E505</f>
        <v>7362500</v>
      </c>
      <c r="F424" s="73">
        <f>F425+F438+F449+F454+F461+F472+F479+F486+F490+F505</f>
        <v>-3415000</v>
      </c>
      <c r="G424" s="73">
        <f t="shared" si="219"/>
        <v>3947500</v>
      </c>
      <c r="H424" s="73">
        <f aca="true" t="shared" si="230" ref="H424:O424">H425+H438+H449+H454+H461+H472+H479+H486+H490+H505</f>
        <v>566500</v>
      </c>
      <c r="I424" s="73">
        <f t="shared" si="230"/>
        <v>600000</v>
      </c>
      <c r="J424" s="73">
        <f t="shared" si="230"/>
        <v>200000</v>
      </c>
      <c r="K424" s="73">
        <f t="shared" si="230"/>
        <v>1266000</v>
      </c>
      <c r="L424" s="73">
        <f t="shared" si="230"/>
        <v>0</v>
      </c>
      <c r="M424" s="73">
        <f t="shared" si="230"/>
        <v>0</v>
      </c>
      <c r="N424" s="73">
        <f t="shared" si="230"/>
        <v>0</v>
      </c>
      <c r="O424" s="73">
        <f t="shared" si="230"/>
        <v>1315000</v>
      </c>
    </row>
    <row r="425" spans="1:15" s="9" customFormat="1" ht="23.25" customHeight="1">
      <c r="A425" s="13"/>
      <c r="B425" s="61" t="s">
        <v>669</v>
      </c>
      <c r="C425" s="169" t="s">
        <v>858</v>
      </c>
      <c r="D425" s="170"/>
      <c r="E425" s="11">
        <f>E426</f>
        <v>0</v>
      </c>
      <c r="F425" s="11">
        <f>F426</f>
        <v>0</v>
      </c>
      <c r="G425" s="11">
        <f t="shared" si="219"/>
        <v>0</v>
      </c>
      <c r="H425" s="11">
        <f>H426</f>
        <v>0</v>
      </c>
      <c r="I425" s="11">
        <f aca="true" t="shared" si="231" ref="I425:O425">I426</f>
        <v>0</v>
      </c>
      <c r="J425" s="11">
        <f t="shared" si="231"/>
        <v>0</v>
      </c>
      <c r="K425" s="11">
        <f t="shared" si="231"/>
        <v>0</v>
      </c>
      <c r="L425" s="11">
        <f t="shared" si="231"/>
        <v>0</v>
      </c>
      <c r="M425" s="11">
        <f t="shared" si="231"/>
        <v>0</v>
      </c>
      <c r="N425" s="11">
        <f t="shared" si="231"/>
        <v>0</v>
      </c>
      <c r="O425" s="11">
        <f t="shared" si="231"/>
        <v>0</v>
      </c>
    </row>
    <row r="426" spans="1:15" ht="21" customHeight="1">
      <c r="A426" s="42"/>
      <c r="B426" s="40"/>
      <c r="C426" s="31">
        <v>32</v>
      </c>
      <c r="D426" s="37" t="s">
        <v>20</v>
      </c>
      <c r="E426" s="38">
        <f>E427+E430+E435</f>
        <v>0</v>
      </c>
      <c r="F426" s="38">
        <f>F427+F430+F435</f>
        <v>0</v>
      </c>
      <c r="G426" s="38">
        <f t="shared" si="219"/>
        <v>0</v>
      </c>
      <c r="H426" s="38">
        <f aca="true" t="shared" si="232" ref="H426:O426">H427+H430+H435</f>
        <v>0</v>
      </c>
      <c r="I426" s="38">
        <f t="shared" si="232"/>
        <v>0</v>
      </c>
      <c r="J426" s="38">
        <f t="shared" si="232"/>
        <v>0</v>
      </c>
      <c r="K426" s="38">
        <f t="shared" si="232"/>
        <v>0</v>
      </c>
      <c r="L426" s="38">
        <f t="shared" si="232"/>
        <v>0</v>
      </c>
      <c r="M426" s="38">
        <f t="shared" si="232"/>
        <v>0</v>
      </c>
      <c r="N426" s="38">
        <f t="shared" si="232"/>
        <v>0</v>
      </c>
      <c r="O426" s="38">
        <f t="shared" si="232"/>
        <v>0</v>
      </c>
    </row>
    <row r="427" spans="1:15" ht="18" customHeight="1">
      <c r="A427" s="42"/>
      <c r="B427" s="40"/>
      <c r="C427" s="31">
        <v>322</v>
      </c>
      <c r="D427" s="37" t="s">
        <v>553</v>
      </c>
      <c r="E427" s="38">
        <f>SUM(E428:E429)</f>
        <v>0</v>
      </c>
      <c r="F427" s="38">
        <f>SUM(F428:F429)</f>
        <v>0</v>
      </c>
      <c r="G427" s="38">
        <f t="shared" si="219"/>
        <v>0</v>
      </c>
      <c r="H427" s="38">
        <f aca="true" t="shared" si="233" ref="H427:O427">SUM(H428:H429)</f>
        <v>0</v>
      </c>
      <c r="I427" s="38">
        <f t="shared" si="233"/>
        <v>0</v>
      </c>
      <c r="J427" s="38">
        <f>SUM(J428:J429)</f>
        <v>0</v>
      </c>
      <c r="K427" s="38">
        <f t="shared" si="233"/>
        <v>0</v>
      </c>
      <c r="L427" s="38">
        <f t="shared" si="233"/>
        <v>0</v>
      </c>
      <c r="M427" s="38">
        <f t="shared" si="233"/>
        <v>0</v>
      </c>
      <c r="N427" s="38">
        <f>SUM(N428:N429)</f>
        <v>0</v>
      </c>
      <c r="O427" s="38">
        <f t="shared" si="233"/>
        <v>0</v>
      </c>
    </row>
    <row r="428" spans="1:15" s="96" customFormat="1" ht="14.25" customHeight="1">
      <c r="A428" s="89" t="s">
        <v>509</v>
      </c>
      <c r="B428" s="89"/>
      <c r="C428" s="91">
        <v>3221</v>
      </c>
      <c r="D428" s="92" t="s">
        <v>610</v>
      </c>
      <c r="E428" s="93">
        <v>0</v>
      </c>
      <c r="F428" s="93">
        <f aca="true" t="shared" si="234" ref="F428:F437">G428-E428</f>
        <v>0</v>
      </c>
      <c r="G428" s="93">
        <f t="shared" si="219"/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5">
        <v>0</v>
      </c>
      <c r="O428" s="95">
        <v>0</v>
      </c>
    </row>
    <row r="429" spans="1:15" s="96" customFormat="1" ht="14.25" customHeight="1">
      <c r="A429" s="89" t="s">
        <v>510</v>
      </c>
      <c r="B429" s="89"/>
      <c r="C429" s="91">
        <v>3225</v>
      </c>
      <c r="D429" s="92" t="s">
        <v>28</v>
      </c>
      <c r="E429" s="93">
        <v>0</v>
      </c>
      <c r="F429" s="93">
        <f t="shared" si="234"/>
        <v>0</v>
      </c>
      <c r="G429" s="93">
        <f t="shared" si="219"/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5">
        <v>0</v>
      </c>
      <c r="O429" s="95">
        <v>0</v>
      </c>
    </row>
    <row r="430" spans="1:15" ht="18" customHeight="1">
      <c r="A430" s="40"/>
      <c r="B430" s="40"/>
      <c r="C430" s="31">
        <v>323</v>
      </c>
      <c r="D430" s="37" t="s">
        <v>554</v>
      </c>
      <c r="E430" s="38">
        <f>SUM(E431:E434)</f>
        <v>0</v>
      </c>
      <c r="F430" s="38">
        <f>SUM(F431:F434)</f>
        <v>0</v>
      </c>
      <c r="G430" s="38">
        <f t="shared" si="219"/>
        <v>0</v>
      </c>
      <c r="H430" s="38">
        <f aca="true" t="shared" si="235" ref="H430:O430">SUM(H431:H434)</f>
        <v>0</v>
      </c>
      <c r="I430" s="38">
        <f t="shared" si="235"/>
        <v>0</v>
      </c>
      <c r="J430" s="38">
        <f t="shared" si="235"/>
        <v>0</v>
      </c>
      <c r="K430" s="38">
        <f t="shared" si="235"/>
        <v>0</v>
      </c>
      <c r="L430" s="38">
        <f t="shared" si="235"/>
        <v>0</v>
      </c>
      <c r="M430" s="38">
        <f t="shared" si="235"/>
        <v>0</v>
      </c>
      <c r="N430" s="38">
        <f t="shared" si="235"/>
        <v>0</v>
      </c>
      <c r="O430" s="38">
        <f t="shared" si="235"/>
        <v>0</v>
      </c>
    </row>
    <row r="431" spans="1:15" s="96" customFormat="1" ht="14.25" customHeight="1">
      <c r="A431" s="89" t="s">
        <v>511</v>
      </c>
      <c r="B431" s="89"/>
      <c r="C431" s="91">
        <v>3235</v>
      </c>
      <c r="D431" s="92" t="s">
        <v>804</v>
      </c>
      <c r="E431" s="93">
        <v>0</v>
      </c>
      <c r="F431" s="93">
        <f t="shared" si="234"/>
        <v>0</v>
      </c>
      <c r="G431" s="93">
        <f t="shared" si="219"/>
        <v>0</v>
      </c>
      <c r="H431" s="93">
        <v>0</v>
      </c>
      <c r="I431" s="93">
        <v>0</v>
      </c>
      <c r="J431" s="93">
        <v>0</v>
      </c>
      <c r="K431" s="93">
        <v>0</v>
      </c>
      <c r="L431" s="93">
        <v>0</v>
      </c>
      <c r="M431" s="93">
        <v>0</v>
      </c>
      <c r="N431" s="95">
        <v>0</v>
      </c>
      <c r="O431" s="95">
        <v>0</v>
      </c>
    </row>
    <row r="432" spans="1:15" s="96" customFormat="1" ht="14.25" customHeight="1">
      <c r="A432" s="89" t="s">
        <v>512</v>
      </c>
      <c r="B432" s="89"/>
      <c r="C432" s="91">
        <v>3237</v>
      </c>
      <c r="D432" s="92" t="s">
        <v>556</v>
      </c>
      <c r="E432" s="93">
        <v>0</v>
      </c>
      <c r="F432" s="93">
        <f t="shared" si="234"/>
        <v>0</v>
      </c>
      <c r="G432" s="93">
        <f t="shared" si="219"/>
        <v>0</v>
      </c>
      <c r="H432" s="93">
        <v>0</v>
      </c>
      <c r="I432" s="93">
        <v>0</v>
      </c>
      <c r="J432" s="93">
        <v>0</v>
      </c>
      <c r="K432" s="93">
        <v>0</v>
      </c>
      <c r="L432" s="93">
        <v>0</v>
      </c>
      <c r="M432" s="93">
        <v>0</v>
      </c>
      <c r="N432" s="95">
        <v>0</v>
      </c>
      <c r="O432" s="95">
        <v>0</v>
      </c>
    </row>
    <row r="433" spans="1:15" s="96" customFormat="1" ht="15" customHeight="1">
      <c r="A433" s="127" t="s">
        <v>1116</v>
      </c>
      <c r="B433" s="127"/>
      <c r="C433" s="128">
        <v>3238</v>
      </c>
      <c r="D433" s="129" t="s">
        <v>33</v>
      </c>
      <c r="E433" s="130">
        <v>0</v>
      </c>
      <c r="F433" s="130">
        <f t="shared" si="234"/>
        <v>0</v>
      </c>
      <c r="G433" s="131">
        <f t="shared" si="219"/>
        <v>0</v>
      </c>
      <c r="H433" s="132">
        <v>0</v>
      </c>
      <c r="I433" s="130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</row>
    <row r="434" spans="1:15" s="96" customFormat="1" ht="14.25" customHeight="1">
      <c r="A434" s="89" t="s">
        <v>513</v>
      </c>
      <c r="B434" s="89"/>
      <c r="C434" s="91" t="s">
        <v>356</v>
      </c>
      <c r="D434" s="92" t="s">
        <v>364</v>
      </c>
      <c r="E434" s="93">
        <v>0</v>
      </c>
      <c r="F434" s="93">
        <f t="shared" si="234"/>
        <v>0</v>
      </c>
      <c r="G434" s="93">
        <f t="shared" si="219"/>
        <v>0</v>
      </c>
      <c r="H434" s="93">
        <v>0</v>
      </c>
      <c r="I434" s="93">
        <v>0</v>
      </c>
      <c r="J434" s="93">
        <v>0</v>
      </c>
      <c r="K434" s="93">
        <v>0</v>
      </c>
      <c r="L434" s="93">
        <v>0</v>
      </c>
      <c r="M434" s="93">
        <v>0</v>
      </c>
      <c r="N434" s="95">
        <v>0</v>
      </c>
      <c r="O434" s="95">
        <v>0</v>
      </c>
    </row>
    <row r="435" spans="1:15" ht="18" customHeight="1">
      <c r="A435" s="40"/>
      <c r="B435" s="40"/>
      <c r="C435" s="31">
        <v>329</v>
      </c>
      <c r="D435" s="37" t="s">
        <v>805</v>
      </c>
      <c r="E435" s="38">
        <f>SUM(E436:E437)</f>
        <v>0</v>
      </c>
      <c r="F435" s="38">
        <f>SUM(F436:F437)</f>
        <v>0</v>
      </c>
      <c r="G435" s="38">
        <f t="shared" si="219"/>
        <v>0</v>
      </c>
      <c r="H435" s="38">
        <f aca="true" t="shared" si="236" ref="H435:O435">SUM(H436:H437)</f>
        <v>0</v>
      </c>
      <c r="I435" s="38">
        <f t="shared" si="236"/>
        <v>0</v>
      </c>
      <c r="J435" s="38">
        <f t="shared" si="236"/>
        <v>0</v>
      </c>
      <c r="K435" s="38">
        <f t="shared" si="236"/>
        <v>0</v>
      </c>
      <c r="L435" s="38">
        <f t="shared" si="236"/>
        <v>0</v>
      </c>
      <c r="M435" s="38">
        <f t="shared" si="236"/>
        <v>0</v>
      </c>
      <c r="N435" s="38">
        <f>SUM(N436:N437)</f>
        <v>0</v>
      </c>
      <c r="O435" s="38">
        <f t="shared" si="236"/>
        <v>0</v>
      </c>
    </row>
    <row r="436" spans="1:15" s="96" customFormat="1" ht="14.25" customHeight="1">
      <c r="A436" s="89" t="s">
        <v>514</v>
      </c>
      <c r="B436" s="89"/>
      <c r="C436" s="91">
        <v>3293</v>
      </c>
      <c r="D436" s="92" t="s">
        <v>558</v>
      </c>
      <c r="E436" s="93">
        <v>0</v>
      </c>
      <c r="F436" s="93">
        <f t="shared" si="234"/>
        <v>0</v>
      </c>
      <c r="G436" s="93">
        <f t="shared" si="219"/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5">
        <v>0</v>
      </c>
      <c r="O436" s="95">
        <v>0</v>
      </c>
    </row>
    <row r="437" spans="1:15" s="96" customFormat="1" ht="14.25" customHeight="1">
      <c r="A437" s="89" t="s">
        <v>515</v>
      </c>
      <c r="B437" s="89"/>
      <c r="C437" s="91">
        <v>3299</v>
      </c>
      <c r="D437" s="92" t="s">
        <v>559</v>
      </c>
      <c r="E437" s="93">
        <v>0</v>
      </c>
      <c r="F437" s="93">
        <f t="shared" si="234"/>
        <v>0</v>
      </c>
      <c r="G437" s="93">
        <f t="shared" si="219"/>
        <v>0</v>
      </c>
      <c r="H437" s="93">
        <v>0</v>
      </c>
      <c r="I437" s="93">
        <v>0</v>
      </c>
      <c r="J437" s="93">
        <v>0</v>
      </c>
      <c r="K437" s="93">
        <v>0</v>
      </c>
      <c r="L437" s="93">
        <v>0</v>
      </c>
      <c r="M437" s="93">
        <v>0</v>
      </c>
      <c r="N437" s="95">
        <v>0</v>
      </c>
      <c r="O437" s="95">
        <v>0</v>
      </c>
    </row>
    <row r="438" spans="1:15" s="9" customFormat="1" ht="24" customHeight="1">
      <c r="A438" s="13"/>
      <c r="B438" s="61" t="s">
        <v>669</v>
      </c>
      <c r="C438" s="169" t="s">
        <v>1051</v>
      </c>
      <c r="D438" s="170"/>
      <c r="E438" s="11">
        <f>E439</f>
        <v>50000</v>
      </c>
      <c r="F438" s="11">
        <f>F439</f>
        <v>-50000</v>
      </c>
      <c r="G438" s="11">
        <f t="shared" si="219"/>
        <v>0</v>
      </c>
      <c r="H438" s="11">
        <f>H439</f>
        <v>0</v>
      </c>
      <c r="I438" s="11">
        <f aca="true" t="shared" si="237" ref="I438:O438">I439</f>
        <v>0</v>
      </c>
      <c r="J438" s="11">
        <f t="shared" si="237"/>
        <v>0</v>
      </c>
      <c r="K438" s="11">
        <f t="shared" si="237"/>
        <v>0</v>
      </c>
      <c r="L438" s="11">
        <f t="shared" si="237"/>
        <v>0</v>
      </c>
      <c r="M438" s="11">
        <f t="shared" si="237"/>
        <v>0</v>
      </c>
      <c r="N438" s="11">
        <f t="shared" si="237"/>
        <v>0</v>
      </c>
      <c r="O438" s="11">
        <f t="shared" si="237"/>
        <v>0</v>
      </c>
    </row>
    <row r="439" spans="1:15" ht="21" customHeight="1">
      <c r="A439" s="42"/>
      <c r="B439" s="40"/>
      <c r="C439" s="31">
        <v>32</v>
      </c>
      <c r="D439" s="37" t="s">
        <v>20</v>
      </c>
      <c r="E439" s="38">
        <f>E440+E446</f>
        <v>50000</v>
      </c>
      <c r="F439" s="38">
        <f>F440+F446</f>
        <v>-50000</v>
      </c>
      <c r="G439" s="38">
        <f t="shared" si="219"/>
        <v>0</v>
      </c>
      <c r="H439" s="38">
        <f aca="true" t="shared" si="238" ref="H439:O439">H440+H446</f>
        <v>0</v>
      </c>
      <c r="I439" s="38">
        <f t="shared" si="238"/>
        <v>0</v>
      </c>
      <c r="J439" s="38">
        <f t="shared" si="238"/>
        <v>0</v>
      </c>
      <c r="K439" s="38">
        <f t="shared" si="238"/>
        <v>0</v>
      </c>
      <c r="L439" s="38">
        <f t="shared" si="238"/>
        <v>0</v>
      </c>
      <c r="M439" s="38">
        <f t="shared" si="238"/>
        <v>0</v>
      </c>
      <c r="N439" s="38">
        <f t="shared" si="238"/>
        <v>0</v>
      </c>
      <c r="O439" s="38">
        <f t="shared" si="238"/>
        <v>0</v>
      </c>
    </row>
    <row r="440" spans="1:15" ht="18" customHeight="1">
      <c r="A440" s="42"/>
      <c r="B440" s="40"/>
      <c r="C440" s="31">
        <v>323</v>
      </c>
      <c r="D440" s="37" t="s">
        <v>554</v>
      </c>
      <c r="E440" s="38">
        <f>E441+E445</f>
        <v>50000</v>
      </c>
      <c r="F440" s="38">
        <f>F441+F445</f>
        <v>-50000</v>
      </c>
      <c r="G440" s="38">
        <f t="shared" si="219"/>
        <v>0</v>
      </c>
      <c r="H440" s="38">
        <f>H441+H445</f>
        <v>0</v>
      </c>
      <c r="I440" s="38">
        <f aca="true" t="shared" si="239" ref="I440:O440">I441+I445</f>
        <v>0</v>
      </c>
      <c r="J440" s="38">
        <f t="shared" si="239"/>
        <v>0</v>
      </c>
      <c r="K440" s="38">
        <f t="shared" si="239"/>
        <v>0</v>
      </c>
      <c r="L440" s="38">
        <f t="shared" si="239"/>
        <v>0</v>
      </c>
      <c r="M440" s="38">
        <f t="shared" si="239"/>
        <v>0</v>
      </c>
      <c r="N440" s="38">
        <f>N441+N445</f>
        <v>0</v>
      </c>
      <c r="O440" s="38">
        <f t="shared" si="239"/>
        <v>0</v>
      </c>
    </row>
    <row r="441" spans="1:15" s="138" customFormat="1" ht="14.25" customHeight="1">
      <c r="A441" s="89" t="s">
        <v>516</v>
      </c>
      <c r="B441" s="89"/>
      <c r="C441" s="91">
        <v>3237</v>
      </c>
      <c r="D441" s="92" t="s">
        <v>556</v>
      </c>
      <c r="E441" s="93">
        <v>18000</v>
      </c>
      <c r="F441" s="93">
        <f>G441-E441</f>
        <v>-18000</v>
      </c>
      <c r="G441" s="93">
        <f t="shared" si="219"/>
        <v>0</v>
      </c>
      <c r="H441" s="93">
        <v>0</v>
      </c>
      <c r="I441" s="95">
        <v>0</v>
      </c>
      <c r="J441" s="95">
        <v>0</v>
      </c>
      <c r="K441" s="95">
        <v>0</v>
      </c>
      <c r="L441" s="95">
        <v>0</v>
      </c>
      <c r="M441" s="93">
        <v>0</v>
      </c>
      <c r="N441" s="95">
        <v>0</v>
      </c>
      <c r="O441" s="95">
        <v>0</v>
      </c>
    </row>
    <row r="442" spans="1:15" s="134" customFormat="1" ht="17.25" customHeight="1">
      <c r="A442" s="172" t="s">
        <v>2</v>
      </c>
      <c r="B442" s="173" t="s">
        <v>44</v>
      </c>
      <c r="C442" s="174" t="s">
        <v>552</v>
      </c>
      <c r="D442" s="176" t="s">
        <v>59</v>
      </c>
      <c r="E442" s="177" t="s">
        <v>1134</v>
      </c>
      <c r="F442" s="177" t="s">
        <v>905</v>
      </c>
      <c r="G442" s="174" t="s">
        <v>1148</v>
      </c>
      <c r="H442" s="175" t="s">
        <v>1133</v>
      </c>
      <c r="I442" s="175"/>
      <c r="J442" s="175"/>
      <c r="K442" s="175"/>
      <c r="L442" s="175"/>
      <c r="M442" s="175"/>
      <c r="N442" s="175"/>
      <c r="O442" s="175"/>
    </row>
    <row r="443" spans="1:15" ht="36" customHeight="1">
      <c r="A443" s="172"/>
      <c r="B443" s="172"/>
      <c r="C443" s="175"/>
      <c r="D443" s="176"/>
      <c r="E443" s="178"/>
      <c r="F443" s="178"/>
      <c r="G443" s="175"/>
      <c r="H443" s="104" t="s">
        <v>272</v>
      </c>
      <c r="I443" s="104" t="s">
        <v>45</v>
      </c>
      <c r="J443" s="104" t="s">
        <v>271</v>
      </c>
      <c r="K443" s="104" t="s">
        <v>273</v>
      </c>
      <c r="L443" s="104" t="s">
        <v>46</v>
      </c>
      <c r="M443" s="104" t="s">
        <v>731</v>
      </c>
      <c r="N443" s="104" t="s">
        <v>274</v>
      </c>
      <c r="O443" s="104" t="s">
        <v>621</v>
      </c>
    </row>
    <row r="444" spans="1:15" ht="10.5" customHeight="1">
      <c r="A444" s="55">
        <v>1</v>
      </c>
      <c r="B444" s="55">
        <v>2</v>
      </c>
      <c r="C444" s="55">
        <v>3</v>
      </c>
      <c r="D444" s="55">
        <v>4</v>
      </c>
      <c r="E444" s="55">
        <v>5</v>
      </c>
      <c r="F444" s="55">
        <v>6</v>
      </c>
      <c r="G444" s="55">
        <v>7</v>
      </c>
      <c r="H444" s="55">
        <v>8</v>
      </c>
      <c r="I444" s="55">
        <v>9</v>
      </c>
      <c r="J444" s="55">
        <v>10</v>
      </c>
      <c r="K444" s="55">
        <v>11</v>
      </c>
      <c r="L444" s="55">
        <v>12</v>
      </c>
      <c r="M444" s="55">
        <v>13</v>
      </c>
      <c r="N444" s="55">
        <v>14</v>
      </c>
      <c r="O444" s="55">
        <v>15</v>
      </c>
    </row>
    <row r="445" spans="1:15" s="96" customFormat="1" ht="14.25" customHeight="1">
      <c r="A445" s="89" t="s">
        <v>517</v>
      </c>
      <c r="B445" s="89"/>
      <c r="C445" s="91" t="s">
        <v>356</v>
      </c>
      <c r="D445" s="92" t="s">
        <v>364</v>
      </c>
      <c r="E445" s="93">
        <v>32000</v>
      </c>
      <c r="F445" s="93">
        <f>G445-E445</f>
        <v>-32000</v>
      </c>
      <c r="G445" s="93">
        <f>SUM(H445:O445)</f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5">
        <v>0</v>
      </c>
      <c r="O445" s="95">
        <v>0</v>
      </c>
    </row>
    <row r="446" spans="1:15" ht="18" customHeight="1">
      <c r="A446" s="40"/>
      <c r="B446" s="40"/>
      <c r="C446" s="31">
        <v>329</v>
      </c>
      <c r="D446" s="37" t="s">
        <v>805</v>
      </c>
      <c r="E446" s="38">
        <f>SUM(E447:E448)</f>
        <v>0</v>
      </c>
      <c r="F446" s="38">
        <f>SUM(F447:F448)</f>
        <v>0</v>
      </c>
      <c r="G446" s="38">
        <f t="shared" si="219"/>
        <v>0</v>
      </c>
      <c r="H446" s="38">
        <f aca="true" t="shared" si="240" ref="H446:O446">SUM(H447:H448)</f>
        <v>0</v>
      </c>
      <c r="I446" s="38">
        <f t="shared" si="240"/>
        <v>0</v>
      </c>
      <c r="J446" s="38">
        <f t="shared" si="240"/>
        <v>0</v>
      </c>
      <c r="K446" s="38">
        <f t="shared" si="240"/>
        <v>0</v>
      </c>
      <c r="L446" s="38">
        <f t="shared" si="240"/>
        <v>0</v>
      </c>
      <c r="M446" s="38">
        <f t="shared" si="240"/>
        <v>0</v>
      </c>
      <c r="N446" s="38">
        <f>SUM(N447:N448)</f>
        <v>0</v>
      </c>
      <c r="O446" s="38">
        <f t="shared" si="240"/>
        <v>0</v>
      </c>
    </row>
    <row r="447" spans="1:15" s="96" customFormat="1" ht="15" customHeight="1">
      <c r="A447" s="89" t="s">
        <v>518</v>
      </c>
      <c r="B447" s="89"/>
      <c r="C447" s="91">
        <v>3293</v>
      </c>
      <c r="D447" s="92" t="s">
        <v>558</v>
      </c>
      <c r="E447" s="93">
        <v>0</v>
      </c>
      <c r="F447" s="93">
        <f>G447-E447</f>
        <v>0</v>
      </c>
      <c r="G447" s="93">
        <f t="shared" si="219"/>
        <v>0</v>
      </c>
      <c r="H447" s="93">
        <v>0</v>
      </c>
      <c r="I447" s="95">
        <v>0</v>
      </c>
      <c r="J447" s="95">
        <v>0</v>
      </c>
      <c r="K447" s="95">
        <v>0</v>
      </c>
      <c r="L447" s="95">
        <v>0</v>
      </c>
      <c r="M447" s="93">
        <v>0</v>
      </c>
      <c r="N447" s="95">
        <v>0</v>
      </c>
      <c r="O447" s="95">
        <v>0</v>
      </c>
    </row>
    <row r="448" spans="1:15" s="96" customFormat="1" ht="15" customHeight="1">
      <c r="A448" s="89" t="s">
        <v>519</v>
      </c>
      <c r="B448" s="89"/>
      <c r="C448" s="91">
        <v>3299</v>
      </c>
      <c r="D448" s="92" t="s">
        <v>559</v>
      </c>
      <c r="E448" s="93">
        <v>0</v>
      </c>
      <c r="F448" s="93">
        <f>G448-E448</f>
        <v>0</v>
      </c>
      <c r="G448" s="93">
        <f t="shared" si="219"/>
        <v>0</v>
      </c>
      <c r="H448" s="93">
        <v>0</v>
      </c>
      <c r="I448" s="95">
        <v>0</v>
      </c>
      <c r="J448" s="95">
        <v>0</v>
      </c>
      <c r="K448" s="95">
        <v>0</v>
      </c>
      <c r="L448" s="95">
        <v>0</v>
      </c>
      <c r="M448" s="93">
        <v>0</v>
      </c>
      <c r="N448" s="95">
        <v>0</v>
      </c>
      <c r="O448" s="95">
        <v>0</v>
      </c>
    </row>
    <row r="449" spans="1:15" s="9" customFormat="1" ht="24" customHeight="1">
      <c r="A449" s="13"/>
      <c r="B449" s="61" t="s">
        <v>669</v>
      </c>
      <c r="C449" s="169" t="s">
        <v>859</v>
      </c>
      <c r="D449" s="170"/>
      <c r="E449" s="11">
        <f>E450</f>
        <v>650000</v>
      </c>
      <c r="F449" s="11">
        <f>F450</f>
        <v>-450000</v>
      </c>
      <c r="G449" s="11">
        <f aca="true" t="shared" si="241" ref="G449:G457">SUM(H449:O449)</f>
        <v>200000</v>
      </c>
      <c r="H449" s="11">
        <f>H450</f>
        <v>200000</v>
      </c>
      <c r="I449" s="11">
        <f aca="true" t="shared" si="242" ref="I449:O449">I450</f>
        <v>0</v>
      </c>
      <c r="J449" s="11">
        <f t="shared" si="242"/>
        <v>0</v>
      </c>
      <c r="K449" s="11">
        <f t="shared" si="242"/>
        <v>0</v>
      </c>
      <c r="L449" s="11">
        <f t="shared" si="242"/>
        <v>0</v>
      </c>
      <c r="M449" s="11">
        <f t="shared" si="242"/>
        <v>0</v>
      </c>
      <c r="N449" s="11">
        <f t="shared" si="242"/>
        <v>0</v>
      </c>
      <c r="O449" s="11">
        <f t="shared" si="242"/>
        <v>0</v>
      </c>
    </row>
    <row r="450" spans="1:15" ht="21" customHeight="1">
      <c r="A450" s="42"/>
      <c r="B450" s="40"/>
      <c r="C450" s="31">
        <v>38</v>
      </c>
      <c r="D450" s="37" t="s">
        <v>710</v>
      </c>
      <c r="E450" s="38">
        <f>E451</f>
        <v>650000</v>
      </c>
      <c r="F450" s="38">
        <f>F451</f>
        <v>-450000</v>
      </c>
      <c r="G450" s="38">
        <f t="shared" si="241"/>
        <v>200000</v>
      </c>
      <c r="H450" s="38">
        <f>H451</f>
        <v>200000</v>
      </c>
      <c r="I450" s="38">
        <f aca="true" t="shared" si="243" ref="I450:O450">I451</f>
        <v>0</v>
      </c>
      <c r="J450" s="38">
        <f t="shared" si="243"/>
        <v>0</v>
      </c>
      <c r="K450" s="38">
        <f t="shared" si="243"/>
        <v>0</v>
      </c>
      <c r="L450" s="38">
        <f t="shared" si="243"/>
        <v>0</v>
      </c>
      <c r="M450" s="38">
        <f t="shared" si="243"/>
        <v>0</v>
      </c>
      <c r="N450" s="38">
        <f t="shared" si="243"/>
        <v>0</v>
      </c>
      <c r="O450" s="38">
        <f t="shared" si="243"/>
        <v>0</v>
      </c>
    </row>
    <row r="451" spans="1:15" ht="18" customHeight="1">
      <c r="A451" s="42"/>
      <c r="B451" s="40"/>
      <c r="C451" s="31">
        <v>381</v>
      </c>
      <c r="D451" s="37" t="s">
        <v>711</v>
      </c>
      <c r="E451" s="38">
        <f aca="true" t="shared" si="244" ref="E451:O452">E452</f>
        <v>650000</v>
      </c>
      <c r="F451" s="38">
        <f t="shared" si="244"/>
        <v>-450000</v>
      </c>
      <c r="G451" s="38">
        <f t="shared" si="241"/>
        <v>200000</v>
      </c>
      <c r="H451" s="38">
        <f t="shared" si="244"/>
        <v>200000</v>
      </c>
      <c r="I451" s="38">
        <f t="shared" si="244"/>
        <v>0</v>
      </c>
      <c r="J451" s="38">
        <f t="shared" si="244"/>
        <v>0</v>
      </c>
      <c r="K451" s="38">
        <f t="shared" si="244"/>
        <v>0</v>
      </c>
      <c r="L451" s="38">
        <f t="shared" si="244"/>
        <v>0</v>
      </c>
      <c r="M451" s="38">
        <f t="shared" si="244"/>
        <v>0</v>
      </c>
      <c r="N451" s="38">
        <f t="shared" si="244"/>
        <v>0</v>
      </c>
      <c r="O451" s="38">
        <f t="shared" si="244"/>
        <v>0</v>
      </c>
    </row>
    <row r="452" spans="1:15" ht="15" customHeight="1">
      <c r="A452" s="42" t="s">
        <v>0</v>
      </c>
      <c r="B452" s="40"/>
      <c r="C452" s="31">
        <v>3811</v>
      </c>
      <c r="D452" s="37" t="s">
        <v>917</v>
      </c>
      <c r="E452" s="38">
        <f>E453</f>
        <v>650000</v>
      </c>
      <c r="F452" s="38">
        <f>F453</f>
        <v>-450000</v>
      </c>
      <c r="G452" s="38">
        <f t="shared" si="241"/>
        <v>200000</v>
      </c>
      <c r="H452" s="38">
        <f>H453</f>
        <v>200000</v>
      </c>
      <c r="I452" s="38">
        <f t="shared" si="244"/>
        <v>0</v>
      </c>
      <c r="J452" s="38">
        <f t="shared" si="244"/>
        <v>0</v>
      </c>
      <c r="K452" s="38">
        <f t="shared" si="244"/>
        <v>0</v>
      </c>
      <c r="L452" s="38">
        <f t="shared" si="244"/>
        <v>0</v>
      </c>
      <c r="M452" s="38">
        <f t="shared" si="244"/>
        <v>0</v>
      </c>
      <c r="N452" s="38">
        <f t="shared" si="244"/>
        <v>0</v>
      </c>
      <c r="O452" s="38">
        <f t="shared" si="244"/>
        <v>0</v>
      </c>
    </row>
    <row r="453" spans="1:15" s="96" customFormat="1" ht="14.25" customHeight="1">
      <c r="A453" s="89" t="s">
        <v>520</v>
      </c>
      <c r="B453" s="89"/>
      <c r="C453" s="91">
        <v>38114</v>
      </c>
      <c r="D453" s="92" t="s">
        <v>918</v>
      </c>
      <c r="E453" s="93">
        <v>650000</v>
      </c>
      <c r="F453" s="93">
        <f>G453-E453</f>
        <v>-450000</v>
      </c>
      <c r="G453" s="93">
        <f t="shared" si="241"/>
        <v>200000</v>
      </c>
      <c r="H453" s="93">
        <v>200000</v>
      </c>
      <c r="I453" s="93">
        <v>0</v>
      </c>
      <c r="J453" s="93">
        <v>0</v>
      </c>
      <c r="K453" s="93">
        <v>0</v>
      </c>
      <c r="L453" s="93">
        <v>0</v>
      </c>
      <c r="M453" s="93">
        <v>0</v>
      </c>
      <c r="N453" s="93">
        <v>0</v>
      </c>
      <c r="O453" s="93">
        <v>0</v>
      </c>
    </row>
    <row r="454" spans="1:15" s="9" customFormat="1" ht="22.5" customHeight="1">
      <c r="A454" s="13"/>
      <c r="B454" s="62" t="s">
        <v>669</v>
      </c>
      <c r="C454" s="216" t="s">
        <v>860</v>
      </c>
      <c r="D454" s="217"/>
      <c r="E454" s="11">
        <f>E455</f>
        <v>175000</v>
      </c>
      <c r="F454" s="11">
        <f>F455</f>
        <v>-175000</v>
      </c>
      <c r="G454" s="11">
        <f t="shared" si="241"/>
        <v>0</v>
      </c>
      <c r="H454" s="11">
        <f>H455</f>
        <v>0</v>
      </c>
      <c r="I454" s="11">
        <f aca="true" t="shared" si="245" ref="I454:O454">I455</f>
        <v>0</v>
      </c>
      <c r="J454" s="11">
        <f t="shared" si="245"/>
        <v>0</v>
      </c>
      <c r="K454" s="11">
        <f t="shared" si="245"/>
        <v>0</v>
      </c>
      <c r="L454" s="11">
        <f t="shared" si="245"/>
        <v>0</v>
      </c>
      <c r="M454" s="11">
        <f t="shared" si="245"/>
        <v>0</v>
      </c>
      <c r="N454" s="11">
        <f t="shared" si="245"/>
        <v>0</v>
      </c>
      <c r="O454" s="11">
        <f t="shared" si="245"/>
        <v>0</v>
      </c>
    </row>
    <row r="455" spans="1:15" ht="21" customHeight="1">
      <c r="A455" s="42"/>
      <c r="B455" s="40"/>
      <c r="C455" s="31" t="s">
        <v>583</v>
      </c>
      <c r="D455" s="37" t="s">
        <v>919</v>
      </c>
      <c r="E455" s="38">
        <f>E456</f>
        <v>175000</v>
      </c>
      <c r="F455" s="38">
        <f>F456</f>
        <v>-175000</v>
      </c>
      <c r="G455" s="38">
        <f t="shared" si="241"/>
        <v>0</v>
      </c>
      <c r="H455" s="38">
        <f aca="true" t="shared" si="246" ref="H455:O455">H456</f>
        <v>0</v>
      </c>
      <c r="I455" s="38">
        <f t="shared" si="246"/>
        <v>0</v>
      </c>
      <c r="J455" s="38">
        <f t="shared" si="246"/>
        <v>0</v>
      </c>
      <c r="K455" s="38">
        <f t="shared" si="246"/>
        <v>0</v>
      </c>
      <c r="L455" s="38">
        <f t="shared" si="246"/>
        <v>0</v>
      </c>
      <c r="M455" s="38">
        <f t="shared" si="246"/>
        <v>0</v>
      </c>
      <c r="N455" s="38">
        <f t="shared" si="246"/>
        <v>0</v>
      </c>
      <c r="O455" s="38">
        <f t="shared" si="246"/>
        <v>0</v>
      </c>
    </row>
    <row r="456" spans="1:15" ht="18" customHeight="1">
      <c r="A456" s="42"/>
      <c r="B456" s="40"/>
      <c r="C456" s="31" t="s">
        <v>613</v>
      </c>
      <c r="D456" s="37" t="s">
        <v>920</v>
      </c>
      <c r="E456" s="38">
        <f>E457+E458+E459+E460</f>
        <v>175000</v>
      </c>
      <c r="F456" s="38">
        <f>F457+F458+F459+F460</f>
        <v>-175000</v>
      </c>
      <c r="G456" s="38">
        <f t="shared" si="241"/>
        <v>0</v>
      </c>
      <c r="H456" s="38">
        <f aca="true" t="shared" si="247" ref="H456:O456">H457+H458+H459+H460</f>
        <v>0</v>
      </c>
      <c r="I456" s="38">
        <f t="shared" si="247"/>
        <v>0</v>
      </c>
      <c r="J456" s="38">
        <f t="shared" si="247"/>
        <v>0</v>
      </c>
      <c r="K456" s="38">
        <f t="shared" si="247"/>
        <v>0</v>
      </c>
      <c r="L456" s="38">
        <f t="shared" si="247"/>
        <v>0</v>
      </c>
      <c r="M456" s="38">
        <f t="shared" si="247"/>
        <v>0</v>
      </c>
      <c r="N456" s="38">
        <f t="shared" si="247"/>
        <v>0</v>
      </c>
      <c r="O456" s="38">
        <f t="shared" si="247"/>
        <v>0</v>
      </c>
    </row>
    <row r="457" spans="1:15" s="96" customFormat="1" ht="15" customHeight="1">
      <c r="A457" s="98" t="s">
        <v>521</v>
      </c>
      <c r="B457" s="89"/>
      <c r="C457" s="91" t="s">
        <v>614</v>
      </c>
      <c r="D457" s="92" t="s">
        <v>921</v>
      </c>
      <c r="E457" s="93">
        <v>100000</v>
      </c>
      <c r="F457" s="93">
        <f>G457-E457</f>
        <v>-100000</v>
      </c>
      <c r="G457" s="93">
        <f t="shared" si="241"/>
        <v>0</v>
      </c>
      <c r="H457" s="93">
        <v>0</v>
      </c>
      <c r="I457" s="95">
        <v>0</v>
      </c>
      <c r="J457" s="95">
        <v>0</v>
      </c>
      <c r="K457" s="95">
        <v>0</v>
      </c>
      <c r="L457" s="95">
        <v>0</v>
      </c>
      <c r="M457" s="95">
        <v>0</v>
      </c>
      <c r="N457" s="95">
        <v>0</v>
      </c>
      <c r="O457" s="95">
        <v>0</v>
      </c>
    </row>
    <row r="458" spans="1:15" s="96" customFormat="1" ht="15" customHeight="1">
      <c r="A458" s="98" t="s">
        <v>522</v>
      </c>
      <c r="B458" s="89"/>
      <c r="C458" s="91" t="s">
        <v>614</v>
      </c>
      <c r="D458" s="92" t="s">
        <v>922</v>
      </c>
      <c r="E458" s="93">
        <v>25000</v>
      </c>
      <c r="F458" s="93">
        <f>G458-E458</f>
        <v>-25000</v>
      </c>
      <c r="G458" s="93">
        <f aca="true" t="shared" si="248" ref="G458:G463">SUM(H458:O458)</f>
        <v>0</v>
      </c>
      <c r="H458" s="93">
        <v>0</v>
      </c>
      <c r="I458" s="95">
        <v>0</v>
      </c>
      <c r="J458" s="93">
        <v>0</v>
      </c>
      <c r="K458" s="95">
        <v>0</v>
      </c>
      <c r="L458" s="95">
        <v>0</v>
      </c>
      <c r="M458" s="95">
        <v>0</v>
      </c>
      <c r="N458" s="95">
        <v>0</v>
      </c>
      <c r="O458" s="95">
        <v>0</v>
      </c>
    </row>
    <row r="459" spans="1:15" s="96" customFormat="1" ht="15" customHeight="1">
      <c r="A459" s="98" t="s">
        <v>523</v>
      </c>
      <c r="B459" s="89"/>
      <c r="C459" s="91" t="s">
        <v>615</v>
      </c>
      <c r="D459" s="92" t="s">
        <v>923</v>
      </c>
      <c r="E459" s="93">
        <v>0</v>
      </c>
      <c r="F459" s="93">
        <f>G459-E459</f>
        <v>0</v>
      </c>
      <c r="G459" s="93">
        <f t="shared" si="248"/>
        <v>0</v>
      </c>
      <c r="H459" s="93">
        <v>0</v>
      </c>
      <c r="I459" s="93">
        <v>0</v>
      </c>
      <c r="J459" s="93">
        <v>0</v>
      </c>
      <c r="K459" s="93">
        <v>0</v>
      </c>
      <c r="L459" s="95">
        <v>0</v>
      </c>
      <c r="M459" s="95">
        <v>0</v>
      </c>
      <c r="N459" s="95">
        <v>0</v>
      </c>
      <c r="O459" s="95">
        <v>0</v>
      </c>
    </row>
    <row r="460" spans="1:15" s="96" customFormat="1" ht="15" customHeight="1">
      <c r="A460" s="98" t="s">
        <v>906</v>
      </c>
      <c r="B460" s="89"/>
      <c r="C460" s="91" t="s">
        <v>615</v>
      </c>
      <c r="D460" s="92" t="s">
        <v>924</v>
      </c>
      <c r="E460" s="93">
        <v>50000</v>
      </c>
      <c r="F460" s="93">
        <f>G460-E460</f>
        <v>-50000</v>
      </c>
      <c r="G460" s="93">
        <f t="shared" si="248"/>
        <v>0</v>
      </c>
      <c r="H460" s="93">
        <v>0</v>
      </c>
      <c r="I460" s="93">
        <v>0</v>
      </c>
      <c r="J460" s="93">
        <v>0</v>
      </c>
      <c r="K460" s="93">
        <v>0</v>
      </c>
      <c r="L460" s="95">
        <v>0</v>
      </c>
      <c r="M460" s="95">
        <v>0</v>
      </c>
      <c r="N460" s="95">
        <v>0</v>
      </c>
      <c r="O460" s="95">
        <v>0</v>
      </c>
    </row>
    <row r="461" spans="1:15" s="9" customFormat="1" ht="23.25" customHeight="1">
      <c r="A461" s="13"/>
      <c r="B461" s="61" t="s">
        <v>669</v>
      </c>
      <c r="C461" s="169" t="s">
        <v>861</v>
      </c>
      <c r="D461" s="170"/>
      <c r="E461" s="11">
        <f>E462</f>
        <v>1457500</v>
      </c>
      <c r="F461" s="11">
        <f>F462</f>
        <v>-895000</v>
      </c>
      <c r="G461" s="11">
        <f t="shared" si="248"/>
        <v>562500</v>
      </c>
      <c r="H461" s="11">
        <f>H462</f>
        <v>267500</v>
      </c>
      <c r="I461" s="11">
        <f aca="true" t="shared" si="249" ref="I461:O461">I462</f>
        <v>100000</v>
      </c>
      <c r="J461" s="11">
        <f t="shared" si="249"/>
        <v>0</v>
      </c>
      <c r="K461" s="11">
        <f t="shared" si="249"/>
        <v>195000</v>
      </c>
      <c r="L461" s="11">
        <f t="shared" si="249"/>
        <v>0</v>
      </c>
      <c r="M461" s="11">
        <f t="shared" si="249"/>
        <v>0</v>
      </c>
      <c r="N461" s="11">
        <f t="shared" si="249"/>
        <v>0</v>
      </c>
      <c r="O461" s="11">
        <f t="shared" si="249"/>
        <v>0</v>
      </c>
    </row>
    <row r="462" spans="1:15" ht="21" customHeight="1">
      <c r="A462" s="42"/>
      <c r="B462" s="40"/>
      <c r="C462" s="31">
        <v>32</v>
      </c>
      <c r="D462" s="37" t="s">
        <v>20</v>
      </c>
      <c r="E462" s="38">
        <f>E463+E466</f>
        <v>1457500</v>
      </c>
      <c r="F462" s="38">
        <f>F463+F466</f>
        <v>-895000</v>
      </c>
      <c r="G462" s="38">
        <f t="shared" si="248"/>
        <v>562500</v>
      </c>
      <c r="H462" s="38">
        <f aca="true" t="shared" si="250" ref="H462:O462">H463+H466</f>
        <v>267500</v>
      </c>
      <c r="I462" s="38">
        <f t="shared" si="250"/>
        <v>100000</v>
      </c>
      <c r="J462" s="38">
        <f t="shared" si="250"/>
        <v>0</v>
      </c>
      <c r="K462" s="38">
        <f t="shared" si="250"/>
        <v>195000</v>
      </c>
      <c r="L462" s="38">
        <f t="shared" si="250"/>
        <v>0</v>
      </c>
      <c r="M462" s="38">
        <f t="shared" si="250"/>
        <v>0</v>
      </c>
      <c r="N462" s="38">
        <f t="shared" si="250"/>
        <v>0</v>
      </c>
      <c r="O462" s="38">
        <f t="shared" si="250"/>
        <v>0</v>
      </c>
    </row>
    <row r="463" spans="1:15" ht="17.25" customHeight="1">
      <c r="A463" s="42"/>
      <c r="B463" s="40"/>
      <c r="C463" s="31">
        <v>322</v>
      </c>
      <c r="D463" s="37" t="s">
        <v>553</v>
      </c>
      <c r="E463" s="38">
        <f>E464+E465</f>
        <v>160000</v>
      </c>
      <c r="F463" s="38">
        <f>F464+F465</f>
        <v>-70000</v>
      </c>
      <c r="G463" s="38">
        <f t="shared" si="248"/>
        <v>90000</v>
      </c>
      <c r="H463" s="38">
        <f>H464+H465</f>
        <v>90000</v>
      </c>
      <c r="I463" s="38">
        <f>I464+I465</f>
        <v>0</v>
      </c>
      <c r="J463" s="38">
        <f>J464+J465</f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</row>
    <row r="464" spans="1:15" s="96" customFormat="1" ht="15" customHeight="1">
      <c r="A464" s="89" t="s">
        <v>907</v>
      </c>
      <c r="B464" s="89"/>
      <c r="C464" s="91" t="s">
        <v>275</v>
      </c>
      <c r="D464" s="92" t="s">
        <v>925</v>
      </c>
      <c r="E464" s="93">
        <v>110000</v>
      </c>
      <c r="F464" s="93">
        <f>G464-E464</f>
        <v>-60000</v>
      </c>
      <c r="G464" s="161">
        <f aca="true" t="shared" si="251" ref="G464:G475">SUM(H464:O464)</f>
        <v>50000</v>
      </c>
      <c r="H464" s="93">
        <v>50000</v>
      </c>
      <c r="I464" s="93">
        <v>0</v>
      </c>
      <c r="J464" s="95">
        <v>0</v>
      </c>
      <c r="K464" s="95">
        <v>0</v>
      </c>
      <c r="L464" s="95">
        <v>0</v>
      </c>
      <c r="M464" s="95">
        <v>0</v>
      </c>
      <c r="N464" s="95">
        <v>0</v>
      </c>
      <c r="O464" s="95">
        <v>0</v>
      </c>
    </row>
    <row r="465" spans="1:15" s="96" customFormat="1" ht="15" customHeight="1">
      <c r="A465" s="89" t="s">
        <v>908</v>
      </c>
      <c r="B465" s="89"/>
      <c r="C465" s="91">
        <v>3224</v>
      </c>
      <c r="D465" s="92" t="s">
        <v>716</v>
      </c>
      <c r="E465" s="93">
        <v>50000</v>
      </c>
      <c r="F465" s="93">
        <f>G465-E465</f>
        <v>-10000</v>
      </c>
      <c r="G465" s="161">
        <f t="shared" si="251"/>
        <v>40000</v>
      </c>
      <c r="H465" s="93">
        <v>40000</v>
      </c>
      <c r="I465" s="93">
        <v>0</v>
      </c>
      <c r="J465" s="95">
        <v>0</v>
      </c>
      <c r="K465" s="95">
        <v>0</v>
      </c>
      <c r="L465" s="95">
        <v>0</v>
      </c>
      <c r="M465" s="95">
        <v>0</v>
      </c>
      <c r="N465" s="95">
        <v>0</v>
      </c>
      <c r="O465" s="95">
        <v>0</v>
      </c>
    </row>
    <row r="466" spans="1:15" ht="17.25" customHeight="1">
      <c r="A466" s="40"/>
      <c r="B466" s="40"/>
      <c r="C466" s="31">
        <v>323</v>
      </c>
      <c r="D466" s="37" t="s">
        <v>554</v>
      </c>
      <c r="E466" s="38">
        <f>E467+E468+E469+E470+E471</f>
        <v>1297500</v>
      </c>
      <c r="F466" s="38">
        <f>F467+F468+F469+F470+F471</f>
        <v>-825000</v>
      </c>
      <c r="G466" s="38">
        <f t="shared" si="251"/>
        <v>472500</v>
      </c>
      <c r="H466" s="38">
        <f>SUM(H467:H471)</f>
        <v>177500</v>
      </c>
      <c r="I466" s="38">
        <f aca="true" t="shared" si="252" ref="I466:O466">I467+I468+I469+I470+I471+I469</f>
        <v>100000</v>
      </c>
      <c r="J466" s="38">
        <f t="shared" si="252"/>
        <v>0</v>
      </c>
      <c r="K466" s="38">
        <f t="shared" si="252"/>
        <v>195000</v>
      </c>
      <c r="L466" s="38">
        <f t="shared" si="252"/>
        <v>0</v>
      </c>
      <c r="M466" s="38">
        <f t="shared" si="252"/>
        <v>0</v>
      </c>
      <c r="N466" s="38">
        <f t="shared" si="252"/>
        <v>0</v>
      </c>
      <c r="O466" s="38">
        <f t="shared" si="252"/>
        <v>0</v>
      </c>
    </row>
    <row r="467" spans="1:15" s="96" customFormat="1" ht="14.25" customHeight="1">
      <c r="A467" s="89" t="s">
        <v>909</v>
      </c>
      <c r="B467" s="89"/>
      <c r="C467" s="91">
        <v>3232</v>
      </c>
      <c r="D467" s="92" t="s">
        <v>717</v>
      </c>
      <c r="E467" s="93">
        <v>725000</v>
      </c>
      <c r="F467" s="93">
        <f>G467-E467</f>
        <v>-425000</v>
      </c>
      <c r="G467" s="161">
        <f>SUM(H467:O467)</f>
        <v>300000</v>
      </c>
      <c r="H467" s="93">
        <v>5000</v>
      </c>
      <c r="I467" s="93">
        <v>100000</v>
      </c>
      <c r="J467" s="93">
        <v>0</v>
      </c>
      <c r="K467" s="93">
        <v>195000</v>
      </c>
      <c r="L467" s="95">
        <v>0</v>
      </c>
      <c r="M467" s="95">
        <v>0</v>
      </c>
      <c r="N467" s="95">
        <v>0</v>
      </c>
      <c r="O467" s="93">
        <v>0</v>
      </c>
    </row>
    <row r="468" spans="1:15" s="96" customFormat="1" ht="14.25" customHeight="1">
      <c r="A468" s="89" t="s">
        <v>524</v>
      </c>
      <c r="B468" s="89"/>
      <c r="C468" s="91">
        <v>3234</v>
      </c>
      <c r="D468" s="92" t="s">
        <v>32</v>
      </c>
      <c r="E468" s="93">
        <v>20000</v>
      </c>
      <c r="F468" s="93">
        <f>G468-E468</f>
        <v>0</v>
      </c>
      <c r="G468" s="94">
        <f t="shared" si="251"/>
        <v>20000</v>
      </c>
      <c r="H468" s="93">
        <v>20000</v>
      </c>
      <c r="I468" s="93">
        <v>0</v>
      </c>
      <c r="J468" s="95">
        <v>0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</row>
    <row r="469" spans="1:15" s="96" customFormat="1" ht="15" customHeight="1">
      <c r="A469" s="89" t="s">
        <v>1117</v>
      </c>
      <c r="B469" s="89"/>
      <c r="C469" s="91" t="s">
        <v>365</v>
      </c>
      <c r="D469" s="92" t="s">
        <v>366</v>
      </c>
      <c r="E469" s="93">
        <v>2500</v>
      </c>
      <c r="F469" s="93">
        <f>G469-E469</f>
        <v>0</v>
      </c>
      <c r="G469" s="94">
        <f t="shared" si="251"/>
        <v>2500</v>
      </c>
      <c r="H469" s="93">
        <v>2500</v>
      </c>
      <c r="I469" s="93">
        <v>0</v>
      </c>
      <c r="J469" s="95">
        <v>0</v>
      </c>
      <c r="K469" s="95">
        <v>0</v>
      </c>
      <c r="L469" s="95">
        <v>0</v>
      </c>
      <c r="M469" s="95">
        <v>0</v>
      </c>
      <c r="N469" s="95">
        <v>0</v>
      </c>
      <c r="O469" s="95">
        <v>0</v>
      </c>
    </row>
    <row r="470" spans="1:15" s="96" customFormat="1" ht="14.25" customHeight="1">
      <c r="A470" s="89" t="s">
        <v>664</v>
      </c>
      <c r="B470" s="89"/>
      <c r="C470" s="91" t="s">
        <v>10</v>
      </c>
      <c r="D470" s="92" t="s">
        <v>807</v>
      </c>
      <c r="E470" s="93">
        <v>500000</v>
      </c>
      <c r="F470" s="93">
        <f>G470-E470</f>
        <v>-350000</v>
      </c>
      <c r="G470" s="161">
        <f>SUM(H470:O470)</f>
        <v>150000</v>
      </c>
      <c r="H470" s="93">
        <v>150000</v>
      </c>
      <c r="I470" s="93">
        <v>0</v>
      </c>
      <c r="J470" s="93">
        <v>0</v>
      </c>
      <c r="K470" s="93">
        <v>0</v>
      </c>
      <c r="L470" s="95">
        <v>0</v>
      </c>
      <c r="M470" s="95">
        <v>0</v>
      </c>
      <c r="N470" s="95">
        <v>0</v>
      </c>
      <c r="O470" s="95">
        <v>0</v>
      </c>
    </row>
    <row r="471" spans="1:15" s="96" customFormat="1" ht="14.25" customHeight="1">
      <c r="A471" s="89" t="s">
        <v>525</v>
      </c>
      <c r="B471" s="89"/>
      <c r="C471" s="91" t="s">
        <v>356</v>
      </c>
      <c r="D471" s="92" t="s">
        <v>926</v>
      </c>
      <c r="E471" s="93">
        <v>50000</v>
      </c>
      <c r="F471" s="93">
        <f>G471-E471</f>
        <v>-50000</v>
      </c>
      <c r="G471" s="93">
        <f t="shared" si="251"/>
        <v>0</v>
      </c>
      <c r="H471" s="93">
        <v>0</v>
      </c>
      <c r="I471" s="93">
        <v>0</v>
      </c>
      <c r="J471" s="93">
        <v>0</v>
      </c>
      <c r="K471" s="93">
        <v>0</v>
      </c>
      <c r="L471" s="95">
        <v>0</v>
      </c>
      <c r="M471" s="95">
        <v>0</v>
      </c>
      <c r="N471" s="95">
        <v>0</v>
      </c>
      <c r="O471" s="95">
        <v>0</v>
      </c>
    </row>
    <row r="472" spans="1:15" s="9" customFormat="1" ht="24" customHeight="1">
      <c r="A472" s="13"/>
      <c r="B472" s="61" t="s">
        <v>669</v>
      </c>
      <c r="C472" s="186" t="s">
        <v>1127</v>
      </c>
      <c r="D472" s="187"/>
      <c r="E472" s="11">
        <f aca="true" t="shared" si="253" ref="E472:F474">E473</f>
        <v>3000000</v>
      </c>
      <c r="F472" s="11">
        <f t="shared" si="253"/>
        <v>-1900000</v>
      </c>
      <c r="G472" s="11">
        <f t="shared" si="251"/>
        <v>1100000</v>
      </c>
      <c r="H472" s="11">
        <f>H473</f>
        <v>79000</v>
      </c>
      <c r="I472" s="11">
        <f aca="true" t="shared" si="254" ref="I472:O472">I473</f>
        <v>0</v>
      </c>
      <c r="J472" s="11">
        <f t="shared" si="254"/>
        <v>100000</v>
      </c>
      <c r="K472" s="11">
        <f t="shared" si="254"/>
        <v>921000</v>
      </c>
      <c r="L472" s="11">
        <f t="shared" si="254"/>
        <v>0</v>
      </c>
      <c r="M472" s="11">
        <f t="shared" si="254"/>
        <v>0</v>
      </c>
      <c r="N472" s="11">
        <f t="shared" si="254"/>
        <v>0</v>
      </c>
      <c r="O472" s="11">
        <f t="shared" si="254"/>
        <v>0</v>
      </c>
    </row>
    <row r="473" spans="1:15" ht="21" customHeight="1">
      <c r="A473" s="42"/>
      <c r="B473" s="40"/>
      <c r="C473" s="31">
        <v>45</v>
      </c>
      <c r="D473" s="37" t="s">
        <v>762</v>
      </c>
      <c r="E473" s="38">
        <f t="shared" si="253"/>
        <v>3000000</v>
      </c>
      <c r="F473" s="38">
        <f t="shared" si="253"/>
        <v>-1900000</v>
      </c>
      <c r="G473" s="38">
        <f t="shared" si="251"/>
        <v>1100000</v>
      </c>
      <c r="H473" s="38">
        <f>H474</f>
        <v>79000</v>
      </c>
      <c r="I473" s="38">
        <f aca="true" t="shared" si="255" ref="I473:O474">I474</f>
        <v>0</v>
      </c>
      <c r="J473" s="38">
        <f t="shared" si="255"/>
        <v>100000</v>
      </c>
      <c r="K473" s="38">
        <f t="shared" si="255"/>
        <v>921000</v>
      </c>
      <c r="L473" s="38">
        <f t="shared" si="255"/>
        <v>0</v>
      </c>
      <c r="M473" s="38">
        <f t="shared" si="255"/>
        <v>0</v>
      </c>
      <c r="N473" s="38">
        <f t="shared" si="255"/>
        <v>0</v>
      </c>
      <c r="O473" s="38">
        <f t="shared" si="255"/>
        <v>0</v>
      </c>
    </row>
    <row r="474" spans="1:15" ht="18" customHeight="1">
      <c r="A474" s="42"/>
      <c r="B474" s="40"/>
      <c r="C474" s="31">
        <v>451</v>
      </c>
      <c r="D474" s="37" t="s">
        <v>763</v>
      </c>
      <c r="E474" s="38">
        <f t="shared" si="253"/>
        <v>3000000</v>
      </c>
      <c r="F474" s="38">
        <f t="shared" si="253"/>
        <v>-1900000</v>
      </c>
      <c r="G474" s="38">
        <f t="shared" si="251"/>
        <v>1100000</v>
      </c>
      <c r="H474" s="38">
        <f>H475</f>
        <v>79000</v>
      </c>
      <c r="I474" s="38">
        <f t="shared" si="255"/>
        <v>0</v>
      </c>
      <c r="J474" s="38">
        <f t="shared" si="255"/>
        <v>100000</v>
      </c>
      <c r="K474" s="38">
        <f t="shared" si="255"/>
        <v>921000</v>
      </c>
      <c r="L474" s="38">
        <f t="shared" si="255"/>
        <v>0</v>
      </c>
      <c r="M474" s="38">
        <f t="shared" si="255"/>
        <v>0</v>
      </c>
      <c r="N474" s="38">
        <f t="shared" si="255"/>
        <v>0</v>
      </c>
      <c r="O474" s="38">
        <f t="shared" si="255"/>
        <v>0</v>
      </c>
    </row>
    <row r="475" spans="1:15" s="138" customFormat="1" ht="30.75" customHeight="1">
      <c r="A475" s="89" t="s">
        <v>526</v>
      </c>
      <c r="B475" s="89"/>
      <c r="C475" s="91">
        <v>4511</v>
      </c>
      <c r="D475" s="92" t="s">
        <v>927</v>
      </c>
      <c r="E475" s="93">
        <v>3000000</v>
      </c>
      <c r="F475" s="93">
        <f>G475-E475</f>
        <v>-1900000</v>
      </c>
      <c r="G475" s="97">
        <f t="shared" si="251"/>
        <v>1100000</v>
      </c>
      <c r="H475" s="93">
        <v>79000</v>
      </c>
      <c r="I475" s="93">
        <v>0</v>
      </c>
      <c r="J475" s="93">
        <v>100000</v>
      </c>
      <c r="K475" s="93">
        <v>921000</v>
      </c>
      <c r="L475" s="95">
        <v>0</v>
      </c>
      <c r="M475" s="93">
        <v>0</v>
      </c>
      <c r="N475" s="95">
        <v>0</v>
      </c>
      <c r="O475" s="93">
        <v>0</v>
      </c>
    </row>
    <row r="476" spans="1:15" s="134" customFormat="1" ht="17.25" customHeight="1">
      <c r="A476" s="172" t="s">
        <v>2</v>
      </c>
      <c r="B476" s="173" t="s">
        <v>44</v>
      </c>
      <c r="C476" s="174" t="s">
        <v>552</v>
      </c>
      <c r="D476" s="176" t="s">
        <v>59</v>
      </c>
      <c r="E476" s="177" t="s">
        <v>1134</v>
      </c>
      <c r="F476" s="177" t="s">
        <v>905</v>
      </c>
      <c r="G476" s="174" t="s">
        <v>1148</v>
      </c>
      <c r="H476" s="175" t="s">
        <v>1133</v>
      </c>
      <c r="I476" s="175"/>
      <c r="J476" s="175"/>
      <c r="K476" s="175"/>
      <c r="L476" s="175"/>
      <c r="M476" s="175"/>
      <c r="N476" s="175"/>
      <c r="O476" s="175"/>
    </row>
    <row r="477" spans="1:15" ht="36" customHeight="1">
      <c r="A477" s="172"/>
      <c r="B477" s="172"/>
      <c r="C477" s="175"/>
      <c r="D477" s="176"/>
      <c r="E477" s="178"/>
      <c r="F477" s="178"/>
      <c r="G477" s="175"/>
      <c r="H477" s="104" t="s">
        <v>272</v>
      </c>
      <c r="I477" s="104" t="s">
        <v>45</v>
      </c>
      <c r="J477" s="104" t="s">
        <v>271</v>
      </c>
      <c r="K477" s="104" t="s">
        <v>273</v>
      </c>
      <c r="L477" s="104" t="s">
        <v>46</v>
      </c>
      <c r="M477" s="104" t="s">
        <v>731</v>
      </c>
      <c r="N477" s="104" t="s">
        <v>274</v>
      </c>
      <c r="O477" s="104" t="s">
        <v>621</v>
      </c>
    </row>
    <row r="478" spans="1:15" ht="10.5" customHeight="1">
      <c r="A478" s="55">
        <v>1</v>
      </c>
      <c r="B478" s="55">
        <v>2</v>
      </c>
      <c r="C478" s="55">
        <v>3</v>
      </c>
      <c r="D478" s="55">
        <v>4</v>
      </c>
      <c r="E478" s="55">
        <v>5</v>
      </c>
      <c r="F478" s="55">
        <v>6</v>
      </c>
      <c r="G478" s="55">
        <v>7</v>
      </c>
      <c r="H478" s="55">
        <v>8</v>
      </c>
      <c r="I478" s="55">
        <v>9</v>
      </c>
      <c r="J478" s="55">
        <v>10</v>
      </c>
      <c r="K478" s="55">
        <v>11</v>
      </c>
      <c r="L478" s="55">
        <v>12</v>
      </c>
      <c r="M478" s="55">
        <v>13</v>
      </c>
      <c r="N478" s="55">
        <v>14</v>
      </c>
      <c r="O478" s="55">
        <v>15</v>
      </c>
    </row>
    <row r="479" spans="1:15" s="9" customFormat="1" ht="24" customHeight="1">
      <c r="A479" s="13"/>
      <c r="B479" s="61" t="s">
        <v>669</v>
      </c>
      <c r="C479" s="169" t="s">
        <v>862</v>
      </c>
      <c r="D479" s="170"/>
      <c r="E479" s="11">
        <f>E480+E483</f>
        <v>80000</v>
      </c>
      <c r="F479" s="11">
        <f>F480+F483</f>
        <v>-80000</v>
      </c>
      <c r="G479" s="11">
        <f aca="true" t="shared" si="256" ref="G479:G522">SUM(H479:O479)</f>
        <v>0</v>
      </c>
      <c r="H479" s="11">
        <f aca="true" t="shared" si="257" ref="H479:O479">H480+H483</f>
        <v>0</v>
      </c>
      <c r="I479" s="11">
        <f t="shared" si="257"/>
        <v>0</v>
      </c>
      <c r="J479" s="11">
        <f t="shared" si="257"/>
        <v>0</v>
      </c>
      <c r="K479" s="11">
        <f t="shared" si="257"/>
        <v>0</v>
      </c>
      <c r="L479" s="11">
        <f t="shared" si="257"/>
        <v>0</v>
      </c>
      <c r="M479" s="11">
        <f t="shared" si="257"/>
        <v>0</v>
      </c>
      <c r="N479" s="11">
        <f t="shared" si="257"/>
        <v>0</v>
      </c>
      <c r="O479" s="11">
        <f t="shared" si="257"/>
        <v>0</v>
      </c>
    </row>
    <row r="480" spans="1:15" ht="21" customHeight="1">
      <c r="A480" s="41"/>
      <c r="B480" s="40"/>
      <c r="C480" s="31">
        <v>32</v>
      </c>
      <c r="D480" s="37" t="s">
        <v>20</v>
      </c>
      <c r="E480" s="38">
        <f>E481</f>
        <v>30000</v>
      </c>
      <c r="F480" s="38">
        <f>F481</f>
        <v>-30000</v>
      </c>
      <c r="G480" s="39">
        <f t="shared" si="256"/>
        <v>0</v>
      </c>
      <c r="H480" s="38">
        <f>H481</f>
        <v>0</v>
      </c>
      <c r="I480" s="38">
        <f>I481</f>
        <v>0</v>
      </c>
      <c r="J480" s="38">
        <f aca="true" t="shared" si="258" ref="J480:O480">J481</f>
        <v>0</v>
      </c>
      <c r="K480" s="38">
        <f t="shared" si="258"/>
        <v>0</v>
      </c>
      <c r="L480" s="38">
        <f t="shared" si="258"/>
        <v>0</v>
      </c>
      <c r="M480" s="38">
        <f t="shared" si="258"/>
        <v>0</v>
      </c>
      <c r="N480" s="38">
        <f t="shared" si="258"/>
        <v>0</v>
      </c>
      <c r="O480" s="38">
        <f t="shared" si="258"/>
        <v>0</v>
      </c>
    </row>
    <row r="481" spans="1:15" ht="18" customHeight="1">
      <c r="A481" s="41"/>
      <c r="B481" s="40"/>
      <c r="C481" s="31">
        <v>322</v>
      </c>
      <c r="D481" s="37" t="s">
        <v>24</v>
      </c>
      <c r="E481" s="38">
        <f>E482</f>
        <v>30000</v>
      </c>
      <c r="F481" s="38">
        <f>F482</f>
        <v>-30000</v>
      </c>
      <c r="G481" s="39">
        <f t="shared" si="256"/>
        <v>0</v>
      </c>
      <c r="H481" s="38">
        <f>H482</f>
        <v>0</v>
      </c>
      <c r="I481" s="38">
        <f aca="true" t="shared" si="259" ref="I481:O481">I482</f>
        <v>0</v>
      </c>
      <c r="J481" s="38">
        <f t="shared" si="259"/>
        <v>0</v>
      </c>
      <c r="K481" s="38">
        <f t="shared" si="259"/>
        <v>0</v>
      </c>
      <c r="L481" s="38">
        <f t="shared" si="259"/>
        <v>0</v>
      </c>
      <c r="M481" s="38">
        <f t="shared" si="259"/>
        <v>0</v>
      </c>
      <c r="N481" s="38">
        <f t="shared" si="259"/>
        <v>0</v>
      </c>
      <c r="O481" s="38">
        <f t="shared" si="259"/>
        <v>0</v>
      </c>
    </row>
    <row r="482" spans="1:15" s="96" customFormat="1" ht="14.25" customHeight="1">
      <c r="A482" s="89" t="s">
        <v>527</v>
      </c>
      <c r="B482" s="89"/>
      <c r="C482" s="91">
        <v>3225</v>
      </c>
      <c r="D482" s="92" t="s">
        <v>28</v>
      </c>
      <c r="E482" s="93">
        <v>30000</v>
      </c>
      <c r="F482" s="93">
        <f>G482-E482</f>
        <v>-30000</v>
      </c>
      <c r="G482" s="102">
        <f t="shared" si="256"/>
        <v>0</v>
      </c>
      <c r="H482" s="93">
        <v>0</v>
      </c>
      <c r="I482" s="93">
        <v>0</v>
      </c>
      <c r="J482" s="95">
        <v>0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</row>
    <row r="483" spans="1:15" ht="20.25" customHeight="1">
      <c r="A483" s="40"/>
      <c r="B483" s="40"/>
      <c r="C483" s="31" t="s">
        <v>306</v>
      </c>
      <c r="D483" s="37" t="s">
        <v>795</v>
      </c>
      <c r="E483" s="38">
        <f>E484</f>
        <v>50000</v>
      </c>
      <c r="F483" s="38">
        <f>F484</f>
        <v>-50000</v>
      </c>
      <c r="G483" s="38">
        <f t="shared" si="256"/>
        <v>0</v>
      </c>
      <c r="H483" s="38">
        <f>H484</f>
        <v>0</v>
      </c>
      <c r="I483" s="38">
        <f aca="true" t="shared" si="260" ref="I483:O484">I484</f>
        <v>0</v>
      </c>
      <c r="J483" s="38">
        <f t="shared" si="260"/>
        <v>0</v>
      </c>
      <c r="K483" s="38">
        <f t="shared" si="260"/>
        <v>0</v>
      </c>
      <c r="L483" s="38">
        <f t="shared" si="260"/>
        <v>0</v>
      </c>
      <c r="M483" s="38">
        <f t="shared" si="260"/>
        <v>0</v>
      </c>
      <c r="N483" s="38">
        <f t="shared" si="260"/>
        <v>0</v>
      </c>
      <c r="O483" s="38">
        <f t="shared" si="260"/>
        <v>0</v>
      </c>
    </row>
    <row r="484" spans="1:15" ht="18" customHeight="1">
      <c r="A484" s="40"/>
      <c r="B484" s="40"/>
      <c r="C484" s="31" t="s">
        <v>106</v>
      </c>
      <c r="D484" s="37" t="s">
        <v>784</v>
      </c>
      <c r="E484" s="38">
        <f>E485</f>
        <v>50000</v>
      </c>
      <c r="F484" s="38">
        <f>F485</f>
        <v>-50000</v>
      </c>
      <c r="G484" s="38">
        <f t="shared" si="256"/>
        <v>0</v>
      </c>
      <c r="H484" s="38">
        <f>H485</f>
        <v>0</v>
      </c>
      <c r="I484" s="38">
        <f t="shared" si="260"/>
        <v>0</v>
      </c>
      <c r="J484" s="38">
        <f t="shared" si="260"/>
        <v>0</v>
      </c>
      <c r="K484" s="38">
        <f t="shared" si="260"/>
        <v>0</v>
      </c>
      <c r="L484" s="38">
        <f t="shared" si="260"/>
        <v>0</v>
      </c>
      <c r="M484" s="38">
        <f t="shared" si="260"/>
        <v>0</v>
      </c>
      <c r="N484" s="38">
        <f t="shared" si="260"/>
        <v>0</v>
      </c>
      <c r="O484" s="38">
        <f t="shared" si="260"/>
        <v>0</v>
      </c>
    </row>
    <row r="485" spans="1:15" s="96" customFormat="1" ht="14.25" customHeight="1">
      <c r="A485" s="89" t="s">
        <v>528</v>
      </c>
      <c r="B485" s="89"/>
      <c r="C485" s="91" t="s">
        <v>107</v>
      </c>
      <c r="D485" s="92" t="s">
        <v>928</v>
      </c>
      <c r="E485" s="93">
        <v>50000</v>
      </c>
      <c r="F485" s="93">
        <f>G485-E485</f>
        <v>-50000</v>
      </c>
      <c r="G485" s="97">
        <f t="shared" si="256"/>
        <v>0</v>
      </c>
      <c r="H485" s="93">
        <v>0</v>
      </c>
      <c r="I485" s="93">
        <v>0</v>
      </c>
      <c r="J485" s="95">
        <v>0</v>
      </c>
      <c r="K485" s="93">
        <v>0</v>
      </c>
      <c r="L485" s="95">
        <v>0</v>
      </c>
      <c r="M485" s="93">
        <v>0</v>
      </c>
      <c r="N485" s="95">
        <v>0</v>
      </c>
      <c r="O485" s="95">
        <v>0</v>
      </c>
    </row>
    <row r="486" spans="1:15" s="9" customFormat="1" ht="24" customHeight="1">
      <c r="A486" s="13"/>
      <c r="B486" s="61" t="s">
        <v>669</v>
      </c>
      <c r="C486" s="188" t="s">
        <v>863</v>
      </c>
      <c r="D486" s="187"/>
      <c r="E486" s="11">
        <f aca="true" t="shared" si="261" ref="E486:F488">E487</f>
        <v>250000</v>
      </c>
      <c r="F486" s="11">
        <f t="shared" si="261"/>
        <v>-180000</v>
      </c>
      <c r="G486" s="11">
        <f t="shared" si="256"/>
        <v>70000</v>
      </c>
      <c r="H486" s="11">
        <f>H487</f>
        <v>20000</v>
      </c>
      <c r="I486" s="11">
        <f aca="true" t="shared" si="262" ref="I486:O486">I487</f>
        <v>0</v>
      </c>
      <c r="J486" s="11">
        <f t="shared" si="262"/>
        <v>0</v>
      </c>
      <c r="K486" s="11">
        <f t="shared" si="262"/>
        <v>50000</v>
      </c>
      <c r="L486" s="11">
        <f t="shared" si="262"/>
        <v>0</v>
      </c>
      <c r="M486" s="11">
        <f t="shared" si="262"/>
        <v>0</v>
      </c>
      <c r="N486" s="11">
        <f t="shared" si="262"/>
        <v>0</v>
      </c>
      <c r="O486" s="11">
        <f t="shared" si="262"/>
        <v>0</v>
      </c>
    </row>
    <row r="487" spans="1:15" ht="21" customHeight="1">
      <c r="A487" s="42"/>
      <c r="B487" s="40"/>
      <c r="C487" s="31">
        <v>45</v>
      </c>
      <c r="D487" s="37" t="s">
        <v>762</v>
      </c>
      <c r="E487" s="38">
        <f t="shared" si="261"/>
        <v>250000</v>
      </c>
      <c r="F487" s="38">
        <f t="shared" si="261"/>
        <v>-180000</v>
      </c>
      <c r="G487" s="38">
        <f t="shared" si="256"/>
        <v>70000</v>
      </c>
      <c r="H487" s="38">
        <f>H488</f>
        <v>20000</v>
      </c>
      <c r="I487" s="38">
        <f aca="true" t="shared" si="263" ref="I487:O488">I488</f>
        <v>0</v>
      </c>
      <c r="J487" s="38">
        <f t="shared" si="263"/>
        <v>0</v>
      </c>
      <c r="K487" s="38">
        <f t="shared" si="263"/>
        <v>50000</v>
      </c>
      <c r="L487" s="38">
        <f t="shared" si="263"/>
        <v>0</v>
      </c>
      <c r="M487" s="38">
        <f t="shared" si="263"/>
        <v>0</v>
      </c>
      <c r="N487" s="38">
        <f t="shared" si="263"/>
        <v>0</v>
      </c>
      <c r="O487" s="38">
        <f t="shared" si="263"/>
        <v>0</v>
      </c>
    </row>
    <row r="488" spans="1:15" ht="18" customHeight="1">
      <c r="A488" s="42"/>
      <c r="B488" s="40"/>
      <c r="C488" s="31">
        <v>451</v>
      </c>
      <c r="D488" s="37" t="s">
        <v>763</v>
      </c>
      <c r="E488" s="38">
        <f t="shared" si="261"/>
        <v>250000</v>
      </c>
      <c r="F488" s="38">
        <f t="shared" si="261"/>
        <v>-180000</v>
      </c>
      <c r="G488" s="38">
        <f t="shared" si="256"/>
        <v>70000</v>
      </c>
      <c r="H488" s="38">
        <f>H489</f>
        <v>20000</v>
      </c>
      <c r="I488" s="38">
        <f t="shared" si="263"/>
        <v>0</v>
      </c>
      <c r="J488" s="38">
        <f t="shared" si="263"/>
        <v>0</v>
      </c>
      <c r="K488" s="38">
        <f t="shared" si="263"/>
        <v>50000</v>
      </c>
      <c r="L488" s="38">
        <f t="shared" si="263"/>
        <v>0</v>
      </c>
      <c r="M488" s="38">
        <f t="shared" si="263"/>
        <v>0</v>
      </c>
      <c r="N488" s="38">
        <f t="shared" si="263"/>
        <v>0</v>
      </c>
      <c r="O488" s="38">
        <f t="shared" si="263"/>
        <v>0</v>
      </c>
    </row>
    <row r="489" spans="1:15" s="96" customFormat="1" ht="14.25" customHeight="1">
      <c r="A489" s="89" t="s">
        <v>529</v>
      </c>
      <c r="B489" s="89"/>
      <c r="C489" s="91">
        <v>4511</v>
      </c>
      <c r="D489" s="92" t="s">
        <v>929</v>
      </c>
      <c r="E489" s="93">
        <v>250000</v>
      </c>
      <c r="F489" s="93">
        <f>G489-E489</f>
        <v>-180000</v>
      </c>
      <c r="G489" s="97">
        <f t="shared" si="256"/>
        <v>70000</v>
      </c>
      <c r="H489" s="93">
        <v>20000</v>
      </c>
      <c r="I489" s="93">
        <v>0</v>
      </c>
      <c r="J489" s="93">
        <v>0</v>
      </c>
      <c r="K489" s="93">
        <v>50000</v>
      </c>
      <c r="L489" s="95">
        <v>0</v>
      </c>
      <c r="M489" s="93">
        <v>0</v>
      </c>
      <c r="N489" s="95">
        <v>0</v>
      </c>
      <c r="O489" s="93">
        <v>0</v>
      </c>
    </row>
    <row r="490" spans="1:15" s="9" customFormat="1" ht="24" customHeight="1">
      <c r="A490" s="13"/>
      <c r="B490" s="61" t="s">
        <v>669</v>
      </c>
      <c r="C490" s="169" t="s">
        <v>864</v>
      </c>
      <c r="D490" s="170"/>
      <c r="E490" s="11">
        <f>E491+E497+E502</f>
        <v>0</v>
      </c>
      <c r="F490" s="11">
        <f>F491+F497+F502</f>
        <v>0</v>
      </c>
      <c r="G490" s="11">
        <f t="shared" si="256"/>
        <v>0</v>
      </c>
      <c r="H490" s="11">
        <f aca="true" t="shared" si="264" ref="H490:O490">H491+H497+H502</f>
        <v>0</v>
      </c>
      <c r="I490" s="11">
        <f t="shared" si="264"/>
        <v>0</v>
      </c>
      <c r="J490" s="11">
        <f t="shared" si="264"/>
        <v>0</v>
      </c>
      <c r="K490" s="11">
        <f t="shared" si="264"/>
        <v>0</v>
      </c>
      <c r="L490" s="11">
        <f t="shared" si="264"/>
        <v>0</v>
      </c>
      <c r="M490" s="11">
        <f t="shared" si="264"/>
        <v>0</v>
      </c>
      <c r="N490" s="11">
        <f t="shared" si="264"/>
        <v>0</v>
      </c>
      <c r="O490" s="11">
        <f t="shared" si="264"/>
        <v>0</v>
      </c>
    </row>
    <row r="491" spans="1:15" ht="21" customHeight="1">
      <c r="A491" s="31"/>
      <c r="B491" s="58"/>
      <c r="C491" s="31">
        <v>31</v>
      </c>
      <c r="D491" s="37" t="s">
        <v>15</v>
      </c>
      <c r="E491" s="38">
        <f>E492+E494</f>
        <v>0</v>
      </c>
      <c r="F491" s="38">
        <f>F492+F494</f>
        <v>0</v>
      </c>
      <c r="G491" s="38">
        <f aca="true" t="shared" si="265" ref="G491:G511">SUM(H491:O491)</f>
        <v>0</v>
      </c>
      <c r="H491" s="38">
        <f aca="true" t="shared" si="266" ref="H491:O491">H492+H494</f>
        <v>0</v>
      </c>
      <c r="I491" s="38">
        <f t="shared" si="266"/>
        <v>0</v>
      </c>
      <c r="J491" s="38">
        <f t="shared" si="266"/>
        <v>0</v>
      </c>
      <c r="K491" s="38">
        <f t="shared" si="266"/>
        <v>0</v>
      </c>
      <c r="L491" s="38">
        <f t="shared" si="266"/>
        <v>0</v>
      </c>
      <c r="M491" s="38">
        <f t="shared" si="266"/>
        <v>0</v>
      </c>
      <c r="N491" s="38">
        <f t="shared" si="266"/>
        <v>0</v>
      </c>
      <c r="O491" s="38">
        <f t="shared" si="266"/>
        <v>0</v>
      </c>
    </row>
    <row r="492" spans="1:15" ht="18" customHeight="1">
      <c r="A492" s="31"/>
      <c r="B492" s="58"/>
      <c r="C492" s="31">
        <v>311</v>
      </c>
      <c r="D492" s="37" t="s">
        <v>336</v>
      </c>
      <c r="E492" s="38">
        <f>SUM(E493:E493)</f>
        <v>0</v>
      </c>
      <c r="F492" s="38">
        <f>SUM(F493:F493)</f>
        <v>0</v>
      </c>
      <c r="G492" s="39">
        <f t="shared" si="265"/>
        <v>0</v>
      </c>
      <c r="H492" s="38">
        <f aca="true" t="shared" si="267" ref="H492:O492">SUM(H493:H493)</f>
        <v>0</v>
      </c>
      <c r="I492" s="38">
        <f t="shared" si="267"/>
        <v>0</v>
      </c>
      <c r="J492" s="38">
        <f t="shared" si="267"/>
        <v>0</v>
      </c>
      <c r="K492" s="38">
        <f t="shared" si="267"/>
        <v>0</v>
      </c>
      <c r="L492" s="38">
        <f t="shared" si="267"/>
        <v>0</v>
      </c>
      <c r="M492" s="38">
        <f t="shared" si="267"/>
        <v>0</v>
      </c>
      <c r="N492" s="38">
        <f t="shared" si="267"/>
        <v>0</v>
      </c>
      <c r="O492" s="38">
        <f t="shared" si="267"/>
        <v>0</v>
      </c>
    </row>
    <row r="493" spans="1:15" s="96" customFormat="1" ht="15" customHeight="1">
      <c r="A493" s="89"/>
      <c r="B493" s="90"/>
      <c r="C493" s="91">
        <v>3111</v>
      </c>
      <c r="D493" s="92" t="s">
        <v>16</v>
      </c>
      <c r="E493" s="93">
        <v>0</v>
      </c>
      <c r="F493" s="93">
        <f>G493-E493</f>
        <v>0</v>
      </c>
      <c r="G493" s="102">
        <f t="shared" si="265"/>
        <v>0</v>
      </c>
      <c r="H493" s="93">
        <v>0</v>
      </c>
      <c r="I493" s="93">
        <v>0</v>
      </c>
      <c r="J493" s="95">
        <v>0</v>
      </c>
      <c r="K493" s="93">
        <v>0</v>
      </c>
      <c r="L493" s="95">
        <v>0</v>
      </c>
      <c r="M493" s="95">
        <v>0</v>
      </c>
      <c r="N493" s="95">
        <v>0</v>
      </c>
      <c r="O493" s="93">
        <v>0</v>
      </c>
    </row>
    <row r="494" spans="1:15" ht="18" customHeight="1">
      <c r="A494" s="40"/>
      <c r="B494" s="58"/>
      <c r="C494" s="31">
        <v>313</v>
      </c>
      <c r="D494" s="37" t="s">
        <v>19</v>
      </c>
      <c r="E494" s="38">
        <f>SUM(E495:E496)</f>
        <v>0</v>
      </c>
      <c r="F494" s="38">
        <f>SUM(F495:F496)</f>
        <v>0</v>
      </c>
      <c r="G494" s="39">
        <f t="shared" si="265"/>
        <v>0</v>
      </c>
      <c r="H494" s="38">
        <f aca="true" t="shared" si="268" ref="H494:O494">SUM(H495:H496)</f>
        <v>0</v>
      </c>
      <c r="I494" s="38">
        <f t="shared" si="268"/>
        <v>0</v>
      </c>
      <c r="J494" s="38">
        <f t="shared" si="268"/>
        <v>0</v>
      </c>
      <c r="K494" s="38">
        <f t="shared" si="268"/>
        <v>0</v>
      </c>
      <c r="L494" s="38">
        <f t="shared" si="268"/>
        <v>0</v>
      </c>
      <c r="M494" s="38">
        <f t="shared" si="268"/>
        <v>0</v>
      </c>
      <c r="N494" s="38">
        <f t="shared" si="268"/>
        <v>0</v>
      </c>
      <c r="O494" s="38">
        <f t="shared" si="268"/>
        <v>0</v>
      </c>
    </row>
    <row r="495" spans="1:15" s="96" customFormat="1" ht="15" customHeight="1">
      <c r="A495" s="89"/>
      <c r="B495" s="89"/>
      <c r="C495" s="91">
        <v>3132</v>
      </c>
      <c r="D495" s="92" t="s">
        <v>337</v>
      </c>
      <c r="E495" s="93">
        <v>0</v>
      </c>
      <c r="F495" s="93">
        <f>G495-E495</f>
        <v>0</v>
      </c>
      <c r="G495" s="94">
        <f t="shared" si="265"/>
        <v>0</v>
      </c>
      <c r="H495" s="93">
        <v>0</v>
      </c>
      <c r="I495" s="93">
        <v>0</v>
      </c>
      <c r="J495" s="95">
        <v>0</v>
      </c>
      <c r="K495" s="93">
        <v>0</v>
      </c>
      <c r="L495" s="95">
        <v>0</v>
      </c>
      <c r="M495" s="95">
        <v>0</v>
      </c>
      <c r="N495" s="95">
        <v>0</v>
      </c>
      <c r="O495" s="93">
        <v>0</v>
      </c>
    </row>
    <row r="496" spans="1:15" s="96" customFormat="1" ht="15" customHeight="1">
      <c r="A496" s="89"/>
      <c r="B496" s="89"/>
      <c r="C496" s="91">
        <v>3133</v>
      </c>
      <c r="D496" s="92" t="s">
        <v>338</v>
      </c>
      <c r="E496" s="93">
        <v>0</v>
      </c>
      <c r="F496" s="93">
        <f>G496-E496</f>
        <v>0</v>
      </c>
      <c r="G496" s="94">
        <f t="shared" si="265"/>
        <v>0</v>
      </c>
      <c r="H496" s="93">
        <v>0</v>
      </c>
      <c r="I496" s="93">
        <v>0</v>
      </c>
      <c r="J496" s="95">
        <v>0</v>
      </c>
      <c r="K496" s="93">
        <v>0</v>
      </c>
      <c r="L496" s="95">
        <v>0</v>
      </c>
      <c r="M496" s="95">
        <v>0</v>
      </c>
      <c r="N496" s="95">
        <v>0</v>
      </c>
      <c r="O496" s="93">
        <v>0</v>
      </c>
    </row>
    <row r="497" spans="1:15" ht="21" customHeight="1">
      <c r="A497" s="40"/>
      <c r="B497" s="40"/>
      <c r="C497" s="31">
        <v>32</v>
      </c>
      <c r="D497" s="37" t="s">
        <v>20</v>
      </c>
      <c r="E497" s="38">
        <f>E498+E500</f>
        <v>0</v>
      </c>
      <c r="F497" s="38">
        <f>F498+F500</f>
        <v>0</v>
      </c>
      <c r="G497" s="38">
        <f t="shared" si="265"/>
        <v>0</v>
      </c>
      <c r="H497" s="38">
        <f aca="true" t="shared" si="269" ref="H497:O497">H498+H500</f>
        <v>0</v>
      </c>
      <c r="I497" s="38">
        <f t="shared" si="269"/>
        <v>0</v>
      </c>
      <c r="J497" s="38">
        <f t="shared" si="269"/>
        <v>0</v>
      </c>
      <c r="K497" s="38">
        <f t="shared" si="269"/>
        <v>0</v>
      </c>
      <c r="L497" s="38">
        <f t="shared" si="269"/>
        <v>0</v>
      </c>
      <c r="M497" s="38">
        <f t="shared" si="269"/>
        <v>0</v>
      </c>
      <c r="N497" s="38">
        <f t="shared" si="269"/>
        <v>0</v>
      </c>
      <c r="O497" s="38">
        <f t="shared" si="269"/>
        <v>0</v>
      </c>
    </row>
    <row r="498" spans="1:15" ht="18" customHeight="1">
      <c r="A498" s="40"/>
      <c r="B498" s="40"/>
      <c r="C498" s="31">
        <v>321</v>
      </c>
      <c r="D498" s="37" t="s">
        <v>21</v>
      </c>
      <c r="E498" s="38">
        <v>0</v>
      </c>
      <c r="F498" s="38">
        <f>F499</f>
        <v>0</v>
      </c>
      <c r="G498" s="39">
        <f t="shared" si="265"/>
        <v>0</v>
      </c>
      <c r="H498" s="38">
        <f aca="true" t="shared" si="270" ref="H498:O498">H499</f>
        <v>0</v>
      </c>
      <c r="I498" s="38">
        <f t="shared" si="270"/>
        <v>0</v>
      </c>
      <c r="J498" s="38">
        <f t="shared" si="270"/>
        <v>0</v>
      </c>
      <c r="K498" s="38">
        <f t="shared" si="270"/>
        <v>0</v>
      </c>
      <c r="L498" s="38">
        <f t="shared" si="270"/>
        <v>0</v>
      </c>
      <c r="M498" s="38">
        <f t="shared" si="270"/>
        <v>0</v>
      </c>
      <c r="N498" s="38">
        <f t="shared" si="270"/>
        <v>0</v>
      </c>
      <c r="O498" s="38">
        <f t="shared" si="270"/>
        <v>0</v>
      </c>
    </row>
    <row r="499" spans="1:15" s="96" customFormat="1" ht="15" customHeight="1">
      <c r="A499" s="89"/>
      <c r="B499" s="89"/>
      <c r="C499" s="91" t="s">
        <v>53</v>
      </c>
      <c r="D499" s="92" t="s">
        <v>54</v>
      </c>
      <c r="E499" s="93">
        <v>0</v>
      </c>
      <c r="F499" s="93">
        <f>G499-E499</f>
        <v>0</v>
      </c>
      <c r="G499" s="94">
        <f t="shared" si="265"/>
        <v>0</v>
      </c>
      <c r="H499" s="93">
        <v>0</v>
      </c>
      <c r="I499" s="93">
        <v>0</v>
      </c>
      <c r="J499" s="95">
        <v>0</v>
      </c>
      <c r="K499" s="93">
        <v>0</v>
      </c>
      <c r="L499" s="95">
        <v>0</v>
      </c>
      <c r="M499" s="95">
        <v>0</v>
      </c>
      <c r="N499" s="95">
        <v>0</v>
      </c>
      <c r="O499" s="95">
        <v>0</v>
      </c>
    </row>
    <row r="500" spans="1:15" ht="17.25" customHeight="1">
      <c r="A500" s="40"/>
      <c r="B500" s="40"/>
      <c r="C500" s="31">
        <v>323</v>
      </c>
      <c r="D500" s="37" t="s">
        <v>554</v>
      </c>
      <c r="E500" s="38">
        <f>E501</f>
        <v>0</v>
      </c>
      <c r="F500" s="38">
        <f>F501</f>
        <v>0</v>
      </c>
      <c r="G500" s="38">
        <f t="shared" si="265"/>
        <v>0</v>
      </c>
      <c r="H500" s="38">
        <f>H501</f>
        <v>0</v>
      </c>
      <c r="I500" s="38">
        <f aca="true" t="shared" si="271" ref="I500:O500">I501</f>
        <v>0</v>
      </c>
      <c r="J500" s="38">
        <f t="shared" si="271"/>
        <v>0</v>
      </c>
      <c r="K500" s="38">
        <f t="shared" si="271"/>
        <v>0</v>
      </c>
      <c r="L500" s="38">
        <f t="shared" si="271"/>
        <v>0</v>
      </c>
      <c r="M500" s="38">
        <f t="shared" si="271"/>
        <v>0</v>
      </c>
      <c r="N500" s="38">
        <f t="shared" si="271"/>
        <v>0</v>
      </c>
      <c r="O500" s="38">
        <f t="shared" si="271"/>
        <v>0</v>
      </c>
    </row>
    <row r="501" spans="1:15" s="96" customFormat="1" ht="14.25" customHeight="1">
      <c r="A501" s="89" t="s">
        <v>665</v>
      </c>
      <c r="B501" s="89"/>
      <c r="C501" s="91" t="s">
        <v>10</v>
      </c>
      <c r="D501" s="92" t="s">
        <v>807</v>
      </c>
      <c r="E501" s="93">
        <v>0</v>
      </c>
      <c r="F501" s="93">
        <f>G501-E501</f>
        <v>0</v>
      </c>
      <c r="G501" s="93">
        <f t="shared" si="265"/>
        <v>0</v>
      </c>
      <c r="H501" s="93">
        <v>0</v>
      </c>
      <c r="I501" s="93">
        <v>0</v>
      </c>
      <c r="J501" s="93">
        <v>0</v>
      </c>
      <c r="K501" s="93">
        <v>0</v>
      </c>
      <c r="L501" s="95">
        <v>0</v>
      </c>
      <c r="M501" s="95">
        <v>0</v>
      </c>
      <c r="N501" s="95">
        <v>0</v>
      </c>
      <c r="O501" s="95">
        <v>0</v>
      </c>
    </row>
    <row r="502" spans="1:15" ht="21" customHeight="1">
      <c r="A502" s="42"/>
      <c r="B502" s="40"/>
      <c r="C502" s="31">
        <v>45</v>
      </c>
      <c r="D502" s="37" t="s">
        <v>762</v>
      </c>
      <c r="E502" s="38">
        <f>E503</f>
        <v>0</v>
      </c>
      <c r="F502" s="38">
        <f>F503</f>
        <v>0</v>
      </c>
      <c r="G502" s="38">
        <f t="shared" si="265"/>
        <v>0</v>
      </c>
      <c r="H502" s="38">
        <f>H503</f>
        <v>0</v>
      </c>
      <c r="I502" s="38">
        <f aca="true" t="shared" si="272" ref="I502:O503">I503</f>
        <v>0</v>
      </c>
      <c r="J502" s="38">
        <f t="shared" si="272"/>
        <v>0</v>
      </c>
      <c r="K502" s="38">
        <f t="shared" si="272"/>
        <v>0</v>
      </c>
      <c r="L502" s="38">
        <f t="shared" si="272"/>
        <v>0</v>
      </c>
      <c r="M502" s="38">
        <f t="shared" si="272"/>
        <v>0</v>
      </c>
      <c r="N502" s="38">
        <f t="shared" si="272"/>
        <v>0</v>
      </c>
      <c r="O502" s="38">
        <f t="shared" si="272"/>
        <v>0</v>
      </c>
    </row>
    <row r="503" spans="1:15" ht="18" customHeight="1">
      <c r="A503" s="42"/>
      <c r="B503" s="40"/>
      <c r="C503" s="31">
        <v>451</v>
      </c>
      <c r="D503" s="37" t="s">
        <v>763</v>
      </c>
      <c r="E503" s="38">
        <f>E504</f>
        <v>0</v>
      </c>
      <c r="F503" s="38">
        <f>F504</f>
        <v>0</v>
      </c>
      <c r="G503" s="38">
        <f t="shared" si="265"/>
        <v>0</v>
      </c>
      <c r="H503" s="38">
        <f>H504</f>
        <v>0</v>
      </c>
      <c r="I503" s="38">
        <f t="shared" si="272"/>
        <v>0</v>
      </c>
      <c r="J503" s="38">
        <f t="shared" si="272"/>
        <v>0</v>
      </c>
      <c r="K503" s="38">
        <f t="shared" si="272"/>
        <v>0</v>
      </c>
      <c r="L503" s="38">
        <f t="shared" si="272"/>
        <v>0</v>
      </c>
      <c r="M503" s="38">
        <f t="shared" si="272"/>
        <v>0</v>
      </c>
      <c r="N503" s="38">
        <f t="shared" si="272"/>
        <v>0</v>
      </c>
      <c r="O503" s="38">
        <f t="shared" si="272"/>
        <v>0</v>
      </c>
    </row>
    <row r="504" spans="1:15" s="96" customFormat="1" ht="14.25" customHeight="1">
      <c r="A504" s="89" t="s">
        <v>530</v>
      </c>
      <c r="B504" s="89"/>
      <c r="C504" s="91">
        <v>4511</v>
      </c>
      <c r="D504" s="92" t="s">
        <v>910</v>
      </c>
      <c r="E504" s="93">
        <v>0</v>
      </c>
      <c r="F504" s="93">
        <f>G504-E504</f>
        <v>0</v>
      </c>
      <c r="G504" s="97">
        <f t="shared" si="265"/>
        <v>0</v>
      </c>
      <c r="H504" s="93">
        <v>0</v>
      </c>
      <c r="I504" s="93">
        <v>0</v>
      </c>
      <c r="J504" s="93">
        <v>0</v>
      </c>
      <c r="K504" s="93">
        <v>0</v>
      </c>
      <c r="L504" s="95">
        <v>0</v>
      </c>
      <c r="M504" s="93">
        <v>0</v>
      </c>
      <c r="N504" s="95">
        <v>0</v>
      </c>
      <c r="O504" s="93">
        <v>0</v>
      </c>
    </row>
    <row r="505" spans="1:15" s="9" customFormat="1" ht="24" customHeight="1">
      <c r="A505" s="13"/>
      <c r="B505" s="61" t="s">
        <v>669</v>
      </c>
      <c r="C505" s="171" t="s">
        <v>1120</v>
      </c>
      <c r="D505" s="170"/>
      <c r="E505" s="11">
        <f>E506</f>
        <v>1700000</v>
      </c>
      <c r="F505" s="11">
        <f>F506</f>
        <v>315000</v>
      </c>
      <c r="G505" s="11">
        <f>SUM(H505:O505)</f>
        <v>2015000</v>
      </c>
      <c r="H505" s="11">
        <f>H506</f>
        <v>0</v>
      </c>
      <c r="I505" s="11">
        <f aca="true" t="shared" si="273" ref="I505:O506">I506</f>
        <v>500000</v>
      </c>
      <c r="J505" s="11">
        <f t="shared" si="273"/>
        <v>100000</v>
      </c>
      <c r="K505" s="11">
        <f t="shared" si="273"/>
        <v>100000</v>
      </c>
      <c r="L505" s="11">
        <f t="shared" si="273"/>
        <v>0</v>
      </c>
      <c r="M505" s="11">
        <f t="shared" si="273"/>
        <v>0</v>
      </c>
      <c r="N505" s="11">
        <f t="shared" si="273"/>
        <v>0</v>
      </c>
      <c r="O505" s="11">
        <f t="shared" si="273"/>
        <v>1315000</v>
      </c>
    </row>
    <row r="506" spans="1:15" ht="21" customHeight="1">
      <c r="A506" s="42"/>
      <c r="B506" s="40"/>
      <c r="C506" s="31">
        <v>45</v>
      </c>
      <c r="D506" s="37" t="s">
        <v>762</v>
      </c>
      <c r="E506" s="38">
        <f>E507</f>
        <v>1700000</v>
      </c>
      <c r="F506" s="38">
        <f>F507</f>
        <v>315000</v>
      </c>
      <c r="G506" s="38">
        <f t="shared" si="265"/>
        <v>2015000</v>
      </c>
      <c r="H506" s="38">
        <f>H507</f>
        <v>0</v>
      </c>
      <c r="I506" s="38">
        <f t="shared" si="273"/>
        <v>500000</v>
      </c>
      <c r="J506" s="38">
        <f t="shared" si="273"/>
        <v>100000</v>
      </c>
      <c r="K506" s="38">
        <f t="shared" si="273"/>
        <v>100000</v>
      </c>
      <c r="L506" s="38">
        <f t="shared" si="273"/>
        <v>0</v>
      </c>
      <c r="M506" s="38">
        <f t="shared" si="273"/>
        <v>0</v>
      </c>
      <c r="N506" s="38">
        <f t="shared" si="273"/>
        <v>0</v>
      </c>
      <c r="O506" s="38">
        <f t="shared" si="273"/>
        <v>1315000</v>
      </c>
    </row>
    <row r="507" spans="1:15" s="145" customFormat="1" ht="18" customHeight="1">
      <c r="A507" s="42"/>
      <c r="B507" s="40"/>
      <c r="C507" s="31">
        <v>451</v>
      </c>
      <c r="D507" s="37" t="s">
        <v>763</v>
      </c>
      <c r="E507" s="38">
        <f>E511</f>
        <v>1700000</v>
      </c>
      <c r="F507" s="38">
        <f>F511</f>
        <v>315000</v>
      </c>
      <c r="G507" s="38">
        <f t="shared" si="265"/>
        <v>2015000</v>
      </c>
      <c r="H507" s="38">
        <f aca="true" t="shared" si="274" ref="H507:N507">H511</f>
        <v>0</v>
      </c>
      <c r="I507" s="38">
        <f t="shared" si="274"/>
        <v>500000</v>
      </c>
      <c r="J507" s="38">
        <f t="shared" si="274"/>
        <v>100000</v>
      </c>
      <c r="K507" s="38">
        <f t="shared" si="274"/>
        <v>100000</v>
      </c>
      <c r="L507" s="38">
        <f t="shared" si="274"/>
        <v>0</v>
      </c>
      <c r="M507" s="38">
        <f t="shared" si="274"/>
        <v>0</v>
      </c>
      <c r="N507" s="38">
        <f t="shared" si="274"/>
        <v>0</v>
      </c>
      <c r="O507" s="38">
        <f>O511</f>
        <v>1315000</v>
      </c>
    </row>
    <row r="508" spans="1:15" s="134" customFormat="1" ht="17.25" customHeight="1">
      <c r="A508" s="172" t="s">
        <v>2</v>
      </c>
      <c r="B508" s="173" t="s">
        <v>44</v>
      </c>
      <c r="C508" s="174" t="s">
        <v>552</v>
      </c>
      <c r="D508" s="176" t="s">
        <v>59</v>
      </c>
      <c r="E508" s="177" t="s">
        <v>1134</v>
      </c>
      <c r="F508" s="177" t="s">
        <v>905</v>
      </c>
      <c r="G508" s="174" t="s">
        <v>1148</v>
      </c>
      <c r="H508" s="175" t="s">
        <v>1133</v>
      </c>
      <c r="I508" s="175"/>
      <c r="J508" s="175"/>
      <c r="K508" s="175"/>
      <c r="L508" s="175"/>
      <c r="M508" s="175"/>
      <c r="N508" s="175"/>
      <c r="O508" s="175"/>
    </row>
    <row r="509" spans="1:15" ht="36" customHeight="1">
      <c r="A509" s="172"/>
      <c r="B509" s="172"/>
      <c r="C509" s="175"/>
      <c r="D509" s="176"/>
      <c r="E509" s="178"/>
      <c r="F509" s="178"/>
      <c r="G509" s="175"/>
      <c r="H509" s="104" t="s">
        <v>272</v>
      </c>
      <c r="I509" s="104" t="s">
        <v>45</v>
      </c>
      <c r="J509" s="104" t="s">
        <v>271</v>
      </c>
      <c r="K509" s="104" t="s">
        <v>273</v>
      </c>
      <c r="L509" s="104" t="s">
        <v>46</v>
      </c>
      <c r="M509" s="104" t="s">
        <v>731</v>
      </c>
      <c r="N509" s="104" t="s">
        <v>274</v>
      </c>
      <c r="O509" s="104" t="s">
        <v>621</v>
      </c>
    </row>
    <row r="510" spans="1:15" ht="10.5" customHeight="1">
      <c r="A510" s="55">
        <v>1</v>
      </c>
      <c r="B510" s="55">
        <v>2</v>
      </c>
      <c r="C510" s="55">
        <v>3</v>
      </c>
      <c r="D510" s="55">
        <v>4</v>
      </c>
      <c r="E510" s="55">
        <v>5</v>
      </c>
      <c r="F510" s="55">
        <v>6</v>
      </c>
      <c r="G510" s="55">
        <v>7</v>
      </c>
      <c r="H510" s="55">
        <v>8</v>
      </c>
      <c r="I510" s="55">
        <v>9</v>
      </c>
      <c r="J510" s="55">
        <v>10</v>
      </c>
      <c r="K510" s="55">
        <v>11</v>
      </c>
      <c r="L510" s="55">
        <v>12</v>
      </c>
      <c r="M510" s="55">
        <v>13</v>
      </c>
      <c r="N510" s="55">
        <v>14</v>
      </c>
      <c r="O510" s="55">
        <v>15</v>
      </c>
    </row>
    <row r="511" spans="1:15" s="96" customFormat="1" ht="15" customHeight="1">
      <c r="A511" s="89" t="s">
        <v>531</v>
      </c>
      <c r="B511" s="89"/>
      <c r="C511" s="91">
        <v>4511</v>
      </c>
      <c r="D511" s="92" t="s">
        <v>930</v>
      </c>
      <c r="E511" s="93">
        <v>1700000</v>
      </c>
      <c r="F511" s="93">
        <f>G511-E511</f>
        <v>315000</v>
      </c>
      <c r="G511" s="97">
        <f t="shared" si="265"/>
        <v>2015000</v>
      </c>
      <c r="H511" s="93">
        <v>0</v>
      </c>
      <c r="I511" s="93">
        <v>500000</v>
      </c>
      <c r="J511" s="93">
        <v>100000</v>
      </c>
      <c r="K511" s="93">
        <v>100000</v>
      </c>
      <c r="L511" s="95">
        <v>0</v>
      </c>
      <c r="M511" s="93">
        <v>0</v>
      </c>
      <c r="N511" s="95">
        <v>0</v>
      </c>
      <c r="O511" s="93">
        <v>1315000</v>
      </c>
    </row>
    <row r="512" spans="1:15" s="78" customFormat="1" ht="27.75" customHeight="1">
      <c r="A512" s="76"/>
      <c r="B512" s="80"/>
      <c r="C512" s="166" t="s">
        <v>865</v>
      </c>
      <c r="D512" s="167"/>
      <c r="E512" s="73">
        <f aca="true" t="shared" si="275" ref="E512:O513">E513</f>
        <v>200000</v>
      </c>
      <c r="F512" s="73">
        <f t="shared" si="275"/>
        <v>-140000</v>
      </c>
      <c r="G512" s="73">
        <f t="shared" si="256"/>
        <v>60000</v>
      </c>
      <c r="H512" s="73">
        <f t="shared" si="275"/>
        <v>60000</v>
      </c>
      <c r="I512" s="73">
        <f t="shared" si="275"/>
        <v>0</v>
      </c>
      <c r="J512" s="73">
        <f t="shared" si="275"/>
        <v>0</v>
      </c>
      <c r="K512" s="73">
        <f t="shared" si="275"/>
        <v>0</v>
      </c>
      <c r="L512" s="73">
        <f t="shared" si="275"/>
        <v>0</v>
      </c>
      <c r="M512" s="73">
        <f t="shared" si="275"/>
        <v>0</v>
      </c>
      <c r="N512" s="73">
        <f t="shared" si="275"/>
        <v>0</v>
      </c>
      <c r="O512" s="73">
        <f t="shared" si="275"/>
        <v>0</v>
      </c>
    </row>
    <row r="513" spans="1:15" s="9" customFormat="1" ht="24" customHeight="1">
      <c r="A513" s="13"/>
      <c r="B513" s="61" t="s">
        <v>679</v>
      </c>
      <c r="C513" s="169" t="s">
        <v>866</v>
      </c>
      <c r="D513" s="170"/>
      <c r="E513" s="11">
        <f aca="true" t="shared" si="276" ref="E513:F515">E514</f>
        <v>200000</v>
      </c>
      <c r="F513" s="11">
        <f t="shared" si="276"/>
        <v>-140000</v>
      </c>
      <c r="G513" s="48">
        <f t="shared" si="256"/>
        <v>60000</v>
      </c>
      <c r="H513" s="11">
        <f>H514</f>
        <v>60000</v>
      </c>
      <c r="I513" s="11">
        <f t="shared" si="275"/>
        <v>0</v>
      </c>
      <c r="J513" s="11">
        <f t="shared" si="275"/>
        <v>0</v>
      </c>
      <c r="K513" s="11">
        <f t="shared" si="275"/>
        <v>0</v>
      </c>
      <c r="L513" s="11">
        <f t="shared" si="275"/>
        <v>0</v>
      </c>
      <c r="M513" s="11">
        <f t="shared" si="275"/>
        <v>0</v>
      </c>
      <c r="N513" s="11">
        <f t="shared" si="275"/>
        <v>0</v>
      </c>
      <c r="O513" s="11">
        <f t="shared" si="275"/>
        <v>0</v>
      </c>
    </row>
    <row r="514" spans="1:15" ht="21" customHeight="1">
      <c r="A514" s="42"/>
      <c r="B514" s="40"/>
      <c r="C514" s="31">
        <v>38</v>
      </c>
      <c r="D514" s="31" t="s">
        <v>710</v>
      </c>
      <c r="E514" s="38">
        <f t="shared" si="276"/>
        <v>200000</v>
      </c>
      <c r="F514" s="38">
        <f t="shared" si="276"/>
        <v>-140000</v>
      </c>
      <c r="G514" s="44">
        <f t="shared" si="256"/>
        <v>60000</v>
      </c>
      <c r="H514" s="38">
        <f>H515</f>
        <v>60000</v>
      </c>
      <c r="I514" s="38">
        <f aca="true" t="shared" si="277" ref="I514:O515">I515</f>
        <v>0</v>
      </c>
      <c r="J514" s="38">
        <f t="shared" si="277"/>
        <v>0</v>
      </c>
      <c r="K514" s="38">
        <f t="shared" si="277"/>
        <v>0</v>
      </c>
      <c r="L514" s="38">
        <f t="shared" si="277"/>
        <v>0</v>
      </c>
      <c r="M514" s="38">
        <f t="shared" si="277"/>
        <v>0</v>
      </c>
      <c r="N514" s="38">
        <f t="shared" si="277"/>
        <v>0</v>
      </c>
      <c r="O514" s="38">
        <f t="shared" si="277"/>
        <v>0</v>
      </c>
    </row>
    <row r="515" spans="1:15" ht="18" customHeight="1">
      <c r="A515" s="42"/>
      <c r="B515" s="40"/>
      <c r="C515" s="31">
        <v>381</v>
      </c>
      <c r="D515" s="31" t="s">
        <v>711</v>
      </c>
      <c r="E515" s="38">
        <f t="shared" si="276"/>
        <v>200000</v>
      </c>
      <c r="F515" s="38">
        <f t="shared" si="276"/>
        <v>-140000</v>
      </c>
      <c r="G515" s="44">
        <f t="shared" si="256"/>
        <v>60000</v>
      </c>
      <c r="H515" s="38">
        <f>H516</f>
        <v>60000</v>
      </c>
      <c r="I515" s="38">
        <f t="shared" si="277"/>
        <v>0</v>
      </c>
      <c r="J515" s="38">
        <f t="shared" si="277"/>
        <v>0</v>
      </c>
      <c r="K515" s="38">
        <f t="shared" si="277"/>
        <v>0</v>
      </c>
      <c r="L515" s="38">
        <f t="shared" si="277"/>
        <v>0</v>
      </c>
      <c r="M515" s="38">
        <f t="shared" si="277"/>
        <v>0</v>
      </c>
      <c r="N515" s="38">
        <f t="shared" si="277"/>
        <v>0</v>
      </c>
      <c r="O515" s="38">
        <f t="shared" si="277"/>
        <v>0</v>
      </c>
    </row>
    <row r="516" spans="1:15" s="96" customFormat="1" ht="14.25" customHeight="1">
      <c r="A516" s="98" t="s">
        <v>666</v>
      </c>
      <c r="B516" s="89"/>
      <c r="C516" s="91">
        <v>3811</v>
      </c>
      <c r="D516" s="91" t="s">
        <v>931</v>
      </c>
      <c r="E516" s="93">
        <v>200000</v>
      </c>
      <c r="F516" s="93">
        <f>G516-E516</f>
        <v>-140000</v>
      </c>
      <c r="G516" s="97">
        <f t="shared" si="256"/>
        <v>60000</v>
      </c>
      <c r="H516" s="93">
        <v>60000</v>
      </c>
      <c r="I516" s="93">
        <v>0</v>
      </c>
      <c r="J516" s="93">
        <v>0</v>
      </c>
      <c r="K516" s="93">
        <v>0</v>
      </c>
      <c r="L516" s="93">
        <v>0</v>
      </c>
      <c r="M516" s="93">
        <v>0</v>
      </c>
      <c r="N516" s="93">
        <v>0</v>
      </c>
      <c r="O516" s="93">
        <v>0</v>
      </c>
    </row>
    <row r="517" spans="1:15" s="78" customFormat="1" ht="27.75" customHeight="1">
      <c r="A517" s="76"/>
      <c r="B517" s="79"/>
      <c r="C517" s="183" t="s">
        <v>867</v>
      </c>
      <c r="D517" s="180"/>
      <c r="E517" s="73">
        <f>E518+E523</f>
        <v>350000</v>
      </c>
      <c r="F517" s="73">
        <f>F518+F523</f>
        <v>-185000</v>
      </c>
      <c r="G517" s="73">
        <f t="shared" si="256"/>
        <v>165000</v>
      </c>
      <c r="H517" s="73">
        <f aca="true" t="shared" si="278" ref="H517:O517">H518+H523</f>
        <v>165000</v>
      </c>
      <c r="I517" s="73">
        <f t="shared" si="278"/>
        <v>0</v>
      </c>
      <c r="J517" s="73">
        <f t="shared" si="278"/>
        <v>0</v>
      </c>
      <c r="K517" s="73">
        <f t="shared" si="278"/>
        <v>0</v>
      </c>
      <c r="L517" s="73">
        <f t="shared" si="278"/>
        <v>0</v>
      </c>
      <c r="M517" s="73">
        <f t="shared" si="278"/>
        <v>0</v>
      </c>
      <c r="N517" s="73">
        <f t="shared" si="278"/>
        <v>0</v>
      </c>
      <c r="O517" s="73">
        <f t="shared" si="278"/>
        <v>0</v>
      </c>
    </row>
    <row r="518" spans="1:15" s="9" customFormat="1" ht="23.25" customHeight="1">
      <c r="A518" s="13"/>
      <c r="B518" s="61" t="s">
        <v>678</v>
      </c>
      <c r="C518" s="169" t="s">
        <v>868</v>
      </c>
      <c r="D518" s="170"/>
      <c r="E518" s="11">
        <f aca="true" t="shared" si="279" ref="E518:F521">E519</f>
        <v>100000</v>
      </c>
      <c r="F518" s="11">
        <f t="shared" si="279"/>
        <v>0</v>
      </c>
      <c r="G518" s="48">
        <f t="shared" si="256"/>
        <v>100000</v>
      </c>
      <c r="H518" s="11">
        <f>H519</f>
        <v>100000</v>
      </c>
      <c r="I518" s="11">
        <f aca="true" t="shared" si="280" ref="I518:O518">I519</f>
        <v>0</v>
      </c>
      <c r="J518" s="11">
        <f t="shared" si="280"/>
        <v>0</v>
      </c>
      <c r="K518" s="11">
        <f t="shared" si="280"/>
        <v>0</v>
      </c>
      <c r="L518" s="11">
        <f t="shared" si="280"/>
        <v>0</v>
      </c>
      <c r="M518" s="11">
        <f t="shared" si="280"/>
        <v>0</v>
      </c>
      <c r="N518" s="11">
        <f t="shared" si="280"/>
        <v>0</v>
      </c>
      <c r="O518" s="11">
        <f t="shared" si="280"/>
        <v>0</v>
      </c>
    </row>
    <row r="519" spans="1:15" ht="21" customHeight="1">
      <c r="A519" s="42"/>
      <c r="B519" s="40"/>
      <c r="C519" s="31">
        <v>38</v>
      </c>
      <c r="D519" s="31" t="s">
        <v>710</v>
      </c>
      <c r="E519" s="38">
        <f t="shared" si="279"/>
        <v>100000</v>
      </c>
      <c r="F519" s="38">
        <f t="shared" si="279"/>
        <v>0</v>
      </c>
      <c r="G519" s="44">
        <f t="shared" si="256"/>
        <v>100000</v>
      </c>
      <c r="H519" s="38">
        <f>H520</f>
        <v>100000</v>
      </c>
      <c r="I519" s="38">
        <f aca="true" t="shared" si="281" ref="I519:O521">I520</f>
        <v>0</v>
      </c>
      <c r="J519" s="38">
        <f t="shared" si="281"/>
        <v>0</v>
      </c>
      <c r="K519" s="38">
        <f t="shared" si="281"/>
        <v>0</v>
      </c>
      <c r="L519" s="38">
        <f t="shared" si="281"/>
        <v>0</v>
      </c>
      <c r="M519" s="38">
        <f t="shared" si="281"/>
        <v>0</v>
      </c>
      <c r="N519" s="38">
        <f t="shared" si="281"/>
        <v>0</v>
      </c>
      <c r="O519" s="38">
        <f t="shared" si="281"/>
        <v>0</v>
      </c>
    </row>
    <row r="520" spans="1:15" ht="18" customHeight="1">
      <c r="A520" s="42"/>
      <c r="B520" s="40"/>
      <c r="C520" s="31">
        <v>381</v>
      </c>
      <c r="D520" s="31" t="s">
        <v>711</v>
      </c>
      <c r="E520" s="38">
        <f t="shared" si="279"/>
        <v>100000</v>
      </c>
      <c r="F520" s="38">
        <f t="shared" si="279"/>
        <v>0</v>
      </c>
      <c r="G520" s="44">
        <f t="shared" si="256"/>
        <v>100000</v>
      </c>
      <c r="H520" s="38">
        <f>H521</f>
        <v>100000</v>
      </c>
      <c r="I520" s="38">
        <f t="shared" si="281"/>
        <v>0</v>
      </c>
      <c r="J520" s="38">
        <f t="shared" si="281"/>
        <v>0</v>
      </c>
      <c r="K520" s="38">
        <f t="shared" si="281"/>
        <v>0</v>
      </c>
      <c r="L520" s="38">
        <f t="shared" si="281"/>
        <v>0</v>
      </c>
      <c r="M520" s="38">
        <f t="shared" si="281"/>
        <v>0</v>
      </c>
      <c r="N520" s="38">
        <f t="shared" si="281"/>
        <v>0</v>
      </c>
      <c r="O520" s="38">
        <f t="shared" si="281"/>
        <v>0</v>
      </c>
    </row>
    <row r="521" spans="1:15" ht="15" customHeight="1">
      <c r="A521" s="42"/>
      <c r="B521" s="40"/>
      <c r="C521" s="31">
        <v>3811</v>
      </c>
      <c r="D521" s="31" t="s">
        <v>917</v>
      </c>
      <c r="E521" s="38">
        <f t="shared" si="279"/>
        <v>100000</v>
      </c>
      <c r="F521" s="38">
        <f t="shared" si="279"/>
        <v>0</v>
      </c>
      <c r="G521" s="44">
        <f t="shared" si="256"/>
        <v>100000</v>
      </c>
      <c r="H521" s="38">
        <f>H522</f>
        <v>100000</v>
      </c>
      <c r="I521" s="38">
        <f t="shared" si="281"/>
        <v>0</v>
      </c>
      <c r="J521" s="38">
        <f t="shared" si="281"/>
        <v>0</v>
      </c>
      <c r="K521" s="38">
        <f t="shared" si="281"/>
        <v>0</v>
      </c>
      <c r="L521" s="38">
        <f t="shared" si="281"/>
        <v>0</v>
      </c>
      <c r="M521" s="38">
        <f t="shared" si="281"/>
        <v>0</v>
      </c>
      <c r="N521" s="38">
        <f t="shared" si="281"/>
        <v>0</v>
      </c>
      <c r="O521" s="38">
        <f t="shared" si="281"/>
        <v>0</v>
      </c>
    </row>
    <row r="522" spans="1:15" s="96" customFormat="1" ht="14.25" customHeight="1">
      <c r="A522" s="98" t="s">
        <v>532</v>
      </c>
      <c r="B522" s="89"/>
      <c r="C522" s="101"/>
      <c r="D522" s="120" t="s">
        <v>932</v>
      </c>
      <c r="E522" s="93">
        <v>100000</v>
      </c>
      <c r="F522" s="93">
        <f>G522-E522</f>
        <v>0</v>
      </c>
      <c r="G522" s="97">
        <f t="shared" si="256"/>
        <v>100000</v>
      </c>
      <c r="H522" s="93">
        <v>100000</v>
      </c>
      <c r="I522" s="95">
        <v>0</v>
      </c>
      <c r="J522" s="95">
        <v>0</v>
      </c>
      <c r="K522" s="95">
        <v>0</v>
      </c>
      <c r="L522" s="95">
        <v>0</v>
      </c>
      <c r="M522" s="95">
        <v>0</v>
      </c>
      <c r="N522" s="95">
        <v>0</v>
      </c>
      <c r="O522" s="95">
        <v>0</v>
      </c>
    </row>
    <row r="523" spans="1:15" s="9" customFormat="1" ht="23.25" customHeight="1">
      <c r="A523" s="13"/>
      <c r="B523" s="61" t="s">
        <v>678</v>
      </c>
      <c r="C523" s="188" t="s">
        <v>869</v>
      </c>
      <c r="D523" s="187"/>
      <c r="E523" s="11">
        <f aca="true" t="shared" si="282" ref="E523:F525">E524</f>
        <v>250000</v>
      </c>
      <c r="F523" s="11">
        <f t="shared" si="282"/>
        <v>-185000</v>
      </c>
      <c r="G523" s="48">
        <f>SUM(H523:O523)</f>
        <v>65000</v>
      </c>
      <c r="H523" s="11">
        <f>H524</f>
        <v>65000</v>
      </c>
      <c r="I523" s="11">
        <f aca="true" t="shared" si="283" ref="I523:O523">I524</f>
        <v>0</v>
      </c>
      <c r="J523" s="11">
        <f t="shared" si="283"/>
        <v>0</v>
      </c>
      <c r="K523" s="11">
        <f t="shared" si="283"/>
        <v>0</v>
      </c>
      <c r="L523" s="11">
        <f t="shared" si="283"/>
        <v>0</v>
      </c>
      <c r="M523" s="11">
        <f t="shared" si="283"/>
        <v>0</v>
      </c>
      <c r="N523" s="11">
        <f t="shared" si="283"/>
        <v>0</v>
      </c>
      <c r="O523" s="11">
        <f t="shared" si="283"/>
        <v>0</v>
      </c>
    </row>
    <row r="524" spans="1:15" ht="18" customHeight="1">
      <c r="A524" s="42"/>
      <c r="B524" s="40"/>
      <c r="C524" s="31">
        <v>38</v>
      </c>
      <c r="D524" s="31" t="s">
        <v>710</v>
      </c>
      <c r="E524" s="38">
        <f t="shared" si="282"/>
        <v>250000</v>
      </c>
      <c r="F524" s="38">
        <f t="shared" si="282"/>
        <v>-185000</v>
      </c>
      <c r="G524" s="44">
        <f>SUM(H524:O524)</f>
        <v>65000</v>
      </c>
      <c r="H524" s="38">
        <f>H525</f>
        <v>65000</v>
      </c>
      <c r="I524" s="38">
        <f aca="true" t="shared" si="284" ref="I524:O525">I525</f>
        <v>0</v>
      </c>
      <c r="J524" s="38">
        <f t="shared" si="284"/>
        <v>0</v>
      </c>
      <c r="K524" s="38">
        <f t="shared" si="284"/>
        <v>0</v>
      </c>
      <c r="L524" s="38">
        <f t="shared" si="284"/>
        <v>0</v>
      </c>
      <c r="M524" s="38">
        <f t="shared" si="284"/>
        <v>0</v>
      </c>
      <c r="N524" s="38">
        <f t="shared" si="284"/>
        <v>0</v>
      </c>
      <c r="O524" s="38">
        <f t="shared" si="284"/>
        <v>0</v>
      </c>
    </row>
    <row r="525" spans="1:15" ht="18" customHeight="1">
      <c r="A525" s="42"/>
      <c r="B525" s="40"/>
      <c r="C525" s="31">
        <v>381</v>
      </c>
      <c r="D525" s="31" t="s">
        <v>711</v>
      </c>
      <c r="E525" s="38">
        <f t="shared" si="282"/>
        <v>250000</v>
      </c>
      <c r="F525" s="38">
        <f t="shared" si="282"/>
        <v>-185000</v>
      </c>
      <c r="G525" s="44">
        <f>SUM(H525:O525)</f>
        <v>65000</v>
      </c>
      <c r="H525" s="38">
        <f>H526</f>
        <v>65000</v>
      </c>
      <c r="I525" s="38">
        <f t="shared" si="284"/>
        <v>0</v>
      </c>
      <c r="J525" s="38">
        <f t="shared" si="284"/>
        <v>0</v>
      </c>
      <c r="K525" s="38">
        <f t="shared" si="284"/>
        <v>0</v>
      </c>
      <c r="L525" s="38">
        <f t="shared" si="284"/>
        <v>0</v>
      </c>
      <c r="M525" s="38">
        <f t="shared" si="284"/>
        <v>0</v>
      </c>
      <c r="N525" s="38">
        <f t="shared" si="284"/>
        <v>0</v>
      </c>
      <c r="O525" s="38">
        <f t="shared" si="284"/>
        <v>0</v>
      </c>
    </row>
    <row r="526" spans="1:15" ht="15" customHeight="1">
      <c r="A526" s="40" t="s">
        <v>533</v>
      </c>
      <c r="B526" s="40"/>
      <c r="C526" s="31">
        <v>3811</v>
      </c>
      <c r="D526" s="31" t="s">
        <v>917</v>
      </c>
      <c r="E526" s="38">
        <v>250000</v>
      </c>
      <c r="F526" s="93">
        <f>G526-E526</f>
        <v>-185000</v>
      </c>
      <c r="G526" s="44">
        <f>SUM(H526:O526)</f>
        <v>65000</v>
      </c>
      <c r="H526" s="38">
        <v>65000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</row>
    <row r="527" spans="1:15" s="78" customFormat="1" ht="27.75" customHeight="1">
      <c r="A527" s="76"/>
      <c r="B527" s="79"/>
      <c r="C527" s="189" t="s">
        <v>870</v>
      </c>
      <c r="D527" s="190"/>
      <c r="E527" s="73">
        <f>E528+E533+E541</f>
        <v>410000</v>
      </c>
      <c r="F527" s="73">
        <f>F528+F533+F541</f>
        <v>-330000</v>
      </c>
      <c r="G527" s="73">
        <f aca="true" t="shared" si="285" ref="G527:G532">SUM(H527:O527)</f>
        <v>80000</v>
      </c>
      <c r="H527" s="73">
        <f aca="true" t="shared" si="286" ref="H527:O527">H528+H533+H541</f>
        <v>80000</v>
      </c>
      <c r="I527" s="73">
        <f t="shared" si="286"/>
        <v>0</v>
      </c>
      <c r="J527" s="73">
        <f t="shared" si="286"/>
        <v>0</v>
      </c>
      <c r="K527" s="73">
        <f t="shared" si="286"/>
        <v>0</v>
      </c>
      <c r="L527" s="73">
        <f t="shared" si="286"/>
        <v>0</v>
      </c>
      <c r="M527" s="73">
        <f t="shared" si="286"/>
        <v>0</v>
      </c>
      <c r="N527" s="73">
        <f t="shared" si="286"/>
        <v>0</v>
      </c>
      <c r="O527" s="73">
        <f t="shared" si="286"/>
        <v>0</v>
      </c>
    </row>
    <row r="528" spans="1:15" s="9" customFormat="1" ht="24" customHeight="1">
      <c r="A528" s="13"/>
      <c r="B528" s="62" t="s">
        <v>677</v>
      </c>
      <c r="C528" s="169" t="s">
        <v>871</v>
      </c>
      <c r="D528" s="170"/>
      <c r="E528" s="11">
        <f>E529</f>
        <v>340000</v>
      </c>
      <c r="F528" s="11">
        <f>F529</f>
        <v>-290000</v>
      </c>
      <c r="G528" s="11">
        <f t="shared" si="285"/>
        <v>50000</v>
      </c>
      <c r="H528" s="11">
        <f>H529</f>
        <v>50000</v>
      </c>
      <c r="I528" s="11">
        <f aca="true" t="shared" si="287" ref="I528:O528">I529</f>
        <v>0</v>
      </c>
      <c r="J528" s="11">
        <f t="shared" si="287"/>
        <v>0</v>
      </c>
      <c r="K528" s="11">
        <f t="shared" si="287"/>
        <v>0</v>
      </c>
      <c r="L528" s="11">
        <f t="shared" si="287"/>
        <v>0</v>
      </c>
      <c r="M528" s="11">
        <f t="shared" si="287"/>
        <v>0</v>
      </c>
      <c r="N528" s="11">
        <f t="shared" si="287"/>
        <v>0</v>
      </c>
      <c r="O528" s="11">
        <f t="shared" si="287"/>
        <v>0</v>
      </c>
    </row>
    <row r="529" spans="1:15" ht="21" customHeight="1">
      <c r="A529" s="42"/>
      <c r="B529" s="40"/>
      <c r="C529" s="31" t="s">
        <v>583</v>
      </c>
      <c r="D529" s="37" t="s">
        <v>790</v>
      </c>
      <c r="E529" s="38">
        <f>E530</f>
        <v>340000</v>
      </c>
      <c r="F529" s="38">
        <f>F530</f>
        <v>-290000</v>
      </c>
      <c r="G529" s="38">
        <f t="shared" si="285"/>
        <v>50000</v>
      </c>
      <c r="H529" s="38">
        <f>H530</f>
        <v>50000</v>
      </c>
      <c r="I529" s="38">
        <f aca="true" t="shared" si="288" ref="I529:O529">I530</f>
        <v>0</v>
      </c>
      <c r="J529" s="38">
        <f t="shared" si="288"/>
        <v>0</v>
      </c>
      <c r="K529" s="38">
        <f t="shared" si="288"/>
        <v>0</v>
      </c>
      <c r="L529" s="38">
        <f t="shared" si="288"/>
        <v>0</v>
      </c>
      <c r="M529" s="38">
        <f t="shared" si="288"/>
        <v>0</v>
      </c>
      <c r="N529" s="38">
        <f t="shared" si="288"/>
        <v>0</v>
      </c>
      <c r="O529" s="38">
        <f t="shared" si="288"/>
        <v>0</v>
      </c>
    </row>
    <row r="530" spans="1:15" ht="18" customHeight="1">
      <c r="A530" s="42"/>
      <c r="B530" s="40"/>
      <c r="C530" s="31" t="s">
        <v>613</v>
      </c>
      <c r="D530" s="37" t="s">
        <v>933</v>
      </c>
      <c r="E530" s="38">
        <f>E531+E532</f>
        <v>340000</v>
      </c>
      <c r="F530" s="38">
        <f>F531+F532</f>
        <v>-290000</v>
      </c>
      <c r="G530" s="38">
        <f t="shared" si="285"/>
        <v>50000</v>
      </c>
      <c r="H530" s="38">
        <f>H531+H532</f>
        <v>50000</v>
      </c>
      <c r="I530" s="38">
        <f aca="true" t="shared" si="289" ref="I530:O530">I531+I532</f>
        <v>0</v>
      </c>
      <c r="J530" s="38">
        <f t="shared" si="289"/>
        <v>0</v>
      </c>
      <c r="K530" s="38">
        <f t="shared" si="289"/>
        <v>0</v>
      </c>
      <c r="L530" s="38">
        <f t="shared" si="289"/>
        <v>0</v>
      </c>
      <c r="M530" s="38">
        <f t="shared" si="289"/>
        <v>0</v>
      </c>
      <c r="N530" s="38">
        <f>N531+N532</f>
        <v>0</v>
      </c>
      <c r="O530" s="38">
        <f t="shared" si="289"/>
        <v>0</v>
      </c>
    </row>
    <row r="531" spans="1:15" s="96" customFormat="1" ht="14.25" customHeight="1">
      <c r="A531" s="98" t="s">
        <v>534</v>
      </c>
      <c r="B531" s="89"/>
      <c r="C531" s="91" t="s">
        <v>614</v>
      </c>
      <c r="D531" s="92" t="s">
        <v>934</v>
      </c>
      <c r="E531" s="93">
        <v>40000</v>
      </c>
      <c r="F531" s="93">
        <f>G531-E531</f>
        <v>-40000</v>
      </c>
      <c r="G531" s="38">
        <f t="shared" si="285"/>
        <v>0</v>
      </c>
      <c r="H531" s="93">
        <v>0</v>
      </c>
      <c r="I531" s="93">
        <v>0</v>
      </c>
      <c r="J531" s="93">
        <v>0</v>
      </c>
      <c r="K531" s="93">
        <v>0</v>
      </c>
      <c r="L531" s="93">
        <v>0</v>
      </c>
      <c r="M531" s="93">
        <v>0</v>
      </c>
      <c r="N531" s="93">
        <v>0</v>
      </c>
      <c r="O531" s="93">
        <v>0</v>
      </c>
    </row>
    <row r="532" spans="1:15" s="96" customFormat="1" ht="14.25" customHeight="1">
      <c r="A532" s="98" t="s">
        <v>535</v>
      </c>
      <c r="B532" s="89"/>
      <c r="C532" s="91" t="s">
        <v>615</v>
      </c>
      <c r="D532" s="92" t="s">
        <v>935</v>
      </c>
      <c r="E532" s="93">
        <v>300000</v>
      </c>
      <c r="F532" s="93">
        <f>G532-E532</f>
        <v>-250000</v>
      </c>
      <c r="G532" s="38">
        <f t="shared" si="285"/>
        <v>50000</v>
      </c>
      <c r="H532" s="93">
        <v>50000</v>
      </c>
      <c r="I532" s="95">
        <v>0</v>
      </c>
      <c r="J532" s="95">
        <v>0</v>
      </c>
      <c r="K532" s="95">
        <v>0</v>
      </c>
      <c r="L532" s="95">
        <v>0</v>
      </c>
      <c r="M532" s="95">
        <v>0</v>
      </c>
      <c r="N532" s="95">
        <v>0</v>
      </c>
      <c r="O532" s="93">
        <v>0</v>
      </c>
    </row>
    <row r="533" spans="1:15" s="9" customFormat="1" ht="23.25" customHeight="1">
      <c r="A533" s="49"/>
      <c r="B533" s="62" t="s">
        <v>730</v>
      </c>
      <c r="C533" s="169" t="s">
        <v>872</v>
      </c>
      <c r="D533" s="170"/>
      <c r="E533" s="11">
        <f>E534</f>
        <v>70000</v>
      </c>
      <c r="F533" s="11">
        <f>F534</f>
        <v>-40000</v>
      </c>
      <c r="G533" s="11">
        <f aca="true" t="shared" si="290" ref="G533:G544">SUM(H533:O533)</f>
        <v>30000</v>
      </c>
      <c r="H533" s="119">
        <f>H534</f>
        <v>30000</v>
      </c>
      <c r="I533" s="11">
        <f aca="true" t="shared" si="291" ref="I533:O533">I534</f>
        <v>0</v>
      </c>
      <c r="J533" s="11">
        <f t="shared" si="291"/>
        <v>0</v>
      </c>
      <c r="K533" s="11">
        <f t="shared" si="291"/>
        <v>0</v>
      </c>
      <c r="L533" s="11">
        <f t="shared" si="291"/>
        <v>0</v>
      </c>
      <c r="M533" s="11">
        <f t="shared" si="291"/>
        <v>0</v>
      </c>
      <c r="N533" s="11">
        <f t="shared" si="291"/>
        <v>0</v>
      </c>
      <c r="O533" s="11">
        <f t="shared" si="291"/>
        <v>0</v>
      </c>
    </row>
    <row r="534" spans="1:15" ht="21" customHeight="1">
      <c r="A534" s="46"/>
      <c r="B534" s="40"/>
      <c r="C534" s="31" t="s">
        <v>583</v>
      </c>
      <c r="D534" s="37" t="s">
        <v>790</v>
      </c>
      <c r="E534" s="38">
        <f>E535</f>
        <v>70000</v>
      </c>
      <c r="F534" s="38">
        <f>F535</f>
        <v>-40000</v>
      </c>
      <c r="G534" s="38">
        <f t="shared" si="290"/>
        <v>30000</v>
      </c>
      <c r="H534" s="38">
        <f>H535</f>
        <v>30000</v>
      </c>
      <c r="I534" s="38">
        <f aca="true" t="shared" si="292" ref="I534:O534">I535</f>
        <v>0</v>
      </c>
      <c r="J534" s="38">
        <f t="shared" si="292"/>
        <v>0</v>
      </c>
      <c r="K534" s="38">
        <f t="shared" si="292"/>
        <v>0</v>
      </c>
      <c r="L534" s="38">
        <f t="shared" si="292"/>
        <v>0</v>
      </c>
      <c r="M534" s="38">
        <f t="shared" si="292"/>
        <v>0</v>
      </c>
      <c r="N534" s="38">
        <f t="shared" si="292"/>
        <v>0</v>
      </c>
      <c r="O534" s="38">
        <f t="shared" si="292"/>
        <v>0</v>
      </c>
    </row>
    <row r="535" spans="1:15" ht="18" customHeight="1">
      <c r="A535" s="46"/>
      <c r="B535" s="40"/>
      <c r="C535" s="31" t="s">
        <v>613</v>
      </c>
      <c r="D535" s="37" t="s">
        <v>933</v>
      </c>
      <c r="E535" s="38">
        <f>E536+E537</f>
        <v>70000</v>
      </c>
      <c r="F535" s="38">
        <f>F536+F537</f>
        <v>-40000</v>
      </c>
      <c r="G535" s="38">
        <f t="shared" si="290"/>
        <v>30000</v>
      </c>
      <c r="H535" s="38">
        <f>H536+H537</f>
        <v>30000</v>
      </c>
      <c r="I535" s="38">
        <f aca="true" t="shared" si="293" ref="I535:O535">I536+I537</f>
        <v>0</v>
      </c>
      <c r="J535" s="38">
        <f t="shared" si="293"/>
        <v>0</v>
      </c>
      <c r="K535" s="38">
        <f t="shared" si="293"/>
        <v>0</v>
      </c>
      <c r="L535" s="38">
        <f t="shared" si="293"/>
        <v>0</v>
      </c>
      <c r="M535" s="38">
        <f t="shared" si="293"/>
        <v>0</v>
      </c>
      <c r="N535" s="38">
        <f>N536+N537</f>
        <v>0</v>
      </c>
      <c r="O535" s="38">
        <f t="shared" si="293"/>
        <v>0</v>
      </c>
    </row>
    <row r="536" spans="1:15" s="96" customFormat="1" ht="14.25" customHeight="1">
      <c r="A536" s="98" t="s">
        <v>536</v>
      </c>
      <c r="B536" s="89"/>
      <c r="C536" s="91" t="s">
        <v>614</v>
      </c>
      <c r="D536" s="92" t="s">
        <v>936</v>
      </c>
      <c r="E536" s="93">
        <v>10000</v>
      </c>
      <c r="F536" s="93">
        <f>G536-E536</f>
        <v>-10000</v>
      </c>
      <c r="G536" s="93">
        <f t="shared" si="290"/>
        <v>0</v>
      </c>
      <c r="H536" s="93">
        <v>0</v>
      </c>
      <c r="I536" s="93">
        <v>0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</row>
    <row r="537" spans="1:15" s="138" customFormat="1" ht="25.5" customHeight="1">
      <c r="A537" s="98" t="s">
        <v>537</v>
      </c>
      <c r="B537" s="89"/>
      <c r="C537" s="91" t="s">
        <v>615</v>
      </c>
      <c r="D537" s="92" t="s">
        <v>937</v>
      </c>
      <c r="E537" s="93">
        <v>60000</v>
      </c>
      <c r="F537" s="93">
        <f>G537-E537</f>
        <v>-30000</v>
      </c>
      <c r="G537" s="93">
        <f t="shared" si="290"/>
        <v>30000</v>
      </c>
      <c r="H537" s="93">
        <v>30000</v>
      </c>
      <c r="I537" s="95">
        <v>0</v>
      </c>
      <c r="J537" s="95">
        <v>0</v>
      </c>
      <c r="K537" s="95">
        <v>0</v>
      </c>
      <c r="L537" s="95">
        <v>0</v>
      </c>
      <c r="M537" s="95">
        <v>0</v>
      </c>
      <c r="N537" s="95">
        <v>0</v>
      </c>
      <c r="O537" s="95">
        <v>0</v>
      </c>
    </row>
    <row r="538" spans="1:15" s="134" customFormat="1" ht="17.25" customHeight="1">
      <c r="A538" s="172" t="s">
        <v>2</v>
      </c>
      <c r="B538" s="173" t="s">
        <v>44</v>
      </c>
      <c r="C538" s="174" t="s">
        <v>552</v>
      </c>
      <c r="D538" s="176" t="s">
        <v>59</v>
      </c>
      <c r="E538" s="177" t="s">
        <v>1134</v>
      </c>
      <c r="F538" s="177" t="s">
        <v>905</v>
      </c>
      <c r="G538" s="174" t="s">
        <v>1148</v>
      </c>
      <c r="H538" s="175" t="s">
        <v>1133</v>
      </c>
      <c r="I538" s="175"/>
      <c r="J538" s="175"/>
      <c r="K538" s="175"/>
      <c r="L538" s="175"/>
      <c r="M538" s="175"/>
      <c r="N538" s="175"/>
      <c r="O538" s="175"/>
    </row>
    <row r="539" spans="1:15" ht="36" customHeight="1">
      <c r="A539" s="172"/>
      <c r="B539" s="172"/>
      <c r="C539" s="175"/>
      <c r="D539" s="176"/>
      <c r="E539" s="178"/>
      <c r="F539" s="178"/>
      <c r="G539" s="175"/>
      <c r="H539" s="104" t="s">
        <v>272</v>
      </c>
      <c r="I539" s="104" t="s">
        <v>45</v>
      </c>
      <c r="J539" s="104" t="s">
        <v>271</v>
      </c>
      <c r="K539" s="104" t="s">
        <v>273</v>
      </c>
      <c r="L539" s="104" t="s">
        <v>46</v>
      </c>
      <c r="M539" s="104" t="s">
        <v>731</v>
      </c>
      <c r="N539" s="104" t="s">
        <v>274</v>
      </c>
      <c r="O539" s="104" t="s">
        <v>621</v>
      </c>
    </row>
    <row r="540" spans="1:15" ht="10.5" customHeight="1">
      <c r="A540" s="55">
        <v>1</v>
      </c>
      <c r="B540" s="55">
        <v>2</v>
      </c>
      <c r="C540" s="55">
        <v>3</v>
      </c>
      <c r="D540" s="55">
        <v>4</v>
      </c>
      <c r="E540" s="55">
        <v>5</v>
      </c>
      <c r="F540" s="55">
        <v>6</v>
      </c>
      <c r="G540" s="55">
        <v>7</v>
      </c>
      <c r="H540" s="55">
        <v>8</v>
      </c>
      <c r="I540" s="55">
        <v>9</v>
      </c>
      <c r="J540" s="55">
        <v>10</v>
      </c>
      <c r="K540" s="55">
        <v>11</v>
      </c>
      <c r="L540" s="55">
        <v>12</v>
      </c>
      <c r="M540" s="55">
        <v>13</v>
      </c>
      <c r="N540" s="55">
        <v>14</v>
      </c>
      <c r="O540" s="55">
        <v>15</v>
      </c>
    </row>
    <row r="541" spans="1:15" s="9" customFormat="1" ht="23.25" customHeight="1">
      <c r="A541" s="13"/>
      <c r="B541" s="61" t="s">
        <v>730</v>
      </c>
      <c r="C541" s="169" t="s">
        <v>873</v>
      </c>
      <c r="D541" s="170"/>
      <c r="E541" s="11">
        <f aca="true" t="shared" si="294" ref="E541:F543">E542</f>
        <v>0</v>
      </c>
      <c r="F541" s="11">
        <f t="shared" si="294"/>
        <v>0</v>
      </c>
      <c r="G541" s="11">
        <f t="shared" si="290"/>
        <v>0</v>
      </c>
      <c r="H541" s="11">
        <f>H542</f>
        <v>0</v>
      </c>
      <c r="I541" s="11">
        <f aca="true" t="shared" si="295" ref="I541:O541">I542</f>
        <v>0</v>
      </c>
      <c r="J541" s="11">
        <f t="shared" si="295"/>
        <v>0</v>
      </c>
      <c r="K541" s="11">
        <f t="shared" si="295"/>
        <v>0</v>
      </c>
      <c r="L541" s="11">
        <f t="shared" si="295"/>
        <v>0</v>
      </c>
      <c r="M541" s="11">
        <f t="shared" si="295"/>
        <v>0</v>
      </c>
      <c r="N541" s="11">
        <f t="shared" si="295"/>
        <v>0</v>
      </c>
      <c r="O541" s="11">
        <f t="shared" si="295"/>
        <v>0</v>
      </c>
    </row>
    <row r="542" spans="1:15" ht="21" customHeight="1">
      <c r="A542" s="42"/>
      <c r="B542" s="40"/>
      <c r="C542" s="31" t="s">
        <v>306</v>
      </c>
      <c r="D542" s="37" t="s">
        <v>795</v>
      </c>
      <c r="E542" s="38">
        <f t="shared" si="294"/>
        <v>0</v>
      </c>
      <c r="F542" s="38">
        <f t="shared" si="294"/>
        <v>0</v>
      </c>
      <c r="G542" s="38">
        <f t="shared" si="290"/>
        <v>0</v>
      </c>
      <c r="H542" s="38">
        <f aca="true" t="shared" si="296" ref="H542:O542">H543</f>
        <v>0</v>
      </c>
      <c r="I542" s="38">
        <f t="shared" si="296"/>
        <v>0</v>
      </c>
      <c r="J542" s="38">
        <f t="shared" si="296"/>
        <v>0</v>
      </c>
      <c r="K542" s="38">
        <f t="shared" si="296"/>
        <v>0</v>
      </c>
      <c r="L542" s="38">
        <f t="shared" si="296"/>
        <v>0</v>
      </c>
      <c r="M542" s="38">
        <f t="shared" si="296"/>
        <v>0</v>
      </c>
      <c r="N542" s="38">
        <f t="shared" si="296"/>
        <v>0</v>
      </c>
      <c r="O542" s="38">
        <f t="shared" si="296"/>
        <v>0</v>
      </c>
    </row>
    <row r="543" spans="1:15" ht="18" customHeight="1">
      <c r="A543" s="42"/>
      <c r="B543" s="40"/>
      <c r="C543" s="31" t="s">
        <v>108</v>
      </c>
      <c r="D543" s="37" t="s">
        <v>727</v>
      </c>
      <c r="E543" s="38">
        <f t="shared" si="294"/>
        <v>0</v>
      </c>
      <c r="F543" s="38">
        <f t="shared" si="294"/>
        <v>0</v>
      </c>
      <c r="G543" s="38">
        <f t="shared" si="290"/>
        <v>0</v>
      </c>
      <c r="H543" s="38">
        <f aca="true" t="shared" si="297" ref="H543:O543">H544</f>
        <v>0</v>
      </c>
      <c r="I543" s="38">
        <f t="shared" si="297"/>
        <v>0</v>
      </c>
      <c r="J543" s="38">
        <f t="shared" si="297"/>
        <v>0</v>
      </c>
      <c r="K543" s="38">
        <f t="shared" si="297"/>
        <v>0</v>
      </c>
      <c r="L543" s="38">
        <f t="shared" si="297"/>
        <v>0</v>
      </c>
      <c r="M543" s="38">
        <f t="shared" si="297"/>
        <v>0</v>
      </c>
      <c r="N543" s="38">
        <f t="shared" si="297"/>
        <v>0</v>
      </c>
      <c r="O543" s="38">
        <f t="shared" si="297"/>
        <v>0</v>
      </c>
    </row>
    <row r="544" spans="1:15" s="96" customFormat="1" ht="15" customHeight="1">
      <c r="A544" s="98" t="s">
        <v>538</v>
      </c>
      <c r="B544" s="89"/>
      <c r="C544" s="91" t="s">
        <v>347</v>
      </c>
      <c r="D544" s="91" t="s">
        <v>938</v>
      </c>
      <c r="E544" s="93">
        <v>0</v>
      </c>
      <c r="F544" s="93">
        <f>G544-E544</f>
        <v>0</v>
      </c>
      <c r="G544" s="93">
        <f t="shared" si="290"/>
        <v>0</v>
      </c>
      <c r="H544" s="93">
        <v>0</v>
      </c>
      <c r="I544" s="93">
        <v>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</row>
    <row r="545" spans="1:15" s="78" customFormat="1" ht="25.5" customHeight="1">
      <c r="A545" s="76"/>
      <c r="B545" s="77"/>
      <c r="C545" s="183" t="s">
        <v>874</v>
      </c>
      <c r="D545" s="180"/>
      <c r="E545" s="73">
        <f>E546+E559+E563+E567+E574+E579+E583</f>
        <v>1315000</v>
      </c>
      <c r="F545" s="73">
        <f>F546+F559+F563+F567+F574+F579+F583</f>
        <v>-275000</v>
      </c>
      <c r="G545" s="73">
        <f aca="true" t="shared" si="298" ref="G545:G551">SUM(H545:O545)</f>
        <v>1040000</v>
      </c>
      <c r="H545" s="73">
        <f aca="true" t="shared" si="299" ref="H545:O545">H546+H559+H563+H567+H574+H579+H583</f>
        <v>1035000</v>
      </c>
      <c r="I545" s="73">
        <f t="shared" si="299"/>
        <v>0</v>
      </c>
      <c r="J545" s="73">
        <f t="shared" si="299"/>
        <v>0</v>
      </c>
      <c r="K545" s="73">
        <f t="shared" si="299"/>
        <v>5000</v>
      </c>
      <c r="L545" s="73">
        <f t="shared" si="299"/>
        <v>0</v>
      </c>
      <c r="M545" s="73">
        <f t="shared" si="299"/>
        <v>0</v>
      </c>
      <c r="N545" s="73">
        <f t="shared" si="299"/>
        <v>0</v>
      </c>
      <c r="O545" s="73">
        <f t="shared" si="299"/>
        <v>0</v>
      </c>
    </row>
    <row r="546" spans="1:15" s="9" customFormat="1" ht="23.25" customHeight="1">
      <c r="A546" s="13"/>
      <c r="B546" s="61" t="s">
        <v>676</v>
      </c>
      <c r="C546" s="169" t="s">
        <v>875</v>
      </c>
      <c r="D546" s="170"/>
      <c r="E546" s="11">
        <f>E547</f>
        <v>585000</v>
      </c>
      <c r="F546" s="11">
        <f>F547</f>
        <v>-30000</v>
      </c>
      <c r="G546" s="11">
        <f t="shared" si="298"/>
        <v>555000</v>
      </c>
      <c r="H546" s="11">
        <f>H547</f>
        <v>555000</v>
      </c>
      <c r="I546" s="11">
        <f aca="true" t="shared" si="300" ref="I546:O546">I547</f>
        <v>0</v>
      </c>
      <c r="J546" s="11">
        <f t="shared" si="300"/>
        <v>0</v>
      </c>
      <c r="K546" s="11">
        <f t="shared" si="300"/>
        <v>0</v>
      </c>
      <c r="L546" s="11">
        <f t="shared" si="300"/>
        <v>0</v>
      </c>
      <c r="M546" s="11">
        <f t="shared" si="300"/>
        <v>0</v>
      </c>
      <c r="N546" s="11">
        <f t="shared" si="300"/>
        <v>0</v>
      </c>
      <c r="O546" s="11">
        <f t="shared" si="300"/>
        <v>0</v>
      </c>
    </row>
    <row r="547" spans="1:15" ht="21" customHeight="1">
      <c r="A547" s="42"/>
      <c r="B547" s="40"/>
      <c r="C547" s="31">
        <v>37</v>
      </c>
      <c r="D547" s="31" t="s">
        <v>939</v>
      </c>
      <c r="E547" s="38">
        <f>E548</f>
        <v>585000</v>
      </c>
      <c r="F547" s="38">
        <f>F548</f>
        <v>-30000</v>
      </c>
      <c r="G547" s="38">
        <f t="shared" si="298"/>
        <v>555000</v>
      </c>
      <c r="H547" s="38">
        <f aca="true" t="shared" si="301" ref="H547:O547">H548</f>
        <v>555000</v>
      </c>
      <c r="I547" s="38">
        <f t="shared" si="301"/>
        <v>0</v>
      </c>
      <c r="J547" s="38">
        <f t="shared" si="301"/>
        <v>0</v>
      </c>
      <c r="K547" s="38">
        <f t="shared" si="301"/>
        <v>0</v>
      </c>
      <c r="L547" s="38">
        <f t="shared" si="301"/>
        <v>0</v>
      </c>
      <c r="M547" s="38">
        <f t="shared" si="301"/>
        <v>0</v>
      </c>
      <c r="N547" s="38">
        <f t="shared" si="301"/>
        <v>0</v>
      </c>
      <c r="O547" s="38">
        <f t="shared" si="301"/>
        <v>0</v>
      </c>
    </row>
    <row r="548" spans="1:15" ht="18" customHeight="1">
      <c r="A548" s="42"/>
      <c r="B548" s="40"/>
      <c r="C548" s="31">
        <v>372</v>
      </c>
      <c r="D548" s="31" t="s">
        <v>940</v>
      </c>
      <c r="E548" s="38">
        <f>E549+E552</f>
        <v>585000</v>
      </c>
      <c r="F548" s="38">
        <f>F549+F552</f>
        <v>-30000</v>
      </c>
      <c r="G548" s="38">
        <f t="shared" si="298"/>
        <v>555000</v>
      </c>
      <c r="H548" s="38">
        <f aca="true" t="shared" si="302" ref="H548:O548">H549+H552</f>
        <v>555000</v>
      </c>
      <c r="I548" s="38">
        <f t="shared" si="302"/>
        <v>0</v>
      </c>
      <c r="J548" s="38">
        <f t="shared" si="302"/>
        <v>0</v>
      </c>
      <c r="K548" s="38">
        <f t="shared" si="302"/>
        <v>0</v>
      </c>
      <c r="L548" s="38">
        <f t="shared" si="302"/>
        <v>0</v>
      </c>
      <c r="M548" s="38">
        <f t="shared" si="302"/>
        <v>0</v>
      </c>
      <c r="N548" s="38">
        <f>N549+N552</f>
        <v>0</v>
      </c>
      <c r="O548" s="38">
        <f t="shared" si="302"/>
        <v>0</v>
      </c>
    </row>
    <row r="549" spans="1:15" ht="15.75" customHeight="1">
      <c r="A549" s="42"/>
      <c r="B549" s="40"/>
      <c r="C549" s="31">
        <v>3721</v>
      </c>
      <c r="D549" s="31" t="s">
        <v>941</v>
      </c>
      <c r="E549" s="38">
        <f>SUM(E550:E551)</f>
        <v>450000</v>
      </c>
      <c r="F549" s="38">
        <f>SUM(F550:F551)</f>
        <v>0</v>
      </c>
      <c r="G549" s="38">
        <f t="shared" si="298"/>
        <v>450000</v>
      </c>
      <c r="H549" s="38">
        <f>SUM(H550:H551)</f>
        <v>450000</v>
      </c>
      <c r="I549" s="38">
        <f aca="true" t="shared" si="303" ref="I549:O549">I550</f>
        <v>0</v>
      </c>
      <c r="J549" s="38">
        <f t="shared" si="303"/>
        <v>0</v>
      </c>
      <c r="K549" s="38">
        <f t="shared" si="303"/>
        <v>0</v>
      </c>
      <c r="L549" s="38">
        <f t="shared" si="303"/>
        <v>0</v>
      </c>
      <c r="M549" s="38">
        <f t="shared" si="303"/>
        <v>0</v>
      </c>
      <c r="N549" s="38">
        <f t="shared" si="303"/>
        <v>0</v>
      </c>
      <c r="O549" s="38">
        <f t="shared" si="303"/>
        <v>0</v>
      </c>
    </row>
    <row r="550" spans="1:15" s="96" customFormat="1" ht="14.25" customHeight="1">
      <c r="A550" s="89" t="s">
        <v>539</v>
      </c>
      <c r="B550" s="89"/>
      <c r="C550" s="91"/>
      <c r="D550" s="91" t="s">
        <v>942</v>
      </c>
      <c r="E550" s="93">
        <v>200000</v>
      </c>
      <c r="F550" s="93">
        <f>G550-E550</f>
        <v>0</v>
      </c>
      <c r="G550" s="93">
        <f t="shared" si="298"/>
        <v>200000</v>
      </c>
      <c r="H550" s="93">
        <v>200000</v>
      </c>
      <c r="I550" s="95">
        <v>0</v>
      </c>
      <c r="J550" s="95">
        <v>0</v>
      </c>
      <c r="K550" s="95">
        <v>0</v>
      </c>
      <c r="L550" s="95">
        <v>0</v>
      </c>
      <c r="M550" s="95">
        <v>0</v>
      </c>
      <c r="N550" s="95">
        <v>0</v>
      </c>
      <c r="O550" s="95">
        <v>0</v>
      </c>
    </row>
    <row r="551" spans="1:15" s="96" customFormat="1" ht="14.25" customHeight="1">
      <c r="A551" s="89" t="s">
        <v>540</v>
      </c>
      <c r="B551" s="89"/>
      <c r="C551" s="91"/>
      <c r="D551" s="91" t="s">
        <v>943</v>
      </c>
      <c r="E551" s="93">
        <v>250000</v>
      </c>
      <c r="F551" s="93">
        <f>G551-E551</f>
        <v>0</v>
      </c>
      <c r="G551" s="93">
        <f t="shared" si="298"/>
        <v>250000</v>
      </c>
      <c r="H551" s="93">
        <v>250000</v>
      </c>
      <c r="I551" s="95">
        <v>0</v>
      </c>
      <c r="J551" s="95">
        <v>0</v>
      </c>
      <c r="K551" s="95">
        <v>0</v>
      </c>
      <c r="L551" s="95">
        <v>0</v>
      </c>
      <c r="M551" s="95">
        <v>0</v>
      </c>
      <c r="N551" s="95">
        <v>0</v>
      </c>
      <c r="O551" s="95">
        <v>0</v>
      </c>
    </row>
    <row r="552" spans="1:15" ht="15.75" customHeight="1">
      <c r="A552" s="40"/>
      <c r="B552" s="40"/>
      <c r="C552" s="31">
        <v>3722</v>
      </c>
      <c r="D552" s="31" t="s">
        <v>944</v>
      </c>
      <c r="E552" s="38">
        <f>E553+E554+E555+E556+E557+E558</f>
        <v>135000</v>
      </c>
      <c r="F552" s="38">
        <f>F553+F554+F555+F556+F557+F558</f>
        <v>-30000</v>
      </c>
      <c r="G552" s="38">
        <f aca="true" t="shared" si="304" ref="G552:G582">SUM(H552:O552)</f>
        <v>105000</v>
      </c>
      <c r="H552" s="38">
        <f aca="true" t="shared" si="305" ref="H552:O552">H553+H554+H555+H556+H557+H558</f>
        <v>105000</v>
      </c>
      <c r="I552" s="38">
        <f t="shared" si="305"/>
        <v>0</v>
      </c>
      <c r="J552" s="38">
        <f t="shared" si="305"/>
        <v>0</v>
      </c>
      <c r="K552" s="38">
        <f t="shared" si="305"/>
        <v>0</v>
      </c>
      <c r="L552" s="38">
        <f t="shared" si="305"/>
        <v>0</v>
      </c>
      <c r="M552" s="38">
        <f t="shared" si="305"/>
        <v>0</v>
      </c>
      <c r="N552" s="38">
        <f t="shared" si="305"/>
        <v>0</v>
      </c>
      <c r="O552" s="38">
        <f t="shared" si="305"/>
        <v>0</v>
      </c>
    </row>
    <row r="553" spans="1:15" s="96" customFormat="1" ht="13.5" customHeight="1">
      <c r="A553" s="89" t="s">
        <v>541</v>
      </c>
      <c r="B553" s="89"/>
      <c r="C553" s="101"/>
      <c r="D553" s="91" t="s">
        <v>945</v>
      </c>
      <c r="E553" s="93">
        <v>0</v>
      </c>
      <c r="F553" s="93">
        <f aca="true" t="shared" si="306" ref="F553:F558">G553-E553</f>
        <v>0</v>
      </c>
      <c r="G553" s="93">
        <f t="shared" si="304"/>
        <v>0</v>
      </c>
      <c r="H553" s="93">
        <v>0</v>
      </c>
      <c r="I553" s="95">
        <v>0</v>
      </c>
      <c r="J553" s="95">
        <v>0</v>
      </c>
      <c r="K553" s="95">
        <v>0</v>
      </c>
      <c r="L553" s="95">
        <v>0</v>
      </c>
      <c r="M553" s="95">
        <v>0</v>
      </c>
      <c r="N553" s="95">
        <v>0</v>
      </c>
      <c r="O553" s="95">
        <v>0</v>
      </c>
    </row>
    <row r="554" spans="1:15" s="96" customFormat="1" ht="13.5" customHeight="1">
      <c r="A554" s="89" t="s">
        <v>542</v>
      </c>
      <c r="B554" s="89"/>
      <c r="C554" s="101"/>
      <c r="D554" s="91" t="s">
        <v>946</v>
      </c>
      <c r="E554" s="93">
        <v>30000</v>
      </c>
      <c r="F554" s="93">
        <f t="shared" si="306"/>
        <v>-30000</v>
      </c>
      <c r="G554" s="93">
        <f t="shared" si="304"/>
        <v>0</v>
      </c>
      <c r="H554" s="93">
        <v>0</v>
      </c>
      <c r="I554" s="95">
        <v>0</v>
      </c>
      <c r="J554" s="95">
        <v>0</v>
      </c>
      <c r="K554" s="95">
        <v>0</v>
      </c>
      <c r="L554" s="95">
        <v>0</v>
      </c>
      <c r="M554" s="95">
        <v>0</v>
      </c>
      <c r="N554" s="95">
        <v>0</v>
      </c>
      <c r="O554" s="95">
        <v>0</v>
      </c>
    </row>
    <row r="555" spans="1:15" s="96" customFormat="1" ht="13.5" customHeight="1">
      <c r="A555" s="89" t="s">
        <v>543</v>
      </c>
      <c r="B555" s="89"/>
      <c r="C555" s="101"/>
      <c r="D555" s="91" t="s">
        <v>947</v>
      </c>
      <c r="E555" s="93">
        <v>20000</v>
      </c>
      <c r="F555" s="93">
        <f t="shared" si="306"/>
        <v>0</v>
      </c>
      <c r="G555" s="93">
        <f>SUM(H555:O555)</f>
        <v>20000</v>
      </c>
      <c r="H555" s="93">
        <v>20000</v>
      </c>
      <c r="I555" s="95">
        <v>0</v>
      </c>
      <c r="J555" s="95">
        <v>0</v>
      </c>
      <c r="K555" s="95">
        <v>0</v>
      </c>
      <c r="L555" s="95">
        <v>0</v>
      </c>
      <c r="M555" s="95">
        <v>0</v>
      </c>
      <c r="N555" s="95">
        <v>0</v>
      </c>
      <c r="O555" s="95">
        <v>0</v>
      </c>
    </row>
    <row r="556" spans="1:15" s="96" customFormat="1" ht="13.5" customHeight="1">
      <c r="A556" s="89" t="s">
        <v>544</v>
      </c>
      <c r="B556" s="89"/>
      <c r="C556" s="101"/>
      <c r="D556" s="91" t="s">
        <v>948</v>
      </c>
      <c r="E556" s="93">
        <v>0</v>
      </c>
      <c r="F556" s="93">
        <f t="shared" si="306"/>
        <v>0</v>
      </c>
      <c r="G556" s="93">
        <f t="shared" si="304"/>
        <v>0</v>
      </c>
      <c r="H556" s="97">
        <v>0</v>
      </c>
      <c r="I556" s="95">
        <v>0</v>
      </c>
      <c r="J556" s="95">
        <v>0</v>
      </c>
      <c r="K556" s="95">
        <v>0</v>
      </c>
      <c r="L556" s="95">
        <v>0</v>
      </c>
      <c r="M556" s="95">
        <v>0</v>
      </c>
      <c r="N556" s="95">
        <v>0</v>
      </c>
      <c r="O556" s="95">
        <v>0</v>
      </c>
    </row>
    <row r="557" spans="1:15" s="96" customFormat="1" ht="13.5" customHeight="1">
      <c r="A557" s="89" t="s">
        <v>545</v>
      </c>
      <c r="B557" s="89"/>
      <c r="C557" s="101"/>
      <c r="D557" s="91" t="s">
        <v>949</v>
      </c>
      <c r="E557" s="93">
        <v>45000</v>
      </c>
      <c r="F557" s="93">
        <f t="shared" si="306"/>
        <v>0</v>
      </c>
      <c r="G557" s="93">
        <f t="shared" si="304"/>
        <v>45000</v>
      </c>
      <c r="H557" s="93">
        <v>45000</v>
      </c>
      <c r="I557" s="95">
        <v>0</v>
      </c>
      <c r="J557" s="95">
        <v>0</v>
      </c>
      <c r="K557" s="95">
        <v>0</v>
      </c>
      <c r="L557" s="95">
        <v>0</v>
      </c>
      <c r="M557" s="95">
        <v>0</v>
      </c>
      <c r="N557" s="95">
        <v>0</v>
      </c>
      <c r="O557" s="95">
        <v>0</v>
      </c>
    </row>
    <row r="558" spans="1:15" s="96" customFormat="1" ht="13.5" customHeight="1">
      <c r="A558" s="89" t="s">
        <v>546</v>
      </c>
      <c r="B558" s="89"/>
      <c r="C558" s="101"/>
      <c r="D558" s="91" t="s">
        <v>950</v>
      </c>
      <c r="E558" s="93">
        <v>40000</v>
      </c>
      <c r="F558" s="93">
        <f t="shared" si="306"/>
        <v>0</v>
      </c>
      <c r="G558" s="93">
        <f t="shared" si="304"/>
        <v>40000</v>
      </c>
      <c r="H558" s="93">
        <v>40000</v>
      </c>
      <c r="I558" s="95">
        <v>0</v>
      </c>
      <c r="J558" s="95">
        <v>0</v>
      </c>
      <c r="K558" s="95">
        <v>0</v>
      </c>
      <c r="L558" s="95">
        <v>0</v>
      </c>
      <c r="M558" s="95">
        <v>0</v>
      </c>
      <c r="N558" s="95">
        <v>0</v>
      </c>
      <c r="O558" s="95">
        <v>0</v>
      </c>
    </row>
    <row r="559" spans="1:15" s="9" customFormat="1" ht="23.25" customHeight="1">
      <c r="A559" s="13"/>
      <c r="B559" s="61" t="s">
        <v>675</v>
      </c>
      <c r="C559" s="169" t="s">
        <v>876</v>
      </c>
      <c r="D559" s="170"/>
      <c r="E559" s="11">
        <f aca="true" t="shared" si="307" ref="E559:F561">E560</f>
        <v>40000</v>
      </c>
      <c r="F559" s="11">
        <f t="shared" si="307"/>
        <v>0</v>
      </c>
      <c r="G559" s="11">
        <f t="shared" si="304"/>
        <v>40000</v>
      </c>
      <c r="H559" s="11">
        <f>H560</f>
        <v>40000</v>
      </c>
      <c r="I559" s="11">
        <f aca="true" t="shared" si="308" ref="I559:O559">I560</f>
        <v>0</v>
      </c>
      <c r="J559" s="11">
        <f t="shared" si="308"/>
        <v>0</v>
      </c>
      <c r="K559" s="11">
        <f t="shared" si="308"/>
        <v>0</v>
      </c>
      <c r="L559" s="11">
        <f t="shared" si="308"/>
        <v>0</v>
      </c>
      <c r="M559" s="11">
        <f t="shared" si="308"/>
        <v>0</v>
      </c>
      <c r="N559" s="11">
        <f t="shared" si="308"/>
        <v>0</v>
      </c>
      <c r="O559" s="11">
        <f t="shared" si="308"/>
        <v>0</v>
      </c>
    </row>
    <row r="560" spans="1:15" ht="21" customHeight="1">
      <c r="A560" s="42"/>
      <c r="B560" s="40"/>
      <c r="C560" s="31" t="s">
        <v>583</v>
      </c>
      <c r="D560" s="37" t="s">
        <v>919</v>
      </c>
      <c r="E560" s="38">
        <f t="shared" si="307"/>
        <v>40000</v>
      </c>
      <c r="F560" s="38">
        <f t="shared" si="307"/>
        <v>0</v>
      </c>
      <c r="G560" s="38">
        <f>SUM(H560:O560)</f>
        <v>40000</v>
      </c>
      <c r="H560" s="38">
        <f aca="true" t="shared" si="309" ref="H560:O561">H561</f>
        <v>40000</v>
      </c>
      <c r="I560" s="38">
        <f t="shared" si="309"/>
        <v>0</v>
      </c>
      <c r="J560" s="38">
        <f t="shared" si="309"/>
        <v>0</v>
      </c>
      <c r="K560" s="38">
        <f t="shared" si="309"/>
        <v>0</v>
      </c>
      <c r="L560" s="38">
        <f t="shared" si="309"/>
        <v>0</v>
      </c>
      <c r="M560" s="38">
        <f t="shared" si="309"/>
        <v>0</v>
      </c>
      <c r="N560" s="38">
        <f t="shared" si="309"/>
        <v>0</v>
      </c>
      <c r="O560" s="38">
        <f t="shared" si="309"/>
        <v>0</v>
      </c>
    </row>
    <row r="561" spans="1:15" ht="18" customHeight="1">
      <c r="A561" s="42"/>
      <c r="B561" s="40"/>
      <c r="C561" s="31" t="s">
        <v>584</v>
      </c>
      <c r="D561" s="37" t="s">
        <v>951</v>
      </c>
      <c r="E561" s="38">
        <f t="shared" si="307"/>
        <v>40000</v>
      </c>
      <c r="F561" s="38">
        <f t="shared" si="307"/>
        <v>0</v>
      </c>
      <c r="G561" s="38">
        <f>SUM(H561:O561)</f>
        <v>40000</v>
      </c>
      <c r="H561" s="38">
        <f t="shared" si="309"/>
        <v>40000</v>
      </c>
      <c r="I561" s="38">
        <f t="shared" si="309"/>
        <v>0</v>
      </c>
      <c r="J561" s="38">
        <f t="shared" si="309"/>
        <v>0</v>
      </c>
      <c r="K561" s="38">
        <f t="shared" si="309"/>
        <v>0</v>
      </c>
      <c r="L561" s="38">
        <f t="shared" si="309"/>
        <v>0</v>
      </c>
      <c r="M561" s="38">
        <f t="shared" si="309"/>
        <v>0</v>
      </c>
      <c r="N561" s="38">
        <f t="shared" si="309"/>
        <v>0</v>
      </c>
      <c r="O561" s="38">
        <f t="shared" si="309"/>
        <v>0</v>
      </c>
    </row>
    <row r="562" spans="1:15" s="96" customFormat="1" ht="14.25" customHeight="1">
      <c r="A562" s="89" t="s">
        <v>547</v>
      </c>
      <c r="B562" s="89"/>
      <c r="C562" s="91" t="s">
        <v>585</v>
      </c>
      <c r="D562" s="91" t="s">
        <v>952</v>
      </c>
      <c r="E562" s="93">
        <v>40000</v>
      </c>
      <c r="F562" s="93">
        <f>G562-E562</f>
        <v>0</v>
      </c>
      <c r="G562" s="93">
        <f>SUM(H562:O562)</f>
        <v>40000</v>
      </c>
      <c r="H562" s="93">
        <v>40000</v>
      </c>
      <c r="I562" s="95">
        <v>0</v>
      </c>
      <c r="J562" s="95">
        <v>0</v>
      </c>
      <c r="K562" s="95">
        <v>0</v>
      </c>
      <c r="L562" s="95">
        <v>0</v>
      </c>
      <c r="M562" s="95">
        <v>0</v>
      </c>
      <c r="N562" s="95">
        <v>0</v>
      </c>
      <c r="O562" s="95">
        <v>0</v>
      </c>
    </row>
    <row r="563" spans="1:15" s="9" customFormat="1" ht="23.25" customHeight="1">
      <c r="A563" s="13"/>
      <c r="B563" s="61" t="s">
        <v>675</v>
      </c>
      <c r="C563" s="169" t="s">
        <v>877</v>
      </c>
      <c r="D563" s="170"/>
      <c r="E563" s="11">
        <f aca="true" t="shared" si="310" ref="E563:F565">E564</f>
        <v>200000</v>
      </c>
      <c r="F563" s="11">
        <f t="shared" si="310"/>
        <v>-50000</v>
      </c>
      <c r="G563" s="11">
        <f>SUM(H563:O563)</f>
        <v>150000</v>
      </c>
      <c r="H563" s="11">
        <f aca="true" t="shared" si="311" ref="H563:O563">H564</f>
        <v>150000</v>
      </c>
      <c r="I563" s="11">
        <f t="shared" si="311"/>
        <v>0</v>
      </c>
      <c r="J563" s="11">
        <f t="shared" si="311"/>
        <v>0</v>
      </c>
      <c r="K563" s="11">
        <f t="shared" si="311"/>
        <v>0</v>
      </c>
      <c r="L563" s="11">
        <f t="shared" si="311"/>
        <v>0</v>
      </c>
      <c r="M563" s="11">
        <f t="shared" si="311"/>
        <v>0</v>
      </c>
      <c r="N563" s="11">
        <f t="shared" si="311"/>
        <v>0</v>
      </c>
      <c r="O563" s="11">
        <f t="shared" si="311"/>
        <v>0</v>
      </c>
    </row>
    <row r="564" spans="1:15" ht="21" customHeight="1">
      <c r="A564" s="42"/>
      <c r="B564" s="40"/>
      <c r="C564" s="31">
        <v>37</v>
      </c>
      <c r="D564" s="31" t="s">
        <v>939</v>
      </c>
      <c r="E564" s="38">
        <f>E565</f>
        <v>200000</v>
      </c>
      <c r="F564" s="38">
        <f>F565</f>
        <v>-50000</v>
      </c>
      <c r="G564" s="38">
        <f t="shared" si="304"/>
        <v>150000</v>
      </c>
      <c r="H564" s="38">
        <f aca="true" t="shared" si="312" ref="H564:O564">H565</f>
        <v>150000</v>
      </c>
      <c r="I564" s="38">
        <f t="shared" si="312"/>
        <v>0</v>
      </c>
      <c r="J564" s="38">
        <f t="shared" si="312"/>
        <v>0</v>
      </c>
      <c r="K564" s="38">
        <f t="shared" si="312"/>
        <v>0</v>
      </c>
      <c r="L564" s="38">
        <f t="shared" si="312"/>
        <v>0</v>
      </c>
      <c r="M564" s="38">
        <f t="shared" si="312"/>
        <v>0</v>
      </c>
      <c r="N564" s="38">
        <f t="shared" si="312"/>
        <v>0</v>
      </c>
      <c r="O564" s="38">
        <f t="shared" si="312"/>
        <v>0</v>
      </c>
    </row>
    <row r="565" spans="1:15" ht="18" customHeight="1">
      <c r="A565" s="42"/>
      <c r="B565" s="40"/>
      <c r="C565" s="31">
        <v>372</v>
      </c>
      <c r="D565" s="31" t="s">
        <v>940</v>
      </c>
      <c r="E565" s="38">
        <f t="shared" si="310"/>
        <v>200000</v>
      </c>
      <c r="F565" s="38">
        <f t="shared" si="310"/>
        <v>-50000</v>
      </c>
      <c r="G565" s="38">
        <f t="shared" si="304"/>
        <v>150000</v>
      </c>
      <c r="H565" s="38">
        <f aca="true" t="shared" si="313" ref="H565:O565">H566</f>
        <v>150000</v>
      </c>
      <c r="I565" s="38">
        <f t="shared" si="313"/>
        <v>0</v>
      </c>
      <c r="J565" s="38">
        <f t="shared" si="313"/>
        <v>0</v>
      </c>
      <c r="K565" s="38">
        <f t="shared" si="313"/>
        <v>0</v>
      </c>
      <c r="L565" s="38">
        <f t="shared" si="313"/>
        <v>0</v>
      </c>
      <c r="M565" s="38">
        <f t="shared" si="313"/>
        <v>0</v>
      </c>
      <c r="N565" s="38">
        <f t="shared" si="313"/>
        <v>0</v>
      </c>
      <c r="O565" s="38">
        <f t="shared" si="313"/>
        <v>0</v>
      </c>
    </row>
    <row r="566" spans="1:15" s="96" customFormat="1" ht="14.25" customHeight="1">
      <c r="A566" s="89" t="s">
        <v>548</v>
      </c>
      <c r="B566" s="89"/>
      <c r="C566" s="91">
        <v>3721</v>
      </c>
      <c r="D566" s="91" t="s">
        <v>953</v>
      </c>
      <c r="E566" s="93">
        <v>200000</v>
      </c>
      <c r="F566" s="93">
        <f>G566-E566</f>
        <v>-50000</v>
      </c>
      <c r="G566" s="93">
        <f t="shared" si="304"/>
        <v>150000</v>
      </c>
      <c r="H566" s="93">
        <v>150000</v>
      </c>
      <c r="I566" s="93">
        <v>0</v>
      </c>
      <c r="J566" s="95">
        <v>0</v>
      </c>
      <c r="K566" s="95">
        <v>0</v>
      </c>
      <c r="L566" s="95">
        <v>0</v>
      </c>
      <c r="M566" s="95">
        <v>0</v>
      </c>
      <c r="N566" s="95">
        <v>0</v>
      </c>
      <c r="O566" s="95">
        <v>0</v>
      </c>
    </row>
    <row r="567" spans="1:15" s="9" customFormat="1" ht="23.25" customHeight="1">
      <c r="A567" s="13"/>
      <c r="B567" s="61" t="s">
        <v>674</v>
      </c>
      <c r="C567" s="169" t="s">
        <v>1128</v>
      </c>
      <c r="D567" s="170"/>
      <c r="E567" s="11">
        <f>E568</f>
        <v>140000</v>
      </c>
      <c r="F567" s="11">
        <f>F568</f>
        <v>-80000</v>
      </c>
      <c r="G567" s="11">
        <f t="shared" si="304"/>
        <v>60000</v>
      </c>
      <c r="H567" s="11">
        <f>H568</f>
        <v>60000</v>
      </c>
      <c r="I567" s="11">
        <f aca="true" t="shared" si="314" ref="I567:O567">I568</f>
        <v>0</v>
      </c>
      <c r="J567" s="11">
        <f t="shared" si="314"/>
        <v>0</v>
      </c>
      <c r="K567" s="11">
        <f t="shared" si="314"/>
        <v>0</v>
      </c>
      <c r="L567" s="11">
        <f t="shared" si="314"/>
        <v>0</v>
      </c>
      <c r="M567" s="11">
        <f t="shared" si="314"/>
        <v>0</v>
      </c>
      <c r="N567" s="11">
        <f t="shared" si="314"/>
        <v>0</v>
      </c>
      <c r="O567" s="11">
        <f t="shared" si="314"/>
        <v>0</v>
      </c>
    </row>
    <row r="568" spans="1:15" ht="21" customHeight="1">
      <c r="A568" s="42"/>
      <c r="B568" s="40"/>
      <c r="C568" s="31">
        <v>38</v>
      </c>
      <c r="D568" s="31" t="s">
        <v>954</v>
      </c>
      <c r="E568" s="38">
        <f>E569</f>
        <v>140000</v>
      </c>
      <c r="F568" s="38">
        <f>F569</f>
        <v>-80000</v>
      </c>
      <c r="G568" s="38">
        <f t="shared" si="304"/>
        <v>60000</v>
      </c>
      <c r="H568" s="38">
        <f>H569</f>
        <v>60000</v>
      </c>
      <c r="I568" s="38">
        <f aca="true" t="shared" si="315" ref="I568:O568">I569</f>
        <v>0</v>
      </c>
      <c r="J568" s="38">
        <f t="shared" si="315"/>
        <v>0</v>
      </c>
      <c r="K568" s="38">
        <f t="shared" si="315"/>
        <v>0</v>
      </c>
      <c r="L568" s="38">
        <f t="shared" si="315"/>
        <v>0</v>
      </c>
      <c r="M568" s="38">
        <f t="shared" si="315"/>
        <v>0</v>
      </c>
      <c r="N568" s="38">
        <f t="shared" si="315"/>
        <v>0</v>
      </c>
      <c r="O568" s="38">
        <f t="shared" si="315"/>
        <v>0</v>
      </c>
    </row>
    <row r="569" spans="1:15" s="145" customFormat="1" ht="18" customHeight="1">
      <c r="A569" s="42"/>
      <c r="B569" s="40"/>
      <c r="C569" s="31">
        <v>381</v>
      </c>
      <c r="D569" s="31" t="s">
        <v>711</v>
      </c>
      <c r="E569" s="38">
        <f>E573</f>
        <v>140000</v>
      </c>
      <c r="F569" s="38">
        <f>F573</f>
        <v>-80000</v>
      </c>
      <c r="G569" s="38">
        <f t="shared" si="304"/>
        <v>60000</v>
      </c>
      <c r="H569" s="38">
        <f>H573</f>
        <v>60000</v>
      </c>
      <c r="I569" s="38">
        <f aca="true" t="shared" si="316" ref="I569:O569">I573</f>
        <v>0</v>
      </c>
      <c r="J569" s="38">
        <f t="shared" si="316"/>
        <v>0</v>
      </c>
      <c r="K569" s="38">
        <f t="shared" si="316"/>
        <v>0</v>
      </c>
      <c r="L569" s="38">
        <f t="shared" si="316"/>
        <v>0</v>
      </c>
      <c r="M569" s="38">
        <f t="shared" si="316"/>
        <v>0</v>
      </c>
      <c r="N569" s="38">
        <f t="shared" si="316"/>
        <v>0</v>
      </c>
      <c r="O569" s="38">
        <f t="shared" si="316"/>
        <v>0</v>
      </c>
    </row>
    <row r="570" spans="1:15" s="134" customFormat="1" ht="17.25" customHeight="1">
      <c r="A570" s="172" t="s">
        <v>2</v>
      </c>
      <c r="B570" s="173" t="s">
        <v>44</v>
      </c>
      <c r="C570" s="174" t="s">
        <v>552</v>
      </c>
      <c r="D570" s="176" t="s">
        <v>59</v>
      </c>
      <c r="E570" s="177" t="s">
        <v>1134</v>
      </c>
      <c r="F570" s="177" t="s">
        <v>905</v>
      </c>
      <c r="G570" s="174" t="s">
        <v>1148</v>
      </c>
      <c r="H570" s="175" t="s">
        <v>1133</v>
      </c>
      <c r="I570" s="175"/>
      <c r="J570" s="175"/>
      <c r="K570" s="175"/>
      <c r="L570" s="175"/>
      <c r="M570" s="175"/>
      <c r="N570" s="175"/>
      <c r="O570" s="175"/>
    </row>
    <row r="571" spans="1:15" ht="36" customHeight="1">
      <c r="A571" s="172"/>
      <c r="B571" s="172"/>
      <c r="C571" s="175"/>
      <c r="D571" s="176"/>
      <c r="E571" s="178"/>
      <c r="F571" s="178"/>
      <c r="G571" s="175"/>
      <c r="H571" s="104" t="s">
        <v>272</v>
      </c>
      <c r="I571" s="104" t="s">
        <v>45</v>
      </c>
      <c r="J571" s="104" t="s">
        <v>271</v>
      </c>
      <c r="K571" s="104" t="s">
        <v>273</v>
      </c>
      <c r="L571" s="104" t="s">
        <v>46</v>
      </c>
      <c r="M571" s="104" t="s">
        <v>731</v>
      </c>
      <c r="N571" s="104" t="s">
        <v>274</v>
      </c>
      <c r="O571" s="104" t="s">
        <v>621</v>
      </c>
    </row>
    <row r="572" spans="1:15" ht="10.5" customHeight="1">
      <c r="A572" s="55">
        <v>1</v>
      </c>
      <c r="B572" s="55">
        <v>2</v>
      </c>
      <c r="C572" s="55">
        <v>3</v>
      </c>
      <c r="D572" s="55">
        <v>4</v>
      </c>
      <c r="E572" s="55">
        <v>5</v>
      </c>
      <c r="F572" s="55">
        <v>6</v>
      </c>
      <c r="G572" s="55">
        <v>7</v>
      </c>
      <c r="H572" s="55">
        <v>8</v>
      </c>
      <c r="I572" s="55">
        <v>9</v>
      </c>
      <c r="J572" s="55">
        <v>10</v>
      </c>
      <c r="K572" s="55">
        <v>11</v>
      </c>
      <c r="L572" s="55">
        <v>12</v>
      </c>
      <c r="M572" s="55">
        <v>13</v>
      </c>
      <c r="N572" s="55">
        <v>14</v>
      </c>
      <c r="O572" s="55">
        <v>15</v>
      </c>
    </row>
    <row r="573" spans="1:15" s="96" customFormat="1" ht="15" customHeight="1">
      <c r="A573" s="89" t="s">
        <v>549</v>
      </c>
      <c r="B573" s="89"/>
      <c r="C573" s="91">
        <v>3811</v>
      </c>
      <c r="D573" s="91" t="s">
        <v>917</v>
      </c>
      <c r="E573" s="93">
        <v>140000</v>
      </c>
      <c r="F573" s="93">
        <f>G573-E573</f>
        <v>-80000</v>
      </c>
      <c r="G573" s="93">
        <f t="shared" si="304"/>
        <v>60000</v>
      </c>
      <c r="H573" s="93">
        <v>60000</v>
      </c>
      <c r="I573" s="93">
        <v>0</v>
      </c>
      <c r="J573" s="93">
        <v>0</v>
      </c>
      <c r="K573" s="93">
        <v>0</v>
      </c>
      <c r="L573" s="93">
        <v>0</v>
      </c>
      <c r="M573" s="93">
        <v>0</v>
      </c>
      <c r="N573" s="93">
        <v>0</v>
      </c>
      <c r="O573" s="93">
        <v>0</v>
      </c>
    </row>
    <row r="574" spans="1:15" s="9" customFormat="1" ht="24" customHeight="1">
      <c r="A574" s="13"/>
      <c r="B574" s="61" t="s">
        <v>673</v>
      </c>
      <c r="C574" s="188" t="s">
        <v>878</v>
      </c>
      <c r="D574" s="187"/>
      <c r="E574" s="11">
        <f aca="true" t="shared" si="317" ref="E574:F577">E575</f>
        <v>20000</v>
      </c>
      <c r="F574" s="11">
        <f t="shared" si="317"/>
        <v>-15000</v>
      </c>
      <c r="G574" s="11">
        <f t="shared" si="304"/>
        <v>5000</v>
      </c>
      <c r="H574" s="11">
        <f>H575</f>
        <v>0</v>
      </c>
      <c r="I574" s="11">
        <f aca="true" t="shared" si="318" ref="I574:O574">I575</f>
        <v>0</v>
      </c>
      <c r="J574" s="11">
        <f t="shared" si="318"/>
        <v>0</v>
      </c>
      <c r="K574" s="11">
        <f t="shared" si="318"/>
        <v>5000</v>
      </c>
      <c r="L574" s="11">
        <f t="shared" si="318"/>
        <v>0</v>
      </c>
      <c r="M574" s="11">
        <f t="shared" si="318"/>
        <v>0</v>
      </c>
      <c r="N574" s="11">
        <f t="shared" si="318"/>
        <v>0</v>
      </c>
      <c r="O574" s="11">
        <f t="shared" si="318"/>
        <v>0</v>
      </c>
    </row>
    <row r="575" spans="1:15" ht="21" customHeight="1">
      <c r="A575" s="42"/>
      <c r="B575" s="40"/>
      <c r="C575" s="31">
        <v>37</v>
      </c>
      <c r="D575" s="31" t="s">
        <v>939</v>
      </c>
      <c r="E575" s="38">
        <f t="shared" si="317"/>
        <v>20000</v>
      </c>
      <c r="F575" s="38">
        <f t="shared" si="317"/>
        <v>-15000</v>
      </c>
      <c r="G575" s="38">
        <f t="shared" si="304"/>
        <v>5000</v>
      </c>
      <c r="H575" s="38">
        <f>H576</f>
        <v>0</v>
      </c>
      <c r="I575" s="38">
        <f aca="true" t="shared" si="319" ref="I575:O575">I576</f>
        <v>0</v>
      </c>
      <c r="J575" s="38">
        <f t="shared" si="319"/>
        <v>0</v>
      </c>
      <c r="K575" s="38">
        <f t="shared" si="319"/>
        <v>5000</v>
      </c>
      <c r="L575" s="38">
        <f t="shared" si="319"/>
        <v>0</v>
      </c>
      <c r="M575" s="38">
        <f t="shared" si="319"/>
        <v>0</v>
      </c>
      <c r="N575" s="38">
        <f t="shared" si="319"/>
        <v>0</v>
      </c>
      <c r="O575" s="38">
        <f t="shared" si="319"/>
        <v>0</v>
      </c>
    </row>
    <row r="576" spans="1:15" ht="18" customHeight="1">
      <c r="A576" s="42"/>
      <c r="B576" s="40"/>
      <c r="C576" s="31">
        <v>372</v>
      </c>
      <c r="D576" s="31" t="s">
        <v>940</v>
      </c>
      <c r="E576" s="38">
        <f t="shared" si="317"/>
        <v>20000</v>
      </c>
      <c r="F576" s="38">
        <f t="shared" si="317"/>
        <v>-15000</v>
      </c>
      <c r="G576" s="38">
        <f t="shared" si="304"/>
        <v>5000</v>
      </c>
      <c r="H576" s="38">
        <f aca="true" t="shared" si="320" ref="H576:O576">H577</f>
        <v>0</v>
      </c>
      <c r="I576" s="38">
        <f t="shared" si="320"/>
        <v>0</v>
      </c>
      <c r="J576" s="38">
        <f t="shared" si="320"/>
        <v>0</v>
      </c>
      <c r="K576" s="38">
        <f t="shared" si="320"/>
        <v>5000</v>
      </c>
      <c r="L576" s="38">
        <f t="shared" si="320"/>
        <v>0</v>
      </c>
      <c r="M576" s="38">
        <f t="shared" si="320"/>
        <v>0</v>
      </c>
      <c r="N576" s="38">
        <f t="shared" si="320"/>
        <v>0</v>
      </c>
      <c r="O576" s="38">
        <f t="shared" si="320"/>
        <v>0</v>
      </c>
    </row>
    <row r="577" spans="1:15" ht="15" customHeight="1">
      <c r="A577" s="42"/>
      <c r="B577" s="40"/>
      <c r="C577" s="31">
        <v>3722</v>
      </c>
      <c r="D577" s="31" t="s">
        <v>944</v>
      </c>
      <c r="E577" s="38">
        <f t="shared" si="317"/>
        <v>20000</v>
      </c>
      <c r="F577" s="38">
        <f t="shared" si="317"/>
        <v>-15000</v>
      </c>
      <c r="G577" s="38">
        <f t="shared" si="304"/>
        <v>5000</v>
      </c>
      <c r="H577" s="38">
        <f aca="true" t="shared" si="321" ref="H577:O577">H578</f>
        <v>0</v>
      </c>
      <c r="I577" s="38">
        <f t="shared" si="321"/>
        <v>0</v>
      </c>
      <c r="J577" s="38">
        <f t="shared" si="321"/>
        <v>0</v>
      </c>
      <c r="K577" s="38">
        <f t="shared" si="321"/>
        <v>5000</v>
      </c>
      <c r="L577" s="38">
        <f t="shared" si="321"/>
        <v>0</v>
      </c>
      <c r="M577" s="38">
        <f t="shared" si="321"/>
        <v>0</v>
      </c>
      <c r="N577" s="38">
        <f t="shared" si="321"/>
        <v>0</v>
      </c>
      <c r="O577" s="38">
        <f t="shared" si="321"/>
        <v>0</v>
      </c>
    </row>
    <row r="578" spans="1:15" s="96" customFormat="1" ht="14.25" customHeight="1">
      <c r="A578" s="89" t="s">
        <v>749</v>
      </c>
      <c r="B578" s="89"/>
      <c r="C578" s="101"/>
      <c r="D578" s="91" t="s">
        <v>955</v>
      </c>
      <c r="E578" s="93">
        <v>20000</v>
      </c>
      <c r="F578" s="93">
        <f>G578-E578</f>
        <v>-15000</v>
      </c>
      <c r="G578" s="93">
        <f t="shared" si="304"/>
        <v>5000</v>
      </c>
      <c r="H578" s="93">
        <v>0</v>
      </c>
      <c r="I578" s="95">
        <v>0</v>
      </c>
      <c r="J578" s="95">
        <v>0</v>
      </c>
      <c r="K578" s="93">
        <v>5000</v>
      </c>
      <c r="L578" s="95">
        <v>0</v>
      </c>
      <c r="M578" s="95">
        <v>0</v>
      </c>
      <c r="N578" s="95">
        <v>0</v>
      </c>
      <c r="O578" s="95">
        <v>0</v>
      </c>
    </row>
    <row r="579" spans="1:15" s="9" customFormat="1" ht="24" customHeight="1">
      <c r="A579" s="13"/>
      <c r="B579" s="61" t="s">
        <v>672</v>
      </c>
      <c r="C579" s="169" t="s">
        <v>879</v>
      </c>
      <c r="D579" s="170"/>
      <c r="E579" s="11">
        <f aca="true" t="shared" si="322" ref="E579:F581">E580</f>
        <v>230000</v>
      </c>
      <c r="F579" s="11">
        <f t="shared" si="322"/>
        <v>0</v>
      </c>
      <c r="G579" s="11">
        <f t="shared" si="304"/>
        <v>230000</v>
      </c>
      <c r="H579" s="11">
        <f>H580</f>
        <v>230000</v>
      </c>
      <c r="I579" s="11">
        <f aca="true" t="shared" si="323" ref="I579:O579">I580</f>
        <v>0</v>
      </c>
      <c r="J579" s="11">
        <f t="shared" si="323"/>
        <v>0</v>
      </c>
      <c r="K579" s="11">
        <f t="shared" si="323"/>
        <v>0</v>
      </c>
      <c r="L579" s="11">
        <f t="shared" si="323"/>
        <v>0</v>
      </c>
      <c r="M579" s="11">
        <f t="shared" si="323"/>
        <v>0</v>
      </c>
      <c r="N579" s="11">
        <f t="shared" si="323"/>
        <v>0</v>
      </c>
      <c r="O579" s="11">
        <f t="shared" si="323"/>
        <v>0</v>
      </c>
    </row>
    <row r="580" spans="1:15" ht="21" customHeight="1">
      <c r="A580" s="42"/>
      <c r="B580" s="40"/>
      <c r="C580" s="31">
        <v>38</v>
      </c>
      <c r="D580" s="31" t="s">
        <v>954</v>
      </c>
      <c r="E580" s="38">
        <f t="shared" si="322"/>
        <v>230000</v>
      </c>
      <c r="F580" s="38">
        <f t="shared" si="322"/>
        <v>0</v>
      </c>
      <c r="G580" s="38">
        <f t="shared" si="304"/>
        <v>230000</v>
      </c>
      <c r="H580" s="38">
        <f aca="true" t="shared" si="324" ref="H580:O580">H581</f>
        <v>230000</v>
      </c>
      <c r="I580" s="38">
        <f t="shared" si="324"/>
        <v>0</v>
      </c>
      <c r="J580" s="38">
        <f t="shared" si="324"/>
        <v>0</v>
      </c>
      <c r="K580" s="38">
        <f t="shared" si="324"/>
        <v>0</v>
      </c>
      <c r="L580" s="38">
        <f t="shared" si="324"/>
        <v>0</v>
      </c>
      <c r="M580" s="38">
        <f t="shared" si="324"/>
        <v>0</v>
      </c>
      <c r="N580" s="38">
        <f t="shared" si="324"/>
        <v>0</v>
      </c>
      <c r="O580" s="38">
        <f t="shared" si="324"/>
        <v>0</v>
      </c>
    </row>
    <row r="581" spans="1:15" ht="18" customHeight="1">
      <c r="A581" s="42"/>
      <c r="B581" s="40"/>
      <c r="C581" s="31">
        <v>381</v>
      </c>
      <c r="D581" s="31" t="s">
        <v>711</v>
      </c>
      <c r="E581" s="38">
        <f t="shared" si="322"/>
        <v>230000</v>
      </c>
      <c r="F581" s="38">
        <f t="shared" si="322"/>
        <v>0</v>
      </c>
      <c r="G581" s="38">
        <f t="shared" si="304"/>
        <v>230000</v>
      </c>
      <c r="H581" s="38">
        <f>H582</f>
        <v>230000</v>
      </c>
      <c r="I581" s="38">
        <f aca="true" t="shared" si="325" ref="I581:O581">I582</f>
        <v>0</v>
      </c>
      <c r="J581" s="38">
        <f t="shared" si="325"/>
        <v>0</v>
      </c>
      <c r="K581" s="38">
        <f t="shared" si="325"/>
        <v>0</v>
      </c>
      <c r="L581" s="38">
        <f t="shared" si="325"/>
        <v>0</v>
      </c>
      <c r="M581" s="38">
        <f t="shared" si="325"/>
        <v>0</v>
      </c>
      <c r="N581" s="38">
        <f t="shared" si="325"/>
        <v>0</v>
      </c>
      <c r="O581" s="38">
        <f t="shared" si="325"/>
        <v>0</v>
      </c>
    </row>
    <row r="582" spans="1:15" s="96" customFormat="1" ht="15" customHeight="1">
      <c r="A582" s="89" t="s">
        <v>750</v>
      </c>
      <c r="B582" s="89"/>
      <c r="C582" s="91">
        <v>3811</v>
      </c>
      <c r="D582" s="91" t="s">
        <v>956</v>
      </c>
      <c r="E582" s="93">
        <v>230000</v>
      </c>
      <c r="F582" s="93">
        <f>G582-E582</f>
        <v>0</v>
      </c>
      <c r="G582" s="93">
        <f t="shared" si="304"/>
        <v>230000</v>
      </c>
      <c r="H582" s="93">
        <v>230000</v>
      </c>
      <c r="I582" s="93">
        <v>0</v>
      </c>
      <c r="J582" s="93">
        <v>0</v>
      </c>
      <c r="K582" s="93">
        <v>0</v>
      </c>
      <c r="L582" s="93">
        <v>0</v>
      </c>
      <c r="M582" s="93">
        <v>0</v>
      </c>
      <c r="N582" s="93">
        <v>0</v>
      </c>
      <c r="O582" s="93">
        <v>0</v>
      </c>
    </row>
    <row r="583" spans="1:15" s="9" customFormat="1" ht="24" customHeight="1">
      <c r="A583" s="13"/>
      <c r="B583" s="61" t="s">
        <v>671</v>
      </c>
      <c r="C583" s="169" t="s">
        <v>880</v>
      </c>
      <c r="D583" s="170"/>
      <c r="E583" s="11">
        <f>E584</f>
        <v>100000</v>
      </c>
      <c r="F583" s="11">
        <f>F584</f>
        <v>-100000</v>
      </c>
      <c r="G583" s="11">
        <f aca="true" t="shared" si="326" ref="G583:G611">SUM(H583:O583)</f>
        <v>0</v>
      </c>
      <c r="H583" s="11">
        <f>H584</f>
        <v>0</v>
      </c>
      <c r="I583" s="11">
        <f aca="true" t="shared" si="327" ref="I583:O583">I584</f>
        <v>0</v>
      </c>
      <c r="J583" s="11">
        <f t="shared" si="327"/>
        <v>0</v>
      </c>
      <c r="K583" s="11">
        <f t="shared" si="327"/>
        <v>0</v>
      </c>
      <c r="L583" s="11">
        <f t="shared" si="327"/>
        <v>0</v>
      </c>
      <c r="M583" s="11">
        <f t="shared" si="327"/>
        <v>0</v>
      </c>
      <c r="N583" s="11">
        <f t="shared" si="327"/>
        <v>0</v>
      </c>
      <c r="O583" s="11">
        <f t="shared" si="327"/>
        <v>0</v>
      </c>
    </row>
    <row r="584" spans="1:15" ht="21" customHeight="1">
      <c r="A584" s="42"/>
      <c r="B584" s="40"/>
      <c r="C584" s="31">
        <v>42</v>
      </c>
      <c r="D584" s="31" t="s">
        <v>957</v>
      </c>
      <c r="E584" s="38">
        <f aca="true" t="shared" si="328" ref="E584:O585">E585</f>
        <v>100000</v>
      </c>
      <c r="F584" s="38">
        <f t="shared" si="328"/>
        <v>-100000</v>
      </c>
      <c r="G584" s="38">
        <f t="shared" si="326"/>
        <v>0</v>
      </c>
      <c r="H584" s="38">
        <f t="shared" si="328"/>
        <v>0</v>
      </c>
      <c r="I584" s="38">
        <f t="shared" si="328"/>
        <v>0</v>
      </c>
      <c r="J584" s="38">
        <f t="shared" si="328"/>
        <v>0</v>
      </c>
      <c r="K584" s="38">
        <f t="shared" si="328"/>
        <v>0</v>
      </c>
      <c r="L584" s="38">
        <f t="shared" si="328"/>
        <v>0</v>
      </c>
      <c r="M584" s="38">
        <f t="shared" si="328"/>
        <v>0</v>
      </c>
      <c r="N584" s="38">
        <f t="shared" si="328"/>
        <v>0</v>
      </c>
      <c r="O584" s="38">
        <f t="shared" si="328"/>
        <v>0</v>
      </c>
    </row>
    <row r="585" spans="1:15" ht="18" customHeight="1">
      <c r="A585" s="42"/>
      <c r="B585" s="40"/>
      <c r="C585" s="31">
        <v>421</v>
      </c>
      <c r="D585" s="31" t="s">
        <v>727</v>
      </c>
      <c r="E585" s="38">
        <f t="shared" si="328"/>
        <v>100000</v>
      </c>
      <c r="F585" s="38">
        <f t="shared" si="328"/>
        <v>-100000</v>
      </c>
      <c r="G585" s="38">
        <f t="shared" si="326"/>
        <v>0</v>
      </c>
      <c r="H585" s="38">
        <f t="shared" si="328"/>
        <v>0</v>
      </c>
      <c r="I585" s="38">
        <f t="shared" si="328"/>
        <v>0</v>
      </c>
      <c r="J585" s="38">
        <f t="shared" si="328"/>
        <v>0</v>
      </c>
      <c r="K585" s="38">
        <f t="shared" si="328"/>
        <v>0</v>
      </c>
      <c r="L585" s="38">
        <f t="shared" si="328"/>
        <v>0</v>
      </c>
      <c r="M585" s="38">
        <f t="shared" si="328"/>
        <v>0</v>
      </c>
      <c r="N585" s="38">
        <f t="shared" si="328"/>
        <v>0</v>
      </c>
      <c r="O585" s="38">
        <f t="shared" si="328"/>
        <v>0</v>
      </c>
    </row>
    <row r="586" spans="1:15" s="96" customFormat="1" ht="15" customHeight="1">
      <c r="A586" s="89" t="s">
        <v>751</v>
      </c>
      <c r="B586" s="89"/>
      <c r="C586" s="91">
        <v>4212</v>
      </c>
      <c r="D586" s="91" t="s">
        <v>821</v>
      </c>
      <c r="E586" s="93">
        <v>100000</v>
      </c>
      <c r="F586" s="93">
        <f>G586-E586</f>
        <v>-100000</v>
      </c>
      <c r="G586" s="93">
        <f t="shared" si="326"/>
        <v>0</v>
      </c>
      <c r="H586" s="93">
        <v>0</v>
      </c>
      <c r="I586" s="95">
        <v>0</v>
      </c>
      <c r="J586" s="95">
        <v>0</v>
      </c>
      <c r="K586" s="95">
        <v>0</v>
      </c>
      <c r="L586" s="95">
        <v>0</v>
      </c>
      <c r="M586" s="95">
        <v>0</v>
      </c>
      <c r="N586" s="95">
        <v>0</v>
      </c>
      <c r="O586" s="93">
        <v>0</v>
      </c>
    </row>
    <row r="587" spans="1:15" s="78" customFormat="1" ht="34.5" customHeight="1">
      <c r="A587" s="81"/>
      <c r="B587" s="82"/>
      <c r="C587" s="209" t="s">
        <v>281</v>
      </c>
      <c r="D587" s="210"/>
      <c r="E587" s="83">
        <f aca="true" t="shared" si="329" ref="E587:O587">E588</f>
        <v>7159100</v>
      </c>
      <c r="F587" s="83">
        <f t="shared" si="329"/>
        <v>-334000</v>
      </c>
      <c r="G587" s="83">
        <f t="shared" si="326"/>
        <v>6825100</v>
      </c>
      <c r="H587" s="83">
        <f t="shared" si="329"/>
        <v>3922500</v>
      </c>
      <c r="I587" s="83">
        <f t="shared" si="329"/>
        <v>100</v>
      </c>
      <c r="J587" s="83">
        <f t="shared" si="329"/>
        <v>500500</v>
      </c>
      <c r="K587" s="83">
        <f t="shared" si="329"/>
        <v>2225000</v>
      </c>
      <c r="L587" s="83">
        <f t="shared" si="329"/>
        <v>38000</v>
      </c>
      <c r="M587" s="83">
        <f t="shared" si="329"/>
        <v>0</v>
      </c>
      <c r="N587" s="83">
        <f t="shared" si="329"/>
        <v>0</v>
      </c>
      <c r="O587" s="83">
        <f t="shared" si="329"/>
        <v>139000</v>
      </c>
    </row>
    <row r="588" spans="1:15" s="78" customFormat="1" ht="27.75" customHeight="1">
      <c r="A588" s="76"/>
      <c r="B588" s="79"/>
      <c r="C588" s="179" t="s">
        <v>701</v>
      </c>
      <c r="D588" s="206"/>
      <c r="E588" s="73">
        <f>E589+E650+E654</f>
        <v>7159100</v>
      </c>
      <c r="F588" s="73">
        <f>F589+F650+F654</f>
        <v>-334000</v>
      </c>
      <c r="G588" s="73">
        <f>SUM(H588:O588)</f>
        <v>6825100</v>
      </c>
      <c r="H588" s="73">
        <f aca="true" t="shared" si="330" ref="H588:O588">H589+H650+H654</f>
        <v>3922500</v>
      </c>
      <c r="I588" s="73">
        <f t="shared" si="330"/>
        <v>100</v>
      </c>
      <c r="J588" s="73">
        <f t="shared" si="330"/>
        <v>500500</v>
      </c>
      <c r="K588" s="73">
        <f t="shared" si="330"/>
        <v>2225000</v>
      </c>
      <c r="L588" s="73">
        <f t="shared" si="330"/>
        <v>38000</v>
      </c>
      <c r="M588" s="73">
        <f t="shared" si="330"/>
        <v>0</v>
      </c>
      <c r="N588" s="73">
        <f t="shared" si="330"/>
        <v>0</v>
      </c>
      <c r="O588" s="73">
        <f t="shared" si="330"/>
        <v>139000</v>
      </c>
    </row>
    <row r="589" spans="1:15" s="9" customFormat="1" ht="23.25" customHeight="1">
      <c r="A589" s="13"/>
      <c r="B589" s="61" t="s">
        <v>670</v>
      </c>
      <c r="C589" s="169" t="s">
        <v>1005</v>
      </c>
      <c r="D589" s="170"/>
      <c r="E589" s="11">
        <f>E590+E638</f>
        <v>4359100</v>
      </c>
      <c r="F589" s="11">
        <f>F590+F638</f>
        <v>-334000</v>
      </c>
      <c r="G589" s="11">
        <f t="shared" si="326"/>
        <v>4025100</v>
      </c>
      <c r="H589" s="11">
        <f aca="true" t="shared" si="331" ref="H589:O589">H590+H638</f>
        <v>3322500</v>
      </c>
      <c r="I589" s="11">
        <f t="shared" si="331"/>
        <v>100</v>
      </c>
      <c r="J589" s="11">
        <f t="shared" si="331"/>
        <v>500500</v>
      </c>
      <c r="K589" s="11">
        <f t="shared" si="331"/>
        <v>25000</v>
      </c>
      <c r="L589" s="11">
        <f t="shared" si="331"/>
        <v>38000</v>
      </c>
      <c r="M589" s="11">
        <f t="shared" si="331"/>
        <v>0</v>
      </c>
      <c r="N589" s="11">
        <f t="shared" si="331"/>
        <v>0</v>
      </c>
      <c r="O589" s="11">
        <f t="shared" si="331"/>
        <v>139000</v>
      </c>
    </row>
    <row r="590" spans="1:15" ht="22.5" customHeight="1">
      <c r="A590" s="42"/>
      <c r="B590" s="40"/>
      <c r="C590" s="31">
        <v>3</v>
      </c>
      <c r="D590" s="31" t="s">
        <v>958</v>
      </c>
      <c r="E590" s="38">
        <f>E591+E603+E631</f>
        <v>4293000</v>
      </c>
      <c r="F590" s="38">
        <f>F591+F603+F631</f>
        <v>-321000</v>
      </c>
      <c r="G590" s="38">
        <f t="shared" si="326"/>
        <v>3972000</v>
      </c>
      <c r="H590" s="38">
        <f aca="true" t="shared" si="332" ref="H590:O590">H591+H603+H631</f>
        <v>3322500</v>
      </c>
      <c r="I590" s="38">
        <f t="shared" si="332"/>
        <v>0</v>
      </c>
      <c r="J590" s="38">
        <f t="shared" si="332"/>
        <v>476500</v>
      </c>
      <c r="K590" s="38">
        <f t="shared" si="332"/>
        <v>25000</v>
      </c>
      <c r="L590" s="38">
        <f t="shared" si="332"/>
        <v>18000</v>
      </c>
      <c r="M590" s="38">
        <f t="shared" si="332"/>
        <v>0</v>
      </c>
      <c r="N590" s="38">
        <f t="shared" si="332"/>
        <v>0</v>
      </c>
      <c r="O590" s="38">
        <f t="shared" si="332"/>
        <v>130000</v>
      </c>
    </row>
    <row r="591" spans="1:15" ht="21" customHeight="1">
      <c r="A591" s="42"/>
      <c r="B591" s="40"/>
      <c r="C591" s="31">
        <v>31</v>
      </c>
      <c r="D591" s="31" t="s">
        <v>15</v>
      </c>
      <c r="E591" s="38">
        <f>E592+E594+E596</f>
        <v>3252500</v>
      </c>
      <c r="F591" s="38">
        <f>F592+F594+F596</f>
        <v>-116000</v>
      </c>
      <c r="G591" s="38">
        <f t="shared" si="326"/>
        <v>3136500</v>
      </c>
      <c r="H591" s="38">
        <f>H592+H594+H596</f>
        <v>3136500</v>
      </c>
      <c r="I591" s="38">
        <f aca="true" t="shared" si="333" ref="I591:O591">I592+I594+I596</f>
        <v>0</v>
      </c>
      <c r="J591" s="38">
        <f t="shared" si="333"/>
        <v>0</v>
      </c>
      <c r="K591" s="38">
        <f t="shared" si="333"/>
        <v>0</v>
      </c>
      <c r="L591" s="38">
        <f t="shared" si="333"/>
        <v>0</v>
      </c>
      <c r="M591" s="38">
        <f t="shared" si="333"/>
        <v>0</v>
      </c>
      <c r="N591" s="38">
        <f t="shared" si="333"/>
        <v>0</v>
      </c>
      <c r="O591" s="38">
        <f t="shared" si="333"/>
        <v>0</v>
      </c>
    </row>
    <row r="592" spans="1:15" ht="18" customHeight="1">
      <c r="A592" s="42"/>
      <c r="B592" s="40"/>
      <c r="C592" s="31">
        <v>311</v>
      </c>
      <c r="D592" s="31" t="s">
        <v>336</v>
      </c>
      <c r="E592" s="38">
        <f>E593</f>
        <v>2700000</v>
      </c>
      <c r="F592" s="38">
        <f>F593</f>
        <v>-100000</v>
      </c>
      <c r="G592" s="38">
        <f t="shared" si="326"/>
        <v>2600000</v>
      </c>
      <c r="H592" s="38">
        <f>H593</f>
        <v>2600000</v>
      </c>
      <c r="I592" s="36">
        <v>0</v>
      </c>
      <c r="J592" s="36">
        <v>0</v>
      </c>
      <c r="K592" s="36">
        <v>0</v>
      </c>
      <c r="L592" s="36">
        <v>0</v>
      </c>
      <c r="M592" s="36">
        <v>0</v>
      </c>
      <c r="N592" s="36">
        <v>0</v>
      </c>
      <c r="O592" s="36">
        <v>0</v>
      </c>
    </row>
    <row r="593" spans="1:15" s="96" customFormat="1" ht="15" customHeight="1">
      <c r="A593" s="89" t="s">
        <v>752</v>
      </c>
      <c r="B593" s="89"/>
      <c r="C593" s="91">
        <v>3111</v>
      </c>
      <c r="D593" s="91" t="s">
        <v>16</v>
      </c>
      <c r="E593" s="93">
        <v>2700000</v>
      </c>
      <c r="F593" s="93">
        <f>G593-E593</f>
        <v>-100000</v>
      </c>
      <c r="G593" s="97">
        <f t="shared" si="326"/>
        <v>2600000</v>
      </c>
      <c r="H593" s="93">
        <v>2600000</v>
      </c>
      <c r="I593" s="95">
        <v>0</v>
      </c>
      <c r="J593" s="95">
        <v>0</v>
      </c>
      <c r="K593" s="95">
        <v>0</v>
      </c>
      <c r="L593" s="95">
        <v>0</v>
      </c>
      <c r="M593" s="95">
        <v>0</v>
      </c>
      <c r="N593" s="95">
        <v>0</v>
      </c>
      <c r="O593" s="95">
        <v>0</v>
      </c>
    </row>
    <row r="594" spans="1:15" ht="18" customHeight="1">
      <c r="A594" s="40"/>
      <c r="B594" s="40"/>
      <c r="C594" s="31">
        <v>312</v>
      </c>
      <c r="D594" s="31" t="s">
        <v>17</v>
      </c>
      <c r="E594" s="38">
        <f>E595</f>
        <v>106500</v>
      </c>
      <c r="F594" s="38">
        <f>F595</f>
        <v>0</v>
      </c>
      <c r="G594" s="38">
        <f t="shared" si="326"/>
        <v>106500</v>
      </c>
      <c r="H594" s="38">
        <f>H595</f>
        <v>106500</v>
      </c>
      <c r="I594" s="38">
        <f aca="true" t="shared" si="334" ref="I594:O594">I595</f>
        <v>0</v>
      </c>
      <c r="J594" s="38">
        <f t="shared" si="334"/>
        <v>0</v>
      </c>
      <c r="K594" s="38">
        <f t="shared" si="334"/>
        <v>0</v>
      </c>
      <c r="L594" s="38">
        <f t="shared" si="334"/>
        <v>0</v>
      </c>
      <c r="M594" s="38">
        <f t="shared" si="334"/>
        <v>0</v>
      </c>
      <c r="N594" s="38">
        <f t="shared" si="334"/>
        <v>0</v>
      </c>
      <c r="O594" s="38">
        <f t="shared" si="334"/>
        <v>0</v>
      </c>
    </row>
    <row r="595" spans="1:15" s="96" customFormat="1" ht="15" customHeight="1">
      <c r="A595" s="89" t="s">
        <v>753</v>
      </c>
      <c r="B595" s="89"/>
      <c r="C595" s="91">
        <v>3121</v>
      </c>
      <c r="D595" s="91" t="s">
        <v>18</v>
      </c>
      <c r="E595" s="93">
        <v>106500</v>
      </c>
      <c r="F595" s="93">
        <f>G595-E595</f>
        <v>0</v>
      </c>
      <c r="G595" s="93">
        <f t="shared" si="326"/>
        <v>106500</v>
      </c>
      <c r="H595" s="93">
        <v>106500</v>
      </c>
      <c r="I595" s="95">
        <v>0</v>
      </c>
      <c r="J595" s="93">
        <v>0</v>
      </c>
      <c r="K595" s="95">
        <v>0</v>
      </c>
      <c r="L595" s="95">
        <v>0</v>
      </c>
      <c r="M595" s="95">
        <v>0</v>
      </c>
      <c r="N595" s="95">
        <v>0</v>
      </c>
      <c r="O595" s="95">
        <v>0</v>
      </c>
    </row>
    <row r="596" spans="1:15" ht="18" customHeight="1">
      <c r="A596" s="40"/>
      <c r="B596" s="40"/>
      <c r="C596" s="31">
        <v>313</v>
      </c>
      <c r="D596" s="31" t="s">
        <v>19</v>
      </c>
      <c r="E596" s="38">
        <f aca="true" t="shared" si="335" ref="E596:O596">SUM(E597:E598)</f>
        <v>446000</v>
      </c>
      <c r="F596" s="38">
        <f>SUM(F597:F598)</f>
        <v>-16000</v>
      </c>
      <c r="G596" s="38">
        <f t="shared" si="326"/>
        <v>430000</v>
      </c>
      <c r="H596" s="38">
        <f t="shared" si="335"/>
        <v>430000</v>
      </c>
      <c r="I596" s="38">
        <f t="shared" si="335"/>
        <v>0</v>
      </c>
      <c r="J596" s="38">
        <f t="shared" si="335"/>
        <v>0</v>
      </c>
      <c r="K596" s="38">
        <f t="shared" si="335"/>
        <v>0</v>
      </c>
      <c r="L596" s="38">
        <f t="shared" si="335"/>
        <v>0</v>
      </c>
      <c r="M596" s="38">
        <f t="shared" si="335"/>
        <v>0</v>
      </c>
      <c r="N596" s="38">
        <f>SUM(N597:N598)</f>
        <v>0</v>
      </c>
      <c r="O596" s="38">
        <f t="shared" si="335"/>
        <v>0</v>
      </c>
    </row>
    <row r="597" spans="1:15" s="96" customFormat="1" ht="15" customHeight="1">
      <c r="A597" s="89" t="s">
        <v>754</v>
      </c>
      <c r="B597" s="89"/>
      <c r="C597" s="91">
        <v>3132</v>
      </c>
      <c r="D597" s="92" t="s">
        <v>337</v>
      </c>
      <c r="E597" s="93">
        <v>446000</v>
      </c>
      <c r="F597" s="93">
        <f>G597-E597</f>
        <v>-16000</v>
      </c>
      <c r="G597" s="93">
        <f t="shared" si="326"/>
        <v>430000</v>
      </c>
      <c r="H597" s="93">
        <v>430000</v>
      </c>
      <c r="I597" s="95">
        <v>0</v>
      </c>
      <c r="J597" s="95">
        <v>0</v>
      </c>
      <c r="K597" s="95">
        <v>0</v>
      </c>
      <c r="L597" s="95">
        <v>0</v>
      </c>
      <c r="M597" s="95">
        <v>0</v>
      </c>
      <c r="N597" s="95">
        <v>0</v>
      </c>
      <c r="O597" s="95">
        <v>0</v>
      </c>
    </row>
    <row r="598" spans="1:15" s="96" customFormat="1" ht="15" customHeight="1">
      <c r="A598" s="89" t="s">
        <v>755</v>
      </c>
      <c r="B598" s="89"/>
      <c r="C598" s="91">
        <v>3133</v>
      </c>
      <c r="D598" s="92" t="s">
        <v>338</v>
      </c>
      <c r="E598" s="93">
        <v>0</v>
      </c>
      <c r="F598" s="93">
        <f>G598-E598</f>
        <v>0</v>
      </c>
      <c r="G598" s="93">
        <f t="shared" si="326"/>
        <v>0</v>
      </c>
      <c r="H598" s="93">
        <v>0</v>
      </c>
      <c r="I598" s="95">
        <v>0</v>
      </c>
      <c r="J598" s="95">
        <v>0</v>
      </c>
      <c r="K598" s="95">
        <v>0</v>
      </c>
      <c r="L598" s="95">
        <v>0</v>
      </c>
      <c r="M598" s="95">
        <v>0</v>
      </c>
      <c r="N598" s="95">
        <v>0</v>
      </c>
      <c r="O598" s="95">
        <v>0</v>
      </c>
    </row>
    <row r="599" ht="33" customHeight="1"/>
    <row r="600" spans="1:15" s="134" customFormat="1" ht="17.25" customHeight="1">
      <c r="A600" s="172" t="s">
        <v>2</v>
      </c>
      <c r="B600" s="173" t="s">
        <v>44</v>
      </c>
      <c r="C600" s="174" t="s">
        <v>552</v>
      </c>
      <c r="D600" s="176" t="s">
        <v>59</v>
      </c>
      <c r="E600" s="177" t="s">
        <v>1134</v>
      </c>
      <c r="F600" s="177" t="s">
        <v>905</v>
      </c>
      <c r="G600" s="174" t="s">
        <v>1148</v>
      </c>
      <c r="H600" s="175" t="s">
        <v>1133</v>
      </c>
      <c r="I600" s="175"/>
      <c r="J600" s="175"/>
      <c r="K600" s="175"/>
      <c r="L600" s="175"/>
      <c r="M600" s="175"/>
      <c r="N600" s="175"/>
      <c r="O600" s="175"/>
    </row>
    <row r="601" spans="1:15" ht="36" customHeight="1">
      <c r="A601" s="172"/>
      <c r="B601" s="172"/>
      <c r="C601" s="175"/>
      <c r="D601" s="176"/>
      <c r="E601" s="178"/>
      <c r="F601" s="178"/>
      <c r="G601" s="175"/>
      <c r="H601" s="104" t="s">
        <v>272</v>
      </c>
      <c r="I601" s="104" t="s">
        <v>45</v>
      </c>
      <c r="J601" s="104" t="s">
        <v>271</v>
      </c>
      <c r="K601" s="104" t="s">
        <v>273</v>
      </c>
      <c r="L601" s="104" t="s">
        <v>46</v>
      </c>
      <c r="M601" s="104" t="s">
        <v>731</v>
      </c>
      <c r="N601" s="104" t="s">
        <v>274</v>
      </c>
      <c r="O601" s="104" t="s">
        <v>621</v>
      </c>
    </row>
    <row r="602" spans="1:15" ht="10.5" customHeight="1">
      <c r="A602" s="55">
        <v>1</v>
      </c>
      <c r="B602" s="55">
        <v>2</v>
      </c>
      <c r="C602" s="55">
        <v>3</v>
      </c>
      <c r="D602" s="55">
        <v>4</v>
      </c>
      <c r="E602" s="55">
        <v>5</v>
      </c>
      <c r="F602" s="55">
        <v>6</v>
      </c>
      <c r="G602" s="55">
        <v>7</v>
      </c>
      <c r="H602" s="55">
        <v>8</v>
      </c>
      <c r="I602" s="55">
        <v>9</v>
      </c>
      <c r="J602" s="55">
        <v>10</v>
      </c>
      <c r="K602" s="55">
        <v>11</v>
      </c>
      <c r="L602" s="55">
        <v>12</v>
      </c>
      <c r="M602" s="55">
        <v>13</v>
      </c>
      <c r="N602" s="55">
        <v>14</v>
      </c>
      <c r="O602" s="55">
        <v>15</v>
      </c>
    </row>
    <row r="603" spans="1:15" ht="21" customHeight="1">
      <c r="A603" s="40"/>
      <c r="B603" s="40"/>
      <c r="C603" s="31">
        <v>32</v>
      </c>
      <c r="D603" s="31" t="s">
        <v>35</v>
      </c>
      <c r="E603" s="38">
        <f>E604+E608+E614+E623+E625</f>
        <v>1022500</v>
      </c>
      <c r="F603" s="38">
        <f>F604+F608+F614+F623+F625</f>
        <v>-205000</v>
      </c>
      <c r="G603" s="38">
        <f t="shared" si="326"/>
        <v>817500</v>
      </c>
      <c r="H603" s="38">
        <f aca="true" t="shared" si="336" ref="H603:O603">H604+H608+H614+H623+H625</f>
        <v>186000</v>
      </c>
      <c r="I603" s="38">
        <f t="shared" si="336"/>
        <v>0</v>
      </c>
      <c r="J603" s="38">
        <f t="shared" si="336"/>
        <v>458500</v>
      </c>
      <c r="K603" s="38">
        <f t="shared" si="336"/>
        <v>25000</v>
      </c>
      <c r="L603" s="38">
        <f t="shared" si="336"/>
        <v>18000</v>
      </c>
      <c r="M603" s="38">
        <f t="shared" si="336"/>
        <v>0</v>
      </c>
      <c r="N603" s="38">
        <f t="shared" si="336"/>
        <v>0</v>
      </c>
      <c r="O603" s="38">
        <f t="shared" si="336"/>
        <v>130000</v>
      </c>
    </row>
    <row r="604" spans="1:15" ht="18" customHeight="1">
      <c r="A604" s="40"/>
      <c r="B604" s="40"/>
      <c r="C604" s="47">
        <v>321</v>
      </c>
      <c r="D604" s="31" t="s">
        <v>959</v>
      </c>
      <c r="E604" s="38">
        <f>SUM(E605:E607)</f>
        <v>180000</v>
      </c>
      <c r="F604" s="38">
        <f>SUM(F605:F607)</f>
        <v>-26000</v>
      </c>
      <c r="G604" s="38">
        <f t="shared" si="326"/>
        <v>154000</v>
      </c>
      <c r="H604" s="38">
        <f>SUM(H605:H607)</f>
        <v>140000</v>
      </c>
      <c r="I604" s="38">
        <f aca="true" t="shared" si="337" ref="I604:O604">SUM(I605:I607)</f>
        <v>0</v>
      </c>
      <c r="J604" s="38">
        <f t="shared" si="337"/>
        <v>14000</v>
      </c>
      <c r="K604" s="38">
        <f t="shared" si="337"/>
        <v>0</v>
      </c>
      <c r="L604" s="38">
        <f t="shared" si="337"/>
        <v>0</v>
      </c>
      <c r="M604" s="38">
        <f t="shared" si="337"/>
        <v>0</v>
      </c>
      <c r="N604" s="38">
        <f t="shared" si="337"/>
        <v>0</v>
      </c>
      <c r="O604" s="38">
        <f t="shared" si="337"/>
        <v>0</v>
      </c>
    </row>
    <row r="605" spans="1:15" s="96" customFormat="1" ht="15" customHeight="1">
      <c r="A605" s="89" t="s">
        <v>756</v>
      </c>
      <c r="B605" s="89"/>
      <c r="C605" s="103">
        <v>3211</v>
      </c>
      <c r="D605" s="91" t="s">
        <v>22</v>
      </c>
      <c r="E605" s="93">
        <v>10000</v>
      </c>
      <c r="F605" s="93">
        <f>G605-E605</f>
        <v>-3000</v>
      </c>
      <c r="G605" s="93">
        <f>SUM(H605:O605)</f>
        <v>7000</v>
      </c>
      <c r="H605" s="93">
        <v>0</v>
      </c>
      <c r="I605" s="93">
        <v>0</v>
      </c>
      <c r="J605" s="93">
        <v>7000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</row>
    <row r="606" spans="1:15" s="96" customFormat="1" ht="15" customHeight="1">
      <c r="A606" s="89" t="s">
        <v>757</v>
      </c>
      <c r="B606" s="89"/>
      <c r="C606" s="103">
        <v>3212</v>
      </c>
      <c r="D606" s="91" t="s">
        <v>960</v>
      </c>
      <c r="E606" s="93">
        <v>160000</v>
      </c>
      <c r="F606" s="93">
        <f>G606-E606</f>
        <v>-20000</v>
      </c>
      <c r="G606" s="93">
        <f>SUM(H606:O606)</f>
        <v>140000</v>
      </c>
      <c r="H606" s="93">
        <v>140000</v>
      </c>
      <c r="I606" s="93">
        <v>0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</row>
    <row r="607" spans="1:15" s="96" customFormat="1" ht="15" customHeight="1">
      <c r="A607" s="89" t="s">
        <v>550</v>
      </c>
      <c r="B607" s="89"/>
      <c r="C607" s="103">
        <v>3213</v>
      </c>
      <c r="D607" s="91" t="s">
        <v>23</v>
      </c>
      <c r="E607" s="93">
        <v>10000</v>
      </c>
      <c r="F607" s="93">
        <f>G607-E607</f>
        <v>-3000</v>
      </c>
      <c r="G607" s="93">
        <f t="shared" si="326"/>
        <v>7000</v>
      </c>
      <c r="H607" s="93">
        <v>0</v>
      </c>
      <c r="I607" s="93">
        <v>0</v>
      </c>
      <c r="J607" s="93">
        <v>7000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</row>
    <row r="608" spans="1:15" ht="18" customHeight="1">
      <c r="A608" s="40"/>
      <c r="B608" s="34"/>
      <c r="C608" s="37">
        <v>322</v>
      </c>
      <c r="D608" s="37" t="s">
        <v>24</v>
      </c>
      <c r="E608" s="38">
        <f>E609+E610+E611+E612+E613</f>
        <v>553000</v>
      </c>
      <c r="F608" s="38">
        <f>F609+F610+F611+F612+F613</f>
        <v>-125000</v>
      </c>
      <c r="G608" s="38">
        <f t="shared" si="326"/>
        <v>428000</v>
      </c>
      <c r="H608" s="38">
        <f aca="true" t="shared" si="338" ref="H608:N608">H609+H610+H611+H612+H613</f>
        <v>5000</v>
      </c>
      <c r="I608" s="38">
        <f t="shared" si="338"/>
        <v>0</v>
      </c>
      <c r="J608" s="38">
        <f t="shared" si="338"/>
        <v>290000</v>
      </c>
      <c r="K608" s="38">
        <f t="shared" si="338"/>
        <v>25000</v>
      </c>
      <c r="L608" s="38">
        <f t="shared" si="338"/>
        <v>18000</v>
      </c>
      <c r="M608" s="38">
        <f t="shared" si="338"/>
        <v>0</v>
      </c>
      <c r="N608" s="38">
        <f t="shared" si="338"/>
        <v>0</v>
      </c>
      <c r="O608" s="38">
        <f>O609+O610+O611+O612+O613</f>
        <v>90000</v>
      </c>
    </row>
    <row r="609" spans="1:15" s="96" customFormat="1" ht="14.25" customHeight="1">
      <c r="A609" s="89" t="s">
        <v>893</v>
      </c>
      <c r="B609" s="55"/>
      <c r="C609" s="92">
        <v>3221</v>
      </c>
      <c r="D609" s="92" t="s">
        <v>961</v>
      </c>
      <c r="E609" s="93">
        <v>195000</v>
      </c>
      <c r="F609" s="93">
        <f>G609-E609</f>
        <v>-70000</v>
      </c>
      <c r="G609" s="93">
        <f>SUM(H609:O609)</f>
        <v>125000</v>
      </c>
      <c r="H609" s="93">
        <v>0</v>
      </c>
      <c r="I609" s="93">
        <v>0</v>
      </c>
      <c r="J609" s="93">
        <v>77000</v>
      </c>
      <c r="K609" s="93">
        <v>10000</v>
      </c>
      <c r="L609" s="93">
        <v>13000</v>
      </c>
      <c r="M609" s="95">
        <v>0</v>
      </c>
      <c r="N609" s="95">
        <v>0</v>
      </c>
      <c r="O609" s="93">
        <v>25000</v>
      </c>
    </row>
    <row r="610" spans="1:15" s="96" customFormat="1" ht="14.25" customHeight="1">
      <c r="A610" s="89" t="s">
        <v>894</v>
      </c>
      <c r="B610" s="55"/>
      <c r="C610" s="92">
        <v>3222</v>
      </c>
      <c r="D610" s="92" t="s">
        <v>962</v>
      </c>
      <c r="E610" s="93">
        <v>250000</v>
      </c>
      <c r="F610" s="93">
        <f>G610-E610</f>
        <v>-40000</v>
      </c>
      <c r="G610" s="93">
        <f>SUM(H610:O610)</f>
        <v>210000</v>
      </c>
      <c r="H610" s="93">
        <v>0</v>
      </c>
      <c r="I610" s="93">
        <v>0</v>
      </c>
      <c r="J610" s="93">
        <v>165000</v>
      </c>
      <c r="K610" s="95">
        <v>15000</v>
      </c>
      <c r="L610" s="93">
        <v>5000</v>
      </c>
      <c r="M610" s="95">
        <v>0</v>
      </c>
      <c r="N610" s="95">
        <v>0</v>
      </c>
      <c r="O610" s="93">
        <v>25000</v>
      </c>
    </row>
    <row r="611" spans="1:15" s="96" customFormat="1" ht="14.25" customHeight="1">
      <c r="A611" s="89" t="s">
        <v>895</v>
      </c>
      <c r="B611" s="55"/>
      <c r="C611" s="92">
        <v>3223</v>
      </c>
      <c r="D611" s="92" t="s">
        <v>963</v>
      </c>
      <c r="E611" s="93">
        <v>65000</v>
      </c>
      <c r="F611" s="93">
        <f>G611-E611</f>
        <v>0</v>
      </c>
      <c r="G611" s="93">
        <f t="shared" si="326"/>
        <v>65000</v>
      </c>
      <c r="H611" s="93">
        <v>5000</v>
      </c>
      <c r="I611" s="93">
        <v>0</v>
      </c>
      <c r="J611" s="93">
        <v>40000</v>
      </c>
      <c r="K611" s="95">
        <v>0</v>
      </c>
      <c r="L611" s="95">
        <v>0</v>
      </c>
      <c r="M611" s="95">
        <v>0</v>
      </c>
      <c r="N611" s="95">
        <v>0</v>
      </c>
      <c r="O611" s="93">
        <v>20000</v>
      </c>
    </row>
    <row r="612" spans="1:15" s="96" customFormat="1" ht="14.25" customHeight="1">
      <c r="A612" s="89" t="s">
        <v>896</v>
      </c>
      <c r="B612" s="55"/>
      <c r="C612" s="92">
        <v>3224</v>
      </c>
      <c r="D612" s="92" t="s">
        <v>964</v>
      </c>
      <c r="E612" s="93">
        <v>40000</v>
      </c>
      <c r="F612" s="93">
        <f>G612-E612</f>
        <v>-15000</v>
      </c>
      <c r="G612" s="93">
        <f aca="true" t="shared" si="339" ref="G612:G624">SUM(H612:O612)</f>
        <v>25000</v>
      </c>
      <c r="H612" s="93">
        <v>0</v>
      </c>
      <c r="I612" s="93">
        <v>0</v>
      </c>
      <c r="J612" s="93">
        <v>5000</v>
      </c>
      <c r="K612" s="93">
        <v>0</v>
      </c>
      <c r="L612" s="95">
        <v>0</v>
      </c>
      <c r="M612" s="95">
        <v>0</v>
      </c>
      <c r="N612" s="95">
        <v>0</v>
      </c>
      <c r="O612" s="93">
        <v>20000</v>
      </c>
    </row>
    <row r="613" spans="1:15" s="96" customFormat="1" ht="14.25" customHeight="1">
      <c r="A613" s="89" t="s">
        <v>897</v>
      </c>
      <c r="B613" s="55"/>
      <c r="C613" s="92">
        <v>3227</v>
      </c>
      <c r="D613" s="92" t="s">
        <v>965</v>
      </c>
      <c r="E613" s="93">
        <v>3000</v>
      </c>
      <c r="F613" s="93">
        <f>G613-E613</f>
        <v>0</v>
      </c>
      <c r="G613" s="93">
        <f t="shared" si="339"/>
        <v>3000</v>
      </c>
      <c r="H613" s="93">
        <v>0</v>
      </c>
      <c r="I613" s="93">
        <v>0</v>
      </c>
      <c r="J613" s="93">
        <v>3000</v>
      </c>
      <c r="K613" s="95">
        <v>0</v>
      </c>
      <c r="L613" s="93">
        <v>0</v>
      </c>
      <c r="M613" s="95">
        <v>0</v>
      </c>
      <c r="N613" s="95">
        <v>0</v>
      </c>
      <c r="O613" s="95">
        <v>0</v>
      </c>
    </row>
    <row r="614" spans="1:15" ht="18" customHeight="1">
      <c r="A614" s="42"/>
      <c r="B614" s="34"/>
      <c r="C614" s="37">
        <v>323</v>
      </c>
      <c r="D614" s="37" t="s">
        <v>29</v>
      </c>
      <c r="E614" s="38">
        <f>E615+E616+E617+E618+E619+E620+E621+E622</f>
        <v>165000</v>
      </c>
      <c r="F614" s="38">
        <f>F615+F616+F617+F618+F619+F620+F621+F622</f>
        <v>-31000</v>
      </c>
      <c r="G614" s="38">
        <f t="shared" si="339"/>
        <v>134000</v>
      </c>
      <c r="H614" s="38">
        <f aca="true" t="shared" si="340" ref="H614:O614">H615+H616+H617+H618+H619+H620+H621+H622</f>
        <v>0</v>
      </c>
      <c r="I614" s="38">
        <f t="shared" si="340"/>
        <v>0</v>
      </c>
      <c r="J614" s="38">
        <f t="shared" si="340"/>
        <v>94000</v>
      </c>
      <c r="K614" s="38">
        <f t="shared" si="340"/>
        <v>0</v>
      </c>
      <c r="L614" s="38">
        <f t="shared" si="340"/>
        <v>0</v>
      </c>
      <c r="M614" s="38">
        <f t="shared" si="340"/>
        <v>0</v>
      </c>
      <c r="N614" s="38">
        <f t="shared" si="340"/>
        <v>0</v>
      </c>
      <c r="O614" s="38">
        <f t="shared" si="340"/>
        <v>40000</v>
      </c>
    </row>
    <row r="615" spans="1:15" s="96" customFormat="1" ht="14.25" customHeight="1">
      <c r="A615" s="89" t="s">
        <v>898</v>
      </c>
      <c r="B615" s="55"/>
      <c r="C615" s="92">
        <v>3231</v>
      </c>
      <c r="D615" s="92" t="s">
        <v>966</v>
      </c>
      <c r="E615" s="93">
        <v>17000</v>
      </c>
      <c r="F615" s="93">
        <f aca="true" t="shared" si="341" ref="F615:F622">G615-E615</f>
        <v>-3000</v>
      </c>
      <c r="G615" s="93">
        <f t="shared" si="339"/>
        <v>14000</v>
      </c>
      <c r="H615" s="93">
        <v>0</v>
      </c>
      <c r="I615" s="93">
        <v>0</v>
      </c>
      <c r="J615" s="93">
        <v>14000</v>
      </c>
      <c r="K615" s="95">
        <v>0</v>
      </c>
      <c r="L615" s="95">
        <v>0</v>
      </c>
      <c r="M615" s="95">
        <v>0</v>
      </c>
      <c r="N615" s="95">
        <v>0</v>
      </c>
      <c r="O615" s="95">
        <v>0</v>
      </c>
    </row>
    <row r="616" spans="1:15" s="96" customFormat="1" ht="14.25" customHeight="1">
      <c r="A616" s="89" t="s">
        <v>899</v>
      </c>
      <c r="B616" s="55"/>
      <c r="C616" s="92">
        <v>3232</v>
      </c>
      <c r="D616" s="92" t="s">
        <v>717</v>
      </c>
      <c r="E616" s="93">
        <v>43000</v>
      </c>
      <c r="F616" s="93">
        <f t="shared" si="341"/>
        <v>-12000</v>
      </c>
      <c r="G616" s="93">
        <f t="shared" si="339"/>
        <v>31000</v>
      </c>
      <c r="H616" s="93">
        <v>0</v>
      </c>
      <c r="I616" s="93">
        <v>0</v>
      </c>
      <c r="J616" s="93">
        <v>1000</v>
      </c>
      <c r="K616" s="95">
        <v>0</v>
      </c>
      <c r="L616" s="93">
        <v>0</v>
      </c>
      <c r="M616" s="95">
        <v>0</v>
      </c>
      <c r="N616" s="95">
        <v>0</v>
      </c>
      <c r="O616" s="93">
        <v>30000</v>
      </c>
    </row>
    <row r="617" spans="1:15" s="96" customFormat="1" ht="14.25" customHeight="1">
      <c r="A617" s="89" t="s">
        <v>900</v>
      </c>
      <c r="B617" s="55"/>
      <c r="C617" s="92">
        <v>3233</v>
      </c>
      <c r="D617" s="92" t="s">
        <v>555</v>
      </c>
      <c r="E617" s="93">
        <v>2000</v>
      </c>
      <c r="F617" s="93">
        <f t="shared" si="341"/>
        <v>-1000</v>
      </c>
      <c r="G617" s="93">
        <f t="shared" si="339"/>
        <v>1000</v>
      </c>
      <c r="H617" s="93">
        <v>0</v>
      </c>
      <c r="I617" s="93">
        <v>0</v>
      </c>
      <c r="J617" s="93">
        <v>1000</v>
      </c>
      <c r="K617" s="95">
        <v>0</v>
      </c>
      <c r="L617" s="95">
        <v>0</v>
      </c>
      <c r="M617" s="95">
        <v>0</v>
      </c>
      <c r="N617" s="95">
        <v>0</v>
      </c>
      <c r="O617" s="95">
        <v>0</v>
      </c>
    </row>
    <row r="618" spans="1:15" s="96" customFormat="1" ht="14.25" customHeight="1">
      <c r="A618" s="89" t="s">
        <v>882</v>
      </c>
      <c r="B618" s="55"/>
      <c r="C618" s="92">
        <v>3234</v>
      </c>
      <c r="D618" s="92" t="s">
        <v>967</v>
      </c>
      <c r="E618" s="93">
        <v>30000</v>
      </c>
      <c r="F618" s="93">
        <f t="shared" si="341"/>
        <v>-3000</v>
      </c>
      <c r="G618" s="93">
        <f t="shared" si="339"/>
        <v>27000</v>
      </c>
      <c r="H618" s="93">
        <v>0</v>
      </c>
      <c r="I618" s="93">
        <v>0</v>
      </c>
      <c r="J618" s="93">
        <v>27000</v>
      </c>
      <c r="K618" s="95">
        <v>0</v>
      </c>
      <c r="L618" s="95">
        <v>0</v>
      </c>
      <c r="M618" s="95">
        <v>0</v>
      </c>
      <c r="N618" s="95">
        <v>0</v>
      </c>
      <c r="O618" s="95">
        <v>0</v>
      </c>
    </row>
    <row r="619" spans="1:15" s="96" customFormat="1" ht="14.25" customHeight="1">
      <c r="A619" s="89" t="s">
        <v>883</v>
      </c>
      <c r="B619" s="55"/>
      <c r="C619" s="92">
        <v>3236</v>
      </c>
      <c r="D619" s="92" t="s">
        <v>968</v>
      </c>
      <c r="E619" s="93">
        <v>17000</v>
      </c>
      <c r="F619" s="93">
        <f t="shared" si="341"/>
        <v>-2000</v>
      </c>
      <c r="G619" s="93">
        <f t="shared" si="339"/>
        <v>15000</v>
      </c>
      <c r="H619" s="93">
        <v>0</v>
      </c>
      <c r="I619" s="93">
        <v>0</v>
      </c>
      <c r="J619" s="93">
        <v>15000</v>
      </c>
      <c r="K619" s="95">
        <v>0</v>
      </c>
      <c r="L619" s="95">
        <v>0</v>
      </c>
      <c r="M619" s="95">
        <v>0</v>
      </c>
      <c r="N619" s="95">
        <v>0</v>
      </c>
      <c r="O619" s="95">
        <v>0</v>
      </c>
    </row>
    <row r="620" spans="1:15" s="96" customFormat="1" ht="14.25" customHeight="1">
      <c r="A620" s="89" t="s">
        <v>884</v>
      </c>
      <c r="B620" s="55"/>
      <c r="C620" s="92">
        <v>3237</v>
      </c>
      <c r="D620" s="92" t="s">
        <v>807</v>
      </c>
      <c r="E620" s="93">
        <v>4000</v>
      </c>
      <c r="F620" s="93">
        <f t="shared" si="341"/>
        <v>0</v>
      </c>
      <c r="G620" s="93">
        <f t="shared" si="339"/>
        <v>4000</v>
      </c>
      <c r="H620" s="93">
        <v>0</v>
      </c>
      <c r="I620" s="93">
        <v>0</v>
      </c>
      <c r="J620" s="93">
        <v>4000</v>
      </c>
      <c r="K620" s="95">
        <v>0</v>
      </c>
      <c r="L620" s="95">
        <v>0</v>
      </c>
      <c r="M620" s="95">
        <v>0</v>
      </c>
      <c r="N620" s="95">
        <v>0</v>
      </c>
      <c r="O620" s="95">
        <v>0</v>
      </c>
    </row>
    <row r="621" spans="1:15" s="96" customFormat="1" ht="14.25" customHeight="1">
      <c r="A621" s="89" t="s">
        <v>885</v>
      </c>
      <c r="B621" s="55"/>
      <c r="C621" s="92">
        <v>3238</v>
      </c>
      <c r="D621" s="92" t="s">
        <v>743</v>
      </c>
      <c r="E621" s="93">
        <v>17000</v>
      </c>
      <c r="F621" s="93">
        <f t="shared" si="341"/>
        <v>0</v>
      </c>
      <c r="G621" s="93">
        <f t="shared" si="339"/>
        <v>17000</v>
      </c>
      <c r="H621" s="93">
        <v>0</v>
      </c>
      <c r="I621" s="93">
        <v>0</v>
      </c>
      <c r="J621" s="93">
        <v>17000</v>
      </c>
      <c r="K621" s="95">
        <v>0</v>
      </c>
      <c r="L621" s="95">
        <v>0</v>
      </c>
      <c r="M621" s="95">
        <v>0</v>
      </c>
      <c r="N621" s="95">
        <v>0</v>
      </c>
      <c r="O621" s="95">
        <v>0</v>
      </c>
    </row>
    <row r="622" spans="1:15" s="96" customFormat="1" ht="14.25" customHeight="1">
      <c r="A622" s="89" t="s">
        <v>886</v>
      </c>
      <c r="B622" s="55"/>
      <c r="C622" s="92">
        <v>3239</v>
      </c>
      <c r="D622" s="92" t="s">
        <v>364</v>
      </c>
      <c r="E622" s="93">
        <v>35000</v>
      </c>
      <c r="F622" s="93">
        <f t="shared" si="341"/>
        <v>-10000</v>
      </c>
      <c r="G622" s="93">
        <f t="shared" si="339"/>
        <v>25000</v>
      </c>
      <c r="H622" s="93">
        <v>0</v>
      </c>
      <c r="I622" s="93">
        <v>0</v>
      </c>
      <c r="J622" s="93">
        <v>15000</v>
      </c>
      <c r="K622" s="95">
        <v>0</v>
      </c>
      <c r="L622" s="95">
        <v>0</v>
      </c>
      <c r="M622" s="95">
        <v>0</v>
      </c>
      <c r="N622" s="95">
        <v>0</v>
      </c>
      <c r="O622" s="93">
        <v>10000</v>
      </c>
    </row>
    <row r="623" spans="1:15" ht="18" customHeight="1">
      <c r="A623" s="42"/>
      <c r="B623" s="40"/>
      <c r="C623" s="31" t="s">
        <v>311</v>
      </c>
      <c r="D623" s="31" t="s">
        <v>969</v>
      </c>
      <c r="E623" s="38">
        <f>E624</f>
        <v>0</v>
      </c>
      <c r="F623" s="38">
        <f>F624</f>
        <v>0</v>
      </c>
      <c r="G623" s="38">
        <f t="shared" si="339"/>
        <v>0</v>
      </c>
      <c r="H623" s="38">
        <f>H624</f>
        <v>0</v>
      </c>
      <c r="I623" s="38">
        <f aca="true" t="shared" si="342" ref="I623:O623">I624</f>
        <v>0</v>
      </c>
      <c r="J623" s="38">
        <f t="shared" si="342"/>
        <v>0</v>
      </c>
      <c r="K623" s="38">
        <f t="shared" si="342"/>
        <v>0</v>
      </c>
      <c r="L623" s="38">
        <f t="shared" si="342"/>
        <v>0</v>
      </c>
      <c r="M623" s="38">
        <f t="shared" si="342"/>
        <v>0</v>
      </c>
      <c r="N623" s="38">
        <f t="shared" si="342"/>
        <v>0</v>
      </c>
      <c r="O623" s="38">
        <f t="shared" si="342"/>
        <v>0</v>
      </c>
    </row>
    <row r="624" spans="1:15" s="96" customFormat="1" ht="14.25" customHeight="1">
      <c r="A624" s="89" t="s">
        <v>902</v>
      </c>
      <c r="B624" s="89"/>
      <c r="C624" s="91" t="s">
        <v>313</v>
      </c>
      <c r="D624" s="91" t="s">
        <v>970</v>
      </c>
      <c r="E624" s="93">
        <v>0</v>
      </c>
      <c r="F624" s="93">
        <f>G624-E624</f>
        <v>0</v>
      </c>
      <c r="G624" s="93">
        <f t="shared" si="339"/>
        <v>0</v>
      </c>
      <c r="H624" s="93">
        <v>0</v>
      </c>
      <c r="I624" s="93">
        <v>0</v>
      </c>
      <c r="J624" s="93">
        <v>0</v>
      </c>
      <c r="K624" s="93">
        <v>0</v>
      </c>
      <c r="L624" s="95">
        <v>0</v>
      </c>
      <c r="M624" s="95">
        <v>0</v>
      </c>
      <c r="N624" s="95">
        <v>0</v>
      </c>
      <c r="O624" s="93">
        <v>0</v>
      </c>
    </row>
    <row r="625" spans="1:15" ht="18" customHeight="1">
      <c r="A625" s="42"/>
      <c r="B625" s="40"/>
      <c r="C625" s="31">
        <v>329</v>
      </c>
      <c r="D625" s="31" t="s">
        <v>971</v>
      </c>
      <c r="E625" s="38">
        <f>SUM(E626:E630)</f>
        <v>124500</v>
      </c>
      <c r="F625" s="38">
        <f>SUM(F626:F630)</f>
        <v>-23000</v>
      </c>
      <c r="G625" s="38">
        <f aca="true" t="shared" si="343" ref="G625:G633">SUM(H625:O625)</f>
        <v>101500</v>
      </c>
      <c r="H625" s="38">
        <f>SUM(H626:H630)</f>
        <v>41000</v>
      </c>
      <c r="I625" s="38">
        <f aca="true" t="shared" si="344" ref="I625:O625">SUM(I626:I630)</f>
        <v>0</v>
      </c>
      <c r="J625" s="38">
        <f t="shared" si="344"/>
        <v>60500</v>
      </c>
      <c r="K625" s="38">
        <f t="shared" si="344"/>
        <v>0</v>
      </c>
      <c r="L625" s="38">
        <f t="shared" si="344"/>
        <v>0</v>
      </c>
      <c r="M625" s="38">
        <f t="shared" si="344"/>
        <v>0</v>
      </c>
      <c r="N625" s="38">
        <f t="shared" si="344"/>
        <v>0</v>
      </c>
      <c r="O625" s="38">
        <f t="shared" si="344"/>
        <v>0</v>
      </c>
    </row>
    <row r="626" spans="1:15" s="96" customFormat="1" ht="15" customHeight="1">
      <c r="A626" s="89" t="s">
        <v>1052</v>
      </c>
      <c r="B626" s="89"/>
      <c r="C626" s="91">
        <v>3291</v>
      </c>
      <c r="D626" s="91" t="s">
        <v>972</v>
      </c>
      <c r="E626" s="93">
        <v>28000</v>
      </c>
      <c r="F626" s="93">
        <f>G626-E626</f>
        <v>0</v>
      </c>
      <c r="G626" s="93">
        <f t="shared" si="343"/>
        <v>28000</v>
      </c>
      <c r="H626" s="93">
        <v>28000</v>
      </c>
      <c r="I626" s="95">
        <v>0</v>
      </c>
      <c r="J626" s="95">
        <v>0</v>
      </c>
      <c r="K626" s="95">
        <v>0</v>
      </c>
      <c r="L626" s="95">
        <v>0</v>
      </c>
      <c r="M626" s="95">
        <v>0</v>
      </c>
      <c r="N626" s="95">
        <v>0</v>
      </c>
      <c r="O626" s="95">
        <v>0</v>
      </c>
    </row>
    <row r="627" spans="1:15" s="96" customFormat="1" ht="15" customHeight="1">
      <c r="A627" s="89" t="s">
        <v>1053</v>
      </c>
      <c r="B627" s="89"/>
      <c r="C627" s="103">
        <v>3292</v>
      </c>
      <c r="D627" s="91" t="s">
        <v>973</v>
      </c>
      <c r="E627" s="93">
        <v>50000</v>
      </c>
      <c r="F627" s="93">
        <f>G627-E627</f>
        <v>0</v>
      </c>
      <c r="G627" s="93">
        <f t="shared" si="343"/>
        <v>50000</v>
      </c>
      <c r="H627" s="93">
        <v>0</v>
      </c>
      <c r="I627" s="93">
        <v>0</v>
      </c>
      <c r="J627" s="93">
        <v>50000</v>
      </c>
      <c r="K627" s="93">
        <v>0</v>
      </c>
      <c r="L627" s="95">
        <v>0</v>
      </c>
      <c r="M627" s="95">
        <v>0</v>
      </c>
      <c r="N627" s="95">
        <v>0</v>
      </c>
      <c r="O627" s="95">
        <v>0</v>
      </c>
    </row>
    <row r="628" spans="1:15" s="96" customFormat="1" ht="15" customHeight="1">
      <c r="A628" s="89" t="s">
        <v>1054</v>
      </c>
      <c r="B628" s="89"/>
      <c r="C628" s="103">
        <v>3293</v>
      </c>
      <c r="D628" s="91" t="s">
        <v>558</v>
      </c>
      <c r="E628" s="93">
        <v>7000</v>
      </c>
      <c r="F628" s="93">
        <f>G628-E628</f>
        <v>-2000</v>
      </c>
      <c r="G628" s="93">
        <f t="shared" si="343"/>
        <v>5000</v>
      </c>
      <c r="H628" s="93">
        <v>0</v>
      </c>
      <c r="I628" s="93">
        <v>0</v>
      </c>
      <c r="J628" s="93">
        <v>5000</v>
      </c>
      <c r="K628" s="93">
        <v>0</v>
      </c>
      <c r="L628" s="95">
        <v>0</v>
      </c>
      <c r="M628" s="95">
        <v>0</v>
      </c>
      <c r="N628" s="95">
        <v>0</v>
      </c>
      <c r="O628" s="95">
        <v>0</v>
      </c>
    </row>
    <row r="629" spans="1:15" s="96" customFormat="1" ht="15" customHeight="1">
      <c r="A629" s="89" t="s">
        <v>1055</v>
      </c>
      <c r="B629" s="89"/>
      <c r="C629" s="103">
        <v>3295</v>
      </c>
      <c r="D629" s="91" t="s">
        <v>564</v>
      </c>
      <c r="E629" s="93">
        <v>14500</v>
      </c>
      <c r="F629" s="93">
        <f>G629-E629</f>
        <v>0</v>
      </c>
      <c r="G629" s="93">
        <f t="shared" si="343"/>
        <v>14500</v>
      </c>
      <c r="H629" s="93">
        <v>13000</v>
      </c>
      <c r="I629" s="93">
        <v>0</v>
      </c>
      <c r="J629" s="93">
        <v>1500</v>
      </c>
      <c r="K629" s="93">
        <v>0</v>
      </c>
      <c r="L629" s="95">
        <v>0</v>
      </c>
      <c r="M629" s="95">
        <v>0</v>
      </c>
      <c r="N629" s="95">
        <v>0</v>
      </c>
      <c r="O629" s="95">
        <v>0</v>
      </c>
    </row>
    <row r="630" spans="1:15" s="96" customFormat="1" ht="15" customHeight="1">
      <c r="A630" s="89" t="s">
        <v>1056</v>
      </c>
      <c r="B630" s="89"/>
      <c r="C630" s="103">
        <v>3299</v>
      </c>
      <c r="D630" s="91" t="s">
        <v>1233</v>
      </c>
      <c r="E630" s="93">
        <v>25000</v>
      </c>
      <c r="F630" s="93">
        <f>G630-E630</f>
        <v>-21000</v>
      </c>
      <c r="G630" s="93">
        <f t="shared" si="343"/>
        <v>4000</v>
      </c>
      <c r="H630" s="93">
        <v>0</v>
      </c>
      <c r="I630" s="93">
        <v>0</v>
      </c>
      <c r="J630" s="93">
        <v>4000</v>
      </c>
      <c r="K630" s="93">
        <v>0</v>
      </c>
      <c r="L630" s="95">
        <v>0</v>
      </c>
      <c r="M630" s="95">
        <v>0</v>
      </c>
      <c r="N630" s="95">
        <v>0</v>
      </c>
      <c r="O630" s="95">
        <v>0</v>
      </c>
    </row>
    <row r="631" spans="1:15" ht="21" customHeight="1">
      <c r="A631" s="40"/>
      <c r="B631" s="40"/>
      <c r="C631" s="37">
        <v>34</v>
      </c>
      <c r="D631" s="37" t="s">
        <v>974</v>
      </c>
      <c r="E631" s="38">
        <f>E632</f>
        <v>18000</v>
      </c>
      <c r="F631" s="38">
        <f>F632</f>
        <v>0</v>
      </c>
      <c r="G631" s="38">
        <f t="shared" si="343"/>
        <v>18000</v>
      </c>
      <c r="H631" s="38">
        <f>H632</f>
        <v>0</v>
      </c>
      <c r="I631" s="38">
        <f aca="true" t="shared" si="345" ref="I631:O631">I632</f>
        <v>0</v>
      </c>
      <c r="J631" s="38">
        <f t="shared" si="345"/>
        <v>18000</v>
      </c>
      <c r="K631" s="38">
        <f t="shared" si="345"/>
        <v>0</v>
      </c>
      <c r="L631" s="38">
        <f t="shared" si="345"/>
        <v>0</v>
      </c>
      <c r="M631" s="38">
        <f t="shared" si="345"/>
        <v>0</v>
      </c>
      <c r="N631" s="38">
        <f t="shared" si="345"/>
        <v>0</v>
      </c>
      <c r="O631" s="38">
        <f t="shared" si="345"/>
        <v>0</v>
      </c>
    </row>
    <row r="632" spans="1:15" ht="18" customHeight="1">
      <c r="A632" s="40"/>
      <c r="B632" s="40"/>
      <c r="C632" s="37">
        <v>343</v>
      </c>
      <c r="D632" s="37" t="s">
        <v>704</v>
      </c>
      <c r="E632" s="38">
        <f aca="true" t="shared" si="346" ref="E632:O632">SUM(E633)</f>
        <v>18000</v>
      </c>
      <c r="F632" s="38">
        <f t="shared" si="346"/>
        <v>0</v>
      </c>
      <c r="G632" s="38">
        <f t="shared" si="343"/>
        <v>18000</v>
      </c>
      <c r="H632" s="38">
        <f t="shared" si="346"/>
        <v>0</v>
      </c>
      <c r="I632" s="38">
        <f t="shared" si="346"/>
        <v>0</v>
      </c>
      <c r="J632" s="38">
        <f t="shared" si="346"/>
        <v>18000</v>
      </c>
      <c r="K632" s="38">
        <f t="shared" si="346"/>
        <v>0</v>
      </c>
      <c r="L632" s="38">
        <f t="shared" si="346"/>
        <v>0</v>
      </c>
      <c r="M632" s="38">
        <f t="shared" si="346"/>
        <v>0</v>
      </c>
      <c r="N632" s="38">
        <f t="shared" si="346"/>
        <v>0</v>
      </c>
      <c r="O632" s="38">
        <f t="shared" si="346"/>
        <v>0</v>
      </c>
    </row>
    <row r="633" spans="1:15" s="138" customFormat="1" ht="15" customHeight="1">
      <c r="A633" s="89" t="s">
        <v>1057</v>
      </c>
      <c r="B633" s="89"/>
      <c r="C633" s="92">
        <v>3431</v>
      </c>
      <c r="D633" s="92" t="s">
        <v>975</v>
      </c>
      <c r="E633" s="93">
        <v>18000</v>
      </c>
      <c r="F633" s="93">
        <f>G633-E633</f>
        <v>0</v>
      </c>
      <c r="G633" s="93">
        <f t="shared" si="343"/>
        <v>18000</v>
      </c>
      <c r="H633" s="93">
        <v>0</v>
      </c>
      <c r="I633" s="93">
        <v>0</v>
      </c>
      <c r="J633" s="93">
        <v>18000</v>
      </c>
      <c r="K633" s="93">
        <v>0</v>
      </c>
      <c r="L633" s="93">
        <v>0</v>
      </c>
      <c r="M633" s="93">
        <v>0</v>
      </c>
      <c r="N633" s="93">
        <v>0</v>
      </c>
      <c r="O633" s="93">
        <v>0</v>
      </c>
    </row>
    <row r="634" spans="1:15" s="137" customFormat="1" ht="42.75" customHeight="1">
      <c r="A634" s="123"/>
      <c r="B634" s="123"/>
      <c r="C634" s="124"/>
      <c r="D634" s="124"/>
      <c r="E634" s="125"/>
      <c r="F634" s="125"/>
      <c r="G634" s="125"/>
      <c r="H634" s="125"/>
      <c r="I634" s="125"/>
      <c r="J634" s="125" t="s">
        <v>1223</v>
      </c>
      <c r="K634" s="125"/>
      <c r="L634" s="125"/>
      <c r="M634" s="125"/>
      <c r="N634" s="125"/>
      <c r="O634" s="125"/>
    </row>
    <row r="635" spans="1:15" s="134" customFormat="1" ht="17.25" customHeight="1">
      <c r="A635" s="172" t="s">
        <v>2</v>
      </c>
      <c r="B635" s="173" t="s">
        <v>44</v>
      </c>
      <c r="C635" s="174" t="s">
        <v>552</v>
      </c>
      <c r="D635" s="176" t="s">
        <v>59</v>
      </c>
      <c r="E635" s="177" t="s">
        <v>1134</v>
      </c>
      <c r="F635" s="177" t="s">
        <v>905</v>
      </c>
      <c r="G635" s="174" t="s">
        <v>1148</v>
      </c>
      <c r="H635" s="175" t="s">
        <v>1133</v>
      </c>
      <c r="I635" s="175"/>
      <c r="J635" s="175"/>
      <c r="K635" s="175"/>
      <c r="L635" s="175"/>
      <c r="M635" s="175"/>
      <c r="N635" s="175"/>
      <c r="O635" s="175"/>
    </row>
    <row r="636" spans="1:15" ht="36" customHeight="1">
      <c r="A636" s="172"/>
      <c r="B636" s="172"/>
      <c r="C636" s="175"/>
      <c r="D636" s="176"/>
      <c r="E636" s="178"/>
      <c r="F636" s="178"/>
      <c r="G636" s="175"/>
      <c r="H636" s="104" t="s">
        <v>272</v>
      </c>
      <c r="I636" s="104" t="s">
        <v>45</v>
      </c>
      <c r="J636" s="104" t="s">
        <v>271</v>
      </c>
      <c r="K636" s="104" t="s">
        <v>273</v>
      </c>
      <c r="L636" s="104" t="s">
        <v>46</v>
      </c>
      <c r="M636" s="104" t="s">
        <v>731</v>
      </c>
      <c r="N636" s="104" t="s">
        <v>274</v>
      </c>
      <c r="O636" s="104" t="s">
        <v>621</v>
      </c>
    </row>
    <row r="637" spans="1:15" ht="10.5" customHeight="1">
      <c r="A637" s="55">
        <v>1</v>
      </c>
      <c r="B637" s="55">
        <v>2</v>
      </c>
      <c r="C637" s="55">
        <v>3</v>
      </c>
      <c r="D637" s="55">
        <v>4</v>
      </c>
      <c r="E637" s="55">
        <v>5</v>
      </c>
      <c r="F637" s="55">
        <v>6</v>
      </c>
      <c r="G637" s="55">
        <v>7</v>
      </c>
      <c r="H637" s="55">
        <v>8</v>
      </c>
      <c r="I637" s="55">
        <v>9</v>
      </c>
      <c r="J637" s="55">
        <v>10</v>
      </c>
      <c r="K637" s="55">
        <v>11</v>
      </c>
      <c r="L637" s="55">
        <v>12</v>
      </c>
      <c r="M637" s="55">
        <v>13</v>
      </c>
      <c r="N637" s="55">
        <v>14</v>
      </c>
      <c r="O637" s="55">
        <v>15</v>
      </c>
    </row>
    <row r="638" spans="1:15" ht="22.5" customHeight="1">
      <c r="A638" s="40"/>
      <c r="B638" s="40"/>
      <c r="C638" s="37">
        <v>4</v>
      </c>
      <c r="D638" s="37" t="s">
        <v>976</v>
      </c>
      <c r="E638" s="38">
        <f aca="true" t="shared" si="347" ref="E638:O638">SUM(E639)</f>
        <v>66100</v>
      </c>
      <c r="F638" s="38">
        <f t="shared" si="347"/>
        <v>-13000</v>
      </c>
      <c r="G638" s="38">
        <f aca="true" t="shared" si="348" ref="G638:G647">SUM(H638:O638)</f>
        <v>53100</v>
      </c>
      <c r="H638" s="38">
        <f t="shared" si="347"/>
        <v>0</v>
      </c>
      <c r="I638" s="38">
        <f t="shared" si="347"/>
        <v>100</v>
      </c>
      <c r="J638" s="38">
        <f t="shared" si="347"/>
        <v>24000</v>
      </c>
      <c r="K638" s="38">
        <f t="shared" si="347"/>
        <v>0</v>
      </c>
      <c r="L638" s="38">
        <f t="shared" si="347"/>
        <v>20000</v>
      </c>
      <c r="M638" s="38">
        <f t="shared" si="347"/>
        <v>0</v>
      </c>
      <c r="N638" s="38">
        <f t="shared" si="347"/>
        <v>0</v>
      </c>
      <c r="O638" s="38">
        <f t="shared" si="347"/>
        <v>9000</v>
      </c>
    </row>
    <row r="639" spans="1:15" ht="21" customHeight="1">
      <c r="A639" s="40"/>
      <c r="B639" s="40"/>
      <c r="C639" s="37">
        <v>42</v>
      </c>
      <c r="D639" s="37" t="s">
        <v>572</v>
      </c>
      <c r="E639" s="38">
        <f>E640+E648</f>
        <v>66100</v>
      </c>
      <c r="F639" s="38">
        <f>F640+F648</f>
        <v>-13000</v>
      </c>
      <c r="G639" s="38">
        <f t="shared" si="348"/>
        <v>53100</v>
      </c>
      <c r="H639" s="38">
        <f aca="true" t="shared" si="349" ref="H639:O639">H640+H648</f>
        <v>0</v>
      </c>
      <c r="I639" s="38">
        <f t="shared" si="349"/>
        <v>100</v>
      </c>
      <c r="J639" s="38">
        <f t="shared" si="349"/>
        <v>24000</v>
      </c>
      <c r="K639" s="38">
        <f t="shared" si="349"/>
        <v>0</v>
      </c>
      <c r="L639" s="38">
        <f t="shared" si="349"/>
        <v>20000</v>
      </c>
      <c r="M639" s="38">
        <f t="shared" si="349"/>
        <v>0</v>
      </c>
      <c r="N639" s="38">
        <f t="shared" si="349"/>
        <v>0</v>
      </c>
      <c r="O639" s="38">
        <f t="shared" si="349"/>
        <v>9000</v>
      </c>
    </row>
    <row r="640" spans="1:15" ht="18" customHeight="1">
      <c r="A640" s="40"/>
      <c r="B640" s="40"/>
      <c r="C640" s="37">
        <v>422</v>
      </c>
      <c r="D640" s="37" t="s">
        <v>573</v>
      </c>
      <c r="E640" s="38">
        <f>E641+E642+E643+E645+E646+E647</f>
        <v>61100</v>
      </c>
      <c r="F640" s="38">
        <f>F641+F642+F643+F645+F646+F647</f>
        <v>-13000</v>
      </c>
      <c r="G640" s="38">
        <f t="shared" si="348"/>
        <v>48100</v>
      </c>
      <c r="H640" s="38">
        <f aca="true" t="shared" si="350" ref="H640:O640">H641+H642+H643+H645+H646+H647</f>
        <v>0</v>
      </c>
      <c r="I640" s="38">
        <f t="shared" si="350"/>
        <v>100</v>
      </c>
      <c r="J640" s="38">
        <f t="shared" si="350"/>
        <v>19000</v>
      </c>
      <c r="K640" s="38">
        <f t="shared" si="350"/>
        <v>0</v>
      </c>
      <c r="L640" s="38">
        <f t="shared" si="350"/>
        <v>20000</v>
      </c>
      <c r="M640" s="38">
        <f t="shared" si="350"/>
        <v>0</v>
      </c>
      <c r="N640" s="38">
        <f t="shared" si="350"/>
        <v>0</v>
      </c>
      <c r="O640" s="38">
        <f t="shared" si="350"/>
        <v>9000</v>
      </c>
    </row>
    <row r="641" spans="1:15" s="96" customFormat="1" ht="15" customHeight="1">
      <c r="A641" s="89" t="s">
        <v>1058</v>
      </c>
      <c r="B641" s="89"/>
      <c r="C641" s="92">
        <v>4221</v>
      </c>
      <c r="D641" s="92" t="s">
        <v>977</v>
      </c>
      <c r="E641" s="93">
        <v>6000</v>
      </c>
      <c r="F641" s="93">
        <f aca="true" t="shared" si="351" ref="F641:F647">G641-E641</f>
        <v>0</v>
      </c>
      <c r="G641" s="93">
        <f t="shared" si="348"/>
        <v>6000</v>
      </c>
      <c r="H641" s="93">
        <v>0</v>
      </c>
      <c r="I641" s="93">
        <v>0</v>
      </c>
      <c r="J641" s="93">
        <v>6000</v>
      </c>
      <c r="K641" s="93">
        <v>0</v>
      </c>
      <c r="L641" s="93">
        <v>0</v>
      </c>
      <c r="M641" s="93">
        <v>0</v>
      </c>
      <c r="N641" s="93">
        <v>0</v>
      </c>
      <c r="O641" s="93">
        <v>0</v>
      </c>
    </row>
    <row r="642" spans="1:15" s="96" customFormat="1" ht="15" customHeight="1">
      <c r="A642" s="89" t="s">
        <v>1059</v>
      </c>
      <c r="B642" s="89"/>
      <c r="C642" s="92">
        <v>4222</v>
      </c>
      <c r="D642" s="92" t="s">
        <v>978</v>
      </c>
      <c r="E642" s="93">
        <v>2000</v>
      </c>
      <c r="F642" s="93">
        <f t="shared" si="351"/>
        <v>0</v>
      </c>
      <c r="G642" s="93">
        <f t="shared" si="348"/>
        <v>2000</v>
      </c>
      <c r="H642" s="93">
        <v>0</v>
      </c>
      <c r="I642" s="93">
        <v>0</v>
      </c>
      <c r="J642" s="93">
        <v>1000</v>
      </c>
      <c r="K642" s="93">
        <v>0</v>
      </c>
      <c r="L642" s="93">
        <v>1000</v>
      </c>
      <c r="M642" s="93">
        <v>0</v>
      </c>
      <c r="N642" s="93">
        <v>0</v>
      </c>
      <c r="O642" s="93">
        <v>0</v>
      </c>
    </row>
    <row r="643" spans="1:15" s="96" customFormat="1" ht="15" customHeight="1">
      <c r="A643" s="89" t="s">
        <v>1060</v>
      </c>
      <c r="B643" s="89"/>
      <c r="C643" s="92">
        <v>4223</v>
      </c>
      <c r="D643" s="92" t="s">
        <v>979</v>
      </c>
      <c r="E643" s="93">
        <v>5000</v>
      </c>
      <c r="F643" s="93">
        <f t="shared" si="351"/>
        <v>0</v>
      </c>
      <c r="G643" s="93">
        <f t="shared" si="348"/>
        <v>5000</v>
      </c>
      <c r="H643" s="93">
        <v>0</v>
      </c>
      <c r="I643" s="93">
        <v>0</v>
      </c>
      <c r="J643" s="93">
        <v>5000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</row>
    <row r="644" ht="9" customHeight="1"/>
    <row r="645" spans="1:15" s="96" customFormat="1" ht="15" customHeight="1">
      <c r="A645" s="89" t="s">
        <v>1061</v>
      </c>
      <c r="B645" s="89"/>
      <c r="C645" s="92">
        <v>4225</v>
      </c>
      <c r="D645" s="92" t="s">
        <v>593</v>
      </c>
      <c r="E645" s="93">
        <v>5000</v>
      </c>
      <c r="F645" s="93">
        <f t="shared" si="351"/>
        <v>0</v>
      </c>
      <c r="G645" s="93">
        <f t="shared" si="348"/>
        <v>5000</v>
      </c>
      <c r="H645" s="93">
        <v>0</v>
      </c>
      <c r="I645" s="93">
        <v>0</v>
      </c>
      <c r="J645" s="93">
        <v>5000</v>
      </c>
      <c r="K645" s="93">
        <v>0</v>
      </c>
      <c r="L645" s="93">
        <v>0</v>
      </c>
      <c r="M645" s="93">
        <v>0</v>
      </c>
      <c r="N645" s="93">
        <v>0</v>
      </c>
      <c r="O645" s="93">
        <v>0</v>
      </c>
    </row>
    <row r="646" spans="1:15" s="96" customFormat="1" ht="15" customHeight="1">
      <c r="A646" s="89" t="s">
        <v>1062</v>
      </c>
      <c r="B646" s="89"/>
      <c r="C646" s="92">
        <v>4226</v>
      </c>
      <c r="D646" s="92" t="s">
        <v>980</v>
      </c>
      <c r="E646" s="93">
        <v>10000</v>
      </c>
      <c r="F646" s="93">
        <f t="shared" si="351"/>
        <v>0</v>
      </c>
      <c r="G646" s="93">
        <f t="shared" si="348"/>
        <v>10000</v>
      </c>
      <c r="H646" s="93">
        <v>0</v>
      </c>
      <c r="I646" s="93">
        <v>0</v>
      </c>
      <c r="J646" s="93">
        <v>1000</v>
      </c>
      <c r="K646" s="93">
        <v>0</v>
      </c>
      <c r="L646" s="93">
        <v>9000</v>
      </c>
      <c r="M646" s="93">
        <v>0</v>
      </c>
      <c r="N646" s="93">
        <v>0</v>
      </c>
      <c r="O646" s="93">
        <v>0</v>
      </c>
    </row>
    <row r="647" spans="1:15" s="96" customFormat="1" ht="15" customHeight="1">
      <c r="A647" s="89" t="s">
        <v>1063</v>
      </c>
      <c r="B647" s="89"/>
      <c r="C647" s="92">
        <v>4227</v>
      </c>
      <c r="D647" s="92" t="s">
        <v>741</v>
      </c>
      <c r="E647" s="93">
        <v>33100</v>
      </c>
      <c r="F647" s="93">
        <f t="shared" si="351"/>
        <v>-13000</v>
      </c>
      <c r="G647" s="93">
        <f t="shared" si="348"/>
        <v>20100</v>
      </c>
      <c r="H647" s="93">
        <v>0</v>
      </c>
      <c r="I647" s="93">
        <v>100</v>
      </c>
      <c r="J647" s="93">
        <v>1000</v>
      </c>
      <c r="K647" s="93">
        <v>0</v>
      </c>
      <c r="L647" s="93">
        <v>10000</v>
      </c>
      <c r="M647" s="93">
        <v>0</v>
      </c>
      <c r="N647" s="93">
        <v>0</v>
      </c>
      <c r="O647" s="93">
        <v>9000</v>
      </c>
    </row>
    <row r="648" spans="1:15" ht="18" customHeight="1">
      <c r="A648" s="40" t="s">
        <v>0</v>
      </c>
      <c r="B648" s="40"/>
      <c r="C648" s="37">
        <v>426</v>
      </c>
      <c r="D648" s="37" t="s">
        <v>981</v>
      </c>
      <c r="E648" s="38">
        <f>SUM(E649)</f>
        <v>5000</v>
      </c>
      <c r="F648" s="38">
        <f>SUM(F649)</f>
        <v>0</v>
      </c>
      <c r="G648" s="38">
        <f aca="true" t="shared" si="352" ref="G648:G653">SUM(H648:O648)</f>
        <v>5000</v>
      </c>
      <c r="H648" s="38">
        <f aca="true" t="shared" si="353" ref="H648:O648">SUM(H649)</f>
        <v>0</v>
      </c>
      <c r="I648" s="38">
        <f t="shared" si="353"/>
        <v>0</v>
      </c>
      <c r="J648" s="38">
        <f t="shared" si="353"/>
        <v>5000</v>
      </c>
      <c r="K648" s="38">
        <f t="shared" si="353"/>
        <v>0</v>
      </c>
      <c r="L648" s="38">
        <f t="shared" si="353"/>
        <v>0</v>
      </c>
      <c r="M648" s="38">
        <f t="shared" si="353"/>
        <v>0</v>
      </c>
      <c r="N648" s="38">
        <f t="shared" si="353"/>
        <v>0</v>
      </c>
      <c r="O648" s="38">
        <f t="shared" si="353"/>
        <v>0</v>
      </c>
    </row>
    <row r="649" spans="1:15" s="96" customFormat="1" ht="15" customHeight="1">
      <c r="A649" s="89" t="s">
        <v>1064</v>
      </c>
      <c r="B649" s="89"/>
      <c r="C649" s="92">
        <v>4262</v>
      </c>
      <c r="D649" s="92" t="s">
        <v>982</v>
      </c>
      <c r="E649" s="93">
        <v>5000</v>
      </c>
      <c r="F649" s="93">
        <f>G649-E649</f>
        <v>0</v>
      </c>
      <c r="G649" s="93">
        <f t="shared" si="352"/>
        <v>5000</v>
      </c>
      <c r="H649" s="93">
        <v>0</v>
      </c>
      <c r="I649" s="93">
        <v>0</v>
      </c>
      <c r="J649" s="93">
        <v>5000</v>
      </c>
      <c r="K649" s="93">
        <v>0</v>
      </c>
      <c r="L649" s="93">
        <v>0</v>
      </c>
      <c r="M649" s="95">
        <v>0</v>
      </c>
      <c r="N649" s="95">
        <v>0</v>
      </c>
      <c r="O649" s="95">
        <v>0</v>
      </c>
    </row>
    <row r="650" spans="1:15" s="9" customFormat="1" ht="24" customHeight="1">
      <c r="A650" s="19"/>
      <c r="B650" s="61" t="s">
        <v>670</v>
      </c>
      <c r="C650" s="171" t="s">
        <v>1065</v>
      </c>
      <c r="D650" s="170"/>
      <c r="E650" s="11">
        <f aca="true" t="shared" si="354" ref="E650:F652">E651</f>
        <v>2800000</v>
      </c>
      <c r="F650" s="11">
        <f t="shared" si="354"/>
        <v>0</v>
      </c>
      <c r="G650" s="11">
        <f t="shared" si="352"/>
        <v>2800000</v>
      </c>
      <c r="H650" s="11">
        <f>H651</f>
        <v>600000</v>
      </c>
      <c r="I650" s="11">
        <f aca="true" t="shared" si="355" ref="I650:O650">I651</f>
        <v>0</v>
      </c>
      <c r="J650" s="11">
        <f t="shared" si="355"/>
        <v>0</v>
      </c>
      <c r="K650" s="11">
        <f t="shared" si="355"/>
        <v>2200000</v>
      </c>
      <c r="L650" s="11">
        <f t="shared" si="355"/>
        <v>0</v>
      </c>
      <c r="M650" s="11">
        <f t="shared" si="355"/>
        <v>0</v>
      </c>
      <c r="N650" s="11">
        <f t="shared" si="355"/>
        <v>0</v>
      </c>
      <c r="O650" s="11">
        <f t="shared" si="355"/>
        <v>0</v>
      </c>
    </row>
    <row r="651" spans="1:15" ht="21" customHeight="1">
      <c r="A651" s="40"/>
      <c r="B651" s="40"/>
      <c r="C651" s="31" t="s">
        <v>11</v>
      </c>
      <c r="D651" s="37" t="s">
        <v>983</v>
      </c>
      <c r="E651" s="38">
        <f t="shared" si="354"/>
        <v>2800000</v>
      </c>
      <c r="F651" s="38">
        <f t="shared" si="354"/>
        <v>0</v>
      </c>
      <c r="G651" s="38">
        <f t="shared" si="352"/>
        <v>2800000</v>
      </c>
      <c r="H651" s="38">
        <f>H652</f>
        <v>600000</v>
      </c>
      <c r="I651" s="38">
        <f aca="true" t="shared" si="356" ref="I651:O651">I652</f>
        <v>0</v>
      </c>
      <c r="J651" s="38">
        <f t="shared" si="356"/>
        <v>0</v>
      </c>
      <c r="K651" s="38">
        <f t="shared" si="356"/>
        <v>2200000</v>
      </c>
      <c r="L651" s="38">
        <f t="shared" si="356"/>
        <v>0</v>
      </c>
      <c r="M651" s="38">
        <f t="shared" si="356"/>
        <v>0</v>
      </c>
      <c r="N651" s="38">
        <f t="shared" si="356"/>
        <v>0</v>
      </c>
      <c r="O651" s="38">
        <f t="shared" si="356"/>
        <v>0</v>
      </c>
    </row>
    <row r="652" spans="1:15" ht="18" customHeight="1">
      <c r="A652" s="40"/>
      <c r="B652" s="40"/>
      <c r="C652" s="31" t="s">
        <v>12</v>
      </c>
      <c r="D652" s="37" t="s">
        <v>984</v>
      </c>
      <c r="E652" s="38">
        <f t="shared" si="354"/>
        <v>2800000</v>
      </c>
      <c r="F652" s="38">
        <f t="shared" si="354"/>
        <v>0</v>
      </c>
      <c r="G652" s="38">
        <f t="shared" si="352"/>
        <v>2800000</v>
      </c>
      <c r="H652" s="38">
        <f aca="true" t="shared" si="357" ref="H652:O652">H653</f>
        <v>600000</v>
      </c>
      <c r="I652" s="38">
        <f t="shared" si="357"/>
        <v>0</v>
      </c>
      <c r="J652" s="38">
        <f t="shared" si="357"/>
        <v>0</v>
      </c>
      <c r="K652" s="38">
        <f t="shared" si="357"/>
        <v>2200000</v>
      </c>
      <c r="L652" s="38">
        <f t="shared" si="357"/>
        <v>0</v>
      </c>
      <c r="M652" s="38">
        <f t="shared" si="357"/>
        <v>0</v>
      </c>
      <c r="N652" s="38">
        <f t="shared" si="357"/>
        <v>0</v>
      </c>
      <c r="O652" s="38">
        <f t="shared" si="357"/>
        <v>0</v>
      </c>
    </row>
    <row r="653" spans="1:15" s="96" customFormat="1" ht="15" customHeight="1">
      <c r="A653" s="98" t="s">
        <v>1066</v>
      </c>
      <c r="B653" s="89"/>
      <c r="C653" s="91" t="s">
        <v>14</v>
      </c>
      <c r="D653" s="91" t="s">
        <v>985</v>
      </c>
      <c r="E653" s="93">
        <v>2800000</v>
      </c>
      <c r="F653" s="93">
        <f>G653-E653</f>
        <v>0</v>
      </c>
      <c r="G653" s="93">
        <f t="shared" si="352"/>
        <v>2800000</v>
      </c>
      <c r="H653" s="93">
        <v>600000</v>
      </c>
      <c r="I653" s="93">
        <v>0</v>
      </c>
      <c r="J653" s="93">
        <v>0</v>
      </c>
      <c r="K653" s="93">
        <v>2200000</v>
      </c>
      <c r="L653" s="93">
        <v>0</v>
      </c>
      <c r="M653" s="93">
        <v>0</v>
      </c>
      <c r="N653" s="93">
        <v>0</v>
      </c>
      <c r="O653" s="93">
        <v>0</v>
      </c>
    </row>
    <row r="654" spans="1:15" s="9" customFormat="1" ht="24" customHeight="1">
      <c r="A654" s="19"/>
      <c r="B654" s="61" t="s">
        <v>670</v>
      </c>
      <c r="C654" s="169" t="s">
        <v>1014</v>
      </c>
      <c r="D654" s="170"/>
      <c r="E654" s="11">
        <f>E655</f>
        <v>0</v>
      </c>
      <c r="F654" s="11">
        <f>F655</f>
        <v>0</v>
      </c>
      <c r="G654" s="11">
        <f>SUM(H654:O654)</f>
        <v>0</v>
      </c>
      <c r="H654" s="11">
        <f>H655</f>
        <v>0</v>
      </c>
      <c r="I654" s="11">
        <f aca="true" t="shared" si="358" ref="I654:O655">I655</f>
        <v>0</v>
      </c>
      <c r="J654" s="11">
        <f t="shared" si="358"/>
        <v>0</v>
      </c>
      <c r="K654" s="11">
        <f t="shared" si="358"/>
        <v>0</v>
      </c>
      <c r="L654" s="11">
        <f t="shared" si="358"/>
        <v>0</v>
      </c>
      <c r="M654" s="11">
        <f t="shared" si="358"/>
        <v>0</v>
      </c>
      <c r="N654" s="11">
        <f t="shared" si="358"/>
        <v>0</v>
      </c>
      <c r="O654" s="11">
        <f t="shared" si="358"/>
        <v>0</v>
      </c>
    </row>
    <row r="655" spans="1:15" ht="21" customHeight="1">
      <c r="A655" s="40"/>
      <c r="B655" s="40"/>
      <c r="C655" s="37">
        <v>32</v>
      </c>
      <c r="D655" s="37" t="s">
        <v>35</v>
      </c>
      <c r="E655" s="38">
        <f>E656</f>
        <v>0</v>
      </c>
      <c r="F655" s="38">
        <f>F656</f>
        <v>0</v>
      </c>
      <c r="G655" s="38">
        <f>SUM(H655:O655)</f>
        <v>0</v>
      </c>
      <c r="H655" s="38">
        <f>H656</f>
        <v>0</v>
      </c>
      <c r="I655" s="38">
        <f t="shared" si="358"/>
        <v>0</v>
      </c>
      <c r="J655" s="38">
        <f t="shared" si="358"/>
        <v>0</v>
      </c>
      <c r="K655" s="38">
        <f t="shared" si="358"/>
        <v>0</v>
      </c>
      <c r="L655" s="38">
        <f t="shared" si="358"/>
        <v>0</v>
      </c>
      <c r="M655" s="38">
        <f t="shared" si="358"/>
        <v>0</v>
      </c>
      <c r="N655" s="38">
        <f t="shared" si="358"/>
        <v>0</v>
      </c>
      <c r="O655" s="38">
        <f t="shared" si="358"/>
        <v>0</v>
      </c>
    </row>
    <row r="656" spans="1:15" ht="18" customHeight="1">
      <c r="A656" s="40"/>
      <c r="B656" s="40"/>
      <c r="C656" s="37">
        <v>323</v>
      </c>
      <c r="D656" s="37" t="s">
        <v>29</v>
      </c>
      <c r="E656" s="38">
        <f>E657+E658</f>
        <v>0</v>
      </c>
      <c r="F656" s="38">
        <f>F657+F658</f>
        <v>0</v>
      </c>
      <c r="G656" s="38">
        <f>SUM(H656:O656)</f>
        <v>0</v>
      </c>
      <c r="H656" s="38">
        <f aca="true" t="shared" si="359" ref="H656:O656">H657+H658</f>
        <v>0</v>
      </c>
      <c r="I656" s="38">
        <f t="shared" si="359"/>
        <v>0</v>
      </c>
      <c r="J656" s="38">
        <f t="shared" si="359"/>
        <v>0</v>
      </c>
      <c r="K656" s="38">
        <f t="shared" si="359"/>
        <v>0</v>
      </c>
      <c r="L656" s="38">
        <f t="shared" si="359"/>
        <v>0</v>
      </c>
      <c r="M656" s="38">
        <f t="shared" si="359"/>
        <v>0</v>
      </c>
      <c r="N656" s="38">
        <f t="shared" si="359"/>
        <v>0</v>
      </c>
      <c r="O656" s="38">
        <f t="shared" si="359"/>
        <v>0</v>
      </c>
    </row>
    <row r="657" spans="1:15" s="96" customFormat="1" ht="15" customHeight="1">
      <c r="A657" s="98" t="s">
        <v>1067</v>
      </c>
      <c r="B657" s="89"/>
      <c r="C657" s="92">
        <v>3237</v>
      </c>
      <c r="D657" s="92" t="s">
        <v>1013</v>
      </c>
      <c r="E657" s="93">
        <v>0</v>
      </c>
      <c r="F657" s="93">
        <f>G657-E657</f>
        <v>0</v>
      </c>
      <c r="G657" s="93">
        <f>SUM(H657:O657)</f>
        <v>0</v>
      </c>
      <c r="H657" s="93">
        <v>0</v>
      </c>
      <c r="I657" s="93">
        <v>0</v>
      </c>
      <c r="J657" s="93">
        <v>0</v>
      </c>
      <c r="K657" s="93">
        <v>0</v>
      </c>
      <c r="L657" s="93">
        <v>0</v>
      </c>
      <c r="M657" s="93">
        <v>0</v>
      </c>
      <c r="N657" s="93">
        <v>0</v>
      </c>
      <c r="O657" s="93">
        <v>0</v>
      </c>
    </row>
    <row r="658" spans="1:15" s="138" customFormat="1" ht="15" customHeight="1">
      <c r="A658" s="98" t="s">
        <v>1068</v>
      </c>
      <c r="B658" s="89"/>
      <c r="C658" s="92">
        <v>3239</v>
      </c>
      <c r="D658" s="92" t="s">
        <v>1012</v>
      </c>
      <c r="E658" s="93">
        <v>0</v>
      </c>
      <c r="F658" s="93">
        <f>G658-E658</f>
        <v>0</v>
      </c>
      <c r="G658" s="93">
        <f>SUM(H658:O658)</f>
        <v>0</v>
      </c>
      <c r="H658" s="93">
        <v>0</v>
      </c>
      <c r="I658" s="93">
        <v>0</v>
      </c>
      <c r="J658" s="93">
        <v>0</v>
      </c>
      <c r="K658" s="93">
        <v>0</v>
      </c>
      <c r="L658" s="93">
        <v>0</v>
      </c>
      <c r="M658" s="93">
        <v>0</v>
      </c>
      <c r="N658" s="93">
        <v>0</v>
      </c>
      <c r="O658" s="93">
        <v>0</v>
      </c>
    </row>
    <row r="659" spans="1:15" s="137" customFormat="1" ht="171" customHeight="1">
      <c r="A659" s="122"/>
      <c r="B659" s="123"/>
      <c r="C659" s="124"/>
      <c r="D659" s="124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</row>
    <row r="660" spans="1:15" s="134" customFormat="1" ht="17.25" customHeight="1">
      <c r="A660" s="172" t="s">
        <v>2</v>
      </c>
      <c r="B660" s="173" t="s">
        <v>44</v>
      </c>
      <c r="C660" s="174" t="s">
        <v>552</v>
      </c>
      <c r="D660" s="176" t="s">
        <v>59</v>
      </c>
      <c r="E660" s="177" t="s">
        <v>1134</v>
      </c>
      <c r="F660" s="177" t="s">
        <v>905</v>
      </c>
      <c r="G660" s="174" t="s">
        <v>1148</v>
      </c>
      <c r="H660" s="175" t="s">
        <v>1133</v>
      </c>
      <c r="I660" s="175"/>
      <c r="J660" s="175"/>
      <c r="K660" s="175"/>
      <c r="L660" s="175"/>
      <c r="M660" s="175"/>
      <c r="N660" s="175"/>
      <c r="O660" s="175"/>
    </row>
    <row r="661" spans="1:15" ht="36" customHeight="1">
      <c r="A661" s="172"/>
      <c r="B661" s="172"/>
      <c r="C661" s="175"/>
      <c r="D661" s="176"/>
      <c r="E661" s="178"/>
      <c r="F661" s="178"/>
      <c r="G661" s="175"/>
      <c r="H661" s="104" t="s">
        <v>272</v>
      </c>
      <c r="I661" s="104" t="s">
        <v>45</v>
      </c>
      <c r="J661" s="104" t="s">
        <v>271</v>
      </c>
      <c r="K661" s="104" t="s">
        <v>273</v>
      </c>
      <c r="L661" s="104" t="s">
        <v>46</v>
      </c>
      <c r="M661" s="104" t="s">
        <v>731</v>
      </c>
      <c r="N661" s="104" t="s">
        <v>274</v>
      </c>
      <c r="O661" s="104" t="s">
        <v>621</v>
      </c>
    </row>
    <row r="662" spans="1:15" ht="10.5" customHeight="1">
      <c r="A662" s="55">
        <v>1</v>
      </c>
      <c r="B662" s="55">
        <v>2</v>
      </c>
      <c r="C662" s="55">
        <v>3</v>
      </c>
      <c r="D662" s="55">
        <v>4</v>
      </c>
      <c r="E662" s="55">
        <v>5</v>
      </c>
      <c r="F662" s="55">
        <v>6</v>
      </c>
      <c r="G662" s="55">
        <v>7</v>
      </c>
      <c r="H662" s="55">
        <v>8</v>
      </c>
      <c r="I662" s="55">
        <v>9</v>
      </c>
      <c r="J662" s="55">
        <v>10</v>
      </c>
      <c r="K662" s="55">
        <v>11</v>
      </c>
      <c r="L662" s="55">
        <v>12</v>
      </c>
      <c r="M662" s="55">
        <v>13</v>
      </c>
      <c r="N662" s="55">
        <v>14</v>
      </c>
      <c r="O662" s="55">
        <v>15</v>
      </c>
    </row>
    <row r="663" spans="1:15" s="78" customFormat="1" ht="34.5" customHeight="1">
      <c r="A663" s="81"/>
      <c r="B663" s="82"/>
      <c r="C663" s="207" t="s">
        <v>551</v>
      </c>
      <c r="D663" s="208"/>
      <c r="E663" s="83">
        <f aca="true" t="shared" si="360" ref="E663:O663">E664</f>
        <v>734800</v>
      </c>
      <c r="F663" s="83">
        <f t="shared" si="360"/>
        <v>365500</v>
      </c>
      <c r="G663" s="83">
        <f aca="true" t="shared" si="361" ref="G663:G691">SUM(H663:O663)</f>
        <v>1100300</v>
      </c>
      <c r="H663" s="83">
        <f t="shared" si="360"/>
        <v>593550</v>
      </c>
      <c r="I663" s="83">
        <f t="shared" si="360"/>
        <v>12750</v>
      </c>
      <c r="J663" s="83"/>
      <c r="K663" s="83">
        <f t="shared" si="360"/>
        <v>60000</v>
      </c>
      <c r="L663" s="83">
        <f t="shared" si="360"/>
        <v>434000</v>
      </c>
      <c r="M663" s="83">
        <f t="shared" si="360"/>
        <v>0</v>
      </c>
      <c r="N663" s="83">
        <f t="shared" si="360"/>
        <v>0</v>
      </c>
      <c r="O663" s="83">
        <f t="shared" si="360"/>
        <v>0</v>
      </c>
    </row>
    <row r="664" spans="1:15" s="78" customFormat="1" ht="27.75" customHeight="1">
      <c r="A664" s="76"/>
      <c r="B664" s="79"/>
      <c r="C664" s="183" t="s">
        <v>702</v>
      </c>
      <c r="D664" s="180"/>
      <c r="E664" s="73">
        <f>E665+E705+E718</f>
        <v>734800</v>
      </c>
      <c r="F664" s="73">
        <f>F665+F705+F718</f>
        <v>365500</v>
      </c>
      <c r="G664" s="73">
        <f t="shared" si="361"/>
        <v>1100300</v>
      </c>
      <c r="H664" s="73">
        <f>H665+H705+H718</f>
        <v>593550</v>
      </c>
      <c r="I664" s="73">
        <f aca="true" t="shared" si="362" ref="I664:O664">I665+I705+I718</f>
        <v>12750</v>
      </c>
      <c r="J664" s="73">
        <f t="shared" si="362"/>
        <v>0</v>
      </c>
      <c r="K664" s="73">
        <f t="shared" si="362"/>
        <v>60000</v>
      </c>
      <c r="L664" s="73">
        <f t="shared" si="362"/>
        <v>434000</v>
      </c>
      <c r="M664" s="73">
        <f t="shared" si="362"/>
        <v>0</v>
      </c>
      <c r="N664" s="73">
        <f t="shared" si="362"/>
        <v>0</v>
      </c>
      <c r="O664" s="73">
        <f t="shared" si="362"/>
        <v>0</v>
      </c>
    </row>
    <row r="665" spans="1:15" s="9" customFormat="1" ht="24" customHeight="1">
      <c r="A665" s="13"/>
      <c r="B665" s="61" t="s">
        <v>669</v>
      </c>
      <c r="C665" s="169" t="s">
        <v>1004</v>
      </c>
      <c r="D665" s="170"/>
      <c r="E665" s="11">
        <f>E666+E674+E699+E702</f>
        <v>594800</v>
      </c>
      <c r="F665" s="11">
        <f>F666+F674+F699+F702</f>
        <v>-48500</v>
      </c>
      <c r="G665" s="11">
        <f>SUM(H665:O665)</f>
        <v>546300</v>
      </c>
      <c r="H665" s="11">
        <f aca="true" t="shared" si="363" ref="H665:O665">H666+H674+H699+H702</f>
        <v>516550</v>
      </c>
      <c r="I665" s="11">
        <f t="shared" si="363"/>
        <v>12750</v>
      </c>
      <c r="J665" s="11">
        <f t="shared" si="363"/>
        <v>0</v>
      </c>
      <c r="K665" s="11">
        <f t="shared" si="363"/>
        <v>0</v>
      </c>
      <c r="L665" s="11">
        <f t="shared" si="363"/>
        <v>17000</v>
      </c>
      <c r="M665" s="11">
        <f t="shared" si="363"/>
        <v>0</v>
      </c>
      <c r="N665" s="11">
        <f t="shared" si="363"/>
        <v>0</v>
      </c>
      <c r="O665" s="11">
        <f t="shared" si="363"/>
        <v>0</v>
      </c>
    </row>
    <row r="666" spans="1:15" ht="21" customHeight="1">
      <c r="A666" s="42"/>
      <c r="B666" s="34"/>
      <c r="C666" s="37">
        <v>31</v>
      </c>
      <c r="D666" s="37" t="s">
        <v>15</v>
      </c>
      <c r="E666" s="38">
        <f>E667+E669+E671</f>
        <v>444500</v>
      </c>
      <c r="F666" s="38">
        <f>F667+F669+F671</f>
        <v>-48000</v>
      </c>
      <c r="G666" s="38">
        <f t="shared" si="361"/>
        <v>396500</v>
      </c>
      <c r="H666" s="38">
        <f>H667+H669+H671</f>
        <v>396500</v>
      </c>
      <c r="I666" s="36">
        <v>0</v>
      </c>
      <c r="J666" s="36">
        <v>0</v>
      </c>
      <c r="K666" s="36">
        <v>0</v>
      </c>
      <c r="L666" s="36">
        <v>0</v>
      </c>
      <c r="M666" s="36">
        <v>0</v>
      </c>
      <c r="N666" s="36">
        <v>0</v>
      </c>
      <c r="O666" s="36">
        <v>0</v>
      </c>
    </row>
    <row r="667" spans="1:15" ht="18" customHeight="1">
      <c r="A667" s="42"/>
      <c r="B667" s="34"/>
      <c r="C667" s="37">
        <v>311</v>
      </c>
      <c r="D667" s="37" t="s">
        <v>336</v>
      </c>
      <c r="E667" s="38">
        <f aca="true" t="shared" si="364" ref="E667:O667">SUM(E668)</f>
        <v>375000</v>
      </c>
      <c r="F667" s="38">
        <f t="shared" si="364"/>
        <v>-41000</v>
      </c>
      <c r="G667" s="38">
        <f t="shared" si="361"/>
        <v>334000</v>
      </c>
      <c r="H667" s="38">
        <f t="shared" si="364"/>
        <v>334000</v>
      </c>
      <c r="I667" s="38">
        <f t="shared" si="364"/>
        <v>0</v>
      </c>
      <c r="J667" s="38">
        <f t="shared" si="364"/>
        <v>0</v>
      </c>
      <c r="K667" s="38">
        <f t="shared" si="364"/>
        <v>0</v>
      </c>
      <c r="L667" s="38">
        <f t="shared" si="364"/>
        <v>0</v>
      </c>
      <c r="M667" s="38">
        <f t="shared" si="364"/>
        <v>0</v>
      </c>
      <c r="N667" s="38">
        <f t="shared" si="364"/>
        <v>0</v>
      </c>
      <c r="O667" s="38">
        <f t="shared" si="364"/>
        <v>0</v>
      </c>
    </row>
    <row r="668" spans="1:15" s="96" customFormat="1" ht="15" customHeight="1">
      <c r="A668" s="89" t="s">
        <v>1069</v>
      </c>
      <c r="B668" s="55"/>
      <c r="C668" s="92">
        <v>3111</v>
      </c>
      <c r="D668" s="92" t="s">
        <v>16</v>
      </c>
      <c r="E668" s="93">
        <v>375000</v>
      </c>
      <c r="F668" s="93">
        <f>G668-E668</f>
        <v>-41000</v>
      </c>
      <c r="G668" s="93">
        <f t="shared" si="361"/>
        <v>334000</v>
      </c>
      <c r="H668" s="97">
        <v>334000</v>
      </c>
      <c r="I668" s="118">
        <v>0</v>
      </c>
      <c r="J668" s="95">
        <v>0</v>
      </c>
      <c r="K668" s="95">
        <v>0</v>
      </c>
      <c r="L668" s="95">
        <v>0</v>
      </c>
      <c r="M668" s="95">
        <v>0</v>
      </c>
      <c r="N668" s="95">
        <v>0</v>
      </c>
      <c r="O668" s="95">
        <v>0</v>
      </c>
    </row>
    <row r="669" spans="1:15" ht="18" customHeight="1">
      <c r="A669" s="40"/>
      <c r="B669" s="34"/>
      <c r="C669" s="37">
        <v>312</v>
      </c>
      <c r="D669" s="37" t="s">
        <v>17</v>
      </c>
      <c r="E669" s="38">
        <f aca="true" t="shared" si="365" ref="E669:O669">SUM(E670)</f>
        <v>7500</v>
      </c>
      <c r="F669" s="38">
        <f t="shared" si="365"/>
        <v>0</v>
      </c>
      <c r="G669" s="38">
        <f t="shared" si="361"/>
        <v>7500</v>
      </c>
      <c r="H669" s="44">
        <f t="shared" si="365"/>
        <v>7500</v>
      </c>
      <c r="I669" s="44">
        <f t="shared" si="365"/>
        <v>0</v>
      </c>
      <c r="J669" s="38">
        <f t="shared" si="365"/>
        <v>0</v>
      </c>
      <c r="K669" s="38">
        <f t="shared" si="365"/>
        <v>0</v>
      </c>
      <c r="L669" s="38">
        <f t="shared" si="365"/>
        <v>0</v>
      </c>
      <c r="M669" s="38">
        <f t="shared" si="365"/>
        <v>0</v>
      </c>
      <c r="N669" s="38">
        <f t="shared" si="365"/>
        <v>0</v>
      </c>
      <c r="O669" s="38">
        <f t="shared" si="365"/>
        <v>0</v>
      </c>
    </row>
    <row r="670" spans="1:15" s="96" customFormat="1" ht="15" customHeight="1">
      <c r="A670" s="89" t="s">
        <v>1070</v>
      </c>
      <c r="B670" s="55"/>
      <c r="C670" s="92">
        <v>3121</v>
      </c>
      <c r="D670" s="92" t="s">
        <v>18</v>
      </c>
      <c r="E670" s="93">
        <v>7500</v>
      </c>
      <c r="F670" s="93">
        <f>G670-E670</f>
        <v>0</v>
      </c>
      <c r="G670" s="93">
        <f t="shared" si="361"/>
        <v>7500</v>
      </c>
      <c r="H670" s="97">
        <v>7500</v>
      </c>
      <c r="I670" s="118">
        <v>0</v>
      </c>
      <c r="J670" s="95">
        <v>0</v>
      </c>
      <c r="K670" s="95">
        <v>0</v>
      </c>
      <c r="L670" s="95">
        <v>0</v>
      </c>
      <c r="M670" s="95">
        <v>0</v>
      </c>
      <c r="N670" s="95">
        <v>0</v>
      </c>
      <c r="O670" s="95">
        <v>0</v>
      </c>
    </row>
    <row r="671" spans="1:15" ht="18" customHeight="1">
      <c r="A671" s="40"/>
      <c r="B671" s="34"/>
      <c r="C671" s="37">
        <v>313</v>
      </c>
      <c r="D671" s="37" t="s">
        <v>19</v>
      </c>
      <c r="E671" s="38">
        <f aca="true" t="shared" si="366" ref="E671:O671">SUM(E672:E673)</f>
        <v>62000</v>
      </c>
      <c r="F671" s="38">
        <f>SUM(F672:F673)</f>
        <v>-7000</v>
      </c>
      <c r="G671" s="38">
        <f t="shared" si="361"/>
        <v>55000</v>
      </c>
      <c r="H671" s="44">
        <f t="shared" si="366"/>
        <v>55000</v>
      </c>
      <c r="I671" s="44">
        <f t="shared" si="366"/>
        <v>0</v>
      </c>
      <c r="J671" s="38">
        <f t="shared" si="366"/>
        <v>0</v>
      </c>
      <c r="K671" s="38">
        <f t="shared" si="366"/>
        <v>0</v>
      </c>
      <c r="L671" s="38">
        <f t="shared" si="366"/>
        <v>0</v>
      </c>
      <c r="M671" s="38">
        <f t="shared" si="366"/>
        <v>0</v>
      </c>
      <c r="N671" s="38">
        <f>SUM(N672:N673)</f>
        <v>0</v>
      </c>
      <c r="O671" s="38">
        <f t="shared" si="366"/>
        <v>0</v>
      </c>
    </row>
    <row r="672" spans="1:15" s="96" customFormat="1" ht="15" customHeight="1">
      <c r="A672" s="89" t="s">
        <v>1071</v>
      </c>
      <c r="B672" s="55"/>
      <c r="C672" s="92">
        <v>3132</v>
      </c>
      <c r="D672" s="92" t="s">
        <v>337</v>
      </c>
      <c r="E672" s="93">
        <v>62000</v>
      </c>
      <c r="F672" s="93">
        <f>G672-E672</f>
        <v>-7000</v>
      </c>
      <c r="G672" s="93">
        <f t="shared" si="361"/>
        <v>55000</v>
      </c>
      <c r="H672" s="97">
        <v>55000</v>
      </c>
      <c r="I672" s="118">
        <v>0</v>
      </c>
      <c r="J672" s="95">
        <v>0</v>
      </c>
      <c r="K672" s="95">
        <v>0</v>
      </c>
      <c r="L672" s="95">
        <v>0</v>
      </c>
      <c r="M672" s="95">
        <v>0</v>
      </c>
      <c r="N672" s="95">
        <v>0</v>
      </c>
      <c r="O672" s="95">
        <v>0</v>
      </c>
    </row>
    <row r="673" spans="1:15" s="96" customFormat="1" ht="15" customHeight="1">
      <c r="A673" s="89" t="s">
        <v>1072</v>
      </c>
      <c r="B673" s="55"/>
      <c r="C673" s="92">
        <v>3133</v>
      </c>
      <c r="D673" s="92" t="s">
        <v>338</v>
      </c>
      <c r="E673" s="93">
        <v>0</v>
      </c>
      <c r="F673" s="93">
        <f>G673-E673</f>
        <v>0</v>
      </c>
      <c r="G673" s="93">
        <f t="shared" si="361"/>
        <v>0</v>
      </c>
      <c r="H673" s="97">
        <v>0</v>
      </c>
      <c r="I673" s="118">
        <v>0</v>
      </c>
      <c r="J673" s="95">
        <v>0</v>
      </c>
      <c r="K673" s="95">
        <v>0</v>
      </c>
      <c r="L673" s="95">
        <v>0</v>
      </c>
      <c r="M673" s="95">
        <v>0</v>
      </c>
      <c r="N673" s="95">
        <v>0</v>
      </c>
      <c r="O673" s="95">
        <v>0</v>
      </c>
    </row>
    <row r="674" spans="1:15" ht="21" customHeight="1">
      <c r="A674" s="40"/>
      <c r="B674" s="34"/>
      <c r="C674" s="37">
        <v>32</v>
      </c>
      <c r="D674" s="37" t="s">
        <v>35</v>
      </c>
      <c r="E674" s="38">
        <f>E675+E679+E683+E690</f>
        <v>146000</v>
      </c>
      <c r="F674" s="38">
        <f>F675+F679+F683+F690</f>
        <v>-500</v>
      </c>
      <c r="G674" s="38">
        <f t="shared" si="361"/>
        <v>145500</v>
      </c>
      <c r="H674" s="44">
        <f aca="true" t="shared" si="367" ref="H674:O674">H675+H679+H683+H690</f>
        <v>118750</v>
      </c>
      <c r="I674" s="44">
        <f t="shared" si="367"/>
        <v>9750</v>
      </c>
      <c r="J674" s="38">
        <f t="shared" si="367"/>
        <v>0</v>
      </c>
      <c r="K674" s="38">
        <f t="shared" si="367"/>
        <v>0</v>
      </c>
      <c r="L674" s="38">
        <f t="shared" si="367"/>
        <v>17000</v>
      </c>
      <c r="M674" s="38">
        <f t="shared" si="367"/>
        <v>0</v>
      </c>
      <c r="N674" s="38">
        <f t="shared" si="367"/>
        <v>0</v>
      </c>
      <c r="O674" s="38">
        <f t="shared" si="367"/>
        <v>0</v>
      </c>
    </row>
    <row r="675" spans="1:15" ht="18" customHeight="1">
      <c r="A675" s="40"/>
      <c r="B675" s="40"/>
      <c r="C675" s="47">
        <v>321</v>
      </c>
      <c r="D675" s="31" t="s">
        <v>959</v>
      </c>
      <c r="E675" s="38">
        <f>SUM(E676:E678)</f>
        <v>13500</v>
      </c>
      <c r="F675" s="38">
        <f>SUM(F676:F678)</f>
        <v>-500</v>
      </c>
      <c r="G675" s="38">
        <f t="shared" si="361"/>
        <v>13000</v>
      </c>
      <c r="H675" s="44">
        <f>SUM(H676:H678)</f>
        <v>10000</v>
      </c>
      <c r="I675" s="44">
        <f aca="true" t="shared" si="368" ref="I675:O675">SUM(I676:I678)</f>
        <v>3000</v>
      </c>
      <c r="J675" s="38">
        <f t="shared" si="368"/>
        <v>0</v>
      </c>
      <c r="K675" s="38">
        <f t="shared" si="368"/>
        <v>0</v>
      </c>
      <c r="L675" s="38">
        <f t="shared" si="368"/>
        <v>0</v>
      </c>
      <c r="M675" s="38">
        <f t="shared" si="368"/>
        <v>0</v>
      </c>
      <c r="N675" s="38">
        <f t="shared" si="368"/>
        <v>0</v>
      </c>
      <c r="O675" s="38">
        <f t="shared" si="368"/>
        <v>0</v>
      </c>
    </row>
    <row r="676" spans="1:15" s="96" customFormat="1" ht="15" customHeight="1">
      <c r="A676" s="89" t="s">
        <v>1073</v>
      </c>
      <c r="B676" s="89"/>
      <c r="C676" s="103">
        <v>3211</v>
      </c>
      <c r="D676" s="91" t="s">
        <v>22</v>
      </c>
      <c r="E676" s="93">
        <v>3000</v>
      </c>
      <c r="F676" s="93">
        <f>G676-E676</f>
        <v>0</v>
      </c>
      <c r="G676" s="93">
        <f t="shared" si="361"/>
        <v>3000</v>
      </c>
      <c r="H676" s="97">
        <v>0</v>
      </c>
      <c r="I676" s="97">
        <v>3000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</row>
    <row r="677" spans="1:15" s="96" customFormat="1" ht="15" customHeight="1">
      <c r="A677" s="89" t="s">
        <v>1074</v>
      </c>
      <c r="B677" s="89"/>
      <c r="C677" s="103">
        <v>3212</v>
      </c>
      <c r="D677" s="91" t="s">
        <v>960</v>
      </c>
      <c r="E677" s="93">
        <v>10500</v>
      </c>
      <c r="F677" s="93">
        <f>G677-E677</f>
        <v>-500</v>
      </c>
      <c r="G677" s="93">
        <f t="shared" si="361"/>
        <v>10000</v>
      </c>
      <c r="H677" s="97">
        <v>10000</v>
      </c>
      <c r="I677" s="97">
        <v>0</v>
      </c>
      <c r="J677" s="93">
        <v>0</v>
      </c>
      <c r="K677" s="93">
        <v>0</v>
      </c>
      <c r="L677" s="93">
        <v>0</v>
      </c>
      <c r="M677" s="93">
        <v>0</v>
      </c>
      <c r="N677" s="93">
        <v>0</v>
      </c>
      <c r="O677" s="93">
        <v>0</v>
      </c>
    </row>
    <row r="678" spans="1:15" s="96" customFormat="1" ht="15" customHeight="1">
      <c r="A678" s="89" t="s">
        <v>1075</v>
      </c>
      <c r="B678" s="89"/>
      <c r="C678" s="103">
        <v>3213</v>
      </c>
      <c r="D678" s="91" t="s">
        <v>23</v>
      </c>
      <c r="E678" s="93">
        <v>0</v>
      </c>
      <c r="F678" s="93">
        <f>G678-E678</f>
        <v>0</v>
      </c>
      <c r="G678" s="93">
        <f t="shared" si="361"/>
        <v>0</v>
      </c>
      <c r="H678" s="97">
        <v>0</v>
      </c>
      <c r="I678" s="97">
        <v>0</v>
      </c>
      <c r="J678" s="93">
        <v>0</v>
      </c>
      <c r="K678" s="93">
        <v>0</v>
      </c>
      <c r="L678" s="93">
        <v>0</v>
      </c>
      <c r="M678" s="93">
        <v>0</v>
      </c>
      <c r="N678" s="93">
        <v>0</v>
      </c>
      <c r="O678" s="93">
        <v>0</v>
      </c>
    </row>
    <row r="679" spans="1:15" ht="17.25" customHeight="1">
      <c r="A679" s="40" t="s">
        <v>0</v>
      </c>
      <c r="B679" s="34"/>
      <c r="C679" s="37">
        <v>322</v>
      </c>
      <c r="D679" s="37" t="s">
        <v>24</v>
      </c>
      <c r="E679" s="38">
        <f>E680+E681+E682</f>
        <v>17000</v>
      </c>
      <c r="F679" s="38">
        <f>F680+F681+F682</f>
        <v>0</v>
      </c>
      <c r="G679" s="38">
        <f t="shared" si="361"/>
        <v>17000</v>
      </c>
      <c r="H679" s="44">
        <f aca="true" t="shared" si="369" ref="H679:O679">H680+H681+H682</f>
        <v>14000</v>
      </c>
      <c r="I679" s="44">
        <f t="shared" si="369"/>
        <v>3000</v>
      </c>
      <c r="J679" s="38">
        <f t="shared" si="369"/>
        <v>0</v>
      </c>
      <c r="K679" s="38">
        <f t="shared" si="369"/>
        <v>0</v>
      </c>
      <c r="L679" s="38">
        <f t="shared" si="369"/>
        <v>0</v>
      </c>
      <c r="M679" s="38">
        <f t="shared" si="369"/>
        <v>0</v>
      </c>
      <c r="N679" s="38">
        <f t="shared" si="369"/>
        <v>0</v>
      </c>
      <c r="O679" s="38">
        <f t="shared" si="369"/>
        <v>0</v>
      </c>
    </row>
    <row r="680" spans="1:15" s="96" customFormat="1" ht="14.25" customHeight="1">
      <c r="A680" s="89" t="s">
        <v>1076</v>
      </c>
      <c r="B680" s="55"/>
      <c r="C680" s="92">
        <v>3221</v>
      </c>
      <c r="D680" s="92" t="s">
        <v>986</v>
      </c>
      <c r="E680" s="93">
        <v>10000</v>
      </c>
      <c r="F680" s="93">
        <f>G680-E680</f>
        <v>0</v>
      </c>
      <c r="G680" s="93">
        <f t="shared" si="361"/>
        <v>10000</v>
      </c>
      <c r="H680" s="97">
        <v>7000</v>
      </c>
      <c r="I680" s="97">
        <v>3000</v>
      </c>
      <c r="J680" s="95">
        <v>0</v>
      </c>
      <c r="K680" s="95">
        <v>0</v>
      </c>
      <c r="L680" s="95">
        <v>0</v>
      </c>
      <c r="M680" s="95">
        <v>0</v>
      </c>
      <c r="N680" s="95">
        <v>0</v>
      </c>
      <c r="O680" s="95">
        <v>0</v>
      </c>
    </row>
    <row r="681" spans="1:15" s="96" customFormat="1" ht="14.25" customHeight="1">
      <c r="A681" s="89" t="s">
        <v>1077</v>
      </c>
      <c r="B681" s="55"/>
      <c r="C681" s="92">
        <v>3224</v>
      </c>
      <c r="D681" s="92" t="s">
        <v>987</v>
      </c>
      <c r="E681" s="93">
        <v>4000</v>
      </c>
      <c r="F681" s="93">
        <f>G681-E681</f>
        <v>0</v>
      </c>
      <c r="G681" s="93">
        <f t="shared" si="361"/>
        <v>4000</v>
      </c>
      <c r="H681" s="97">
        <v>4000</v>
      </c>
      <c r="I681" s="118">
        <v>0</v>
      </c>
      <c r="J681" s="95">
        <v>0</v>
      </c>
      <c r="K681" s="95">
        <v>0</v>
      </c>
      <c r="L681" s="95">
        <v>0</v>
      </c>
      <c r="M681" s="95">
        <v>0</v>
      </c>
      <c r="N681" s="95">
        <v>0</v>
      </c>
      <c r="O681" s="95">
        <v>0</v>
      </c>
    </row>
    <row r="682" spans="1:15" s="96" customFormat="1" ht="14.25" customHeight="1">
      <c r="A682" s="89" t="s">
        <v>1078</v>
      </c>
      <c r="B682" s="55"/>
      <c r="C682" s="92">
        <v>3225</v>
      </c>
      <c r="D682" s="92" t="s">
        <v>988</v>
      </c>
      <c r="E682" s="93">
        <v>3000</v>
      </c>
      <c r="F682" s="93">
        <f>G682-E682</f>
        <v>0</v>
      </c>
      <c r="G682" s="93">
        <f t="shared" si="361"/>
        <v>3000</v>
      </c>
      <c r="H682" s="97">
        <v>3000</v>
      </c>
      <c r="I682" s="118">
        <v>0</v>
      </c>
      <c r="J682" s="95">
        <v>0</v>
      </c>
      <c r="K682" s="95">
        <v>0</v>
      </c>
      <c r="L682" s="95">
        <v>0</v>
      </c>
      <c r="M682" s="95">
        <v>0</v>
      </c>
      <c r="N682" s="95">
        <v>0</v>
      </c>
      <c r="O682" s="95">
        <v>0</v>
      </c>
    </row>
    <row r="683" spans="1:15" ht="18" customHeight="1">
      <c r="A683" s="42"/>
      <c r="B683" s="34"/>
      <c r="C683" s="37">
        <v>323</v>
      </c>
      <c r="D683" s="37" t="s">
        <v>29</v>
      </c>
      <c r="E683" s="38">
        <f>SUM(E684:E689)</f>
        <v>96550</v>
      </c>
      <c r="F683" s="38">
        <f>SUM(F684:F689)</f>
        <v>0</v>
      </c>
      <c r="G683" s="38">
        <f t="shared" si="361"/>
        <v>96550</v>
      </c>
      <c r="H683" s="44">
        <f aca="true" t="shared" si="370" ref="H683:O683">SUM(H684:H689)</f>
        <v>81050</v>
      </c>
      <c r="I683" s="44">
        <f t="shared" si="370"/>
        <v>1000</v>
      </c>
      <c r="J683" s="38">
        <f t="shared" si="370"/>
        <v>0</v>
      </c>
      <c r="K683" s="38">
        <f t="shared" si="370"/>
        <v>0</v>
      </c>
      <c r="L683" s="38">
        <f t="shared" si="370"/>
        <v>14500</v>
      </c>
      <c r="M683" s="38">
        <f t="shared" si="370"/>
        <v>0</v>
      </c>
      <c r="N683" s="38">
        <f>SUM(N684:N689)</f>
        <v>0</v>
      </c>
      <c r="O683" s="38">
        <f t="shared" si="370"/>
        <v>0</v>
      </c>
    </row>
    <row r="684" spans="1:15" s="96" customFormat="1" ht="14.25" customHeight="1">
      <c r="A684" s="89" t="s">
        <v>1079</v>
      </c>
      <c r="B684" s="55"/>
      <c r="C684" s="92">
        <v>3231</v>
      </c>
      <c r="D684" s="92" t="s">
        <v>30</v>
      </c>
      <c r="E684" s="93">
        <v>8500</v>
      </c>
      <c r="F684" s="93">
        <f aca="true" t="shared" si="371" ref="F684:F689">G684-E684</f>
        <v>0</v>
      </c>
      <c r="G684" s="93">
        <f t="shared" si="361"/>
        <v>8500</v>
      </c>
      <c r="H684" s="97">
        <v>8500</v>
      </c>
      <c r="I684" s="97">
        <v>0</v>
      </c>
      <c r="J684" s="95">
        <v>0</v>
      </c>
      <c r="K684" s="95">
        <v>0</v>
      </c>
      <c r="L684" s="95">
        <v>0</v>
      </c>
      <c r="M684" s="95">
        <v>0</v>
      </c>
      <c r="N684" s="95">
        <v>0</v>
      </c>
      <c r="O684" s="95">
        <v>0</v>
      </c>
    </row>
    <row r="685" spans="1:15" s="96" customFormat="1" ht="14.25" customHeight="1">
      <c r="A685" s="89" t="s">
        <v>1080</v>
      </c>
      <c r="B685" s="55"/>
      <c r="C685" s="92">
        <v>3232</v>
      </c>
      <c r="D685" s="92" t="s">
        <v>717</v>
      </c>
      <c r="E685" s="93">
        <v>6000</v>
      </c>
      <c r="F685" s="93">
        <f t="shared" si="371"/>
        <v>0</v>
      </c>
      <c r="G685" s="93">
        <f t="shared" si="361"/>
        <v>6000</v>
      </c>
      <c r="H685" s="97">
        <v>6000</v>
      </c>
      <c r="I685" s="97">
        <v>0</v>
      </c>
      <c r="J685" s="95">
        <v>0</v>
      </c>
      <c r="K685" s="95">
        <v>0</v>
      </c>
      <c r="L685" s="95">
        <v>0</v>
      </c>
      <c r="M685" s="95">
        <v>0</v>
      </c>
      <c r="N685" s="95">
        <v>0</v>
      </c>
      <c r="O685" s="95">
        <v>0</v>
      </c>
    </row>
    <row r="686" spans="1:15" s="96" customFormat="1" ht="14.25" customHeight="1">
      <c r="A686" s="89" t="s">
        <v>1081</v>
      </c>
      <c r="B686" s="55"/>
      <c r="C686" s="92">
        <v>3233</v>
      </c>
      <c r="D686" s="92" t="s">
        <v>555</v>
      </c>
      <c r="E686" s="93">
        <v>3500</v>
      </c>
      <c r="F686" s="93">
        <f t="shared" si="371"/>
        <v>0</v>
      </c>
      <c r="G686" s="93">
        <f t="shared" si="361"/>
        <v>3500</v>
      </c>
      <c r="H686" s="97">
        <v>3500</v>
      </c>
      <c r="I686" s="97">
        <v>0</v>
      </c>
      <c r="J686" s="95">
        <v>0</v>
      </c>
      <c r="K686" s="95">
        <v>0</v>
      </c>
      <c r="L686" s="97">
        <v>0</v>
      </c>
      <c r="M686" s="95">
        <v>0</v>
      </c>
      <c r="N686" s="95">
        <v>0</v>
      </c>
      <c r="O686" s="95">
        <v>0</v>
      </c>
    </row>
    <row r="687" spans="1:15" s="96" customFormat="1" ht="14.25" customHeight="1">
      <c r="A687" s="89" t="s">
        <v>1082</v>
      </c>
      <c r="B687" s="55"/>
      <c r="C687" s="92">
        <v>3237</v>
      </c>
      <c r="D687" s="92" t="s">
        <v>989</v>
      </c>
      <c r="E687" s="93">
        <v>57550</v>
      </c>
      <c r="F687" s="93">
        <f t="shared" si="371"/>
        <v>0</v>
      </c>
      <c r="G687" s="93">
        <f t="shared" si="361"/>
        <v>57550</v>
      </c>
      <c r="H687" s="97">
        <v>42050</v>
      </c>
      <c r="I687" s="97">
        <v>1000</v>
      </c>
      <c r="J687" s="95">
        <v>0</v>
      </c>
      <c r="K687" s="95">
        <v>0</v>
      </c>
      <c r="L687" s="97">
        <v>14500</v>
      </c>
      <c r="M687" s="95">
        <v>0</v>
      </c>
      <c r="N687" s="95">
        <v>0</v>
      </c>
      <c r="O687" s="95">
        <v>0</v>
      </c>
    </row>
    <row r="688" spans="1:15" s="96" customFormat="1" ht="14.25" customHeight="1">
      <c r="A688" s="89" t="s">
        <v>1083</v>
      </c>
      <c r="B688" s="55"/>
      <c r="C688" s="92">
        <v>3238</v>
      </c>
      <c r="D688" s="92" t="s">
        <v>743</v>
      </c>
      <c r="E688" s="93">
        <v>15000</v>
      </c>
      <c r="F688" s="93">
        <f t="shared" si="371"/>
        <v>0</v>
      </c>
      <c r="G688" s="93">
        <f t="shared" si="361"/>
        <v>15000</v>
      </c>
      <c r="H688" s="97">
        <v>15000</v>
      </c>
      <c r="I688" s="97">
        <v>0</v>
      </c>
      <c r="J688" s="95">
        <v>0</v>
      </c>
      <c r="K688" s="95">
        <v>0</v>
      </c>
      <c r="L688" s="95">
        <v>0</v>
      </c>
      <c r="M688" s="95">
        <v>0</v>
      </c>
      <c r="N688" s="95">
        <v>0</v>
      </c>
      <c r="O688" s="95">
        <v>0</v>
      </c>
    </row>
    <row r="689" spans="1:15" s="96" customFormat="1" ht="14.25" customHeight="1">
      <c r="A689" s="89" t="s">
        <v>1084</v>
      </c>
      <c r="B689" s="55"/>
      <c r="C689" s="92">
        <v>3239</v>
      </c>
      <c r="D689" s="92" t="s">
        <v>364</v>
      </c>
      <c r="E689" s="93">
        <v>6000</v>
      </c>
      <c r="F689" s="93">
        <f t="shared" si="371"/>
        <v>0</v>
      </c>
      <c r="G689" s="93">
        <f t="shared" si="361"/>
        <v>6000</v>
      </c>
      <c r="H689" s="97">
        <v>6000</v>
      </c>
      <c r="I689" s="97">
        <v>0</v>
      </c>
      <c r="J689" s="95">
        <v>0</v>
      </c>
      <c r="K689" s="95">
        <v>0</v>
      </c>
      <c r="L689" s="93">
        <v>0</v>
      </c>
      <c r="M689" s="95">
        <v>0</v>
      </c>
      <c r="N689" s="95">
        <v>0</v>
      </c>
      <c r="O689" s="95">
        <v>0</v>
      </c>
    </row>
    <row r="690" spans="1:15" ht="18" customHeight="1">
      <c r="A690" s="42" t="s">
        <v>0</v>
      </c>
      <c r="B690" s="34"/>
      <c r="C690" s="37">
        <v>329</v>
      </c>
      <c r="D690" s="37" t="s">
        <v>990</v>
      </c>
      <c r="E690" s="38">
        <f>SUM(E691:E695)</f>
        <v>18950</v>
      </c>
      <c r="F690" s="38">
        <f>SUM(F691:F695)</f>
        <v>0</v>
      </c>
      <c r="G690" s="38">
        <f t="shared" si="361"/>
        <v>18950</v>
      </c>
      <c r="H690" s="44">
        <f>SUM(H691:H695)</f>
        <v>13700</v>
      </c>
      <c r="I690" s="44">
        <f aca="true" t="shared" si="372" ref="I690:O690">SUM(I691:I695)</f>
        <v>2750</v>
      </c>
      <c r="J690" s="44">
        <f t="shared" si="372"/>
        <v>0</v>
      </c>
      <c r="K690" s="44">
        <f t="shared" si="372"/>
        <v>0</v>
      </c>
      <c r="L690" s="44">
        <f t="shared" si="372"/>
        <v>2500</v>
      </c>
      <c r="M690" s="44">
        <f t="shared" si="372"/>
        <v>0</v>
      </c>
      <c r="N690" s="44">
        <f t="shared" si="372"/>
        <v>0</v>
      </c>
      <c r="O690" s="44">
        <f t="shared" si="372"/>
        <v>0</v>
      </c>
    </row>
    <row r="691" spans="1:15" s="96" customFormat="1" ht="14.25" customHeight="1">
      <c r="A691" s="89" t="s">
        <v>1085</v>
      </c>
      <c r="B691" s="55"/>
      <c r="C691" s="92">
        <v>3292</v>
      </c>
      <c r="D691" s="92" t="s">
        <v>563</v>
      </c>
      <c r="E691" s="93">
        <v>8700</v>
      </c>
      <c r="F691" s="93">
        <f>G691-E691</f>
        <v>0</v>
      </c>
      <c r="G691" s="93">
        <f t="shared" si="361"/>
        <v>8700</v>
      </c>
      <c r="H691" s="97">
        <v>8700</v>
      </c>
      <c r="I691" s="118">
        <v>0</v>
      </c>
      <c r="J691" s="95">
        <v>0</v>
      </c>
      <c r="K691" s="95">
        <v>0</v>
      </c>
      <c r="L691" s="95">
        <v>0</v>
      </c>
      <c r="M691" s="95">
        <v>0</v>
      </c>
      <c r="N691" s="95">
        <v>0</v>
      </c>
      <c r="O691" s="95">
        <v>0</v>
      </c>
    </row>
    <row r="692" spans="1:15" s="96" customFormat="1" ht="14.25" customHeight="1">
      <c r="A692" s="89" t="s">
        <v>1086</v>
      </c>
      <c r="B692" s="89"/>
      <c r="C692" s="103">
        <v>3293</v>
      </c>
      <c r="D692" s="91" t="s">
        <v>558</v>
      </c>
      <c r="E692" s="93">
        <v>4500</v>
      </c>
      <c r="F692" s="93">
        <f>G692-E692</f>
        <v>0</v>
      </c>
      <c r="G692" s="93">
        <f aca="true" t="shared" si="373" ref="G692:G704">SUM(H692:O692)</f>
        <v>4500</v>
      </c>
      <c r="H692" s="97">
        <v>0</v>
      </c>
      <c r="I692" s="97">
        <v>2000</v>
      </c>
      <c r="J692" s="93">
        <v>0</v>
      </c>
      <c r="K692" s="93">
        <v>0</v>
      </c>
      <c r="L692" s="93">
        <v>2500</v>
      </c>
      <c r="M692" s="95">
        <v>0</v>
      </c>
      <c r="N692" s="95">
        <v>0</v>
      </c>
      <c r="O692" s="95">
        <v>0</v>
      </c>
    </row>
    <row r="693" spans="1:15" s="138" customFormat="1" ht="14.25" customHeight="1">
      <c r="A693" s="89" t="s">
        <v>1087</v>
      </c>
      <c r="B693" s="89"/>
      <c r="C693" s="103">
        <v>3294</v>
      </c>
      <c r="D693" s="91" t="s">
        <v>1088</v>
      </c>
      <c r="E693" s="93">
        <v>0</v>
      </c>
      <c r="F693" s="93">
        <f>G693-E693</f>
        <v>0</v>
      </c>
      <c r="G693" s="93">
        <f t="shared" si="373"/>
        <v>0</v>
      </c>
      <c r="H693" s="97">
        <v>0</v>
      </c>
      <c r="I693" s="97">
        <v>0</v>
      </c>
      <c r="J693" s="93">
        <v>0</v>
      </c>
      <c r="K693" s="93">
        <v>0</v>
      </c>
      <c r="L693" s="93">
        <v>0</v>
      </c>
      <c r="M693" s="95">
        <v>0</v>
      </c>
      <c r="N693" s="95">
        <v>0</v>
      </c>
      <c r="O693" s="95">
        <v>0</v>
      </c>
    </row>
    <row r="694" spans="1:15" s="138" customFormat="1" ht="14.25" customHeight="1">
      <c r="A694" s="89" t="s">
        <v>1186</v>
      </c>
      <c r="B694" s="89"/>
      <c r="C694" s="103">
        <v>3295</v>
      </c>
      <c r="D694" s="91" t="s">
        <v>564</v>
      </c>
      <c r="E694" s="93">
        <v>5000</v>
      </c>
      <c r="F694" s="93">
        <f>G694-E694</f>
        <v>0</v>
      </c>
      <c r="G694" s="93">
        <f>SUM(H694:O694)</f>
        <v>5000</v>
      </c>
      <c r="H694" s="97">
        <v>5000</v>
      </c>
      <c r="I694" s="97">
        <v>0</v>
      </c>
      <c r="J694" s="93">
        <v>0</v>
      </c>
      <c r="K694" s="93">
        <v>0</v>
      </c>
      <c r="L694" s="93">
        <v>0</v>
      </c>
      <c r="M694" s="95">
        <v>0</v>
      </c>
      <c r="N694" s="95">
        <v>0</v>
      </c>
      <c r="O694" s="95">
        <v>0</v>
      </c>
    </row>
    <row r="695" spans="1:15" s="138" customFormat="1" ht="14.25" customHeight="1">
      <c r="A695" s="89" t="s">
        <v>1089</v>
      </c>
      <c r="B695" s="89"/>
      <c r="C695" s="103">
        <v>3299</v>
      </c>
      <c r="D695" s="91" t="s">
        <v>559</v>
      </c>
      <c r="E695" s="93">
        <v>750</v>
      </c>
      <c r="F695" s="93">
        <f>G695-E695</f>
        <v>0</v>
      </c>
      <c r="G695" s="93">
        <f>SUM(H695:O695)</f>
        <v>750</v>
      </c>
      <c r="H695" s="97">
        <v>0</v>
      </c>
      <c r="I695" s="97">
        <v>750</v>
      </c>
      <c r="J695" s="93">
        <v>0</v>
      </c>
      <c r="K695" s="93">
        <v>0</v>
      </c>
      <c r="L695" s="93">
        <v>0</v>
      </c>
      <c r="M695" s="95">
        <v>0</v>
      </c>
      <c r="N695" s="95">
        <v>0</v>
      </c>
      <c r="O695" s="95">
        <v>0</v>
      </c>
    </row>
    <row r="696" spans="1:15" s="134" customFormat="1" ht="17.25" customHeight="1">
      <c r="A696" s="172" t="s">
        <v>2</v>
      </c>
      <c r="B696" s="173" t="s">
        <v>44</v>
      </c>
      <c r="C696" s="174" t="s">
        <v>552</v>
      </c>
      <c r="D696" s="176" t="s">
        <v>59</v>
      </c>
      <c r="E696" s="177" t="s">
        <v>1134</v>
      </c>
      <c r="F696" s="177" t="s">
        <v>905</v>
      </c>
      <c r="G696" s="174" t="s">
        <v>1148</v>
      </c>
      <c r="H696" s="175" t="s">
        <v>1031</v>
      </c>
      <c r="I696" s="175"/>
      <c r="J696" s="175"/>
      <c r="K696" s="175"/>
      <c r="L696" s="175"/>
      <c r="M696" s="175"/>
      <c r="N696" s="175"/>
      <c r="O696" s="175"/>
    </row>
    <row r="697" spans="1:15" ht="36" customHeight="1">
      <c r="A697" s="172"/>
      <c r="B697" s="172"/>
      <c r="C697" s="175"/>
      <c r="D697" s="176"/>
      <c r="E697" s="178"/>
      <c r="F697" s="178"/>
      <c r="G697" s="175"/>
      <c r="H697" s="104" t="s">
        <v>272</v>
      </c>
      <c r="I697" s="104" t="s">
        <v>45</v>
      </c>
      <c r="J697" s="104" t="s">
        <v>271</v>
      </c>
      <c r="K697" s="104" t="s">
        <v>273</v>
      </c>
      <c r="L697" s="104" t="s">
        <v>46</v>
      </c>
      <c r="M697" s="104" t="s">
        <v>731</v>
      </c>
      <c r="N697" s="104" t="s">
        <v>274</v>
      </c>
      <c r="O697" s="104" t="s">
        <v>621</v>
      </c>
    </row>
    <row r="698" spans="1:15" ht="10.5" customHeight="1">
      <c r="A698" s="55">
        <v>1</v>
      </c>
      <c r="B698" s="55">
        <v>2</v>
      </c>
      <c r="C698" s="55">
        <v>3</v>
      </c>
      <c r="D698" s="55">
        <v>4</v>
      </c>
      <c r="E698" s="55">
        <v>5</v>
      </c>
      <c r="F698" s="55">
        <v>6</v>
      </c>
      <c r="G698" s="55">
        <v>7</v>
      </c>
      <c r="H698" s="55">
        <v>8</v>
      </c>
      <c r="I698" s="55">
        <v>9</v>
      </c>
      <c r="J698" s="55">
        <v>10</v>
      </c>
      <c r="K698" s="55">
        <v>11</v>
      </c>
      <c r="L698" s="55">
        <v>12</v>
      </c>
      <c r="M698" s="55">
        <v>13</v>
      </c>
      <c r="N698" s="55">
        <v>14</v>
      </c>
      <c r="O698" s="55">
        <v>15</v>
      </c>
    </row>
    <row r="699" spans="1:15" ht="21" customHeight="1">
      <c r="A699" s="40"/>
      <c r="B699" s="40"/>
      <c r="C699" s="37">
        <v>34</v>
      </c>
      <c r="D699" s="37" t="s">
        <v>974</v>
      </c>
      <c r="E699" s="38">
        <f>E700</f>
        <v>4300</v>
      </c>
      <c r="F699" s="38">
        <f>F700</f>
        <v>0</v>
      </c>
      <c r="G699" s="38">
        <f t="shared" si="373"/>
        <v>4300</v>
      </c>
      <c r="H699" s="38">
        <f>H700</f>
        <v>1300</v>
      </c>
      <c r="I699" s="38">
        <f aca="true" t="shared" si="374" ref="I699:O699">I700</f>
        <v>3000</v>
      </c>
      <c r="J699" s="38">
        <f t="shared" si="374"/>
        <v>0</v>
      </c>
      <c r="K699" s="38">
        <f t="shared" si="374"/>
        <v>0</v>
      </c>
      <c r="L699" s="38">
        <f t="shared" si="374"/>
        <v>0</v>
      </c>
      <c r="M699" s="38">
        <f t="shared" si="374"/>
        <v>0</v>
      </c>
      <c r="N699" s="38">
        <f t="shared" si="374"/>
        <v>0</v>
      </c>
      <c r="O699" s="38">
        <f t="shared" si="374"/>
        <v>0</v>
      </c>
    </row>
    <row r="700" spans="1:15" ht="18" customHeight="1">
      <c r="A700" s="40"/>
      <c r="B700" s="40"/>
      <c r="C700" s="37">
        <v>343</v>
      </c>
      <c r="D700" s="37" t="s">
        <v>704</v>
      </c>
      <c r="E700" s="38">
        <f aca="true" t="shared" si="375" ref="E700:O700">SUM(E701)</f>
        <v>4300</v>
      </c>
      <c r="F700" s="38">
        <f t="shared" si="375"/>
        <v>0</v>
      </c>
      <c r="G700" s="38">
        <f t="shared" si="373"/>
        <v>4300</v>
      </c>
      <c r="H700" s="38">
        <f t="shared" si="375"/>
        <v>1300</v>
      </c>
      <c r="I700" s="38">
        <f t="shared" si="375"/>
        <v>3000</v>
      </c>
      <c r="J700" s="38">
        <f t="shared" si="375"/>
        <v>0</v>
      </c>
      <c r="K700" s="38">
        <f t="shared" si="375"/>
        <v>0</v>
      </c>
      <c r="L700" s="38">
        <f t="shared" si="375"/>
        <v>0</v>
      </c>
      <c r="M700" s="38">
        <f t="shared" si="375"/>
        <v>0</v>
      </c>
      <c r="N700" s="38">
        <f t="shared" si="375"/>
        <v>0</v>
      </c>
      <c r="O700" s="38">
        <f t="shared" si="375"/>
        <v>0</v>
      </c>
    </row>
    <row r="701" spans="1:15" s="96" customFormat="1" ht="14.25" customHeight="1">
      <c r="A701" s="89" t="s">
        <v>1090</v>
      </c>
      <c r="B701" s="89"/>
      <c r="C701" s="92">
        <v>3431</v>
      </c>
      <c r="D701" s="92" t="s">
        <v>975</v>
      </c>
      <c r="E701" s="93">
        <v>4300</v>
      </c>
      <c r="F701" s="93">
        <f>G701-E701</f>
        <v>0</v>
      </c>
      <c r="G701" s="93">
        <f t="shared" si="373"/>
        <v>4300</v>
      </c>
      <c r="H701" s="97">
        <v>1300</v>
      </c>
      <c r="I701" s="97">
        <v>3000</v>
      </c>
      <c r="J701" s="97">
        <v>0</v>
      </c>
      <c r="K701" s="97">
        <v>0</v>
      </c>
      <c r="L701" s="93">
        <v>0</v>
      </c>
      <c r="M701" s="93">
        <v>0</v>
      </c>
      <c r="N701" s="93">
        <v>0</v>
      </c>
      <c r="O701" s="93">
        <v>0</v>
      </c>
    </row>
    <row r="702" spans="1:15" ht="21" customHeight="1">
      <c r="A702" s="40"/>
      <c r="B702" s="40"/>
      <c r="C702" s="37">
        <v>38</v>
      </c>
      <c r="D702" s="37" t="s">
        <v>710</v>
      </c>
      <c r="E702" s="38">
        <f>E703</f>
        <v>0</v>
      </c>
      <c r="F702" s="38">
        <f>F703</f>
        <v>0</v>
      </c>
      <c r="G702" s="38">
        <f t="shared" si="373"/>
        <v>0</v>
      </c>
      <c r="H702" s="44">
        <f>H703</f>
        <v>0</v>
      </c>
      <c r="I702" s="44">
        <f aca="true" t="shared" si="376" ref="I702:O702">I703</f>
        <v>0</v>
      </c>
      <c r="J702" s="44">
        <f t="shared" si="376"/>
        <v>0</v>
      </c>
      <c r="K702" s="44">
        <f t="shared" si="376"/>
        <v>0</v>
      </c>
      <c r="L702" s="38">
        <f t="shared" si="376"/>
        <v>0</v>
      </c>
      <c r="M702" s="38">
        <f t="shared" si="376"/>
        <v>0</v>
      </c>
      <c r="N702" s="38">
        <f t="shared" si="376"/>
        <v>0</v>
      </c>
      <c r="O702" s="38">
        <f t="shared" si="376"/>
        <v>0</v>
      </c>
    </row>
    <row r="703" spans="1:15" ht="18" customHeight="1">
      <c r="A703" s="40"/>
      <c r="B703" s="40"/>
      <c r="C703" s="37">
        <v>381</v>
      </c>
      <c r="D703" s="37" t="s">
        <v>711</v>
      </c>
      <c r="E703" s="38">
        <f aca="true" t="shared" si="377" ref="E703:O703">SUM(E704)</f>
        <v>0</v>
      </c>
      <c r="F703" s="38">
        <f t="shared" si="377"/>
        <v>0</v>
      </c>
      <c r="G703" s="38">
        <f t="shared" si="373"/>
        <v>0</v>
      </c>
      <c r="H703" s="44">
        <f t="shared" si="377"/>
        <v>0</v>
      </c>
      <c r="I703" s="44">
        <f t="shared" si="377"/>
        <v>0</v>
      </c>
      <c r="J703" s="44">
        <f t="shared" si="377"/>
        <v>0</v>
      </c>
      <c r="K703" s="44">
        <f t="shared" si="377"/>
        <v>0</v>
      </c>
      <c r="L703" s="38">
        <f t="shared" si="377"/>
        <v>0</v>
      </c>
      <c r="M703" s="38">
        <f t="shared" si="377"/>
        <v>0</v>
      </c>
      <c r="N703" s="38">
        <f t="shared" si="377"/>
        <v>0</v>
      </c>
      <c r="O703" s="38">
        <f t="shared" si="377"/>
        <v>0</v>
      </c>
    </row>
    <row r="704" spans="1:15" s="96" customFormat="1" ht="14.25" customHeight="1">
      <c r="A704" s="89" t="s">
        <v>1091</v>
      </c>
      <c r="B704" s="89"/>
      <c r="C704" s="92">
        <v>3811</v>
      </c>
      <c r="D704" s="92" t="s">
        <v>917</v>
      </c>
      <c r="E704" s="93">
        <v>0</v>
      </c>
      <c r="F704" s="93">
        <f>G704-E704</f>
        <v>0</v>
      </c>
      <c r="G704" s="93">
        <f t="shared" si="373"/>
        <v>0</v>
      </c>
      <c r="H704" s="97">
        <v>0</v>
      </c>
      <c r="I704" s="97">
        <v>0</v>
      </c>
      <c r="J704" s="97">
        <v>0</v>
      </c>
      <c r="K704" s="97">
        <v>0</v>
      </c>
      <c r="L704" s="93">
        <v>0</v>
      </c>
      <c r="M704" s="93">
        <v>0</v>
      </c>
      <c r="N704" s="93">
        <v>0</v>
      </c>
      <c r="O704" s="93">
        <v>0</v>
      </c>
    </row>
    <row r="705" spans="1:15" s="9" customFormat="1" ht="24" customHeight="1">
      <c r="A705" s="19"/>
      <c r="B705" s="61" t="s">
        <v>669</v>
      </c>
      <c r="C705" s="216" t="s">
        <v>1092</v>
      </c>
      <c r="D705" s="217"/>
      <c r="E705" s="11">
        <f>E706+E715</f>
        <v>140000</v>
      </c>
      <c r="F705" s="11">
        <f>F706+F715</f>
        <v>0</v>
      </c>
      <c r="G705" s="11">
        <f aca="true" t="shared" si="378" ref="G705:G717">SUM(H705:O705)</f>
        <v>140000</v>
      </c>
      <c r="H705" s="119">
        <f aca="true" t="shared" si="379" ref="H705:O705">H706+H715</f>
        <v>77000</v>
      </c>
      <c r="I705" s="119">
        <f t="shared" si="379"/>
        <v>0</v>
      </c>
      <c r="J705" s="119">
        <f t="shared" si="379"/>
        <v>0</v>
      </c>
      <c r="K705" s="119">
        <f t="shared" si="379"/>
        <v>60000</v>
      </c>
      <c r="L705" s="11">
        <f t="shared" si="379"/>
        <v>3000</v>
      </c>
      <c r="M705" s="11">
        <f t="shared" si="379"/>
        <v>0</v>
      </c>
      <c r="N705" s="11">
        <f t="shared" si="379"/>
        <v>0</v>
      </c>
      <c r="O705" s="11">
        <f t="shared" si="379"/>
        <v>0</v>
      </c>
    </row>
    <row r="706" spans="1:15" ht="21" customHeight="1">
      <c r="A706" s="40"/>
      <c r="B706" s="40"/>
      <c r="C706" s="37">
        <v>42</v>
      </c>
      <c r="D706" s="37" t="s">
        <v>572</v>
      </c>
      <c r="E706" s="38">
        <f>SUM(E707+E710+E712)</f>
        <v>140000</v>
      </c>
      <c r="F706" s="38">
        <f>SUM(F707+F710+F712)</f>
        <v>0</v>
      </c>
      <c r="G706" s="38">
        <f t="shared" si="378"/>
        <v>140000</v>
      </c>
      <c r="H706" s="44">
        <f aca="true" t="shared" si="380" ref="H706:O706">SUM(H707+H710+H712)</f>
        <v>77000</v>
      </c>
      <c r="I706" s="44">
        <f t="shared" si="380"/>
        <v>0</v>
      </c>
      <c r="J706" s="44">
        <f t="shared" si="380"/>
        <v>0</v>
      </c>
      <c r="K706" s="44">
        <f t="shared" si="380"/>
        <v>60000</v>
      </c>
      <c r="L706" s="38">
        <f t="shared" si="380"/>
        <v>3000</v>
      </c>
      <c r="M706" s="38">
        <f t="shared" si="380"/>
        <v>0</v>
      </c>
      <c r="N706" s="38">
        <f t="shared" si="380"/>
        <v>0</v>
      </c>
      <c r="O706" s="38">
        <f t="shared" si="380"/>
        <v>0</v>
      </c>
    </row>
    <row r="707" spans="1:15" ht="18" customHeight="1">
      <c r="A707" s="40"/>
      <c r="B707" s="40"/>
      <c r="C707" s="37">
        <v>422</v>
      </c>
      <c r="D707" s="37" t="s">
        <v>573</v>
      </c>
      <c r="E707" s="38">
        <f>E708+E709</f>
        <v>11000</v>
      </c>
      <c r="F707" s="38">
        <f>F708+F709</f>
        <v>0</v>
      </c>
      <c r="G707" s="38">
        <f t="shared" si="378"/>
        <v>11000</v>
      </c>
      <c r="H707" s="44">
        <f>H708+H709</f>
        <v>11000</v>
      </c>
      <c r="I707" s="44">
        <f aca="true" t="shared" si="381" ref="I707:O707">I708+I709</f>
        <v>0</v>
      </c>
      <c r="J707" s="44">
        <f t="shared" si="381"/>
        <v>0</v>
      </c>
      <c r="K707" s="44">
        <f t="shared" si="381"/>
        <v>0</v>
      </c>
      <c r="L707" s="38">
        <f t="shared" si="381"/>
        <v>0</v>
      </c>
      <c r="M707" s="38">
        <f t="shared" si="381"/>
        <v>0</v>
      </c>
      <c r="N707" s="38">
        <f t="shared" si="381"/>
        <v>0</v>
      </c>
      <c r="O707" s="38">
        <f t="shared" si="381"/>
        <v>0</v>
      </c>
    </row>
    <row r="708" spans="1:15" s="96" customFormat="1" ht="14.25" customHeight="1">
      <c r="A708" s="89" t="s">
        <v>1093</v>
      </c>
      <c r="B708" s="89"/>
      <c r="C708" s="92">
        <v>4221</v>
      </c>
      <c r="D708" s="92" t="s">
        <v>991</v>
      </c>
      <c r="E708" s="93">
        <v>9000</v>
      </c>
      <c r="F708" s="93">
        <f>G708-E708</f>
        <v>0</v>
      </c>
      <c r="G708" s="93">
        <f t="shared" si="378"/>
        <v>9000</v>
      </c>
      <c r="H708" s="97">
        <v>9000</v>
      </c>
      <c r="I708" s="97">
        <v>0</v>
      </c>
      <c r="J708" s="97">
        <v>0</v>
      </c>
      <c r="K708" s="97">
        <v>0</v>
      </c>
      <c r="L708" s="93">
        <v>0</v>
      </c>
      <c r="M708" s="93">
        <v>0</v>
      </c>
      <c r="N708" s="93">
        <v>0</v>
      </c>
      <c r="O708" s="93">
        <v>0</v>
      </c>
    </row>
    <row r="709" spans="1:15" s="96" customFormat="1" ht="14.25" customHeight="1">
      <c r="A709" s="89" t="s">
        <v>1094</v>
      </c>
      <c r="B709" s="89"/>
      <c r="C709" s="92">
        <v>4223</v>
      </c>
      <c r="D709" s="92" t="s">
        <v>979</v>
      </c>
      <c r="E709" s="93">
        <v>2000</v>
      </c>
      <c r="F709" s="93">
        <f>G709-E709</f>
        <v>0</v>
      </c>
      <c r="G709" s="93">
        <f t="shared" si="378"/>
        <v>2000</v>
      </c>
      <c r="H709" s="97">
        <v>2000</v>
      </c>
      <c r="I709" s="97">
        <v>0</v>
      </c>
      <c r="J709" s="97">
        <v>0</v>
      </c>
      <c r="K709" s="97">
        <v>0</v>
      </c>
      <c r="L709" s="93">
        <v>0</v>
      </c>
      <c r="M709" s="93">
        <v>0</v>
      </c>
      <c r="N709" s="93">
        <v>0</v>
      </c>
      <c r="O709" s="93">
        <v>0</v>
      </c>
    </row>
    <row r="710" spans="1:15" ht="18" customHeight="1">
      <c r="A710" s="40" t="s">
        <v>0</v>
      </c>
      <c r="B710" s="40"/>
      <c r="C710" s="37">
        <v>424</v>
      </c>
      <c r="D710" s="37" t="s">
        <v>992</v>
      </c>
      <c r="E710" s="38">
        <f aca="true" t="shared" si="382" ref="E710:O710">SUM(E711)</f>
        <v>120000</v>
      </c>
      <c r="F710" s="38">
        <f t="shared" si="382"/>
        <v>0</v>
      </c>
      <c r="G710" s="38">
        <f t="shared" si="378"/>
        <v>120000</v>
      </c>
      <c r="H710" s="44">
        <f t="shared" si="382"/>
        <v>60000</v>
      </c>
      <c r="I710" s="44">
        <f t="shared" si="382"/>
        <v>0</v>
      </c>
      <c r="J710" s="44">
        <f t="shared" si="382"/>
        <v>0</v>
      </c>
      <c r="K710" s="44">
        <f t="shared" si="382"/>
        <v>60000</v>
      </c>
      <c r="L710" s="38">
        <f t="shared" si="382"/>
        <v>0</v>
      </c>
      <c r="M710" s="38">
        <f t="shared" si="382"/>
        <v>0</v>
      </c>
      <c r="N710" s="38">
        <f t="shared" si="382"/>
        <v>0</v>
      </c>
      <c r="O710" s="38">
        <f t="shared" si="382"/>
        <v>0</v>
      </c>
    </row>
    <row r="711" spans="1:15" s="96" customFormat="1" ht="14.25" customHeight="1">
      <c r="A711" s="89" t="s">
        <v>1095</v>
      </c>
      <c r="B711" s="89"/>
      <c r="C711" s="92">
        <v>4241</v>
      </c>
      <c r="D711" s="92" t="s">
        <v>993</v>
      </c>
      <c r="E711" s="93">
        <v>120000</v>
      </c>
      <c r="F711" s="93">
        <f>G711-E711</f>
        <v>0</v>
      </c>
      <c r="G711" s="93">
        <f t="shared" si="378"/>
        <v>120000</v>
      </c>
      <c r="H711" s="97">
        <v>60000</v>
      </c>
      <c r="I711" s="118">
        <v>0</v>
      </c>
      <c r="J711" s="118">
        <v>0</v>
      </c>
      <c r="K711" s="97">
        <v>60000</v>
      </c>
      <c r="L711" s="93">
        <v>0</v>
      </c>
      <c r="M711" s="95">
        <v>0</v>
      </c>
      <c r="N711" s="95">
        <v>0</v>
      </c>
      <c r="O711" s="95">
        <v>0</v>
      </c>
    </row>
    <row r="712" spans="1:15" ht="18" customHeight="1">
      <c r="A712" s="40" t="s">
        <v>0</v>
      </c>
      <c r="B712" s="40"/>
      <c r="C712" s="37">
        <v>426</v>
      </c>
      <c r="D712" s="37" t="s">
        <v>981</v>
      </c>
      <c r="E712" s="38">
        <f>E713+E714</f>
        <v>9000</v>
      </c>
      <c r="F712" s="38">
        <f>F713+F714</f>
        <v>0</v>
      </c>
      <c r="G712" s="38">
        <f t="shared" si="378"/>
        <v>9000</v>
      </c>
      <c r="H712" s="44">
        <f>H713+H714</f>
        <v>6000</v>
      </c>
      <c r="I712" s="44">
        <f aca="true" t="shared" si="383" ref="I712:O712">I713+I714</f>
        <v>0</v>
      </c>
      <c r="J712" s="44">
        <f t="shared" si="383"/>
        <v>0</v>
      </c>
      <c r="K712" s="44">
        <f t="shared" si="383"/>
        <v>0</v>
      </c>
      <c r="L712" s="38">
        <f t="shared" si="383"/>
        <v>3000</v>
      </c>
      <c r="M712" s="38">
        <f t="shared" si="383"/>
        <v>0</v>
      </c>
      <c r="N712" s="38">
        <f t="shared" si="383"/>
        <v>0</v>
      </c>
      <c r="O712" s="38">
        <f t="shared" si="383"/>
        <v>0</v>
      </c>
    </row>
    <row r="713" spans="1:15" s="96" customFormat="1" ht="14.25" customHeight="1">
      <c r="A713" s="89" t="s">
        <v>1096</v>
      </c>
      <c r="B713" s="89"/>
      <c r="C713" s="92">
        <v>4262</v>
      </c>
      <c r="D713" s="92" t="s">
        <v>982</v>
      </c>
      <c r="E713" s="93">
        <v>3000</v>
      </c>
      <c r="F713" s="93">
        <f>G713-E713</f>
        <v>0</v>
      </c>
      <c r="G713" s="93">
        <f t="shared" si="378"/>
        <v>3000</v>
      </c>
      <c r="H713" s="97">
        <v>3000</v>
      </c>
      <c r="I713" s="97">
        <v>0</v>
      </c>
      <c r="J713" s="118">
        <v>0</v>
      </c>
      <c r="K713" s="97">
        <v>0</v>
      </c>
      <c r="L713" s="93">
        <v>0</v>
      </c>
      <c r="M713" s="95">
        <v>0</v>
      </c>
      <c r="N713" s="95">
        <v>0</v>
      </c>
      <c r="O713" s="95">
        <v>0</v>
      </c>
    </row>
    <row r="714" spans="1:15" s="96" customFormat="1" ht="14.25" customHeight="1">
      <c r="A714" s="89" t="s">
        <v>1097</v>
      </c>
      <c r="B714" s="89"/>
      <c r="C714" s="92">
        <v>4263</v>
      </c>
      <c r="D714" s="92" t="s">
        <v>994</v>
      </c>
      <c r="E714" s="93">
        <v>6000</v>
      </c>
      <c r="F714" s="93">
        <f>G714-E714</f>
        <v>0</v>
      </c>
      <c r="G714" s="93">
        <f t="shared" si="378"/>
        <v>6000</v>
      </c>
      <c r="H714" s="97">
        <v>3000</v>
      </c>
      <c r="I714" s="118">
        <v>0</v>
      </c>
      <c r="J714" s="118">
        <v>0</v>
      </c>
      <c r="K714" s="97">
        <v>0</v>
      </c>
      <c r="L714" s="93">
        <v>3000</v>
      </c>
      <c r="M714" s="95">
        <v>0</v>
      </c>
      <c r="N714" s="95">
        <v>0</v>
      </c>
      <c r="O714" s="95">
        <v>0</v>
      </c>
    </row>
    <row r="715" spans="1:15" ht="21" customHeight="1">
      <c r="A715" s="40"/>
      <c r="B715" s="40"/>
      <c r="C715" s="37">
        <v>43</v>
      </c>
      <c r="D715" s="37" t="s">
        <v>995</v>
      </c>
      <c r="E715" s="38">
        <f>SUM(E716+E783+E785)</f>
        <v>0</v>
      </c>
      <c r="F715" s="38">
        <f>SUM(F716+F783+F785)</f>
        <v>0</v>
      </c>
      <c r="G715" s="38">
        <f t="shared" si="378"/>
        <v>0</v>
      </c>
      <c r="H715" s="38">
        <f aca="true" t="shared" si="384" ref="H715:O715">SUM(H716+H783+H785)</f>
        <v>0</v>
      </c>
      <c r="I715" s="38">
        <f t="shared" si="384"/>
        <v>0</v>
      </c>
      <c r="J715" s="38">
        <f t="shared" si="384"/>
        <v>0</v>
      </c>
      <c r="K715" s="38">
        <f t="shared" si="384"/>
        <v>0</v>
      </c>
      <c r="L715" s="38">
        <f t="shared" si="384"/>
        <v>0</v>
      </c>
      <c r="M715" s="38">
        <f t="shared" si="384"/>
        <v>0</v>
      </c>
      <c r="N715" s="38">
        <f t="shared" si="384"/>
        <v>0</v>
      </c>
      <c r="O715" s="38">
        <f t="shared" si="384"/>
        <v>0</v>
      </c>
    </row>
    <row r="716" spans="1:15" ht="18" customHeight="1">
      <c r="A716" s="40"/>
      <c r="B716" s="40"/>
      <c r="C716" s="37">
        <v>431</v>
      </c>
      <c r="D716" s="37" t="s">
        <v>996</v>
      </c>
      <c r="E716" s="38">
        <f>E717</f>
        <v>0</v>
      </c>
      <c r="F716" s="38">
        <f>F717</f>
        <v>0</v>
      </c>
      <c r="G716" s="38">
        <f t="shared" si="378"/>
        <v>0</v>
      </c>
      <c r="H716" s="38">
        <f aca="true" t="shared" si="385" ref="H716:N716">H717</f>
        <v>0</v>
      </c>
      <c r="I716" s="38">
        <f t="shared" si="385"/>
        <v>0</v>
      </c>
      <c r="J716" s="38">
        <f t="shared" si="385"/>
        <v>0</v>
      </c>
      <c r="K716" s="38">
        <f t="shared" si="385"/>
        <v>0</v>
      </c>
      <c r="L716" s="38">
        <f t="shared" si="385"/>
        <v>0</v>
      </c>
      <c r="M716" s="38">
        <f t="shared" si="385"/>
        <v>0</v>
      </c>
      <c r="N716" s="38">
        <f t="shared" si="385"/>
        <v>0</v>
      </c>
      <c r="O716" s="38">
        <f>O717</f>
        <v>0</v>
      </c>
    </row>
    <row r="717" spans="1:15" s="96" customFormat="1" ht="14.25" customHeight="1">
      <c r="A717" s="89" t="s">
        <v>1098</v>
      </c>
      <c r="B717" s="89"/>
      <c r="C717" s="92">
        <v>4312</v>
      </c>
      <c r="D717" s="92" t="s">
        <v>997</v>
      </c>
      <c r="E717" s="93">
        <v>0</v>
      </c>
      <c r="F717" s="93">
        <f>G717-E717</f>
        <v>0</v>
      </c>
      <c r="G717" s="93">
        <f t="shared" si="378"/>
        <v>0</v>
      </c>
      <c r="H717" s="93">
        <v>0</v>
      </c>
      <c r="I717" s="97">
        <v>0</v>
      </c>
      <c r="J717" s="93">
        <v>0</v>
      </c>
      <c r="K717" s="93">
        <v>0</v>
      </c>
      <c r="L717" s="93">
        <v>0</v>
      </c>
      <c r="M717" s="93">
        <v>0</v>
      </c>
      <c r="N717" s="93">
        <v>0</v>
      </c>
      <c r="O717" s="93">
        <v>0</v>
      </c>
    </row>
    <row r="718" spans="1:15" s="9" customFormat="1" ht="24" customHeight="1">
      <c r="A718" s="19"/>
      <c r="B718" s="61" t="s">
        <v>669</v>
      </c>
      <c r="C718" s="216" t="s">
        <v>1253</v>
      </c>
      <c r="D718" s="217"/>
      <c r="E718" s="11">
        <f aca="true" t="shared" si="386" ref="E718:F720">E719</f>
        <v>0</v>
      </c>
      <c r="F718" s="11">
        <f t="shared" si="386"/>
        <v>414000</v>
      </c>
      <c r="G718" s="11">
        <f>SUM(H718:O718)</f>
        <v>414000</v>
      </c>
      <c r="H718" s="119">
        <f aca="true" t="shared" si="387" ref="H718:O718">H719+H728</f>
        <v>0</v>
      </c>
      <c r="I718" s="119">
        <f t="shared" si="387"/>
        <v>0</v>
      </c>
      <c r="J718" s="119">
        <f t="shared" si="387"/>
        <v>0</v>
      </c>
      <c r="K718" s="119">
        <f t="shared" si="387"/>
        <v>0</v>
      </c>
      <c r="L718" s="11">
        <f t="shared" si="387"/>
        <v>414000</v>
      </c>
      <c r="M718" s="11">
        <f t="shared" si="387"/>
        <v>0</v>
      </c>
      <c r="N718" s="11">
        <f t="shared" si="387"/>
        <v>0</v>
      </c>
      <c r="O718" s="11">
        <f t="shared" si="387"/>
        <v>0</v>
      </c>
    </row>
    <row r="719" spans="1:15" ht="21" customHeight="1">
      <c r="A719" s="40"/>
      <c r="B719" s="40"/>
      <c r="C719" s="37">
        <v>41</v>
      </c>
      <c r="D719" s="37" t="s">
        <v>1234</v>
      </c>
      <c r="E719" s="38">
        <f t="shared" si="386"/>
        <v>0</v>
      </c>
      <c r="F719" s="38">
        <f t="shared" si="386"/>
        <v>414000</v>
      </c>
      <c r="G719" s="38">
        <f>SUM(H719:O719)</f>
        <v>414000</v>
      </c>
      <c r="H719" s="44">
        <f aca="true" t="shared" si="388" ref="H719:O719">SUM(H720+H723+H725)</f>
        <v>0</v>
      </c>
      <c r="I719" s="44">
        <f t="shared" si="388"/>
        <v>0</v>
      </c>
      <c r="J719" s="44">
        <f t="shared" si="388"/>
        <v>0</v>
      </c>
      <c r="K719" s="44">
        <f t="shared" si="388"/>
        <v>0</v>
      </c>
      <c r="L719" s="38">
        <f t="shared" si="388"/>
        <v>414000</v>
      </c>
      <c r="M719" s="38">
        <f t="shared" si="388"/>
        <v>0</v>
      </c>
      <c r="N719" s="38">
        <f t="shared" si="388"/>
        <v>0</v>
      </c>
      <c r="O719" s="38">
        <f t="shared" si="388"/>
        <v>0</v>
      </c>
    </row>
    <row r="720" spans="1:15" ht="18" customHeight="1">
      <c r="A720" s="40"/>
      <c r="B720" s="40"/>
      <c r="C720" s="37">
        <v>412</v>
      </c>
      <c r="D720" s="37" t="s">
        <v>1235</v>
      </c>
      <c r="E720" s="38">
        <f t="shared" si="386"/>
        <v>0</v>
      </c>
      <c r="F720" s="38">
        <f t="shared" si="386"/>
        <v>414000</v>
      </c>
      <c r="G720" s="38">
        <f>SUM(H720:O720)</f>
        <v>414000</v>
      </c>
      <c r="H720" s="44">
        <f>H721+H722</f>
        <v>0</v>
      </c>
      <c r="I720" s="44">
        <f aca="true" t="shared" si="389" ref="I720:O720">I721+I722</f>
        <v>0</v>
      </c>
      <c r="J720" s="44">
        <f t="shared" si="389"/>
        <v>0</v>
      </c>
      <c r="K720" s="44">
        <f t="shared" si="389"/>
        <v>0</v>
      </c>
      <c r="L720" s="38">
        <f t="shared" si="389"/>
        <v>414000</v>
      </c>
      <c r="M720" s="38">
        <f t="shared" si="389"/>
        <v>0</v>
      </c>
      <c r="N720" s="38">
        <f t="shared" si="389"/>
        <v>0</v>
      </c>
      <c r="O720" s="38">
        <f t="shared" si="389"/>
        <v>0</v>
      </c>
    </row>
    <row r="721" spans="1:15" s="96" customFormat="1" ht="14.25" customHeight="1">
      <c r="A721" s="89" t="s">
        <v>1236</v>
      </c>
      <c r="B721" s="89"/>
      <c r="C721" s="92">
        <v>4124</v>
      </c>
      <c r="D721" s="156" t="s">
        <v>1248</v>
      </c>
      <c r="E721" s="93">
        <v>0</v>
      </c>
      <c r="F721" s="93">
        <f>G721-E721</f>
        <v>414000</v>
      </c>
      <c r="G721" s="93">
        <f>SUM(H721:O721)</f>
        <v>414000</v>
      </c>
      <c r="H721" s="97">
        <v>0</v>
      </c>
      <c r="I721" s="97">
        <v>0</v>
      </c>
      <c r="J721" s="97">
        <v>0</v>
      </c>
      <c r="K721" s="97">
        <v>0</v>
      </c>
      <c r="L721" s="93">
        <v>414000</v>
      </c>
      <c r="M721" s="93">
        <v>0</v>
      </c>
      <c r="N721" s="93">
        <v>0</v>
      </c>
      <c r="O721" s="93">
        <v>0</v>
      </c>
    </row>
    <row r="722" spans="1:15" s="78" customFormat="1" ht="34.5" customHeight="1">
      <c r="A722" s="81"/>
      <c r="B722" s="82"/>
      <c r="C722" s="209" t="s">
        <v>1187</v>
      </c>
      <c r="D722" s="210"/>
      <c r="E722" s="83">
        <f>E723</f>
        <v>2721000</v>
      </c>
      <c r="F722" s="83">
        <f>F723</f>
        <v>-2721000</v>
      </c>
      <c r="G722" s="83">
        <f aca="true" t="shared" si="390" ref="G722:G732">SUM(H722:O722)</f>
        <v>0</v>
      </c>
      <c r="H722" s="83">
        <f aca="true" t="shared" si="391" ref="H722:O723">H723</f>
        <v>0</v>
      </c>
      <c r="I722" s="83">
        <f t="shared" si="391"/>
        <v>0</v>
      </c>
      <c r="J722" s="83">
        <f t="shared" si="391"/>
        <v>0</v>
      </c>
      <c r="K722" s="83">
        <f t="shared" si="391"/>
        <v>0</v>
      </c>
      <c r="L722" s="83">
        <f t="shared" si="391"/>
        <v>0</v>
      </c>
      <c r="M722" s="83">
        <f t="shared" si="391"/>
        <v>0</v>
      </c>
      <c r="N722" s="83">
        <f t="shared" si="391"/>
        <v>0</v>
      </c>
      <c r="O722" s="83">
        <f t="shared" si="391"/>
        <v>0</v>
      </c>
    </row>
    <row r="723" spans="1:15" s="78" customFormat="1" ht="27.75" customHeight="1">
      <c r="A723" s="76"/>
      <c r="B723" s="79"/>
      <c r="C723" s="179" t="s">
        <v>1188</v>
      </c>
      <c r="D723" s="206"/>
      <c r="E723" s="73">
        <f>E724</f>
        <v>2721000</v>
      </c>
      <c r="F723" s="73">
        <f>F724</f>
        <v>-2721000</v>
      </c>
      <c r="G723" s="73">
        <f t="shared" si="390"/>
        <v>0</v>
      </c>
      <c r="H723" s="73">
        <f>H724</f>
        <v>0</v>
      </c>
      <c r="I723" s="73">
        <f t="shared" si="391"/>
        <v>0</v>
      </c>
      <c r="J723" s="73">
        <f t="shared" si="391"/>
        <v>0</v>
      </c>
      <c r="K723" s="73">
        <f t="shared" si="391"/>
        <v>0</v>
      </c>
      <c r="L723" s="73">
        <f t="shared" si="391"/>
        <v>0</v>
      </c>
      <c r="M723" s="73">
        <f t="shared" si="391"/>
        <v>0</v>
      </c>
      <c r="N723" s="73">
        <f t="shared" si="391"/>
        <v>0</v>
      </c>
      <c r="O723" s="73">
        <f t="shared" si="391"/>
        <v>0</v>
      </c>
    </row>
    <row r="724" spans="1:15" s="9" customFormat="1" ht="23.25" customHeight="1">
      <c r="A724" s="13"/>
      <c r="B724" s="61" t="s">
        <v>670</v>
      </c>
      <c r="C724" s="169" t="s">
        <v>1189</v>
      </c>
      <c r="D724" s="170"/>
      <c r="E724" s="11">
        <f>E725+E771</f>
        <v>2721000</v>
      </c>
      <c r="F724" s="11">
        <f>F725+F771</f>
        <v>-2721000</v>
      </c>
      <c r="G724" s="11">
        <f t="shared" si="390"/>
        <v>0</v>
      </c>
      <c r="H724" s="11">
        <f aca="true" t="shared" si="392" ref="H724:O724">H725+H771</f>
        <v>0</v>
      </c>
      <c r="I724" s="11">
        <f t="shared" si="392"/>
        <v>0</v>
      </c>
      <c r="J724" s="11">
        <f t="shared" si="392"/>
        <v>0</v>
      </c>
      <c r="K724" s="11">
        <f t="shared" si="392"/>
        <v>0</v>
      </c>
      <c r="L724" s="11">
        <f t="shared" si="392"/>
        <v>0</v>
      </c>
      <c r="M724" s="11">
        <f t="shared" si="392"/>
        <v>0</v>
      </c>
      <c r="N724" s="11">
        <f t="shared" si="392"/>
        <v>0</v>
      </c>
      <c r="O724" s="11">
        <f t="shared" si="392"/>
        <v>0</v>
      </c>
    </row>
    <row r="725" spans="1:15" ht="22.5" customHeight="1">
      <c r="A725" s="42"/>
      <c r="B725" s="40"/>
      <c r="C725" s="31">
        <v>3</v>
      </c>
      <c r="D725" s="31" t="s">
        <v>958</v>
      </c>
      <c r="E725" s="38">
        <f>E726+E737+E765</f>
        <v>2646000</v>
      </c>
      <c r="F725" s="38">
        <f>F726+F737+F765</f>
        <v>-2646000</v>
      </c>
      <c r="G725" s="38">
        <f>SUM(H725:O725)</f>
        <v>0</v>
      </c>
      <c r="H725" s="38">
        <f aca="true" t="shared" si="393" ref="H725:O725">H726+H737+H765</f>
        <v>0</v>
      </c>
      <c r="I725" s="38">
        <f t="shared" si="393"/>
        <v>0</v>
      </c>
      <c r="J725" s="38">
        <f t="shared" si="393"/>
        <v>0</v>
      </c>
      <c r="K725" s="38">
        <f t="shared" si="393"/>
        <v>0</v>
      </c>
      <c r="L725" s="38">
        <f t="shared" si="393"/>
        <v>0</v>
      </c>
      <c r="M725" s="38">
        <f t="shared" si="393"/>
        <v>0</v>
      </c>
      <c r="N725" s="38">
        <f t="shared" si="393"/>
        <v>0</v>
      </c>
      <c r="O725" s="38">
        <f t="shared" si="393"/>
        <v>0</v>
      </c>
    </row>
    <row r="726" spans="1:15" ht="21" customHeight="1">
      <c r="A726" s="42"/>
      <c r="B726" s="40"/>
      <c r="C726" s="31">
        <v>31</v>
      </c>
      <c r="D726" s="31" t="s">
        <v>15</v>
      </c>
      <c r="E726" s="38">
        <f>E727+E729+E731</f>
        <v>370000</v>
      </c>
      <c r="F726" s="38">
        <f>F727+F729+F731</f>
        <v>-370000</v>
      </c>
      <c r="G726" s="38">
        <f t="shared" si="390"/>
        <v>0</v>
      </c>
      <c r="H726" s="38">
        <f>H727+H729+H731</f>
        <v>0</v>
      </c>
      <c r="I726" s="38">
        <f aca="true" t="shared" si="394" ref="I726:O726">I727+I729+I731</f>
        <v>0</v>
      </c>
      <c r="J726" s="38">
        <f t="shared" si="394"/>
        <v>0</v>
      </c>
      <c r="K726" s="38">
        <f t="shared" si="394"/>
        <v>0</v>
      </c>
      <c r="L726" s="38">
        <f t="shared" si="394"/>
        <v>0</v>
      </c>
      <c r="M726" s="38">
        <f t="shared" si="394"/>
        <v>0</v>
      </c>
      <c r="N726" s="38">
        <f t="shared" si="394"/>
        <v>0</v>
      </c>
      <c r="O726" s="38">
        <f t="shared" si="394"/>
        <v>0</v>
      </c>
    </row>
    <row r="727" spans="1:15" ht="18" customHeight="1">
      <c r="A727" s="42"/>
      <c r="B727" s="40"/>
      <c r="C727" s="31">
        <v>311</v>
      </c>
      <c r="D727" s="31" t="s">
        <v>336</v>
      </c>
      <c r="E727" s="38">
        <f>E728</f>
        <v>300000</v>
      </c>
      <c r="F727" s="38">
        <f>F728</f>
        <v>-300000</v>
      </c>
      <c r="G727" s="38">
        <f t="shared" si="390"/>
        <v>0</v>
      </c>
      <c r="H727" s="38">
        <f>H728</f>
        <v>0</v>
      </c>
      <c r="I727" s="36">
        <v>0</v>
      </c>
      <c r="J727" s="36">
        <v>0</v>
      </c>
      <c r="K727" s="36">
        <v>0</v>
      </c>
      <c r="L727" s="36">
        <v>0</v>
      </c>
      <c r="M727" s="36">
        <v>0</v>
      </c>
      <c r="N727" s="36">
        <v>0</v>
      </c>
      <c r="O727" s="36">
        <v>0</v>
      </c>
    </row>
    <row r="728" spans="1:15" s="96" customFormat="1" ht="15" customHeight="1">
      <c r="A728" s="89" t="s">
        <v>1190</v>
      </c>
      <c r="B728" s="89"/>
      <c r="C728" s="91">
        <v>3111</v>
      </c>
      <c r="D728" s="91" t="s">
        <v>16</v>
      </c>
      <c r="E728" s="93">
        <v>300000</v>
      </c>
      <c r="F728" s="93">
        <f>G728-E728</f>
        <v>-300000</v>
      </c>
      <c r="G728" s="97">
        <f t="shared" si="390"/>
        <v>0</v>
      </c>
      <c r="H728" s="93">
        <v>0</v>
      </c>
      <c r="I728" s="95">
        <v>0</v>
      </c>
      <c r="J728" s="95">
        <v>0</v>
      </c>
      <c r="K728" s="95">
        <v>0</v>
      </c>
      <c r="L728" s="95">
        <v>0</v>
      </c>
      <c r="M728" s="95">
        <v>0</v>
      </c>
      <c r="N728" s="95">
        <v>0</v>
      </c>
      <c r="O728" s="95">
        <v>0</v>
      </c>
    </row>
    <row r="729" spans="1:15" ht="18" customHeight="1">
      <c r="A729" s="40"/>
      <c r="B729" s="40"/>
      <c r="C729" s="31">
        <v>312</v>
      </c>
      <c r="D729" s="31" t="s">
        <v>17</v>
      </c>
      <c r="E729" s="38">
        <f>E730</f>
        <v>20000</v>
      </c>
      <c r="F729" s="38">
        <f>F730</f>
        <v>-20000</v>
      </c>
      <c r="G729" s="38">
        <f t="shared" si="390"/>
        <v>0</v>
      </c>
      <c r="H729" s="38">
        <f>H730</f>
        <v>0</v>
      </c>
      <c r="I729" s="38">
        <f aca="true" t="shared" si="395" ref="I729:O729">I730</f>
        <v>0</v>
      </c>
      <c r="J729" s="38">
        <f t="shared" si="395"/>
        <v>0</v>
      </c>
      <c r="K729" s="38">
        <f t="shared" si="395"/>
        <v>0</v>
      </c>
      <c r="L729" s="38">
        <f t="shared" si="395"/>
        <v>0</v>
      </c>
      <c r="M729" s="38">
        <f t="shared" si="395"/>
        <v>0</v>
      </c>
      <c r="N729" s="38">
        <f t="shared" si="395"/>
        <v>0</v>
      </c>
      <c r="O729" s="38">
        <f t="shared" si="395"/>
        <v>0</v>
      </c>
    </row>
    <row r="730" spans="1:15" s="96" customFormat="1" ht="15" customHeight="1">
      <c r="A730" s="89" t="s">
        <v>1191</v>
      </c>
      <c r="B730" s="89"/>
      <c r="C730" s="91">
        <v>3121</v>
      </c>
      <c r="D730" s="91" t="s">
        <v>18</v>
      </c>
      <c r="E730" s="93">
        <v>20000</v>
      </c>
      <c r="F730" s="93">
        <f>G730-E730</f>
        <v>-20000</v>
      </c>
      <c r="G730" s="93">
        <f t="shared" si="390"/>
        <v>0</v>
      </c>
      <c r="H730" s="93">
        <v>0</v>
      </c>
      <c r="I730" s="95">
        <v>0</v>
      </c>
      <c r="J730" s="93">
        <v>0</v>
      </c>
      <c r="K730" s="95">
        <v>0</v>
      </c>
      <c r="L730" s="95">
        <v>0</v>
      </c>
      <c r="M730" s="95">
        <v>0</v>
      </c>
      <c r="N730" s="95">
        <v>0</v>
      </c>
      <c r="O730" s="95">
        <v>0</v>
      </c>
    </row>
    <row r="731" spans="1:15" ht="18" customHeight="1">
      <c r="A731" s="40"/>
      <c r="B731" s="40"/>
      <c r="C731" s="31">
        <v>313</v>
      </c>
      <c r="D731" s="31" t="s">
        <v>19</v>
      </c>
      <c r="E731" s="38">
        <f>SUM(E732:E732)</f>
        <v>50000</v>
      </c>
      <c r="F731" s="38">
        <f>SUM(F732:F732)</f>
        <v>-50000</v>
      </c>
      <c r="G731" s="38">
        <f t="shared" si="390"/>
        <v>0</v>
      </c>
      <c r="H731" s="38">
        <f aca="true" t="shared" si="396" ref="H731:O731">SUM(H732:H732)</f>
        <v>0</v>
      </c>
      <c r="I731" s="38">
        <f t="shared" si="396"/>
        <v>0</v>
      </c>
      <c r="J731" s="38">
        <f t="shared" si="396"/>
        <v>0</v>
      </c>
      <c r="K731" s="38">
        <f t="shared" si="396"/>
        <v>0</v>
      </c>
      <c r="L731" s="38">
        <f t="shared" si="396"/>
        <v>0</v>
      </c>
      <c r="M731" s="38">
        <f t="shared" si="396"/>
        <v>0</v>
      </c>
      <c r="N731" s="38">
        <f t="shared" si="396"/>
        <v>0</v>
      </c>
      <c r="O731" s="38">
        <f t="shared" si="396"/>
        <v>0</v>
      </c>
    </row>
    <row r="732" spans="1:15" s="96" customFormat="1" ht="15" customHeight="1">
      <c r="A732" s="89" t="s">
        <v>1192</v>
      </c>
      <c r="B732" s="89"/>
      <c r="C732" s="91">
        <v>3132</v>
      </c>
      <c r="D732" s="92" t="s">
        <v>337</v>
      </c>
      <c r="E732" s="93">
        <v>50000</v>
      </c>
      <c r="F732" s="93">
        <f>G732-E732</f>
        <v>-50000</v>
      </c>
      <c r="G732" s="93">
        <f t="shared" si="390"/>
        <v>0</v>
      </c>
      <c r="H732" s="93">
        <v>0</v>
      </c>
      <c r="I732" s="95">
        <v>0</v>
      </c>
      <c r="J732" s="95">
        <v>0</v>
      </c>
      <c r="K732" s="95">
        <v>0</v>
      </c>
      <c r="L732" s="95">
        <v>0</v>
      </c>
      <c r="M732" s="95">
        <v>0</v>
      </c>
      <c r="N732" s="95">
        <v>0</v>
      </c>
      <c r="O732" s="95">
        <v>0</v>
      </c>
    </row>
    <row r="733" ht="33" customHeight="1"/>
    <row r="734" spans="1:15" s="134" customFormat="1" ht="17.25" customHeight="1">
      <c r="A734" s="172" t="s">
        <v>2</v>
      </c>
      <c r="B734" s="173" t="s">
        <v>44</v>
      </c>
      <c r="C734" s="174" t="s">
        <v>552</v>
      </c>
      <c r="D734" s="176" t="s">
        <v>59</v>
      </c>
      <c r="E734" s="177" t="s">
        <v>1134</v>
      </c>
      <c r="F734" s="177" t="s">
        <v>905</v>
      </c>
      <c r="G734" s="174" t="s">
        <v>1148</v>
      </c>
      <c r="H734" s="175" t="s">
        <v>1133</v>
      </c>
      <c r="I734" s="175"/>
      <c r="J734" s="175"/>
      <c r="K734" s="175"/>
      <c r="L734" s="175"/>
      <c r="M734" s="175"/>
      <c r="N734" s="175"/>
      <c r="O734" s="175"/>
    </row>
    <row r="735" spans="1:15" ht="36" customHeight="1">
      <c r="A735" s="172"/>
      <c r="B735" s="172"/>
      <c r="C735" s="175"/>
      <c r="D735" s="176"/>
      <c r="E735" s="178"/>
      <c r="F735" s="178"/>
      <c r="G735" s="175"/>
      <c r="H735" s="104" t="s">
        <v>272</v>
      </c>
      <c r="I735" s="104" t="s">
        <v>45</v>
      </c>
      <c r="J735" s="104" t="s">
        <v>271</v>
      </c>
      <c r="K735" s="104" t="s">
        <v>273</v>
      </c>
      <c r="L735" s="104" t="s">
        <v>46</v>
      </c>
      <c r="M735" s="104" t="s">
        <v>731</v>
      </c>
      <c r="N735" s="104" t="s">
        <v>274</v>
      </c>
      <c r="O735" s="104" t="s">
        <v>621</v>
      </c>
    </row>
    <row r="736" spans="1:15" ht="10.5" customHeight="1">
      <c r="A736" s="55">
        <v>1</v>
      </c>
      <c r="B736" s="55">
        <v>2</v>
      </c>
      <c r="C736" s="55">
        <v>3</v>
      </c>
      <c r="D736" s="55">
        <v>4</v>
      </c>
      <c r="E736" s="55">
        <v>5</v>
      </c>
      <c r="F736" s="55">
        <v>6</v>
      </c>
      <c r="G736" s="55">
        <v>7</v>
      </c>
      <c r="H736" s="55">
        <v>8</v>
      </c>
      <c r="I736" s="55">
        <v>9</v>
      </c>
      <c r="J736" s="55">
        <v>10</v>
      </c>
      <c r="K736" s="55">
        <v>11</v>
      </c>
      <c r="L736" s="55">
        <v>12</v>
      </c>
      <c r="M736" s="55">
        <v>13</v>
      </c>
      <c r="N736" s="55">
        <v>14</v>
      </c>
      <c r="O736" s="55">
        <v>15</v>
      </c>
    </row>
    <row r="737" spans="1:15" ht="21" customHeight="1">
      <c r="A737" s="40"/>
      <c r="B737" s="40"/>
      <c r="C737" s="31">
        <v>32</v>
      </c>
      <c r="D737" s="31" t="s">
        <v>35</v>
      </c>
      <c r="E737" s="38">
        <f>E738+E742+E748+E757+E759</f>
        <v>2266000</v>
      </c>
      <c r="F737" s="38">
        <f>F738+F742+F748+F757+F759</f>
        <v>-2266000</v>
      </c>
      <c r="G737" s="38">
        <f aca="true" t="shared" si="397" ref="G737:G743">SUM(H737:O737)</f>
        <v>0</v>
      </c>
      <c r="H737" s="38">
        <f aca="true" t="shared" si="398" ref="H737:O737">H738+H742+H748+H757+H759</f>
        <v>0</v>
      </c>
      <c r="I737" s="38">
        <f t="shared" si="398"/>
        <v>0</v>
      </c>
      <c r="J737" s="38">
        <f t="shared" si="398"/>
        <v>0</v>
      </c>
      <c r="K737" s="38">
        <f t="shared" si="398"/>
        <v>0</v>
      </c>
      <c r="L737" s="38">
        <f t="shared" si="398"/>
        <v>0</v>
      </c>
      <c r="M737" s="38">
        <f t="shared" si="398"/>
        <v>0</v>
      </c>
      <c r="N737" s="38">
        <f t="shared" si="398"/>
        <v>0</v>
      </c>
      <c r="O737" s="38">
        <f t="shared" si="398"/>
        <v>0</v>
      </c>
    </row>
    <row r="738" spans="1:15" ht="18" customHeight="1">
      <c r="A738" s="40"/>
      <c r="B738" s="40"/>
      <c r="C738" s="47">
        <v>321</v>
      </c>
      <c r="D738" s="31" t="s">
        <v>959</v>
      </c>
      <c r="E738" s="38">
        <f>SUM(E739:E741)</f>
        <v>35000</v>
      </c>
      <c r="F738" s="38">
        <f>SUM(F739:F741)</f>
        <v>-35000</v>
      </c>
      <c r="G738" s="38">
        <f t="shared" si="397"/>
        <v>0</v>
      </c>
      <c r="H738" s="38">
        <f>SUM(H739:H741)</f>
        <v>0</v>
      </c>
      <c r="I738" s="38">
        <f aca="true" t="shared" si="399" ref="I738:O738">SUM(I739:I741)</f>
        <v>0</v>
      </c>
      <c r="J738" s="38">
        <f t="shared" si="399"/>
        <v>0</v>
      </c>
      <c r="K738" s="38">
        <f t="shared" si="399"/>
        <v>0</v>
      </c>
      <c r="L738" s="38">
        <f t="shared" si="399"/>
        <v>0</v>
      </c>
      <c r="M738" s="38">
        <f t="shared" si="399"/>
        <v>0</v>
      </c>
      <c r="N738" s="38">
        <f t="shared" si="399"/>
        <v>0</v>
      </c>
      <c r="O738" s="38">
        <f t="shared" si="399"/>
        <v>0</v>
      </c>
    </row>
    <row r="739" spans="1:15" s="96" customFormat="1" ht="15" customHeight="1">
      <c r="A739" s="89" t="s">
        <v>1193</v>
      </c>
      <c r="B739" s="89"/>
      <c r="C739" s="103">
        <v>3211</v>
      </c>
      <c r="D739" s="91" t="s">
        <v>22</v>
      </c>
      <c r="E739" s="93">
        <v>15000</v>
      </c>
      <c r="F739" s="93">
        <f>G739-E739</f>
        <v>-15000</v>
      </c>
      <c r="G739" s="93">
        <f t="shared" si="397"/>
        <v>0</v>
      </c>
      <c r="H739" s="93">
        <v>0</v>
      </c>
      <c r="I739" s="93">
        <v>0</v>
      </c>
      <c r="J739" s="93">
        <v>0</v>
      </c>
      <c r="K739" s="93">
        <v>0</v>
      </c>
      <c r="L739" s="93">
        <v>0</v>
      </c>
      <c r="M739" s="93">
        <v>0</v>
      </c>
      <c r="N739" s="93">
        <v>0</v>
      </c>
      <c r="O739" s="93">
        <v>0</v>
      </c>
    </row>
    <row r="740" spans="1:15" s="96" customFormat="1" ht="15" customHeight="1">
      <c r="A740" s="89" t="s">
        <v>1194</v>
      </c>
      <c r="B740" s="89"/>
      <c r="C740" s="103">
        <v>3212</v>
      </c>
      <c r="D740" s="91" t="s">
        <v>960</v>
      </c>
      <c r="E740" s="93">
        <v>15000</v>
      </c>
      <c r="F740" s="93">
        <f>G740-E740</f>
        <v>-15000</v>
      </c>
      <c r="G740" s="93">
        <f t="shared" si="397"/>
        <v>0</v>
      </c>
      <c r="H740" s="93">
        <v>0</v>
      </c>
      <c r="I740" s="93">
        <v>0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</row>
    <row r="741" spans="1:15" s="96" customFormat="1" ht="15" customHeight="1">
      <c r="A741" s="89" t="s">
        <v>1195</v>
      </c>
      <c r="B741" s="89"/>
      <c r="C741" s="103">
        <v>3213</v>
      </c>
      <c r="D741" s="91" t="s">
        <v>23</v>
      </c>
      <c r="E741" s="93">
        <v>5000</v>
      </c>
      <c r="F741" s="93">
        <f>G741-E741</f>
        <v>-5000</v>
      </c>
      <c r="G741" s="93">
        <f t="shared" si="397"/>
        <v>0</v>
      </c>
      <c r="H741" s="93">
        <v>0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</row>
    <row r="742" spans="1:15" ht="18" customHeight="1">
      <c r="A742" s="40"/>
      <c r="B742" s="34"/>
      <c r="C742" s="37">
        <v>322</v>
      </c>
      <c r="D742" s="37" t="s">
        <v>24</v>
      </c>
      <c r="E742" s="38">
        <f>SUM(E743:E747)</f>
        <v>36000</v>
      </c>
      <c r="F742" s="38">
        <f>SUM(F743:F747)</f>
        <v>-36000</v>
      </c>
      <c r="G742" s="38">
        <f>SUM(H742:O742)</f>
        <v>0</v>
      </c>
      <c r="H742" s="38">
        <f>SUM(H743:H747)</f>
        <v>0</v>
      </c>
      <c r="I742" s="38">
        <f aca="true" t="shared" si="400" ref="I742:O742">SUM(I743:I747)</f>
        <v>0</v>
      </c>
      <c r="J742" s="38">
        <f t="shared" si="400"/>
        <v>0</v>
      </c>
      <c r="K742" s="38">
        <f t="shared" si="400"/>
        <v>0</v>
      </c>
      <c r="L742" s="38">
        <f t="shared" si="400"/>
        <v>0</v>
      </c>
      <c r="M742" s="38">
        <f t="shared" si="400"/>
        <v>0</v>
      </c>
      <c r="N742" s="38">
        <f t="shared" si="400"/>
        <v>0</v>
      </c>
      <c r="O742" s="38">
        <f t="shared" si="400"/>
        <v>0</v>
      </c>
    </row>
    <row r="743" spans="1:15" s="96" customFormat="1" ht="14.25" customHeight="1">
      <c r="A743" s="89" t="s">
        <v>1196</v>
      </c>
      <c r="B743" s="55"/>
      <c r="C743" s="92">
        <v>3221</v>
      </c>
      <c r="D743" s="92" t="s">
        <v>961</v>
      </c>
      <c r="E743" s="93">
        <v>20000</v>
      </c>
      <c r="F743" s="93">
        <f>G743-E743</f>
        <v>-20000</v>
      </c>
      <c r="G743" s="93">
        <f t="shared" si="397"/>
        <v>0</v>
      </c>
      <c r="H743" s="93">
        <v>0</v>
      </c>
      <c r="I743" s="93">
        <v>0</v>
      </c>
      <c r="J743" s="93">
        <v>0</v>
      </c>
      <c r="K743" s="93">
        <v>0</v>
      </c>
      <c r="L743" s="93">
        <v>0</v>
      </c>
      <c r="M743" s="95">
        <v>0</v>
      </c>
      <c r="N743" s="95">
        <v>0</v>
      </c>
      <c r="O743" s="93">
        <v>0</v>
      </c>
    </row>
    <row r="744" spans="1:15" s="96" customFormat="1" ht="14.25" customHeight="1">
      <c r="A744" s="89" t="s">
        <v>1197</v>
      </c>
      <c r="B744" s="55"/>
      <c r="C744" s="92">
        <v>3223</v>
      </c>
      <c r="D744" s="92" t="s">
        <v>963</v>
      </c>
      <c r="E744" s="93">
        <v>0</v>
      </c>
      <c r="F744" s="93">
        <f>G744-E744</f>
        <v>0</v>
      </c>
      <c r="G744" s="93">
        <f aca="true" t="shared" si="401" ref="G744:G767">SUM(H744:O744)</f>
        <v>0</v>
      </c>
      <c r="H744" s="93">
        <v>0</v>
      </c>
      <c r="I744" s="93">
        <v>0</v>
      </c>
      <c r="J744" s="93">
        <v>0</v>
      </c>
      <c r="K744" s="95">
        <v>0</v>
      </c>
      <c r="L744" s="95">
        <v>0</v>
      </c>
      <c r="M744" s="95">
        <v>0</v>
      </c>
      <c r="N744" s="95">
        <v>0</v>
      </c>
      <c r="O744" s="95">
        <v>0</v>
      </c>
    </row>
    <row r="745" spans="1:15" s="96" customFormat="1" ht="14.25" customHeight="1">
      <c r="A745" s="89" t="s">
        <v>1198</v>
      </c>
      <c r="B745" s="55"/>
      <c r="C745" s="92">
        <v>3224</v>
      </c>
      <c r="D745" s="92" t="s">
        <v>964</v>
      </c>
      <c r="E745" s="93">
        <v>10000</v>
      </c>
      <c r="F745" s="93">
        <f>G745-E745</f>
        <v>-10000</v>
      </c>
      <c r="G745" s="93">
        <f t="shared" si="401"/>
        <v>0</v>
      </c>
      <c r="H745" s="93">
        <v>0</v>
      </c>
      <c r="I745" s="93">
        <v>0</v>
      </c>
      <c r="J745" s="93">
        <v>0</v>
      </c>
      <c r="K745" s="93">
        <v>0</v>
      </c>
      <c r="L745" s="95">
        <v>0</v>
      </c>
      <c r="M745" s="95">
        <v>0</v>
      </c>
      <c r="N745" s="95">
        <v>0</v>
      </c>
      <c r="O745" s="95">
        <v>0</v>
      </c>
    </row>
    <row r="746" spans="1:15" s="96" customFormat="1" ht="14.25" customHeight="1">
      <c r="A746" s="89" t="s">
        <v>1199</v>
      </c>
      <c r="B746" s="55"/>
      <c r="C746" s="92">
        <v>3225</v>
      </c>
      <c r="D746" s="92" t="s">
        <v>28</v>
      </c>
      <c r="E746" s="93">
        <v>3000</v>
      </c>
      <c r="F746" s="93">
        <f>G746-E746</f>
        <v>-3000</v>
      </c>
      <c r="G746" s="93">
        <f>SUM(H746:O746)</f>
        <v>0</v>
      </c>
      <c r="H746" s="93">
        <v>0</v>
      </c>
      <c r="I746" s="93">
        <v>0</v>
      </c>
      <c r="J746" s="93">
        <v>0</v>
      </c>
      <c r="K746" s="95">
        <v>0</v>
      </c>
      <c r="L746" s="93">
        <v>0</v>
      </c>
      <c r="M746" s="95">
        <v>0</v>
      </c>
      <c r="N746" s="95">
        <v>0</v>
      </c>
      <c r="O746" s="95">
        <v>0</v>
      </c>
    </row>
    <row r="747" spans="1:15" s="96" customFormat="1" ht="14.25" customHeight="1">
      <c r="A747" s="89" t="s">
        <v>1200</v>
      </c>
      <c r="B747" s="55"/>
      <c r="C747" s="92">
        <v>3227</v>
      </c>
      <c r="D747" s="92" t="s">
        <v>965</v>
      </c>
      <c r="E747" s="93">
        <v>3000</v>
      </c>
      <c r="F747" s="93">
        <f>G747-E747</f>
        <v>-3000</v>
      </c>
      <c r="G747" s="93">
        <f t="shared" si="401"/>
        <v>0</v>
      </c>
      <c r="H747" s="93">
        <v>0</v>
      </c>
      <c r="I747" s="93">
        <v>0</v>
      </c>
      <c r="J747" s="93">
        <v>0</v>
      </c>
      <c r="K747" s="95">
        <v>0</v>
      </c>
      <c r="L747" s="93">
        <v>0</v>
      </c>
      <c r="M747" s="95">
        <v>0</v>
      </c>
      <c r="N747" s="95">
        <v>0</v>
      </c>
      <c r="O747" s="95">
        <v>0</v>
      </c>
    </row>
    <row r="748" spans="1:15" ht="18" customHeight="1">
      <c r="A748" s="42"/>
      <c r="B748" s="34"/>
      <c r="C748" s="37">
        <v>323</v>
      </c>
      <c r="D748" s="37" t="s">
        <v>29</v>
      </c>
      <c r="E748" s="38">
        <f>E749+E750+E751+E752+E753+E754+E755+E756</f>
        <v>2075000</v>
      </c>
      <c r="F748" s="38">
        <f>F749+F750+F751+F752+F753+F754+F755+F756</f>
        <v>-2075000</v>
      </c>
      <c r="G748" s="38">
        <f t="shared" si="401"/>
        <v>0</v>
      </c>
      <c r="H748" s="38">
        <f aca="true" t="shared" si="402" ref="H748:O748">H749+H750+H751+H752+H753+H754+H755+H756</f>
        <v>0</v>
      </c>
      <c r="I748" s="38">
        <f t="shared" si="402"/>
        <v>0</v>
      </c>
      <c r="J748" s="38">
        <f t="shared" si="402"/>
        <v>0</v>
      </c>
      <c r="K748" s="38">
        <f t="shared" si="402"/>
        <v>0</v>
      </c>
      <c r="L748" s="38">
        <f t="shared" si="402"/>
        <v>0</v>
      </c>
      <c r="M748" s="38">
        <f t="shared" si="402"/>
        <v>0</v>
      </c>
      <c r="N748" s="38">
        <f t="shared" si="402"/>
        <v>0</v>
      </c>
      <c r="O748" s="38">
        <f t="shared" si="402"/>
        <v>0</v>
      </c>
    </row>
    <row r="749" spans="1:15" s="96" customFormat="1" ht="14.25" customHeight="1">
      <c r="A749" s="89" t="s">
        <v>1201</v>
      </c>
      <c r="B749" s="55"/>
      <c r="C749" s="92">
        <v>3231</v>
      </c>
      <c r="D749" s="92" t="s">
        <v>966</v>
      </c>
      <c r="E749" s="93">
        <v>10000</v>
      </c>
      <c r="F749" s="93">
        <f aca="true" t="shared" si="403" ref="F749:F756">G749-E749</f>
        <v>-10000</v>
      </c>
      <c r="G749" s="93">
        <f t="shared" si="401"/>
        <v>0</v>
      </c>
      <c r="H749" s="93">
        <v>0</v>
      </c>
      <c r="I749" s="93">
        <v>0</v>
      </c>
      <c r="J749" s="93">
        <v>0</v>
      </c>
      <c r="K749" s="95">
        <v>0</v>
      </c>
      <c r="L749" s="95">
        <v>0</v>
      </c>
      <c r="M749" s="95">
        <v>0</v>
      </c>
      <c r="N749" s="95">
        <v>0</v>
      </c>
      <c r="O749" s="95">
        <v>0</v>
      </c>
    </row>
    <row r="750" spans="1:15" s="96" customFormat="1" ht="14.25" customHeight="1">
      <c r="A750" s="89" t="s">
        <v>1202</v>
      </c>
      <c r="B750" s="55"/>
      <c r="C750" s="92">
        <v>3232</v>
      </c>
      <c r="D750" s="92" t="s">
        <v>717</v>
      </c>
      <c r="E750" s="93">
        <v>10000</v>
      </c>
      <c r="F750" s="93">
        <f t="shared" si="403"/>
        <v>-10000</v>
      </c>
      <c r="G750" s="93">
        <f t="shared" si="401"/>
        <v>0</v>
      </c>
      <c r="H750" s="93">
        <v>0</v>
      </c>
      <c r="I750" s="93">
        <v>0</v>
      </c>
      <c r="J750" s="93">
        <v>0</v>
      </c>
      <c r="K750" s="95">
        <v>0</v>
      </c>
      <c r="L750" s="93">
        <v>0</v>
      </c>
      <c r="M750" s="95">
        <v>0</v>
      </c>
      <c r="N750" s="95">
        <v>0</v>
      </c>
      <c r="O750" s="93">
        <v>0</v>
      </c>
    </row>
    <row r="751" spans="1:15" s="96" customFormat="1" ht="14.25" customHeight="1">
      <c r="A751" s="89" t="s">
        <v>1203</v>
      </c>
      <c r="B751" s="55"/>
      <c r="C751" s="92">
        <v>3233</v>
      </c>
      <c r="D751" s="92" t="s">
        <v>555</v>
      </c>
      <c r="E751" s="93">
        <v>100000</v>
      </c>
      <c r="F751" s="93">
        <f t="shared" si="403"/>
        <v>-100000</v>
      </c>
      <c r="G751" s="93">
        <f t="shared" si="401"/>
        <v>0</v>
      </c>
      <c r="H751" s="93">
        <v>0</v>
      </c>
      <c r="I751" s="93">
        <v>0</v>
      </c>
      <c r="J751" s="93">
        <v>0</v>
      </c>
      <c r="K751" s="95">
        <v>0</v>
      </c>
      <c r="L751" s="95">
        <v>0</v>
      </c>
      <c r="M751" s="95">
        <v>0</v>
      </c>
      <c r="N751" s="95">
        <v>0</v>
      </c>
      <c r="O751" s="95">
        <v>0</v>
      </c>
    </row>
    <row r="752" spans="1:15" s="96" customFormat="1" ht="14.25" customHeight="1">
      <c r="A752" s="89" t="s">
        <v>1204</v>
      </c>
      <c r="B752" s="55"/>
      <c r="C752" s="92">
        <v>3234</v>
      </c>
      <c r="D752" s="92" t="s">
        <v>967</v>
      </c>
      <c r="E752" s="93">
        <v>5000</v>
      </c>
      <c r="F752" s="93">
        <f t="shared" si="403"/>
        <v>-5000</v>
      </c>
      <c r="G752" s="93">
        <f t="shared" si="401"/>
        <v>0</v>
      </c>
      <c r="H752" s="93">
        <v>0</v>
      </c>
      <c r="I752" s="93">
        <v>0</v>
      </c>
      <c r="J752" s="93">
        <v>0</v>
      </c>
      <c r="K752" s="95">
        <v>0</v>
      </c>
      <c r="L752" s="95">
        <v>0</v>
      </c>
      <c r="M752" s="95">
        <v>0</v>
      </c>
      <c r="N752" s="95">
        <v>0</v>
      </c>
      <c r="O752" s="95">
        <v>0</v>
      </c>
    </row>
    <row r="753" spans="1:15" s="96" customFormat="1" ht="14.25" customHeight="1">
      <c r="A753" s="89" t="s">
        <v>1205</v>
      </c>
      <c r="B753" s="55"/>
      <c r="C753" s="92">
        <v>3236</v>
      </c>
      <c r="D753" s="92" t="s">
        <v>968</v>
      </c>
      <c r="E753" s="93">
        <v>0</v>
      </c>
      <c r="F753" s="93">
        <f t="shared" si="403"/>
        <v>0</v>
      </c>
      <c r="G753" s="93">
        <f t="shared" si="401"/>
        <v>0</v>
      </c>
      <c r="H753" s="93">
        <v>0</v>
      </c>
      <c r="I753" s="93">
        <v>0</v>
      </c>
      <c r="J753" s="93">
        <v>0</v>
      </c>
      <c r="K753" s="95">
        <v>0</v>
      </c>
      <c r="L753" s="95">
        <v>0</v>
      </c>
      <c r="M753" s="95">
        <v>0</v>
      </c>
      <c r="N753" s="95">
        <v>0</v>
      </c>
      <c r="O753" s="95">
        <v>0</v>
      </c>
    </row>
    <row r="754" spans="1:15" s="96" customFormat="1" ht="14.25" customHeight="1">
      <c r="A754" s="89" t="s">
        <v>1206</v>
      </c>
      <c r="B754" s="55"/>
      <c r="C754" s="92">
        <v>3237</v>
      </c>
      <c r="D754" s="92" t="s">
        <v>807</v>
      </c>
      <c r="E754" s="93">
        <v>1000000</v>
      </c>
      <c r="F754" s="93">
        <f t="shared" si="403"/>
        <v>-1000000</v>
      </c>
      <c r="G754" s="93">
        <f t="shared" si="401"/>
        <v>0</v>
      </c>
      <c r="H754" s="93">
        <v>0</v>
      </c>
      <c r="I754" s="93">
        <v>0</v>
      </c>
      <c r="J754" s="93">
        <v>0</v>
      </c>
      <c r="K754" s="95">
        <v>0</v>
      </c>
      <c r="L754" s="95">
        <v>0</v>
      </c>
      <c r="M754" s="95">
        <v>0</v>
      </c>
      <c r="N754" s="95">
        <v>0</v>
      </c>
      <c r="O754" s="95">
        <v>0</v>
      </c>
    </row>
    <row r="755" spans="1:15" s="96" customFormat="1" ht="14.25" customHeight="1">
      <c r="A755" s="89" t="s">
        <v>1207</v>
      </c>
      <c r="B755" s="55"/>
      <c r="C755" s="92">
        <v>3238</v>
      </c>
      <c r="D755" s="92" t="s">
        <v>743</v>
      </c>
      <c r="E755" s="93">
        <v>50000</v>
      </c>
      <c r="F755" s="93">
        <f t="shared" si="403"/>
        <v>-50000</v>
      </c>
      <c r="G755" s="93">
        <f t="shared" si="401"/>
        <v>0</v>
      </c>
      <c r="H755" s="93">
        <v>0</v>
      </c>
      <c r="I755" s="93">
        <v>0</v>
      </c>
      <c r="J755" s="93">
        <v>0</v>
      </c>
      <c r="K755" s="95">
        <v>0</v>
      </c>
      <c r="L755" s="95">
        <v>0</v>
      </c>
      <c r="M755" s="95">
        <v>0</v>
      </c>
      <c r="N755" s="95">
        <v>0</v>
      </c>
      <c r="O755" s="95">
        <v>0</v>
      </c>
    </row>
    <row r="756" spans="1:15" s="96" customFormat="1" ht="14.25" customHeight="1">
      <c r="A756" s="89" t="s">
        <v>1208</v>
      </c>
      <c r="B756" s="55"/>
      <c r="C756" s="92">
        <v>3239</v>
      </c>
      <c r="D756" s="92" t="s">
        <v>364</v>
      </c>
      <c r="E756" s="93">
        <v>900000</v>
      </c>
      <c r="F756" s="93">
        <f t="shared" si="403"/>
        <v>-900000</v>
      </c>
      <c r="G756" s="93">
        <f t="shared" si="401"/>
        <v>0</v>
      </c>
      <c r="H756" s="93">
        <v>0</v>
      </c>
      <c r="I756" s="93">
        <v>0</v>
      </c>
      <c r="J756" s="93">
        <v>0</v>
      </c>
      <c r="K756" s="95">
        <v>0</v>
      </c>
      <c r="L756" s="95">
        <v>0</v>
      </c>
      <c r="M756" s="95">
        <v>0</v>
      </c>
      <c r="N756" s="95">
        <v>0</v>
      </c>
      <c r="O756" s="95">
        <v>0</v>
      </c>
    </row>
    <row r="757" spans="1:15" ht="18" customHeight="1">
      <c r="A757" s="42"/>
      <c r="B757" s="40"/>
      <c r="C757" s="31" t="s">
        <v>311</v>
      </c>
      <c r="D757" s="31" t="s">
        <v>969</v>
      </c>
      <c r="E757" s="38">
        <f>E758</f>
        <v>0</v>
      </c>
      <c r="F757" s="38">
        <f>F758</f>
        <v>0</v>
      </c>
      <c r="G757" s="38">
        <f t="shared" si="401"/>
        <v>0</v>
      </c>
      <c r="H757" s="38">
        <f>H758</f>
        <v>0</v>
      </c>
      <c r="I757" s="38">
        <f aca="true" t="shared" si="404" ref="I757:O757">I758</f>
        <v>0</v>
      </c>
      <c r="J757" s="38">
        <f t="shared" si="404"/>
        <v>0</v>
      </c>
      <c r="K757" s="38">
        <f t="shared" si="404"/>
        <v>0</v>
      </c>
      <c r="L757" s="38">
        <f t="shared" si="404"/>
        <v>0</v>
      </c>
      <c r="M757" s="38">
        <f t="shared" si="404"/>
        <v>0</v>
      </c>
      <c r="N757" s="38">
        <f t="shared" si="404"/>
        <v>0</v>
      </c>
      <c r="O757" s="38">
        <f t="shared" si="404"/>
        <v>0</v>
      </c>
    </row>
    <row r="758" spans="1:15" s="96" customFormat="1" ht="14.25" customHeight="1">
      <c r="A758" s="89"/>
      <c r="B758" s="89"/>
      <c r="C758" s="91" t="s">
        <v>313</v>
      </c>
      <c r="D758" s="91" t="s">
        <v>970</v>
      </c>
      <c r="E758" s="93">
        <v>0</v>
      </c>
      <c r="F758" s="93">
        <f>G758-E758</f>
        <v>0</v>
      </c>
      <c r="G758" s="93">
        <f t="shared" si="401"/>
        <v>0</v>
      </c>
      <c r="H758" s="93">
        <v>0</v>
      </c>
      <c r="I758" s="93">
        <v>0</v>
      </c>
      <c r="J758" s="93">
        <v>0</v>
      </c>
      <c r="K758" s="93">
        <v>0</v>
      </c>
      <c r="L758" s="95">
        <v>0</v>
      </c>
      <c r="M758" s="95">
        <v>0</v>
      </c>
      <c r="N758" s="95">
        <v>0</v>
      </c>
      <c r="O758" s="93">
        <v>0</v>
      </c>
    </row>
    <row r="759" spans="1:15" ht="18" customHeight="1">
      <c r="A759" s="42"/>
      <c r="B759" s="40"/>
      <c r="C759" s="31">
        <v>329</v>
      </c>
      <c r="D759" s="31" t="s">
        <v>971</v>
      </c>
      <c r="E759" s="38">
        <f>SUM(E760:E764)</f>
        <v>120000</v>
      </c>
      <c r="F759" s="38">
        <f>SUM(F760:F764)</f>
        <v>-120000</v>
      </c>
      <c r="G759" s="38">
        <f t="shared" si="401"/>
        <v>0</v>
      </c>
      <c r="H759" s="38">
        <f>SUM(H760:H764)</f>
        <v>0</v>
      </c>
      <c r="I759" s="38">
        <f aca="true" t="shared" si="405" ref="I759:O759">SUM(I760:I764)</f>
        <v>0</v>
      </c>
      <c r="J759" s="38">
        <f t="shared" si="405"/>
        <v>0</v>
      </c>
      <c r="K759" s="38">
        <f t="shared" si="405"/>
        <v>0</v>
      </c>
      <c r="L759" s="38">
        <f t="shared" si="405"/>
        <v>0</v>
      </c>
      <c r="M759" s="38">
        <f t="shared" si="405"/>
        <v>0</v>
      </c>
      <c r="N759" s="38">
        <f t="shared" si="405"/>
        <v>0</v>
      </c>
      <c r="O759" s="38">
        <f t="shared" si="405"/>
        <v>0</v>
      </c>
    </row>
    <row r="760" spans="1:15" s="96" customFormat="1" ht="15" customHeight="1">
      <c r="A760" s="89" t="s">
        <v>1209</v>
      </c>
      <c r="B760" s="89"/>
      <c r="C760" s="91">
        <v>3291</v>
      </c>
      <c r="D760" s="91" t="s">
        <v>972</v>
      </c>
      <c r="E760" s="93">
        <v>5000</v>
      </c>
      <c r="F760" s="93">
        <f>G760-E760</f>
        <v>-5000</v>
      </c>
      <c r="G760" s="93">
        <f t="shared" si="401"/>
        <v>0</v>
      </c>
      <c r="H760" s="93">
        <v>0</v>
      </c>
      <c r="I760" s="95">
        <v>0</v>
      </c>
      <c r="J760" s="95">
        <v>0</v>
      </c>
      <c r="K760" s="95">
        <v>0</v>
      </c>
      <c r="L760" s="95">
        <v>0</v>
      </c>
      <c r="M760" s="95">
        <v>0</v>
      </c>
      <c r="N760" s="95">
        <v>0</v>
      </c>
      <c r="O760" s="95">
        <v>0</v>
      </c>
    </row>
    <row r="761" spans="1:15" s="96" customFormat="1" ht="15" customHeight="1">
      <c r="A761" s="89" t="s">
        <v>1210</v>
      </c>
      <c r="B761" s="89"/>
      <c r="C761" s="103">
        <v>3292</v>
      </c>
      <c r="D761" s="91" t="s">
        <v>973</v>
      </c>
      <c r="E761" s="93">
        <v>20000</v>
      </c>
      <c r="F761" s="93">
        <f>G761-E761</f>
        <v>-20000</v>
      </c>
      <c r="G761" s="93">
        <f t="shared" si="401"/>
        <v>0</v>
      </c>
      <c r="H761" s="93">
        <v>0</v>
      </c>
      <c r="I761" s="93">
        <v>0</v>
      </c>
      <c r="J761" s="93">
        <v>0</v>
      </c>
      <c r="K761" s="93">
        <v>0</v>
      </c>
      <c r="L761" s="95">
        <v>0</v>
      </c>
      <c r="M761" s="95">
        <v>0</v>
      </c>
      <c r="N761" s="95">
        <v>0</v>
      </c>
      <c r="O761" s="95">
        <v>0</v>
      </c>
    </row>
    <row r="762" spans="1:15" s="96" customFormat="1" ht="15" customHeight="1">
      <c r="A762" s="89" t="s">
        <v>1211</v>
      </c>
      <c r="B762" s="89"/>
      <c r="C762" s="103">
        <v>3293</v>
      </c>
      <c r="D762" s="91" t="s">
        <v>558</v>
      </c>
      <c r="E762" s="93">
        <v>40000</v>
      </c>
      <c r="F762" s="93">
        <f>G762-E762</f>
        <v>-40000</v>
      </c>
      <c r="G762" s="93">
        <f t="shared" si="401"/>
        <v>0</v>
      </c>
      <c r="H762" s="93">
        <v>0</v>
      </c>
      <c r="I762" s="93">
        <v>0</v>
      </c>
      <c r="J762" s="93">
        <v>0</v>
      </c>
      <c r="K762" s="93">
        <v>0</v>
      </c>
      <c r="L762" s="95">
        <v>0</v>
      </c>
      <c r="M762" s="95">
        <v>0</v>
      </c>
      <c r="N762" s="95">
        <v>0</v>
      </c>
      <c r="O762" s="95">
        <v>0</v>
      </c>
    </row>
    <row r="763" spans="1:15" s="96" customFormat="1" ht="15" customHeight="1">
      <c r="A763" s="89" t="s">
        <v>1212</v>
      </c>
      <c r="B763" s="89"/>
      <c r="C763" s="103">
        <v>3295</v>
      </c>
      <c r="D763" s="91" t="s">
        <v>564</v>
      </c>
      <c r="E763" s="93">
        <v>5000</v>
      </c>
      <c r="F763" s="93">
        <f>G763-E763</f>
        <v>-5000</v>
      </c>
      <c r="G763" s="93">
        <f t="shared" si="401"/>
        <v>0</v>
      </c>
      <c r="H763" s="93">
        <v>0</v>
      </c>
      <c r="I763" s="93">
        <v>0</v>
      </c>
      <c r="J763" s="93">
        <v>0</v>
      </c>
      <c r="K763" s="93">
        <v>0</v>
      </c>
      <c r="L763" s="95">
        <v>0</v>
      </c>
      <c r="M763" s="95">
        <v>0</v>
      </c>
      <c r="N763" s="95">
        <v>0</v>
      </c>
      <c r="O763" s="95">
        <v>0</v>
      </c>
    </row>
    <row r="764" spans="1:15" s="96" customFormat="1" ht="15" customHeight="1">
      <c r="A764" s="89" t="s">
        <v>1213</v>
      </c>
      <c r="B764" s="89"/>
      <c r="C764" s="103">
        <v>3299</v>
      </c>
      <c r="D764" s="91" t="s">
        <v>1214</v>
      </c>
      <c r="E764" s="93">
        <v>50000</v>
      </c>
      <c r="F764" s="93">
        <f>G764-E764</f>
        <v>-50000</v>
      </c>
      <c r="G764" s="93">
        <f t="shared" si="401"/>
        <v>0</v>
      </c>
      <c r="H764" s="93">
        <v>0</v>
      </c>
      <c r="I764" s="93">
        <v>0</v>
      </c>
      <c r="J764" s="93">
        <v>0</v>
      </c>
      <c r="K764" s="93">
        <v>0</v>
      </c>
      <c r="L764" s="95">
        <v>0</v>
      </c>
      <c r="M764" s="95">
        <v>0</v>
      </c>
      <c r="N764" s="95">
        <v>0</v>
      </c>
      <c r="O764" s="95">
        <v>0</v>
      </c>
    </row>
    <row r="765" spans="1:15" ht="21" customHeight="1">
      <c r="A765" s="40"/>
      <c r="B765" s="40"/>
      <c r="C765" s="37">
        <v>34</v>
      </c>
      <c r="D765" s="37" t="s">
        <v>974</v>
      </c>
      <c r="E765" s="38">
        <f>E766</f>
        <v>10000</v>
      </c>
      <c r="F765" s="38">
        <f>F766</f>
        <v>-10000</v>
      </c>
      <c r="G765" s="38">
        <f t="shared" si="401"/>
        <v>0</v>
      </c>
      <c r="H765" s="38">
        <f>H766</f>
        <v>0</v>
      </c>
      <c r="I765" s="38">
        <f aca="true" t="shared" si="406" ref="I765:O765">I766</f>
        <v>0</v>
      </c>
      <c r="J765" s="38">
        <f t="shared" si="406"/>
        <v>0</v>
      </c>
      <c r="K765" s="38">
        <f t="shared" si="406"/>
        <v>0</v>
      </c>
      <c r="L765" s="38">
        <f t="shared" si="406"/>
        <v>0</v>
      </c>
      <c r="M765" s="38">
        <f t="shared" si="406"/>
        <v>0</v>
      </c>
      <c r="N765" s="38">
        <f t="shared" si="406"/>
        <v>0</v>
      </c>
      <c r="O765" s="38">
        <f t="shared" si="406"/>
        <v>0</v>
      </c>
    </row>
    <row r="766" spans="1:15" ht="18" customHeight="1">
      <c r="A766" s="40"/>
      <c r="B766" s="40"/>
      <c r="C766" s="37">
        <v>343</v>
      </c>
      <c r="D766" s="37" t="s">
        <v>704</v>
      </c>
      <c r="E766" s="38">
        <f aca="true" t="shared" si="407" ref="E766:O766">SUM(E767)</f>
        <v>10000</v>
      </c>
      <c r="F766" s="38">
        <f t="shared" si="407"/>
        <v>-10000</v>
      </c>
      <c r="G766" s="38">
        <f t="shared" si="401"/>
        <v>0</v>
      </c>
      <c r="H766" s="38">
        <f t="shared" si="407"/>
        <v>0</v>
      </c>
      <c r="I766" s="38">
        <f t="shared" si="407"/>
        <v>0</v>
      </c>
      <c r="J766" s="38">
        <f t="shared" si="407"/>
        <v>0</v>
      </c>
      <c r="K766" s="38">
        <f t="shared" si="407"/>
        <v>0</v>
      </c>
      <c r="L766" s="38">
        <f t="shared" si="407"/>
        <v>0</v>
      </c>
      <c r="M766" s="38">
        <f t="shared" si="407"/>
        <v>0</v>
      </c>
      <c r="N766" s="38">
        <f t="shared" si="407"/>
        <v>0</v>
      </c>
      <c r="O766" s="38">
        <f t="shared" si="407"/>
        <v>0</v>
      </c>
    </row>
    <row r="767" spans="1:15" s="138" customFormat="1" ht="15" customHeight="1">
      <c r="A767" s="89" t="s">
        <v>1215</v>
      </c>
      <c r="B767" s="89"/>
      <c r="C767" s="92">
        <v>3431</v>
      </c>
      <c r="D767" s="92" t="s">
        <v>975</v>
      </c>
      <c r="E767" s="93">
        <v>10000</v>
      </c>
      <c r="F767" s="93">
        <f>G767-E767</f>
        <v>-10000</v>
      </c>
      <c r="G767" s="93">
        <f t="shared" si="401"/>
        <v>0</v>
      </c>
      <c r="H767" s="93">
        <v>0</v>
      </c>
      <c r="I767" s="93">
        <v>0</v>
      </c>
      <c r="J767" s="93">
        <v>0</v>
      </c>
      <c r="K767" s="93">
        <v>0</v>
      </c>
      <c r="L767" s="93">
        <v>0</v>
      </c>
      <c r="M767" s="93">
        <v>0</v>
      </c>
      <c r="N767" s="93">
        <v>0</v>
      </c>
      <c r="O767" s="93">
        <v>0</v>
      </c>
    </row>
    <row r="768" spans="1:15" s="134" customFormat="1" ht="17.25" customHeight="1">
      <c r="A768" s="172" t="s">
        <v>2</v>
      </c>
      <c r="B768" s="173" t="s">
        <v>44</v>
      </c>
      <c r="C768" s="174" t="s">
        <v>552</v>
      </c>
      <c r="D768" s="176" t="s">
        <v>59</v>
      </c>
      <c r="E768" s="177" t="s">
        <v>1134</v>
      </c>
      <c r="F768" s="177" t="s">
        <v>905</v>
      </c>
      <c r="G768" s="174" t="s">
        <v>1148</v>
      </c>
      <c r="H768" s="175" t="s">
        <v>1133</v>
      </c>
      <c r="I768" s="175"/>
      <c r="J768" s="175"/>
      <c r="K768" s="175"/>
      <c r="L768" s="175"/>
      <c r="M768" s="175"/>
      <c r="N768" s="175"/>
      <c r="O768" s="175"/>
    </row>
    <row r="769" spans="1:15" ht="36" customHeight="1">
      <c r="A769" s="172"/>
      <c r="B769" s="172"/>
      <c r="C769" s="175"/>
      <c r="D769" s="176"/>
      <c r="E769" s="178"/>
      <c r="F769" s="178"/>
      <c r="G769" s="175"/>
      <c r="H769" s="104" t="s">
        <v>272</v>
      </c>
      <c r="I769" s="104" t="s">
        <v>45</v>
      </c>
      <c r="J769" s="104" t="s">
        <v>271</v>
      </c>
      <c r="K769" s="104" t="s">
        <v>273</v>
      </c>
      <c r="L769" s="104" t="s">
        <v>46</v>
      </c>
      <c r="M769" s="104" t="s">
        <v>731</v>
      </c>
      <c r="N769" s="104" t="s">
        <v>274</v>
      </c>
      <c r="O769" s="104" t="s">
        <v>621</v>
      </c>
    </row>
    <row r="770" spans="1:15" ht="10.5" customHeight="1">
      <c r="A770" s="55">
        <v>1</v>
      </c>
      <c r="B770" s="55">
        <v>2</v>
      </c>
      <c r="C770" s="55">
        <v>3</v>
      </c>
      <c r="D770" s="55">
        <v>4</v>
      </c>
      <c r="E770" s="55">
        <v>5</v>
      </c>
      <c r="F770" s="55">
        <v>6</v>
      </c>
      <c r="G770" s="55">
        <v>7</v>
      </c>
      <c r="H770" s="55">
        <v>8</v>
      </c>
      <c r="I770" s="55">
        <v>9</v>
      </c>
      <c r="J770" s="55">
        <v>10</v>
      </c>
      <c r="K770" s="55">
        <v>11</v>
      </c>
      <c r="L770" s="55">
        <v>12</v>
      </c>
      <c r="M770" s="55">
        <v>13</v>
      </c>
      <c r="N770" s="55">
        <v>14</v>
      </c>
      <c r="O770" s="55">
        <v>15</v>
      </c>
    </row>
    <row r="771" spans="1:15" ht="22.5" customHeight="1">
      <c r="A771" s="40"/>
      <c r="B771" s="40"/>
      <c r="C771" s="37">
        <v>4</v>
      </c>
      <c r="D771" s="37" t="s">
        <v>976</v>
      </c>
      <c r="E771" s="38">
        <f aca="true" t="shared" si="408" ref="E771:O771">SUM(E772)</f>
        <v>75000</v>
      </c>
      <c r="F771" s="38">
        <f t="shared" si="408"/>
        <v>-75000</v>
      </c>
      <c r="G771" s="38">
        <f aca="true" t="shared" si="409" ref="G771:G776">SUM(H771:O771)</f>
        <v>0</v>
      </c>
      <c r="H771" s="38">
        <f t="shared" si="408"/>
        <v>0</v>
      </c>
      <c r="I771" s="38">
        <f t="shared" si="408"/>
        <v>0</v>
      </c>
      <c r="J771" s="38">
        <f t="shared" si="408"/>
        <v>0</v>
      </c>
      <c r="K771" s="38">
        <f t="shared" si="408"/>
        <v>0</v>
      </c>
      <c r="L771" s="38">
        <f t="shared" si="408"/>
        <v>0</v>
      </c>
      <c r="M771" s="38">
        <f t="shared" si="408"/>
        <v>0</v>
      </c>
      <c r="N771" s="38">
        <f t="shared" si="408"/>
        <v>0</v>
      </c>
      <c r="O771" s="38">
        <f t="shared" si="408"/>
        <v>0</v>
      </c>
    </row>
    <row r="772" spans="1:15" ht="21" customHeight="1">
      <c r="A772" s="40"/>
      <c r="B772" s="40"/>
      <c r="C772" s="37">
        <v>42</v>
      </c>
      <c r="D772" s="37" t="s">
        <v>572</v>
      </c>
      <c r="E772" s="38">
        <f>E773+E780</f>
        <v>75000</v>
      </c>
      <c r="F772" s="38">
        <f>F773+F780</f>
        <v>-75000</v>
      </c>
      <c r="G772" s="38">
        <f t="shared" si="409"/>
        <v>0</v>
      </c>
      <c r="H772" s="38">
        <f aca="true" t="shared" si="410" ref="H772:O772">H773+H780</f>
        <v>0</v>
      </c>
      <c r="I772" s="38">
        <f t="shared" si="410"/>
        <v>0</v>
      </c>
      <c r="J772" s="38">
        <f t="shared" si="410"/>
        <v>0</v>
      </c>
      <c r="K772" s="38">
        <f t="shared" si="410"/>
        <v>0</v>
      </c>
      <c r="L772" s="38">
        <f t="shared" si="410"/>
        <v>0</v>
      </c>
      <c r="M772" s="38">
        <f t="shared" si="410"/>
        <v>0</v>
      </c>
      <c r="N772" s="38">
        <f t="shared" si="410"/>
        <v>0</v>
      </c>
      <c r="O772" s="38">
        <f t="shared" si="410"/>
        <v>0</v>
      </c>
    </row>
    <row r="773" spans="1:15" ht="18" customHeight="1">
      <c r="A773" s="40"/>
      <c r="B773" s="40"/>
      <c r="C773" s="37">
        <v>422</v>
      </c>
      <c r="D773" s="37" t="s">
        <v>573</v>
      </c>
      <c r="E773" s="38">
        <f>E774+E775+E776+E777+E778+E779</f>
        <v>65000</v>
      </c>
      <c r="F773" s="38">
        <f>F774+F775+F776+F777+F778+F779</f>
        <v>-65000</v>
      </c>
      <c r="G773" s="38">
        <f t="shared" si="409"/>
        <v>0</v>
      </c>
      <c r="H773" s="38">
        <f aca="true" t="shared" si="411" ref="H773:O773">H774+H775+H776+H777+H778+H779</f>
        <v>0</v>
      </c>
      <c r="I773" s="38">
        <f t="shared" si="411"/>
        <v>0</v>
      </c>
      <c r="J773" s="38">
        <f t="shared" si="411"/>
        <v>0</v>
      </c>
      <c r="K773" s="38">
        <f t="shared" si="411"/>
        <v>0</v>
      </c>
      <c r="L773" s="38">
        <f t="shared" si="411"/>
        <v>0</v>
      </c>
      <c r="M773" s="38">
        <f t="shared" si="411"/>
        <v>0</v>
      </c>
      <c r="N773" s="38">
        <f t="shared" si="411"/>
        <v>0</v>
      </c>
      <c r="O773" s="38">
        <f t="shared" si="411"/>
        <v>0</v>
      </c>
    </row>
    <row r="774" spans="1:15" s="96" customFormat="1" ht="15" customHeight="1">
      <c r="A774" s="89" t="s">
        <v>1216</v>
      </c>
      <c r="B774" s="89"/>
      <c r="C774" s="92">
        <v>4221</v>
      </c>
      <c r="D774" s="92" t="s">
        <v>977</v>
      </c>
      <c r="E774" s="93">
        <v>50000</v>
      </c>
      <c r="F774" s="93">
        <f aca="true" t="shared" si="412" ref="F774:F779">G774-E774</f>
        <v>-50000</v>
      </c>
      <c r="G774" s="93">
        <f t="shared" si="409"/>
        <v>0</v>
      </c>
      <c r="H774" s="93">
        <v>0</v>
      </c>
      <c r="I774" s="93">
        <v>0</v>
      </c>
      <c r="J774" s="93">
        <v>0</v>
      </c>
      <c r="K774" s="93">
        <v>0</v>
      </c>
      <c r="L774" s="93">
        <v>0</v>
      </c>
      <c r="M774" s="93">
        <v>0</v>
      </c>
      <c r="N774" s="93">
        <v>0</v>
      </c>
      <c r="O774" s="93">
        <v>0</v>
      </c>
    </row>
    <row r="775" spans="1:15" s="96" customFormat="1" ht="15" customHeight="1">
      <c r="A775" s="89" t="s">
        <v>1217</v>
      </c>
      <c r="B775" s="89"/>
      <c r="C775" s="92">
        <v>4222</v>
      </c>
      <c r="D775" s="92" t="s">
        <v>978</v>
      </c>
      <c r="E775" s="93">
        <v>5000</v>
      </c>
      <c r="F775" s="93">
        <f t="shared" si="412"/>
        <v>-5000</v>
      </c>
      <c r="G775" s="93">
        <f t="shared" si="409"/>
        <v>0</v>
      </c>
      <c r="H775" s="93">
        <v>0</v>
      </c>
      <c r="I775" s="93">
        <v>0</v>
      </c>
      <c r="J775" s="93">
        <v>0</v>
      </c>
      <c r="K775" s="93">
        <v>0</v>
      </c>
      <c r="L775" s="93">
        <v>0</v>
      </c>
      <c r="M775" s="93">
        <v>0</v>
      </c>
      <c r="N775" s="93">
        <v>0</v>
      </c>
      <c r="O775" s="93">
        <v>0</v>
      </c>
    </row>
    <row r="776" spans="1:15" s="96" customFormat="1" ht="15" customHeight="1">
      <c r="A776" s="89" t="s">
        <v>1218</v>
      </c>
      <c r="B776" s="89"/>
      <c r="C776" s="92">
        <v>4223</v>
      </c>
      <c r="D776" s="92" t="s">
        <v>979</v>
      </c>
      <c r="E776" s="93">
        <v>5000</v>
      </c>
      <c r="F776" s="93">
        <f t="shared" si="412"/>
        <v>-5000</v>
      </c>
      <c r="G776" s="93">
        <f t="shared" si="409"/>
        <v>0</v>
      </c>
      <c r="H776" s="93">
        <v>0</v>
      </c>
      <c r="I776" s="93">
        <v>0</v>
      </c>
      <c r="J776" s="93">
        <v>0</v>
      </c>
      <c r="K776" s="93">
        <v>0</v>
      </c>
      <c r="L776" s="93">
        <v>0</v>
      </c>
      <c r="M776" s="93">
        <v>0</v>
      </c>
      <c r="N776" s="93">
        <v>0</v>
      </c>
      <c r="O776" s="93">
        <v>0</v>
      </c>
    </row>
    <row r="777" spans="1:15" s="96" customFormat="1" ht="15" customHeight="1">
      <c r="A777" s="89" t="s">
        <v>1219</v>
      </c>
      <c r="B777" s="89"/>
      <c r="C777" s="92">
        <v>4225</v>
      </c>
      <c r="D777" s="92" t="s">
        <v>593</v>
      </c>
      <c r="E777" s="93">
        <v>0</v>
      </c>
      <c r="F777" s="93">
        <f t="shared" si="412"/>
        <v>0</v>
      </c>
      <c r="G777" s="93">
        <f aca="true" t="shared" si="413" ref="G777:G782">SUM(H777:O777)</f>
        <v>0</v>
      </c>
      <c r="H777" s="93">
        <v>0</v>
      </c>
      <c r="I777" s="93">
        <v>0</v>
      </c>
      <c r="J777" s="93">
        <v>0</v>
      </c>
      <c r="K777" s="93">
        <v>0</v>
      </c>
      <c r="L777" s="93">
        <v>0</v>
      </c>
      <c r="M777" s="93">
        <v>0</v>
      </c>
      <c r="N777" s="93">
        <v>0</v>
      </c>
      <c r="O777" s="93">
        <v>0</v>
      </c>
    </row>
    <row r="778" spans="1:15" s="96" customFormat="1" ht="15" customHeight="1">
      <c r="A778" s="89" t="s">
        <v>1220</v>
      </c>
      <c r="B778" s="89"/>
      <c r="C778" s="92">
        <v>4226</v>
      </c>
      <c r="D778" s="92" t="s">
        <v>980</v>
      </c>
      <c r="E778" s="93">
        <v>0</v>
      </c>
      <c r="F778" s="93">
        <f t="shared" si="412"/>
        <v>0</v>
      </c>
      <c r="G778" s="93">
        <f t="shared" si="413"/>
        <v>0</v>
      </c>
      <c r="H778" s="93">
        <v>0</v>
      </c>
      <c r="I778" s="93">
        <v>0</v>
      </c>
      <c r="J778" s="93">
        <v>0</v>
      </c>
      <c r="K778" s="93">
        <v>0</v>
      </c>
      <c r="L778" s="93">
        <v>0</v>
      </c>
      <c r="M778" s="93">
        <v>0</v>
      </c>
      <c r="N778" s="93">
        <v>0</v>
      </c>
      <c r="O778" s="93">
        <v>0</v>
      </c>
    </row>
    <row r="779" spans="1:15" s="96" customFormat="1" ht="15" customHeight="1">
      <c r="A779" s="89" t="s">
        <v>1221</v>
      </c>
      <c r="B779" s="89"/>
      <c r="C779" s="92">
        <v>4227</v>
      </c>
      <c r="D779" s="92" t="s">
        <v>741</v>
      </c>
      <c r="E779" s="93">
        <v>5000</v>
      </c>
      <c r="F779" s="93">
        <f t="shared" si="412"/>
        <v>-5000</v>
      </c>
      <c r="G779" s="93">
        <f t="shared" si="413"/>
        <v>0</v>
      </c>
      <c r="H779" s="93">
        <v>0</v>
      </c>
      <c r="I779" s="93">
        <v>0</v>
      </c>
      <c r="J779" s="93">
        <v>0</v>
      </c>
      <c r="K779" s="93">
        <v>0</v>
      </c>
      <c r="L779" s="93">
        <v>0</v>
      </c>
      <c r="M779" s="93">
        <v>0</v>
      </c>
      <c r="N779" s="93">
        <v>0</v>
      </c>
      <c r="O779" s="93">
        <v>0</v>
      </c>
    </row>
    <row r="780" spans="1:15" ht="18" customHeight="1">
      <c r="A780" s="40" t="s">
        <v>0</v>
      </c>
      <c r="B780" s="40"/>
      <c r="C780" s="37">
        <v>426</v>
      </c>
      <c r="D780" s="37" t="s">
        <v>981</v>
      </c>
      <c r="E780" s="38">
        <f>SUM(E781)</f>
        <v>10000</v>
      </c>
      <c r="F780" s="38">
        <f>SUM(F781)</f>
        <v>-10000</v>
      </c>
      <c r="G780" s="38">
        <f t="shared" si="413"/>
        <v>0</v>
      </c>
      <c r="H780" s="38">
        <f aca="true" t="shared" si="414" ref="H780:O780">SUM(H781)</f>
        <v>0</v>
      </c>
      <c r="I780" s="38">
        <f t="shared" si="414"/>
        <v>0</v>
      </c>
      <c r="J780" s="38">
        <f t="shared" si="414"/>
        <v>0</v>
      </c>
      <c r="K780" s="38">
        <f t="shared" si="414"/>
        <v>0</v>
      </c>
      <c r="L780" s="38">
        <f t="shared" si="414"/>
        <v>0</v>
      </c>
      <c r="M780" s="38">
        <f t="shared" si="414"/>
        <v>0</v>
      </c>
      <c r="N780" s="38">
        <f t="shared" si="414"/>
        <v>0</v>
      </c>
      <c r="O780" s="38">
        <f t="shared" si="414"/>
        <v>0</v>
      </c>
    </row>
    <row r="781" spans="1:15" s="96" customFormat="1" ht="15" customHeight="1">
      <c r="A781" s="89" t="s">
        <v>1222</v>
      </c>
      <c r="B781" s="89"/>
      <c r="C781" s="92">
        <v>4262</v>
      </c>
      <c r="D781" s="92" t="s">
        <v>982</v>
      </c>
      <c r="E781" s="93">
        <v>10000</v>
      </c>
      <c r="F781" s="93">
        <f>G781-E781</f>
        <v>-10000</v>
      </c>
      <c r="G781" s="93">
        <f t="shared" si="413"/>
        <v>0</v>
      </c>
      <c r="H781" s="93">
        <v>0</v>
      </c>
      <c r="I781" s="93">
        <v>0</v>
      </c>
      <c r="J781" s="93">
        <v>0</v>
      </c>
      <c r="K781" s="93">
        <v>0</v>
      </c>
      <c r="L781" s="93">
        <v>0</v>
      </c>
      <c r="M781" s="95">
        <v>0</v>
      </c>
      <c r="N781" s="95">
        <v>0</v>
      </c>
      <c r="O781" s="95">
        <v>0</v>
      </c>
    </row>
    <row r="782" spans="1:15" s="9" customFormat="1" ht="27" customHeight="1">
      <c r="A782" s="13"/>
      <c r="B782" s="19"/>
      <c r="C782" s="10"/>
      <c r="D782" s="121" t="s">
        <v>998</v>
      </c>
      <c r="E782" s="11">
        <f>E4</f>
        <v>66705150</v>
      </c>
      <c r="F782" s="11">
        <f>F4</f>
        <v>-28843400</v>
      </c>
      <c r="G782" s="11">
        <f t="shared" si="413"/>
        <v>37861750</v>
      </c>
      <c r="H782" s="11">
        <f aca="true" t="shared" si="415" ref="H782:O782">H4</f>
        <v>12730100</v>
      </c>
      <c r="I782" s="11">
        <f t="shared" si="415"/>
        <v>812850</v>
      </c>
      <c r="J782" s="11">
        <f t="shared" si="415"/>
        <v>4615500</v>
      </c>
      <c r="K782" s="11">
        <f t="shared" si="415"/>
        <v>7526000</v>
      </c>
      <c r="L782" s="11">
        <f t="shared" si="415"/>
        <v>472000</v>
      </c>
      <c r="M782" s="11">
        <f t="shared" si="415"/>
        <v>130000</v>
      </c>
      <c r="N782" s="157">
        <f>N4</f>
        <v>3155000</v>
      </c>
      <c r="O782" s="11">
        <f t="shared" si="415"/>
        <v>8420300</v>
      </c>
    </row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</sheetData>
  <sheetProtection/>
  <mergeCells count="314">
    <mergeCell ref="G768:G769"/>
    <mergeCell ref="H768:O768"/>
    <mergeCell ref="E734:E735"/>
    <mergeCell ref="F734:F735"/>
    <mergeCell ref="G734:G735"/>
    <mergeCell ref="H734:O734"/>
    <mergeCell ref="E768:E769"/>
    <mergeCell ref="F768:F769"/>
    <mergeCell ref="C650:D650"/>
    <mergeCell ref="C665:D665"/>
    <mergeCell ref="C664:D664"/>
    <mergeCell ref="A768:A769"/>
    <mergeCell ref="B768:B769"/>
    <mergeCell ref="C768:C769"/>
    <mergeCell ref="D768:D769"/>
    <mergeCell ref="C705:D705"/>
    <mergeCell ref="C718:D718"/>
    <mergeCell ref="C722:D722"/>
    <mergeCell ref="C723:D723"/>
    <mergeCell ref="C724:D724"/>
    <mergeCell ref="A734:A735"/>
    <mergeCell ref="B734:B735"/>
    <mergeCell ref="C734:C735"/>
    <mergeCell ref="D734:D735"/>
    <mergeCell ref="C438:D438"/>
    <mergeCell ref="C567:D567"/>
    <mergeCell ref="C579:D579"/>
    <mergeCell ref="C472:D472"/>
    <mergeCell ref="C424:D424"/>
    <mergeCell ref="C541:D541"/>
    <mergeCell ref="C454:D454"/>
    <mergeCell ref="C490:D490"/>
    <mergeCell ref="C449:D449"/>
    <mergeCell ref="D538:D539"/>
    <mergeCell ref="C479:D479"/>
    <mergeCell ref="C583:D583"/>
    <mergeCell ref="C375:D375"/>
    <mergeCell ref="C505:D505"/>
    <mergeCell ref="C533:D533"/>
    <mergeCell ref="C338:D338"/>
    <mergeCell ref="C384:D384"/>
    <mergeCell ref="C359:D359"/>
    <mergeCell ref="C360:D360"/>
    <mergeCell ref="C416:D416"/>
    <mergeCell ref="C420:D420"/>
    <mergeCell ref="C219:D219"/>
    <mergeCell ref="C184:D184"/>
    <mergeCell ref="C231:D231"/>
    <mergeCell ref="C212:D212"/>
    <mergeCell ref="C261:D261"/>
    <mergeCell ref="C311:D311"/>
    <mergeCell ref="C342:D342"/>
    <mergeCell ref="C312:D312"/>
    <mergeCell ref="C192:D192"/>
    <mergeCell ref="C545:D545"/>
    <mergeCell ref="C523:D523"/>
    <mergeCell ref="C486:D486"/>
    <mergeCell ref="C239:D239"/>
    <mergeCell ref="C527:D527"/>
    <mergeCell ref="C383:D383"/>
    <mergeCell ref="C270:D270"/>
    <mergeCell ref="C307:D307"/>
    <mergeCell ref="C300:D300"/>
    <mergeCell ref="C425:D425"/>
    <mergeCell ref="A600:A601"/>
    <mergeCell ref="B600:B601"/>
    <mergeCell ref="C600:C601"/>
    <mergeCell ref="D600:D601"/>
    <mergeCell ref="C563:D563"/>
    <mergeCell ref="C559:D559"/>
    <mergeCell ref="C574:D574"/>
    <mergeCell ref="G600:G601"/>
    <mergeCell ref="H600:O600"/>
    <mergeCell ref="C149:D149"/>
    <mergeCell ref="C196:D196"/>
    <mergeCell ref="C183:D183"/>
    <mergeCell ref="C157:D157"/>
    <mergeCell ref="C168:D168"/>
    <mergeCell ref="E600:E601"/>
    <mergeCell ref="F600:F601"/>
    <mergeCell ref="C164:D164"/>
    <mergeCell ref="C588:D588"/>
    <mergeCell ref="C589:D589"/>
    <mergeCell ref="C663:D663"/>
    <mergeCell ref="C461:D461"/>
    <mergeCell ref="C517:D517"/>
    <mergeCell ref="C518:D518"/>
    <mergeCell ref="C528:D528"/>
    <mergeCell ref="C654:D654"/>
    <mergeCell ref="C587:D587"/>
    <mergeCell ref="C546:D546"/>
    <mergeCell ref="H1:O1"/>
    <mergeCell ref="C138:D138"/>
    <mergeCell ref="C117:D117"/>
    <mergeCell ref="C125:D125"/>
    <mergeCell ref="C7:D7"/>
    <mergeCell ref="G1:G2"/>
    <mergeCell ref="C49:D49"/>
    <mergeCell ref="C62:D62"/>
    <mergeCell ref="C40:D40"/>
    <mergeCell ref="C61:D61"/>
    <mergeCell ref="A1:A2"/>
    <mergeCell ref="B1:B2"/>
    <mergeCell ref="C1:C2"/>
    <mergeCell ref="C6:D6"/>
    <mergeCell ref="D1:D2"/>
    <mergeCell ref="C112:D112"/>
    <mergeCell ref="A107:A108"/>
    <mergeCell ref="B107:B108"/>
    <mergeCell ref="C107:C108"/>
    <mergeCell ref="D107:D108"/>
    <mergeCell ref="F1:F2"/>
    <mergeCell ref="C5:D5"/>
    <mergeCell ref="B4:D4"/>
    <mergeCell ref="C343:D343"/>
    <mergeCell ref="C354:D354"/>
    <mergeCell ref="C330:D330"/>
    <mergeCell ref="C83:D83"/>
    <mergeCell ref="C211:D211"/>
    <mergeCell ref="C207:D207"/>
    <mergeCell ref="C197:D197"/>
    <mergeCell ref="C299:D299"/>
    <mergeCell ref="C203:D203"/>
    <mergeCell ref="C246:D246"/>
    <mergeCell ref="C188:D188"/>
    <mergeCell ref="C126:D126"/>
    <mergeCell ref="C84:D84"/>
    <mergeCell ref="C156:D156"/>
    <mergeCell ref="C142:D142"/>
    <mergeCell ref="C176:D176"/>
    <mergeCell ref="C131:D131"/>
    <mergeCell ref="C257:D257"/>
    <mergeCell ref="C227:D227"/>
    <mergeCell ref="C253:D253"/>
    <mergeCell ref="C172:D172"/>
    <mergeCell ref="E1:E2"/>
    <mergeCell ref="E276:E277"/>
    <mergeCell ref="F276:F277"/>
    <mergeCell ref="H276:O276"/>
    <mergeCell ref="C262:D262"/>
    <mergeCell ref="G276:G277"/>
    <mergeCell ref="C347:D347"/>
    <mergeCell ref="C285:D285"/>
    <mergeCell ref="C295:D295"/>
    <mergeCell ref="C266:D266"/>
    <mergeCell ref="C294:D294"/>
    <mergeCell ref="C404:D404"/>
    <mergeCell ref="C397:D397"/>
    <mergeCell ref="C393:D393"/>
    <mergeCell ref="C388:D388"/>
    <mergeCell ref="C326:D326"/>
    <mergeCell ref="A276:A277"/>
    <mergeCell ref="B276:B277"/>
    <mergeCell ref="C276:C277"/>
    <mergeCell ref="D276:D277"/>
    <mergeCell ref="C368:D368"/>
    <mergeCell ref="G660:G661"/>
    <mergeCell ref="H660:O660"/>
    <mergeCell ref="A696:A697"/>
    <mergeCell ref="B696:B697"/>
    <mergeCell ref="C696:C697"/>
    <mergeCell ref="D696:D697"/>
    <mergeCell ref="E696:E697"/>
    <mergeCell ref="F696:F697"/>
    <mergeCell ref="G696:G697"/>
    <mergeCell ref="H696:O696"/>
    <mergeCell ref="G107:G108"/>
    <mergeCell ref="H107:O107"/>
    <mergeCell ref="G635:G636"/>
    <mergeCell ref="H635:O635"/>
    <mergeCell ref="A660:A661"/>
    <mergeCell ref="B660:B661"/>
    <mergeCell ref="C660:C661"/>
    <mergeCell ref="D660:D661"/>
    <mergeCell ref="E660:E661"/>
    <mergeCell ref="F660:F661"/>
    <mergeCell ref="E107:E108"/>
    <mergeCell ref="F107:F108"/>
    <mergeCell ref="G145:G146"/>
    <mergeCell ref="H145:O145"/>
    <mergeCell ref="A635:A636"/>
    <mergeCell ref="B635:B636"/>
    <mergeCell ref="C635:C636"/>
    <mergeCell ref="D635:D636"/>
    <mergeCell ref="E635:E636"/>
    <mergeCell ref="F635:F636"/>
    <mergeCell ref="C412:D412"/>
    <mergeCell ref="C398:D398"/>
    <mergeCell ref="A145:A146"/>
    <mergeCell ref="B145:B146"/>
    <mergeCell ref="C145:C146"/>
    <mergeCell ref="D145:D146"/>
    <mergeCell ref="A214:A215"/>
    <mergeCell ref="B214:B215"/>
    <mergeCell ref="C214:C215"/>
    <mergeCell ref="D214:D215"/>
    <mergeCell ref="A180:A181"/>
    <mergeCell ref="B180:B181"/>
    <mergeCell ref="C180:C181"/>
    <mergeCell ref="D180:D181"/>
    <mergeCell ref="E180:E181"/>
    <mergeCell ref="F180:F181"/>
    <mergeCell ref="C248:C249"/>
    <mergeCell ref="D248:D249"/>
    <mergeCell ref="E248:E249"/>
    <mergeCell ref="F248:F249"/>
    <mergeCell ref="E145:E146"/>
    <mergeCell ref="F145:F146"/>
    <mergeCell ref="G180:G181"/>
    <mergeCell ref="H180:O180"/>
    <mergeCell ref="G214:G215"/>
    <mergeCell ref="H214:O214"/>
    <mergeCell ref="C245:D245"/>
    <mergeCell ref="C223:D223"/>
    <mergeCell ref="E214:E215"/>
    <mergeCell ref="F214:F215"/>
    <mergeCell ref="G248:G249"/>
    <mergeCell ref="H248:O248"/>
    <mergeCell ref="A313:A314"/>
    <mergeCell ref="B313:B314"/>
    <mergeCell ref="C313:C314"/>
    <mergeCell ref="D313:D314"/>
    <mergeCell ref="E313:E314"/>
    <mergeCell ref="F313:F314"/>
    <mergeCell ref="G313:G314"/>
    <mergeCell ref="H313:O313"/>
    <mergeCell ref="A349:A350"/>
    <mergeCell ref="B349:B350"/>
    <mergeCell ref="C349:C350"/>
    <mergeCell ref="D349:D350"/>
    <mergeCell ref="E349:E350"/>
    <mergeCell ref="F349:F350"/>
    <mergeCell ref="G349:G350"/>
    <mergeCell ref="H349:O349"/>
    <mergeCell ref="A73:A74"/>
    <mergeCell ref="B73:B74"/>
    <mergeCell ref="C73:C74"/>
    <mergeCell ref="D73:D74"/>
    <mergeCell ref="E73:E74"/>
    <mergeCell ref="F73:F74"/>
    <mergeCell ref="G73:G74"/>
    <mergeCell ref="H73:O73"/>
    <mergeCell ref="A380:A381"/>
    <mergeCell ref="B380:B381"/>
    <mergeCell ref="C380:C381"/>
    <mergeCell ref="D380:D381"/>
    <mergeCell ref="E380:E381"/>
    <mergeCell ref="F380:F381"/>
    <mergeCell ref="G380:G381"/>
    <mergeCell ref="H380:O380"/>
    <mergeCell ref="A409:A410"/>
    <mergeCell ref="B409:B410"/>
    <mergeCell ref="C409:C410"/>
    <mergeCell ref="D409:D410"/>
    <mergeCell ref="E409:E410"/>
    <mergeCell ref="F409:F410"/>
    <mergeCell ref="G409:G410"/>
    <mergeCell ref="H409:O409"/>
    <mergeCell ref="A442:A443"/>
    <mergeCell ref="B442:B443"/>
    <mergeCell ref="C442:C443"/>
    <mergeCell ref="D442:D443"/>
    <mergeCell ref="E442:E443"/>
    <mergeCell ref="F442:F443"/>
    <mergeCell ref="G442:G443"/>
    <mergeCell ref="H442:O442"/>
    <mergeCell ref="A476:A477"/>
    <mergeCell ref="B476:B477"/>
    <mergeCell ref="C476:C477"/>
    <mergeCell ref="D476:D477"/>
    <mergeCell ref="E476:E477"/>
    <mergeCell ref="F476:F477"/>
    <mergeCell ref="G476:G477"/>
    <mergeCell ref="H476:O476"/>
    <mergeCell ref="E538:E539"/>
    <mergeCell ref="F538:F539"/>
    <mergeCell ref="A508:A509"/>
    <mergeCell ref="B508:B509"/>
    <mergeCell ref="C508:C509"/>
    <mergeCell ref="D508:D509"/>
    <mergeCell ref="E508:E509"/>
    <mergeCell ref="F508:F509"/>
    <mergeCell ref="C512:D512"/>
    <mergeCell ref="C513:D513"/>
    <mergeCell ref="H538:O538"/>
    <mergeCell ref="A570:A571"/>
    <mergeCell ref="B570:B571"/>
    <mergeCell ref="C570:C571"/>
    <mergeCell ref="D570:D571"/>
    <mergeCell ref="E570:E571"/>
    <mergeCell ref="F570:F571"/>
    <mergeCell ref="A538:A539"/>
    <mergeCell ref="B538:B539"/>
    <mergeCell ref="C538:C539"/>
    <mergeCell ref="B248:B249"/>
    <mergeCell ref="E37:E38"/>
    <mergeCell ref="F37:F38"/>
    <mergeCell ref="G37:G38"/>
    <mergeCell ref="H37:O37"/>
    <mergeCell ref="G570:G571"/>
    <mergeCell ref="H570:O570"/>
    <mergeCell ref="G508:G509"/>
    <mergeCell ref="H508:O508"/>
    <mergeCell ref="G538:G539"/>
    <mergeCell ref="C113:D113"/>
    <mergeCell ref="C235:D235"/>
    <mergeCell ref="C281:D281"/>
    <mergeCell ref="C290:D290"/>
    <mergeCell ref="C334:D334"/>
    <mergeCell ref="A37:A38"/>
    <mergeCell ref="B37:B38"/>
    <mergeCell ref="C37:C38"/>
    <mergeCell ref="D37:D38"/>
    <mergeCell ref="A248:A249"/>
  </mergeCells>
  <printOptions/>
  <pageMargins left="0.25" right="0.25" top="0.75" bottom="0.75" header="0.3" footer="0.3"/>
  <pageSetup horizontalDpi="600" verticalDpi="600" orientation="landscape" paperSize="9" scale="83" r:id="rId3"/>
  <headerFooter alignWithMargins="0">
    <oddHeader>&amp;C&amp;"Arial,Kurziv"&amp;8Plan rashoda Proračuna Grada Hvara za 2018.god. - Posebni dio</oddHeader>
    <oddFooter>&amp;C&amp;"Arial,Kurziv"&amp;8Stranica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2020-07-07T14:19:01Z</cp:lastPrinted>
  <dcterms:created xsi:type="dcterms:W3CDTF">2004-01-09T13:07:12Z</dcterms:created>
  <dcterms:modified xsi:type="dcterms:W3CDTF">2020-07-10T19:52:51Z</dcterms:modified>
  <cp:category/>
  <cp:version/>
  <cp:contentType/>
  <cp:contentStatus/>
</cp:coreProperties>
</file>