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7">'8'!$A$1:$H$130</definedName>
    <definedName name="_xlnm.Print_Area" localSheetId="8">'9'!$A$1:$H$38</definedName>
  </definedNames>
  <calcPr fullCalcOnLoad="1"/>
</workbook>
</file>

<file path=xl/sharedStrings.xml><?xml version="1.0" encoding="utf-8"?>
<sst xmlns="http://schemas.openxmlformats.org/spreadsheetml/2006/main" count="1704" uniqueCount="801">
  <si>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</si>
  <si>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</si>
  <si>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</si>
  <si>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</si>
  <si>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</si>
  <si>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</si>
  <si>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 xml:space="preserve">    Prihodi i primici, te rashodi i izdaci po ekonomskoj klasifikaciji utvrđuju se u Računu prihoda i primitaka, te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</si>
  <si>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</si>
  <si>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</si>
  <si>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</si>
  <si>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</si>
  <si>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</si>
  <si>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</si>
  <si>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</si>
  <si>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</si>
  <si>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</si>
  <si>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</si>
  <si>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</si>
  <si>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</si>
  <si>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</si>
  <si>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</si>
  <si>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</si>
  <si>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Zajmovi</t>
  </si>
  <si>
    <t>Vlastiti
prihodi</t>
  </si>
  <si>
    <t>* plan prihoda i primitaka *</t>
  </si>
  <si>
    <t>Ukupno po
 izvorima</t>
  </si>
  <si>
    <t xml:space="preserve">    UKUPNO PRIHODI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</si>
  <si>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</si>
  <si>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</si>
  <si>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</si>
  <si>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</si>
  <si>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</si>
  <si>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</si>
  <si>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</si>
  <si>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</si>
  <si>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</si>
  <si>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</si>
  <si>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</si>
  <si>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</si>
  <si>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</si>
  <si>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</si>
  <si>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</si>
  <si>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</si>
  <si>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</si>
  <si>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</si>
  <si>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</si>
  <si>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</si>
  <si>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</si>
  <si>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</si>
  <si>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</si>
  <si>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</si>
  <si>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</si>
  <si>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</si>
  <si>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</si>
  <si>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</si>
  <si>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</si>
  <si>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</si>
  <si>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</si>
  <si>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</si>
  <si>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</si>
  <si>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</si>
  <si>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</si>
  <si>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</si>
  <si>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</si>
  <si>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</si>
  <si>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</si>
  <si>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</si>
  <si>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</si>
  <si>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</si>
  <si>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</si>
  <si>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</si>
  <si>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</si>
  <si>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</si>
  <si>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</si>
  <si>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</si>
  <si>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</si>
  <si>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</si>
  <si>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</si>
  <si>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</si>
  <si>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</si>
  <si>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</si>
  <si>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</si>
  <si>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</si>
  <si>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</si>
  <si>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</si>
  <si>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</si>
  <si>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</si>
  <si>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</si>
  <si>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</si>
  <si>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</si>
  <si>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</si>
  <si>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</si>
  <si>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</si>
  <si>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</si>
  <si>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</si>
  <si>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</si>
  <si>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</si>
  <si>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</si>
  <si>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                     UKUPNO PRIHODI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</si>
  <si>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</si>
  <si>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</si>
  <si>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</si>
  <si>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</si>
  <si>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</si>
  <si>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</si>
  <si>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</si>
  <si>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1. Rashodi i izdaci prema funkcijskoj klasifikaciji,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</si>
  <si>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</si>
  <si>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</si>
  <si>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</si>
  <si>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</si>
  <si>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</si>
  <si>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</si>
  <si>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</si>
  <si>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</si>
  <si>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U K U P N O   P R I H O D I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</si>
  <si>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</si>
  <si>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</si>
  <si>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</si>
  <si>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</si>
  <si>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</si>
  <si>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</si>
  <si>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</si>
  <si>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</si>
  <si>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</si>
  <si>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</si>
  <si>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</si>
  <si>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</si>
  <si>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</si>
  <si>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</si>
  <si>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</si>
  <si>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</si>
  <si>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</si>
  <si>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</si>
  <si>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</si>
  <si>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</si>
  <si>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</si>
  <si>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</si>
  <si>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</si>
  <si>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</si>
  <si>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</si>
  <si>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</si>
  <si>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</si>
  <si>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</si>
  <si>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</si>
  <si>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</si>
  <si>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</si>
  <si>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</si>
  <si>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</si>
  <si>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</si>
  <si>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</si>
  <si>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</si>
  <si>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</si>
  <si>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</si>
  <si>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</si>
  <si>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</si>
  <si>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</si>
  <si>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</si>
  <si>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</si>
  <si>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</si>
  <si>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</si>
  <si>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</si>
  <si>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</si>
  <si>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</si>
  <si>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Opći 
prihodi</t>
  </si>
  <si>
    <t>Pomoći</t>
  </si>
  <si>
    <t xml:space="preserve"> Srednjoškolsko obrazovanje</t>
  </si>
  <si>
    <t>Opći
prihodi</t>
  </si>
  <si>
    <t>Prihodi za posebne namjene</t>
  </si>
  <si>
    <t>Prihodi od
 nefinanc.
imovine</t>
  </si>
  <si>
    <t>Izvori
prihoda</t>
  </si>
  <si>
    <t>Oznaka 
računa</t>
  </si>
  <si>
    <t>Članak 1.</t>
  </si>
  <si>
    <t>RASHODI I IZDACI PREMA FUNKCIJSKOJ KLASIFIKACIJI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</si>
  <si>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</si>
  <si>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</si>
  <si>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</si>
  <si>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</si>
  <si>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</si>
  <si>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</si>
  <si>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 xml:space="preserve">    Sastavni dio ovog Proračuna su:</t>
  </si>
  <si>
    <t>Gradsko vijeće</t>
  </si>
  <si>
    <t>4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</si>
  <si>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</si>
  <si>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</si>
  <si>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</si>
  <si>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</si>
  <si>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</si>
  <si>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</si>
  <si>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</si>
  <si>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</si>
  <si>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</si>
  <si>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</si>
  <si>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</si>
  <si>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</si>
  <si>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</si>
  <si>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</si>
  <si>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</si>
  <si>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</si>
  <si>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</si>
  <si>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</si>
  <si>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</si>
  <si>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</si>
  <si>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</si>
  <si>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</si>
  <si>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</si>
  <si>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</si>
  <si>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</si>
  <si>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</si>
  <si>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</si>
  <si>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</si>
  <si>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</si>
  <si>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</si>
  <si>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</si>
  <si>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</si>
  <si>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</si>
  <si>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</si>
  <si>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</si>
  <si>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</si>
  <si>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</si>
  <si>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</si>
  <si>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</si>
  <si>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</si>
  <si>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</si>
  <si>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</si>
  <si>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</si>
  <si>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</si>
  <si>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</si>
  <si>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</si>
  <si>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</si>
  <si>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</si>
  <si>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</si>
  <si>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</si>
  <si>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</si>
  <si>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</si>
  <si>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</si>
  <si>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T.projekt T3001 02:  Kupnja knjižne građe i opreme</t>
  </si>
  <si>
    <t xml:space="preserve"> Program1001: Javna uprava i administracija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</si>
  <si>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</si>
  <si>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</si>
  <si>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</si>
  <si>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</si>
  <si>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</si>
  <si>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</si>
  <si>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</si>
  <si>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Izgradnja novih i 
 uređenje postojećih cesta</t>
  </si>
  <si>
    <t xml:space="preserve"> Provođenje geodetsko-
 katastarske izmjere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</si>
  <si>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</si>
  <si>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</si>
  <si>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</si>
  <si>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Uređenost prostora</t>
  </si>
  <si>
    <t xml:space="preserve">  Nabava rasvjet.tijela i izgradnja javne rasvjete</t>
  </si>
  <si>
    <t xml:space="preserve"> Povećanje broja uređenih
 javnih površine</t>
  </si>
  <si>
    <t xml:space="preserve"> Gradnja novih
 javnih površina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</si>
  <si>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</si>
  <si>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</si>
  <si>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</si>
  <si>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</si>
  <si>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</si>
  <si>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</si>
  <si>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</si>
  <si>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</si>
  <si>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Sanirani i funkcionalan
 objekat</t>
  </si>
  <si>
    <t xml:space="preserve"> Dokumentacija i radovi
 na izgradnji objekta</t>
  </si>
  <si>
    <t xml:space="preserve"> Zbrinjavanje starijih i
 nemoćnih osoba</t>
  </si>
  <si>
    <t xml:space="preserve"> Izgrađeni objekat Doma
 za starije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</si>
  <si>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</si>
  <si>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</si>
  <si>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</si>
  <si>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Manje nezbrinutog kom.
 otpada i manja zagađenost
 okoliša</t>
  </si>
  <si>
    <t xml:space="preserve"> Kupnja knjižne građe 
 i opreme</t>
  </si>
  <si>
    <t xml:space="preserve"> Radovi na sanac. postojećeg
 odlagališta i gradnja
 reciklažnog dvorišta</t>
  </si>
  <si>
    <t>Viškovi
prethodnih
godina</t>
  </si>
  <si>
    <t xml:space="preserve">    3</t>
  </si>
  <si>
    <t xml:space="preserve"> 4</t>
  </si>
  <si>
    <t xml:space="preserve">   636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</si>
  <si>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</si>
  <si>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</si>
  <si>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</si>
  <si>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</si>
  <si>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</si>
  <si>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</si>
  <si>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</si>
  <si>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</si>
  <si>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</si>
  <si>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</si>
  <si>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1007: Poticaj razvoju poduzetništva</t>
  </si>
  <si>
    <t xml:space="preserve"> T.projekt T1007 01: Subvencije u poljoprivredi</t>
  </si>
  <si>
    <t xml:space="preserve"> Program 1008: Izgradnja i održavanje cesta i puteva</t>
  </si>
  <si>
    <t xml:space="preserve"> Aktivnost A1008 01: Održavanje cesta i prometnica</t>
  </si>
  <si>
    <t xml:space="preserve"> K.projekt K1008 02: Kupnja zemljišta za prometnice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</si>
  <si>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</si>
  <si>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</si>
  <si>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</si>
  <si>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</si>
  <si>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</si>
  <si>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</si>
  <si>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</si>
  <si>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</si>
  <si>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</si>
  <si>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</si>
  <si>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 xml:space="preserve">  Kupnja zemljišta za sanaciju odlagališta kom.otpada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</si>
  <si>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</si>
  <si>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</si>
  <si>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</si>
  <si>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</si>
  <si>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</si>
  <si>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>T1009 02</t>
  </si>
  <si>
    <t xml:space="preserve">  Pomoći Komunalnom za sanaciju odlagališta kom.
  otpada i gradnju reciklažnog dvorišta</t>
  </si>
  <si>
    <t>T1009 05</t>
  </si>
  <si>
    <t>DOPUNA PROJEKCIJE RASHODA I IZDATAKA</t>
  </si>
  <si>
    <t>K1017 03</t>
  </si>
  <si>
    <t xml:space="preserve">  Izgradnja sportskog centra Hvar</t>
  </si>
  <si>
    <t xml:space="preserve"> Radovi na projektima i izgradnji</t>
  </si>
  <si>
    <t xml:space="preserve"> Izgrađen sportski centar
  Grada Hvara</t>
  </si>
  <si>
    <t xml:space="preserve"> Porez i prirez na dohodak</t>
  </si>
  <si>
    <t xml:space="preserve"> Porezi na robu i usluge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</si>
  <si>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</si>
  <si>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</si>
  <si>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</si>
  <si>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</si>
  <si>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</si>
  <si>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</si>
  <si>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Kazne i upravne mjere</t>
  </si>
  <si>
    <t xml:space="preserve"> Ostali prihodi</t>
  </si>
  <si>
    <t xml:space="preserve"> Prihodi od prodaje građevinskih objekata</t>
  </si>
  <si>
    <t xml:space="preserve"> Prihodi od prodaje postrojenja i opreme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</si>
  <si>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</si>
  <si>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</si>
  <si>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</si>
  <si>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</si>
  <si>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</si>
  <si>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</si>
  <si>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</si>
  <si>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</si>
  <si>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</si>
  <si>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Pomoći unutar općeg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</si>
  <si>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</si>
  <si>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</si>
  <si>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</si>
  <si>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</si>
  <si>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</si>
  <si>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</si>
  <si>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</si>
  <si>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</si>
  <si>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</si>
  <si>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</si>
  <si>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</si>
  <si>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</si>
  <si>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</si>
  <si>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</si>
  <si>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</si>
  <si>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</si>
  <si>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</si>
  <si>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</si>
  <si>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</si>
  <si>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>RASHODI ZA NABAVU NEFINANC.IMOVINE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</si>
  <si>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</si>
  <si>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</si>
  <si>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</si>
  <si>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</si>
  <si>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</si>
  <si>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</si>
  <si>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</si>
  <si>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</si>
  <si>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</si>
  <si>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</si>
  <si>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 xml:space="preserve">RASHODI ZA NABAVU NEFINANC.IMOVINE 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</si>
  <si>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</si>
  <si>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</si>
  <si>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</si>
  <si>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</si>
  <si>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</si>
  <si>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</si>
  <si>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</si>
  <si>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 xml:space="preserve">RASHODI ZA NABAVU NEFIN.IMOVINE </t>
  </si>
  <si>
    <t>POMOĆI DANE U INO. I UNUTAR OPĆEG PRORAČ.</t>
  </si>
  <si>
    <t>Pomoći korisnicima drugih proračuna</t>
  </si>
  <si>
    <t>RASHODI ZA NABAVU NEFIN. IMOVINE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</si>
  <si>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</si>
  <si>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</si>
  <si>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</si>
  <si>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</si>
  <si>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</si>
  <si>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</si>
  <si>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</si>
  <si>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</si>
  <si>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Nak.troškova osobama izvan rad.odnosa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</si>
  <si>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</si>
  <si>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</si>
  <si>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</si>
  <si>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</si>
  <si>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</si>
  <si>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</si>
  <si>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</si>
  <si>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</si>
  <si>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</si>
  <si>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</si>
  <si>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</si>
  <si>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</si>
  <si>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</si>
  <si>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</si>
  <si>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</si>
  <si>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</si>
  <si>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DODATNA ULAGANJA NA NEFIN.IMOVINI</t>
  </si>
  <si>
    <t xml:space="preserve"> K.projekt K1006 03: Adaptacija i uređenje vili Gazzari</t>
  </si>
  <si>
    <t>DODATNO ULAGANJE NA NEFINANC.IMOVINI</t>
  </si>
  <si>
    <t>Dodatno ulaganje na građevin.objektima</t>
  </si>
  <si>
    <t>426</t>
  </si>
  <si>
    <t>38</t>
  </si>
  <si>
    <t xml:space="preserve">OSTALI RASHODI </t>
  </si>
  <si>
    <t>A1006 02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</si>
  <si>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</si>
  <si>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</si>
  <si>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</si>
  <si>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</si>
  <si>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</si>
  <si>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</si>
  <si>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</si>
  <si>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</si>
  <si>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</si>
  <si>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</si>
  <si>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</si>
  <si>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</si>
  <si>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</si>
  <si>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</si>
  <si>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 xml:space="preserve">  Dodatna ulaganja u Venerandi, Fortici i Galešniku</t>
  </si>
  <si>
    <t xml:space="preserve"> Sanirani i funkcionalan
 objekati</t>
  </si>
  <si>
    <t xml:space="preserve">  A1005 02</t>
  </si>
  <si>
    <t xml:space="preserve">  Dodatna ulaganja na zgradi Arsenal s Fontikom</t>
  </si>
  <si>
    <t>K1006 03</t>
  </si>
  <si>
    <t xml:space="preserve">  Adaptacija i uređenje vile Gazzari</t>
  </si>
  <si>
    <t>K1006 04</t>
  </si>
  <si>
    <t>0474</t>
  </si>
  <si>
    <t xml:space="preserve"> Aktivnost A1007 02: Donacija Udruženju obrtnika o.Hvara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</si>
  <si>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</si>
  <si>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</si>
  <si>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</si>
  <si>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</si>
  <si>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</si>
  <si>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</si>
  <si>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</si>
  <si>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</si>
  <si>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</si>
  <si>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</si>
  <si>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</si>
  <si>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</si>
  <si>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Program 1011: Prostor.uređenje i unapređenje stanovanja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</si>
  <si>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</si>
  <si>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</si>
  <si>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</si>
  <si>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</si>
  <si>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</si>
  <si>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1015: Izgradnja i održavanje gradskog groblja</t>
  </si>
  <si>
    <t xml:space="preserve"> K.projekt K1015 01: Kupnja zemljišta za novo groblje                     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</si>
  <si>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</si>
  <si>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</si>
  <si>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</si>
  <si>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</si>
  <si>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</si>
  <si>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</si>
  <si>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</si>
  <si>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</si>
  <si>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</si>
  <si>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</si>
  <si>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</si>
  <si>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</si>
  <si>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</si>
  <si>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</si>
  <si>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</si>
  <si>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</si>
  <si>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</si>
  <si>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</si>
  <si>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</si>
  <si>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</si>
  <si>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</si>
  <si>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</si>
  <si>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</si>
  <si>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</si>
  <si>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</si>
  <si>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</si>
  <si>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K.Projekt K1022 03: Izgradnja srednje škole i šk.igrališta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</si>
  <si>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</si>
  <si>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</si>
  <si>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</si>
  <si>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</si>
  <si>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</si>
  <si>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</si>
  <si>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</si>
  <si>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</si>
  <si>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</si>
  <si>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</si>
  <si>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</si>
  <si>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</si>
  <si>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</si>
  <si>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</si>
  <si>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</si>
  <si>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</si>
  <si>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K projekt K1010 03: Studija razvoja prema energ.tranziciji</t>
  </si>
  <si>
    <t xml:space="preserve">  Studija razvoja prema energ.tranziciji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</si>
  <si>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</si>
  <si>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</si>
  <si>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</si>
  <si>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</si>
  <si>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</si>
  <si>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</si>
  <si>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</si>
  <si>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</si>
  <si>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</si>
  <si>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</si>
  <si>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</si>
  <si>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</si>
  <si>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</si>
  <si>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</si>
  <si>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</si>
  <si>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</si>
  <si>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</si>
  <si>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</si>
  <si>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</si>
  <si>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</si>
  <si>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</si>
  <si>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</si>
  <si>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</si>
  <si>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K.projekt K1018 05: Dodatn.ulaganje u nogomet.igralište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</si>
  <si>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</si>
  <si>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</si>
  <si>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</si>
  <si>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</si>
  <si>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</si>
  <si>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</si>
  <si>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</si>
  <si>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</si>
  <si>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</si>
  <si>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</si>
  <si>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</si>
  <si>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</si>
  <si>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</si>
  <si>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</si>
  <si>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</si>
  <si>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</si>
  <si>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</si>
  <si>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K.projekt K1011 03: Kupnja nekretnina za opće namjene
                                   i pravo prvokupa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</si>
  <si>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</si>
  <si>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</si>
  <si>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</si>
  <si>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</si>
  <si>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</si>
  <si>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</si>
  <si>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</si>
  <si>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</si>
  <si>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</si>
  <si>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</si>
  <si>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</si>
  <si>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</si>
  <si>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922- višak </t>
  </si>
  <si>
    <t xml:space="preserve"> Aktivnost A1001 02: Rad gradskog vijeća i radnih tijela GV</t>
  </si>
  <si>
    <t xml:space="preserve"> Aktivnost A1002 01: Prigodni kulturno-zabavni programi, 
                                    priredbe, koncerti,  predstave i sl.</t>
  </si>
  <si>
    <t xml:space="preserve"> K.projekt K1006 04: Rekonstrukcija posl.objekta na 
                       Trgu Marka 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</si>
  <si>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</si>
  <si>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</si>
  <si>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</si>
  <si>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Gospodarenje otpadnim vodama (oborinska i fekalna odvodnja)</t>
  </si>
  <si>
    <t xml:space="preserve"> K.projekt K1009 06: Izgradnja oborinske odvodnje</t>
  </si>
  <si>
    <t>K1009 06</t>
  </si>
  <si>
    <t xml:space="preserve">  Izgradnja oborinske odvodnje</t>
  </si>
  <si>
    <t xml:space="preserve"> Izgradnja oborinske odvodnje</t>
  </si>
  <si>
    <t>Rješeno stanje oborinske odvodnje</t>
  </si>
  <si>
    <t xml:space="preserve"> Program 1010:  Projekti strateškog razvoja i EU fondova</t>
  </si>
  <si>
    <t xml:space="preserve"> K.projekt K1010 01:  Razvojna strategija turizma i 
                                          studija utjecaja na okoliš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</si>
  <si>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</si>
  <si>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</si>
  <si>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>K1011 04</t>
  </si>
  <si>
    <t xml:space="preserve">  Kupnja nekret.na Trgu Marka Miličića-tržnica</t>
  </si>
  <si>
    <t xml:space="preserve"> K projekt K1011 04: Kupnja nekretnine na 
                                Trgu Marka Miličića-tržnica
                                </t>
  </si>
  <si>
    <t xml:space="preserve"> K.projekt K1011 06: Izgradnja nove benzinske postaje</t>
  </si>
  <si>
    <t xml:space="preserve"> K projekt K1011 06: Izgradnja nove benzinske postaje
                                </t>
  </si>
  <si>
    <t>K1011 06</t>
  </si>
  <si>
    <t xml:space="preserve">  Izgradnja nove benzinske postaje</t>
  </si>
  <si>
    <t>Tehnička dokumentacija za novu benzinsku postaju</t>
  </si>
  <si>
    <t>Izrada tehničke dokumentacije</t>
  </si>
  <si>
    <t>Stvoreni uvjeti za mjesto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</si>
  <si>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</si>
  <si>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</si>
  <si>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</si>
  <si>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>K1014 05</t>
  </si>
  <si>
    <t>Uređenje glavnog trga</t>
  </si>
  <si>
    <t>Uređen glavni trg</t>
  </si>
  <si>
    <t xml:space="preserve">  Uređenje Trga Sv. Stjepana</t>
  </si>
  <si>
    <t>Uređenje javne površine</t>
  </si>
  <si>
    <t xml:space="preserve"> Aktivnost A1015 03: Održavanje grad.groblja i mrtvačnica              </t>
  </si>
  <si>
    <t xml:space="preserve"> K.projekt K1018 05: Dodat.ulaganje u nogomet.
                             igralište K.Luka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</si>
  <si>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</si>
  <si>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</si>
  <si>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</si>
  <si>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K.projekt K2001 02: Dodatno ulaganje na zgradi i dvorištu 
                     Dječjeg vrtića Hvar</t>
  </si>
  <si>
    <t xml:space="preserve">  Dodatna ulaganja na zgradi i dvorištu dječjeg 
  vrtića Hvar</t>
  </si>
  <si>
    <t xml:space="preserve"> T.projekt T 2001 03: Uređenje dječjeg igrališta vrtića</t>
  </si>
  <si>
    <t xml:space="preserve"> Aktivnost A1009 07:  Nabava materijala i edukacija 
                                           građana za odvajanje otpada</t>
  </si>
  <si>
    <t>* plan rashoda i izdataka *</t>
  </si>
  <si>
    <t>Viškovi-922</t>
  </si>
  <si>
    <t xml:space="preserve"> K.projekt K1006 04: Rekonstrukcija posl.objekta na Trgu Marka Miličića</t>
  </si>
  <si>
    <t xml:space="preserve">  Rekonstrukcija posl.objekta na Trgu Marka Miličića</t>
  </si>
  <si>
    <t xml:space="preserve"> K.projekt K101001: Razvojna strategija turizma i 
                              studija utjecaja na okoliš</t>
  </si>
  <si>
    <t xml:space="preserve">  Izrada razvojne strategije turizma i studija utjecaja 
          na okoliš</t>
  </si>
  <si>
    <t xml:space="preserve"> T.Projekt: Donacija DVD-U za nabavu autocisterne</t>
  </si>
  <si>
    <t>Novo vozilo autocisterna</t>
  </si>
  <si>
    <t xml:space="preserve"> T.Projekt T1009 02: Pomoć Komunalnom  za sanacija kom. odlagalištu i izgradnja reciklaž. dvorišta</t>
  </si>
  <si>
    <t xml:space="preserve"> Program1006:  Održavanje, dogradnja i adaptacija
                   poslovnih objekata</t>
  </si>
  <si>
    <t>Učinkovitije gašenje požara</t>
  </si>
  <si>
    <t xml:space="preserve"> T.projekt T1009 05: Pomoć Odvodnji za izgradnju kanalizacije</t>
  </si>
  <si>
    <t>383</t>
  </si>
  <si>
    <t>Kazne, penali i naknade štete</t>
  </si>
  <si>
    <t xml:space="preserve"> Kazne, penali i naknade štete</t>
  </si>
  <si>
    <t xml:space="preserve"> Porezi na imovinu</t>
  </si>
  <si>
    <t xml:space="preserve">   632</t>
  </si>
  <si>
    <t xml:space="preserve"> Pomoći od međunarodnih organizacija te institucija i tijela EU</t>
  </si>
  <si>
    <t xml:space="preserve"> Pomoći prorač.korisnicima iz proračuna koji im nije nadležan</t>
  </si>
  <si>
    <t>342</t>
  </si>
  <si>
    <t>423</t>
  </si>
  <si>
    <t xml:space="preserve"> Prijevozna sredstva</t>
  </si>
  <si>
    <t>5</t>
  </si>
  <si>
    <t xml:space="preserve"> IZDACI ZA FINANCIJSKU IMOVINU I OTPLATU ZAJMOVA</t>
  </si>
  <si>
    <t>54</t>
  </si>
  <si>
    <t xml:space="preserve"> IZDACI ZA OTPLATU GLAVNICE PRIMLJENIH KREDITA I ZAJMOVA</t>
  </si>
  <si>
    <t xml:space="preserve"> U K U P N O   R A S H O D I   I   IZDACI ( 3 + 4 +5 )</t>
  </si>
  <si>
    <t xml:space="preserve">   84</t>
  </si>
  <si>
    <t xml:space="preserve"> PRIMICI OD ZADUŽIVANJA</t>
  </si>
  <si>
    <t>Projekcija
za
2022. god.</t>
  </si>
  <si>
    <t>Prijevozna sredstva</t>
  </si>
  <si>
    <t xml:space="preserve"> Program 1002:  Prigodno kulturno-zabavni programi</t>
  </si>
  <si>
    <t xml:space="preserve"> Aktivnost A1004 02: Ostali financijski poslovi</t>
  </si>
  <si>
    <t>IZDACI ZA FINANCIJSKU IMOVINU I 
OTPLATU ZAJMOVA</t>
  </si>
  <si>
    <t>IZDACI ZA OTPLATU GLAVNICE PRIMLJENIH KREDITA I ZAJMOVA</t>
  </si>
  <si>
    <t>Kamate na primljene kredite i zajmove</t>
  </si>
  <si>
    <t xml:space="preserve"> Program 1006: Održavanje, dogradnja i adaptacija
                 poslovnih objekata</t>
  </si>
  <si>
    <t xml:space="preserve"> K.projekt K1007 03: Kupnja zemljišta za 
                                  poslovno-gospodarsku zonu</t>
  </si>
  <si>
    <t xml:space="preserve"> K.projekt K1009 03: Kupnja zemljišta za sanaciju 
  odlagališta,izgradnju reciklažnog dvorišta i sortirnice</t>
  </si>
  <si>
    <t xml:space="preserve"> T.projekt T1009 02:  Pomoć Komunalnom za sanaciju kom.
   Odlagališta,izgradnju reciklaž.dvorišta i sortirnice</t>
  </si>
  <si>
    <t xml:space="preserve"> K.projekt K1011 02:  Planovi i projekti prostor.uređenja</t>
  </si>
  <si>
    <t xml:space="preserve"> Program 1014: Izgradnja i održavanje površina javne namjene</t>
  </si>
  <si>
    <t xml:space="preserve"> Aktivnost A1014 01: Čišćenje i održavanje površina 
                                   javne namjene                        </t>
  </si>
  <si>
    <t xml:space="preserve"> K.projekt K1014 03: Izgradnja površina javne namjene</t>
  </si>
  <si>
    <t xml:space="preserve"> Program 1016: Održavanje i gospodarenje obal.pojasom</t>
  </si>
  <si>
    <t xml:space="preserve"> Aktivnost A1023 04: Pomoć udrugama osoba s 
invaliditetom te udrugama u području zdr.skrbi</t>
  </si>
  <si>
    <t xml:space="preserve"> GLAVA 00104:  USTANOVA U KULTURI</t>
  </si>
  <si>
    <t xml:space="preserve"> Program 4001:  Kulturna djelanost</t>
  </si>
  <si>
    <t xml:space="preserve">Rashodi poslovanja, rashodi za nabavu nefinancijske imovine i za financijsku imovinu i otplatu zajmova </t>
  </si>
  <si>
    <t xml:space="preserve"> K.projekt K1019 10: Dodatna ulaganja na gradskoj Loggi
                                   i kuli sat</t>
  </si>
  <si>
    <t>2022.</t>
  </si>
  <si>
    <t xml:space="preserve"> 5</t>
  </si>
  <si>
    <t xml:space="preserve"> U K U P N O   R A S H O D I   I IZDACI   ( 3 + 4 + 5 )</t>
  </si>
  <si>
    <t>Projekcija
za 2022.</t>
  </si>
  <si>
    <t xml:space="preserve"> Program1007: Poticaj razvoju poduzetništva</t>
  </si>
  <si>
    <t>K.projekt K1007 03: Kupnja zemljišta za poslovno-gospodarsku zonu</t>
  </si>
  <si>
    <t>K1007 03</t>
  </si>
  <si>
    <t>Kupnja zemljišta za poslovno-gospodarsku zonu</t>
  </si>
  <si>
    <t>Uspostava gospodarsko-
poslovne zone</t>
  </si>
  <si>
    <t>Kupnja zemljišta</t>
  </si>
  <si>
    <t>Uspostava gosp.-
posl.zone</t>
  </si>
  <si>
    <t xml:space="preserve"> Bolja prom.regulacija 
i infrastruktura</t>
  </si>
  <si>
    <t xml:space="preserve"> Krpanje rupa i postava
 prometnih znakova i
opreme</t>
  </si>
  <si>
    <t xml:space="preserve"> Bolja prometna 
povezanost</t>
  </si>
  <si>
    <t xml:space="preserve"> K.projekt K1009 03: Kupnja zemljišta za sanac.odlagališta i 
 izgradnju reciklažnog dvorišta i sortirnice</t>
  </si>
  <si>
    <t>Prohodnost ulica i spriječavanje poplava</t>
  </si>
  <si>
    <t xml:space="preserve"> K.projekt K1010 02:  Projekt pametnog grada</t>
  </si>
  <si>
    <t xml:space="preserve">  Projekt pametnog grada</t>
  </si>
  <si>
    <t xml:space="preserve"> Sređivanje evidencije
 nekretnina</t>
  </si>
  <si>
    <t>Povećanje prihoda od naknada</t>
  </si>
  <si>
    <t xml:space="preserve"> Povećanje pokrivenosti
 led javnom rasvjetom</t>
  </si>
  <si>
    <t xml:space="preserve"> Ušteda utroška 
el.energije </t>
  </si>
  <si>
    <t xml:space="preserve">  Izgradnja  površina javne namjene</t>
  </si>
  <si>
    <t xml:space="preserve"> K.projekt K1019 10: Dodatno ulaganje na gradskoj Loggi 
i kuli sat</t>
  </si>
  <si>
    <t xml:space="preserve">  Dodatna ulaganja na gradskoj Loggi i kuli sat</t>
  </si>
  <si>
    <t xml:space="preserve"> Radovi na izgradnji
 kanalizacije
</t>
  </si>
  <si>
    <t>Razvoj sustava javne odvodnje</t>
  </si>
  <si>
    <t>T.Projekt T1006 05:Uređenje zgrade stare škole u Velom Grablju</t>
  </si>
  <si>
    <t xml:space="preserve">              PRIHODI OD PRODAJE NEFINANCIJSKE IMOVINE</t>
  </si>
  <si>
    <t xml:space="preserve">              RASHODI ZA NABAVU NEFINANCIJSKE IMOVINE</t>
  </si>
  <si>
    <t xml:space="preserve">        UKUPAN DONOS VIŠKA/MANJKA IZ PRETHODNE (IH) GODINE</t>
  </si>
  <si>
    <t xml:space="preserve">        B.  RAČUN  FINANCIRANJA:</t>
  </si>
  <si>
    <t xml:space="preserve">              NETO  FINANCIRANJE</t>
  </si>
  <si>
    <t xml:space="preserve">        VIŠAK/MANJAK+ NETO FINANCIRANJE</t>
  </si>
  <si>
    <t>GRADA HVARA ZA 2021. GODINU</t>
  </si>
  <si>
    <t>I PROJEKCIJE ZA 2022. I 2023. GODINU</t>
  </si>
  <si>
    <t>Proračun grada Hvara za 2021. godinu sastoji se od:</t>
  </si>
  <si>
    <t>Plan za
2020.god.</t>
  </si>
  <si>
    <t>PLAN ZA 2021.god.</t>
  </si>
  <si>
    <t>Računu rashoda i izdataka za 2021. godinu, kako slijedi:</t>
  </si>
  <si>
    <t>2. Dopuna modela financijskog plana za 2021. godinu - plan prihoda i primitaka,</t>
  </si>
  <si>
    <t>3. Dopuna modela financijskog plana za 2021. godinu - plan rashoda i izdataka,</t>
  </si>
  <si>
    <t>4. Dopuna modela financijskog plana za 2022. i 2023. godinu - plan prihoda i primitaka,</t>
  </si>
  <si>
    <t>5. Dopuna projekcije rashoda i izdataka za 2022. i 2023. godinu,</t>
  </si>
  <si>
    <t>6. Plan razvojnih programa - investicije 2021-2023,</t>
  </si>
  <si>
    <t>7. Plan razvojnih programa - kapitalne pomoći 2021-2023.</t>
  </si>
  <si>
    <t xml:space="preserve">   83</t>
  </si>
  <si>
    <t xml:space="preserve"> PRIMICI OD PRODAJE DIONICA I UDJELA U GLAVNICI</t>
  </si>
  <si>
    <t xml:space="preserve">   832</t>
  </si>
  <si>
    <t xml:space="preserve"> Primici od prodaje dionica i udjela u glavnici
 trgovačkih društava u javnom sektoru
</t>
  </si>
  <si>
    <t xml:space="preserve">   842</t>
  </si>
  <si>
    <t xml:space="preserve"> Pomoći proračunu iz drugih proračuna</t>
  </si>
  <si>
    <t xml:space="preserve"> Pomoći temeljem prijenosa EU sredstava</t>
  </si>
  <si>
    <t xml:space="preserve"> PRIHODI OD UPRAVNIH I ADMINISTRATIVNIH PRISTOJBI,PRISTOJBI PO 
 POSEBNIM PROPISIMA I NAKNADA</t>
  </si>
  <si>
    <t xml:space="preserve"> PRIHODI OD PRODAJE PROIZVODA I ROBE TE PRUŽENIH 
 USLUGA I PRIHODI OD DONACIJA</t>
  </si>
  <si>
    <t xml:space="preserve"> Prihodi od prodaje proizvoda i robe i pruženih usluga</t>
  </si>
  <si>
    <t xml:space="preserve"> Donacije od pravnih i fizičkih osoba izvan općeg proračuna</t>
  </si>
  <si>
    <t xml:space="preserve"> PRIHODI OD PRODAJE NEPROIZVEDENE DUGOTRAJNE IMOVINE</t>
  </si>
  <si>
    <t xml:space="preserve"> Prihodi od prodaje materijalne imovine- prirodnih bogastava</t>
  </si>
  <si>
    <t xml:space="preserve"> PRIHODI OD PRODAJE PROIZVEDENE DUGOTRAJNE IMOVINE</t>
  </si>
  <si>
    <t xml:space="preserve"> Primljeni krediti i zajmovi od kreditnih i ostalih financijskih institucija 
 u javnom sektoru </t>
  </si>
  <si>
    <t xml:space="preserve"> Kamate za primljene kredite i zajmove</t>
  </si>
  <si>
    <t xml:space="preserve"> Subvencije trgovačkim društvima, zadrugama, poljoprivrednicima i 
 obrtnicima izvan javnog sektora</t>
  </si>
  <si>
    <t xml:space="preserve"> POMOĆI DANE U INOZEMEMSTVO I UNUTAR OPĆEG PRORAČUNA</t>
  </si>
  <si>
    <t xml:space="preserve"> Pomoći proračunskim korisnicima drugih proračuna</t>
  </si>
  <si>
    <t xml:space="preserve"> NAKNADE GRAĐANIMA I KUĆANSTVIMA NA TEMELJU 
 OSIGURANJA I  DRUGE NAKNADE</t>
  </si>
  <si>
    <t xml:space="preserve"> Ostale naknade građanima i kućanstvima iz proračuna</t>
  </si>
  <si>
    <t xml:space="preserve"> RASHODI ZA NABAVU NEPROIZVENE DUGOTRAJNE IMOVINE</t>
  </si>
  <si>
    <t xml:space="preserve"> RASHODI ZA NABAVU PROIZVEDENE DUGOTRAJNE IMOVINE</t>
  </si>
  <si>
    <t xml:space="preserve"> RASHODI ZA NABAVU PLEMENITIH METALA I OSTALIH 
 POHRANJENIH VRIJEDNOSTI</t>
  </si>
  <si>
    <t xml:space="preserve"> RASHODI ZA DODATNA ULAGANJA NA NEFINANCIJSKOJ IMOVINI</t>
  </si>
  <si>
    <t>Otplate glavnice primljenih kredita i zajmova od kreditnih i ostalih 
financijskih institucija u javnom sektoru</t>
  </si>
  <si>
    <t>542</t>
  </si>
  <si>
    <t>Subvencije trg.društvima, zadrugama i 
poljoprivrednicima  i obrtnicima  
izvan javnog sektora</t>
  </si>
  <si>
    <t>Plan za
2020. god.</t>
  </si>
  <si>
    <t>PLAN ZA
2021. god.</t>
  </si>
  <si>
    <t>I Z V O R I     F I N A N C I R A N J A   za   2021. god.</t>
  </si>
  <si>
    <t>Prihodi 
od prodaje
nefinancijske
imovine</t>
  </si>
  <si>
    <t>Namjenski
primici</t>
  </si>
  <si>
    <t>Projekcija
za
2023. god.</t>
  </si>
  <si>
    <t>OTPLATE GLAVNICE PRIMLJENIH KREDITA I 
ZAJMOVA OD KREDITNIH I OSTALIH FIN.INSTITUCIJA
U JAVNOM SEKTORU</t>
  </si>
  <si>
    <t xml:space="preserve"> K.projekt K1013 03:  Rekonstrukcija i modrnizacije</t>
  </si>
  <si>
    <t xml:space="preserve"> K.projekt K1018 06: Izgradnja sportske judo dvorane u Općini Jelsa
                             </t>
  </si>
  <si>
    <t>3</t>
  </si>
  <si>
    <t>POMOĆI DANE U INOZEMSTVO I UNUTAR OPĆEG PRORAČUNA</t>
  </si>
  <si>
    <t xml:space="preserve"> K.projekt K3001 03: Izgradnja nove knjižnice</t>
  </si>
  <si>
    <t>RASHODI ZA NABAVU NEPROIZ.DUG.IMOVINE</t>
  </si>
  <si>
    <t>412</t>
  </si>
  <si>
    <t>Nematerijalna imovina</t>
  </si>
  <si>
    <t xml:space="preserve">Nematerijalna imovina </t>
  </si>
  <si>
    <t xml:space="preserve">   RAZDJEL  001:   PREDSTAVNIČKA I IZVRŠNA TIJELA GRADA
   TE PRORAČUNSKI KORISNICI GRAD.PRORAČ.</t>
  </si>
  <si>
    <t xml:space="preserve"> Aktivnost A1004 01: Izdaci po kreditima i jamstvima</t>
  </si>
  <si>
    <t>547</t>
  </si>
  <si>
    <t>OTPLATA GLAVNICE PRIMLJENIH ZAJMOVA 
OD DRUGIH RAZINA VLASTI</t>
  </si>
  <si>
    <t xml:space="preserve"> Aktivnost A1005 05: Usluge sudstva, policije i pomoć komunalnog
                                   redarstva</t>
  </si>
  <si>
    <t xml:space="preserve"> K.projekt K1006 02: Adaptacija i dogradnja zgrade u ulici Antifašizma 10</t>
  </si>
  <si>
    <t>PLAN  ZA
2021. GOD.</t>
  </si>
  <si>
    <t>Otplate glavnice primljenih zajmova od državnog proračuna</t>
  </si>
  <si>
    <t xml:space="preserve">projektima u posebnom dijelu Proračuna za 2021. godinu kako slijedi: </t>
  </si>
  <si>
    <t>2023.</t>
  </si>
  <si>
    <t>DOPUNA MODELA FINANCIJSKOG PLANA ZA 2022.  I  2023. GODINU</t>
  </si>
  <si>
    <t>DOPUNA MODELA FINANCIJSKOG PLANA ZA 2021. GODINU</t>
  </si>
  <si>
    <t>DOPUNA MODELA FINANCIJSKOG PLANA ZA 2021 GODINU</t>
  </si>
  <si>
    <t xml:space="preserve"> Aktivnost A4001 01: Stručna, administ. i izvršna tijela ustanove</t>
  </si>
  <si>
    <t xml:space="preserve"> za 2022. i 2023. godinu</t>
  </si>
  <si>
    <t xml:space="preserve"> K.projekt K1013 03: Rekonstrukcija i modernizacija javne rasvjete</t>
  </si>
  <si>
    <t>K1013 03</t>
  </si>
  <si>
    <t>Rekonstrukcija i modernizacija javne rasvjete</t>
  </si>
  <si>
    <t>K3001 03</t>
  </si>
  <si>
    <t>Izgradnja nove knjižnice</t>
  </si>
  <si>
    <t>Trajni smještaj gradske knjižnice</t>
  </si>
  <si>
    <t>Radovi na izgradnji</t>
  </si>
  <si>
    <t>Novouređena knjižnica</t>
  </si>
  <si>
    <t xml:space="preserve"> K.projekt A1006 02: Adaptacija i dograd. zgrade u 
 Ulici Antifašizma 10</t>
  </si>
  <si>
    <t>PLAN RAZVOJNIH PROGRAMA - INVESTICIJE 2021-2023</t>
  </si>
  <si>
    <t>Plan
za 2021.</t>
  </si>
  <si>
    <t>Projekcija
za 2023.</t>
  </si>
  <si>
    <t xml:space="preserve">              UKUPNI PRIHODI, PRIMICI I VIŠKOVI</t>
  </si>
  <si>
    <t xml:space="preserve">              UKUPNI RASHODI I IZDACI</t>
  </si>
  <si>
    <t xml:space="preserve">  Izgradnja sportsko-rekreac.terena </t>
  </si>
  <si>
    <t>Modernizacija uredske opreme</t>
  </si>
  <si>
    <t xml:space="preserve"> Nabava uredske
 opreme i programa </t>
  </si>
  <si>
    <t xml:space="preserve"> Poboljšani uvjeti rada
 i opremljenost ureda</t>
  </si>
  <si>
    <t xml:space="preserve"> Povećanje pokrivenosti
 rasvjetne mreže</t>
  </si>
  <si>
    <t xml:space="preserve"> Postava novih rasvjetnih tijela</t>
  </si>
  <si>
    <t xml:space="preserve"> Bolja pokrivenost javnom rasvjetom</t>
  </si>
  <si>
    <t xml:space="preserve"> Postava novih led 
 rasvjetnih tijela</t>
  </si>
  <si>
    <t xml:space="preserve"> Dokumentacija za izgradnju
 lučice
 </t>
  </si>
  <si>
    <t>Izgradnja sportsko-rekreac. objekata</t>
  </si>
  <si>
    <t>Uređenje sportsko-rekreac. objekata (Tenis i dj.igrališta)</t>
  </si>
  <si>
    <t xml:space="preserve"> Radovi na projektima
  i uređenju objekata</t>
  </si>
  <si>
    <t xml:space="preserve"> Uređen i funkcionalan prostor spor.terena 
 Tenis</t>
  </si>
  <si>
    <t xml:space="preserve"> Dovođenje u funkciju
 i  sanacija zgrade Arsenala
 s Fontikom</t>
  </si>
  <si>
    <t xml:space="preserve"> Sanirani i funkcionalna
 zgrada Arsenala  s Fontikom</t>
  </si>
  <si>
    <t xml:space="preserve"> Dovođenje u funkciju 
 i  sanacija objekta</t>
  </si>
  <si>
    <t xml:space="preserve"> Dovođenje u funkciju
 i  sanacija objekta</t>
  </si>
  <si>
    <t>Plaćanje rata 
leasinga</t>
  </si>
  <si>
    <t>P R O R A Č U N A</t>
  </si>
  <si>
    <t>PLAN RAZVOJNIH PROGRAMA - KAPITALNE POMOĆI 2021-2023</t>
  </si>
  <si>
    <t xml:space="preserve"> Aktivnost A1018 02: Donacije sportskoj zajednici</t>
  </si>
  <si>
    <t xml:space="preserve">        VIŠAK/MANJAK IZ PRETHODNE (IH) GODINE KOJI ĆE SE 
        POKRITI/RASPOREDITI</t>
  </si>
  <si>
    <t>Namjenski primici (zajmovi)</t>
  </si>
  <si>
    <t>Prihodi od prodaje
 nefinanc.
imovine</t>
  </si>
  <si>
    <t>Namjenski primici 
(Zajmovi)</t>
  </si>
  <si>
    <t>Grada Hvara ("Službeni glasnik Grada Hvara" br. : 3/18 i 10/18) Gradsko vijeće Grada Hvara na 51. sjednici</t>
  </si>
  <si>
    <t>održanoj dana 10. prosinca 2020. godine  d o n o s i:</t>
  </si>
  <si>
    <t>KLASA: 400-01/20-01/31</t>
  </si>
  <si>
    <t>URBROJ: 2128/01-02-20-02</t>
  </si>
  <si>
    <t>Hvar,10. prosinca, 2020.godine</t>
  </si>
  <si>
    <t xml:space="preserve">u ukupnoj svoti od  36.435.350,00 kuna raspoređuju se po nositeljima, korisnicima, programima, aktivnostima i </t>
  </si>
  <si>
    <t>Hvar, 10. prosinca, 2020. god.</t>
  </si>
  <si>
    <t xml:space="preserve">     Ovaj Proračun objavit će se u "Službenom glasniku Grada Hvara", a stupa na snagu</t>
  </si>
  <si>
    <t>1.siječnja 2021.godine.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</si>
</sst>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7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name val="Baskerville Old Face"/>
      <family val="1"/>
    </font>
    <font>
      <sz val="11"/>
      <name val="Baskerville Old Face"/>
      <family val="1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i/>
      <sz val="14"/>
      <name val="Arial"/>
      <family val="2"/>
    </font>
    <font>
      <b/>
      <i/>
      <sz val="14"/>
      <name val="Baskerville Old Face"/>
      <family val="1"/>
    </font>
    <font>
      <sz val="18"/>
      <name val="Algerian"/>
      <family val="5"/>
    </font>
    <font>
      <i/>
      <sz val="9"/>
      <name val="Arial Narrow"/>
      <family val="2"/>
    </font>
    <font>
      <b/>
      <sz val="8"/>
      <color indexed="10"/>
      <name val="Arial"/>
      <family val="2"/>
    </font>
    <font>
      <sz val="8"/>
      <name val="Agency FB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b/>
      <sz val="7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0" fillId="20" borderId="1" applyNumberFormat="0" applyFont="0" applyAlignment="0" applyProtection="0"/>
    <xf numFmtId="0" fontId="61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2" fillId="28" borderId="2" applyNumberFormat="0" applyAlignment="0" applyProtection="0"/>
    <xf numFmtId="0" fontId="63" fillId="28" borderId="3" applyNumberFormat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31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left" indent="1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3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indent="1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 indent="1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5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5" fillId="35" borderId="12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left" indent="1"/>
    </xf>
    <xf numFmtId="0" fontId="25" fillId="0" borderId="10" xfId="0" applyFont="1" applyBorder="1" applyAlignment="1">
      <alignment horizontal="left" indent="1"/>
    </xf>
    <xf numFmtId="3" fontId="25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NumberFormat="1" applyFont="1" applyBorder="1" applyAlignment="1">
      <alignment horizontal="left" inden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 indent="1"/>
    </xf>
    <xf numFmtId="3" fontId="25" fillId="0" borderId="0" xfId="0" applyNumberFormat="1" applyFont="1" applyBorder="1" applyAlignment="1">
      <alignment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5" fillId="12" borderId="10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2" fillId="38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25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33" borderId="10" xfId="0" applyFont="1" applyFill="1" applyBorder="1" applyAlignment="1">
      <alignment/>
    </xf>
    <xf numFmtId="3" fontId="33" fillId="0" borderId="10" xfId="0" applyNumberFormat="1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0" fontId="25" fillId="0" borderId="0" xfId="0" applyFont="1" applyBorder="1" applyAlignment="1">
      <alignment horizontal="left" inden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 indent="1"/>
    </xf>
    <xf numFmtId="0" fontId="35" fillId="0" borderId="10" xfId="0" applyFont="1" applyBorder="1" applyAlignment="1">
      <alignment/>
    </xf>
    <xf numFmtId="3" fontId="35" fillId="38" borderId="11" xfId="0" applyNumberFormat="1" applyFont="1" applyFill="1" applyBorder="1" applyAlignment="1">
      <alignment vertical="center"/>
    </xf>
    <xf numFmtId="3" fontId="35" fillId="13" borderId="14" xfId="0" applyNumberFormat="1" applyFont="1" applyFill="1" applyBorder="1" applyAlignment="1">
      <alignment vertical="center"/>
    </xf>
    <xf numFmtId="3" fontId="16" fillId="0" borderId="10" xfId="0" applyNumberFormat="1" applyFont="1" applyBorder="1" applyAlignment="1">
      <alignment vertical="center" wrapText="1"/>
    </xf>
    <xf numFmtId="3" fontId="35" fillId="19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 indent="1"/>
    </xf>
    <xf numFmtId="0" fontId="38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left" indent="1"/>
    </xf>
    <xf numFmtId="0" fontId="25" fillId="0" borderId="12" xfId="0" applyFont="1" applyBorder="1" applyAlignment="1">
      <alignment horizontal="left" indent="1"/>
    </xf>
    <xf numFmtId="0" fontId="14" fillId="0" borderId="10" xfId="0" applyFont="1" applyBorder="1" applyAlignment="1">
      <alignment horizontal="left" indent="1"/>
    </xf>
    <xf numFmtId="0" fontId="14" fillId="0" borderId="10" xfId="0" applyFont="1" applyBorder="1" applyAlignment="1">
      <alignment horizontal="left" wrapText="1" indent="1"/>
    </xf>
    <xf numFmtId="0" fontId="39" fillId="0" borderId="10" xfId="0" applyFont="1" applyBorder="1" applyAlignment="1">
      <alignment horizontal="left" wrapText="1" inden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left"/>
    </xf>
    <xf numFmtId="49" fontId="2" fillId="13" borderId="16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8" fillId="34" borderId="16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49" fontId="8" fillId="33" borderId="16" xfId="0" applyNumberFormat="1" applyFont="1" applyFill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3" borderId="16" xfId="0" applyNumberFormat="1" applyFont="1" applyFill="1" applyBorder="1" applyAlignment="1">
      <alignment wrapText="1"/>
    </xf>
    <xf numFmtId="49" fontId="8" fillId="33" borderId="12" xfId="0" applyNumberFormat="1" applyFont="1" applyFill="1" applyBorder="1" applyAlignment="1">
      <alignment/>
    </xf>
    <xf numFmtId="0" fontId="2" fillId="38" borderId="16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/>
    </xf>
    <xf numFmtId="49" fontId="17" fillId="33" borderId="16" xfId="0" applyNumberFormat="1" applyFont="1" applyFill="1" applyBorder="1" applyAlignment="1">
      <alignment horizontal="left"/>
    </xf>
    <xf numFmtId="49" fontId="17" fillId="33" borderId="12" xfId="0" applyNumberFormat="1" applyFont="1" applyFill="1" applyBorder="1" applyAlignment="1">
      <alignment horizontal="left"/>
    </xf>
    <xf numFmtId="49" fontId="17" fillId="33" borderId="16" xfId="0" applyNumberFormat="1" applyFont="1" applyFill="1" applyBorder="1" applyAlignment="1">
      <alignment horizontal="left" wrapText="1"/>
    </xf>
    <xf numFmtId="0" fontId="8" fillId="34" borderId="16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49" fontId="8" fillId="33" borderId="16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/>
    </xf>
    <xf numFmtId="49" fontId="2" fillId="13" borderId="16" xfId="0" applyNumberFormat="1" applyFont="1" applyFill="1" applyBorder="1" applyAlignment="1">
      <alignment horizontal="left" vertical="center"/>
    </xf>
    <xf numFmtId="49" fontId="2" fillId="13" borderId="12" xfId="0" applyNumberFormat="1" applyFont="1" applyFill="1" applyBorder="1" applyAlignment="1">
      <alignment horizontal="left" vertical="center"/>
    </xf>
    <xf numFmtId="49" fontId="40" fillId="33" borderId="16" xfId="0" applyNumberFormat="1" applyFont="1" applyFill="1" applyBorder="1" applyAlignment="1">
      <alignment horizontal="left"/>
    </xf>
    <xf numFmtId="49" fontId="40" fillId="33" borderId="12" xfId="0" applyNumberFormat="1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32" fillId="33" borderId="10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49" fontId="36" fillId="33" borderId="10" xfId="0" applyNumberFormat="1" applyFont="1" applyFill="1" applyBorder="1" applyAlignment="1">
      <alignment horizontal="left"/>
    </xf>
    <xf numFmtId="0" fontId="3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left"/>
    </xf>
    <xf numFmtId="49" fontId="32" fillId="33" borderId="10" xfId="0" applyNumberFormat="1" applyFont="1" applyFill="1" applyBorder="1" applyAlignment="1">
      <alignment horizontal="left" wrapText="1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7"/>
  <sheetViews>
    <sheetView tabSelected="1" zoomScale="140" zoomScaleNormal="140" zoomScalePageLayoutView="0" workbookViewId="0" topLeftCell="A157">
      <selection activeCell="A171" sqref="A171"/>
    </sheetView>
  </sheetViews>
  <sheetFormatPr defaultColWidth="9.140625" defaultRowHeight="12.75"/>
  <cols>
    <col min="1" max="1" width="9.57421875" style="12" customWidth="1"/>
    <col min="2" max="2" width="54.8515625" style="12" customWidth="1"/>
    <col min="3" max="4" width="11.7109375" style="12" customWidth="1"/>
    <col min="5" max="16384" width="9.140625" style="12" customWidth="1"/>
  </cols>
  <sheetData>
    <row r="1" s="107" customFormat="1" ht="25.5" customHeight="1">
      <c r="A1" s="107" t="s">
        <v>391</v>
      </c>
    </row>
    <row r="2" s="107" customFormat="1" ht="15" customHeight="1">
      <c r="A2" s="107" t="s">
        <v>792</v>
      </c>
    </row>
    <row r="3" s="107" customFormat="1" ht="15" customHeight="1">
      <c r="A3" s="107" t="s">
        <v>793</v>
      </c>
    </row>
    <row r="4" ht="28.5" customHeight="1">
      <c r="B4" s="172"/>
    </row>
    <row r="5" spans="1:4" ht="30" customHeight="1">
      <c r="A5" s="179" t="s">
        <v>785</v>
      </c>
      <c r="B5" s="179"/>
      <c r="C5" s="179"/>
      <c r="D5" s="179"/>
    </row>
    <row r="6" spans="1:4" ht="21" customHeight="1">
      <c r="A6" s="180" t="s">
        <v>682</v>
      </c>
      <c r="B6" s="180"/>
      <c r="C6" s="180"/>
      <c r="D6" s="180"/>
    </row>
    <row r="7" spans="1:4" ht="18" customHeight="1">
      <c r="A7" s="181" t="s">
        <v>683</v>
      </c>
      <c r="B7" s="181"/>
      <c r="C7" s="181"/>
      <c r="D7" s="181"/>
    </row>
    <row r="8" spans="1:2" ht="18" customHeight="1">
      <c r="A8" s="19"/>
      <c r="B8" s="19"/>
    </row>
    <row r="9" ht="27" customHeight="1">
      <c r="A9" s="60" t="s">
        <v>114</v>
      </c>
    </row>
    <row r="11" spans="1:4" ht="16.5" customHeight="1">
      <c r="A11" s="177" t="s">
        <v>172</v>
      </c>
      <c r="B11" s="177"/>
      <c r="C11" s="177"/>
      <c r="D11" s="177"/>
    </row>
    <row r="13" ht="16.5" customHeight="1">
      <c r="A13" s="107" t="s">
        <v>684</v>
      </c>
    </row>
    <row r="14" ht="6" customHeight="1"/>
    <row r="15" spans="1:4" ht="27" customHeight="1">
      <c r="A15" s="182" t="s">
        <v>133</v>
      </c>
      <c r="B15" s="183"/>
      <c r="C15" s="88" t="s">
        <v>685</v>
      </c>
      <c r="D15" s="88" t="s">
        <v>686</v>
      </c>
    </row>
    <row r="16" spans="1:4" ht="18" customHeight="1">
      <c r="A16" s="13" t="s">
        <v>130</v>
      </c>
      <c r="B16" s="13"/>
      <c r="C16" s="37">
        <f>C47</f>
        <v>29229550</v>
      </c>
      <c r="D16" s="37">
        <f>D47</f>
        <v>31501800</v>
      </c>
    </row>
    <row r="17" spans="1:4" ht="18" customHeight="1">
      <c r="A17" s="13" t="s">
        <v>676</v>
      </c>
      <c r="B17" s="13"/>
      <c r="C17" s="37">
        <f>C72</f>
        <v>123000</v>
      </c>
      <c r="D17" s="37">
        <f>D72</f>
        <v>8000</v>
      </c>
    </row>
    <row r="18" spans="1:4" ht="18" customHeight="1">
      <c r="A18" s="14" t="s">
        <v>115</v>
      </c>
      <c r="B18" s="14"/>
      <c r="C18" s="23">
        <f>SUM(C16:C17)</f>
        <v>29352550</v>
      </c>
      <c r="D18" s="23">
        <f>SUM(D16:D17)</f>
        <v>31509800</v>
      </c>
    </row>
    <row r="19" spans="1:4" ht="18" customHeight="1">
      <c r="A19" s="13" t="s">
        <v>131</v>
      </c>
      <c r="B19" s="13"/>
      <c r="C19" s="37">
        <f>C89</f>
        <v>25696850</v>
      </c>
      <c r="D19" s="37">
        <f>D89</f>
        <v>25505700</v>
      </c>
    </row>
    <row r="20" spans="1:4" ht="18" customHeight="1">
      <c r="A20" s="13" t="s">
        <v>677</v>
      </c>
      <c r="B20" s="13"/>
      <c r="C20" s="37">
        <f>C116</f>
        <v>14588650</v>
      </c>
      <c r="D20" s="37">
        <f>D116</f>
        <v>10909650</v>
      </c>
    </row>
    <row r="21" spans="1:4" ht="18" customHeight="1">
      <c r="A21" s="14" t="s">
        <v>132</v>
      </c>
      <c r="B21" s="14"/>
      <c r="C21" s="23">
        <f>SUM(C19:C20)</f>
        <v>40285500</v>
      </c>
      <c r="D21" s="23">
        <f>SUM(D19:D20)</f>
        <v>36415350</v>
      </c>
    </row>
    <row r="22" spans="1:4" ht="18" customHeight="1">
      <c r="A22" s="13" t="s">
        <v>116</v>
      </c>
      <c r="B22" s="13"/>
      <c r="C22" s="37">
        <f>C18-C21</f>
        <v>-10932950</v>
      </c>
      <c r="D22" s="37">
        <f>D18-D21</f>
        <v>-4905550</v>
      </c>
    </row>
    <row r="23" ht="19.5" customHeight="1"/>
    <row r="24" spans="1:4" ht="18" customHeight="1">
      <c r="A24" s="14" t="s">
        <v>678</v>
      </c>
      <c r="B24" s="14"/>
      <c r="C24" s="160">
        <v>11073058</v>
      </c>
      <c r="D24" s="160">
        <v>3345658</v>
      </c>
    </row>
    <row r="25" spans="1:4" ht="26.25" customHeight="1">
      <c r="A25" s="184" t="s">
        <v>788</v>
      </c>
      <c r="B25" s="185"/>
      <c r="C25" s="160">
        <v>7727400</v>
      </c>
      <c r="D25" s="160">
        <v>2220000</v>
      </c>
    </row>
    <row r="26" spans="1:4" ht="27" customHeight="1">
      <c r="A26" s="25" t="s">
        <v>679</v>
      </c>
      <c r="B26" s="26"/>
      <c r="C26" s="88" t="s">
        <v>685</v>
      </c>
      <c r="D26" s="88" t="s">
        <v>686</v>
      </c>
    </row>
    <row r="27" spans="1:4" ht="18" customHeight="1">
      <c r="A27" s="89" t="s">
        <v>231</v>
      </c>
      <c r="B27" s="13"/>
      <c r="C27" s="37">
        <f>C79</f>
        <v>3205550</v>
      </c>
      <c r="D27" s="37">
        <f>D79</f>
        <v>2705550</v>
      </c>
    </row>
    <row r="28" spans="1:4" ht="18" customHeight="1">
      <c r="A28" s="89" t="s">
        <v>16</v>
      </c>
      <c r="B28" s="13"/>
      <c r="C28" s="37">
        <f>C131</f>
        <v>0</v>
      </c>
      <c r="D28" s="37">
        <f>D131</f>
        <v>20000</v>
      </c>
    </row>
    <row r="29" spans="1:4" ht="18" customHeight="1">
      <c r="A29" s="14" t="s">
        <v>680</v>
      </c>
      <c r="B29" s="14"/>
      <c r="C29" s="23">
        <f>C27-C28</f>
        <v>3205550</v>
      </c>
      <c r="D29" s="23">
        <f>D27-D28</f>
        <v>2685550</v>
      </c>
    </row>
    <row r="30" spans="3:4" ht="21" customHeight="1">
      <c r="C30" s="22"/>
      <c r="D30" s="22"/>
    </row>
    <row r="31" spans="1:4" ht="18" customHeight="1">
      <c r="A31" s="14" t="s">
        <v>681</v>
      </c>
      <c r="B31" s="14"/>
      <c r="C31" s="23">
        <v>0</v>
      </c>
      <c r="D31" s="23">
        <v>0</v>
      </c>
    </row>
    <row r="32" spans="1:4" ht="18" customHeight="1">
      <c r="A32" s="14" t="s">
        <v>765</v>
      </c>
      <c r="B32" s="14"/>
      <c r="C32" s="23">
        <f>C18+C27+C25</f>
        <v>40285500</v>
      </c>
      <c r="D32" s="23">
        <f>D18+D27+D25</f>
        <v>36435350</v>
      </c>
    </row>
    <row r="33" spans="1:4" ht="18" customHeight="1">
      <c r="A33" s="14" t="s">
        <v>766</v>
      </c>
      <c r="B33" s="14"/>
      <c r="C33" s="23">
        <f>C21+C28</f>
        <v>40285500</v>
      </c>
      <c r="D33" s="23">
        <f>D21+D28</f>
        <v>36435350</v>
      </c>
    </row>
    <row r="34" ht="20.25" customHeight="1"/>
    <row r="35" ht="20.25" customHeight="1"/>
    <row r="36" ht="20.25" customHeight="1"/>
    <row r="37" ht="20.25" customHeight="1"/>
    <row r="38" ht="20.25" customHeight="1"/>
    <row r="39" ht="15.75" customHeight="1"/>
    <row r="40" spans="1:4" s="107" customFormat="1" ht="18" customHeight="1">
      <c r="A40" s="177" t="s">
        <v>185</v>
      </c>
      <c r="B40" s="177"/>
      <c r="C40" s="177"/>
      <c r="D40" s="177"/>
    </row>
    <row r="41" s="107" customFormat="1" ht="12"/>
    <row r="42" s="107" customFormat="1" ht="15" customHeight="1">
      <c r="A42" s="107" t="s">
        <v>6</v>
      </c>
    </row>
    <row r="43" s="107" customFormat="1" ht="15" customHeight="1">
      <c r="A43" s="107" t="s">
        <v>687</v>
      </c>
    </row>
    <row r="44" spans="1:2" ht="25.5" customHeight="1">
      <c r="A44" s="10" t="s">
        <v>14</v>
      </c>
      <c r="B44" s="10"/>
    </row>
    <row r="45" spans="3:4" ht="12" customHeight="1">
      <c r="C45" s="20"/>
      <c r="D45" s="90" t="s">
        <v>113</v>
      </c>
    </row>
    <row r="46" spans="1:4" ht="25.5" customHeight="1">
      <c r="A46" s="77" t="s">
        <v>112</v>
      </c>
      <c r="B46" s="118" t="s">
        <v>145</v>
      </c>
      <c r="C46" s="93" t="s">
        <v>685</v>
      </c>
      <c r="D46" s="93" t="s">
        <v>686</v>
      </c>
    </row>
    <row r="47" spans="1:4" ht="24" customHeight="1">
      <c r="A47" s="91" t="s">
        <v>134</v>
      </c>
      <c r="B47" s="92" t="s">
        <v>135</v>
      </c>
      <c r="C47" s="16">
        <f>C48+C52+C59+C62+C66+C69</f>
        <v>29229550</v>
      </c>
      <c r="D47" s="16">
        <f>D48+D52+D59+D62+D66+D69</f>
        <v>31501800</v>
      </c>
    </row>
    <row r="48" spans="1:4" ht="21" customHeight="1">
      <c r="A48" s="17" t="s">
        <v>136</v>
      </c>
      <c r="B48" s="14" t="s">
        <v>117</v>
      </c>
      <c r="C48" s="15">
        <f>C49+C50+C51</f>
        <v>9808000</v>
      </c>
      <c r="D48" s="15">
        <f>D49+D50+D51</f>
        <v>12885000</v>
      </c>
    </row>
    <row r="49" spans="1:4" s="22" customFormat="1" ht="18" customHeight="1">
      <c r="A49" s="68" t="s">
        <v>137</v>
      </c>
      <c r="B49" s="67" t="s">
        <v>315</v>
      </c>
      <c r="C49" s="69">
        <v>4448000</v>
      </c>
      <c r="D49" s="69">
        <v>5675000</v>
      </c>
    </row>
    <row r="50" spans="1:4" s="22" customFormat="1" ht="18" customHeight="1">
      <c r="A50" s="68" t="s">
        <v>138</v>
      </c>
      <c r="B50" s="67" t="s">
        <v>613</v>
      </c>
      <c r="C50" s="69">
        <v>4450000</v>
      </c>
      <c r="D50" s="69">
        <v>5400000</v>
      </c>
    </row>
    <row r="51" spans="1:4" s="22" customFormat="1" ht="18" customHeight="1">
      <c r="A51" s="68" t="s">
        <v>139</v>
      </c>
      <c r="B51" s="67" t="s">
        <v>316</v>
      </c>
      <c r="C51" s="69">
        <v>910000</v>
      </c>
      <c r="D51" s="69">
        <v>1810000</v>
      </c>
    </row>
    <row r="52" spans="1:4" ht="21" customHeight="1">
      <c r="A52" s="17" t="s">
        <v>140</v>
      </c>
      <c r="B52" s="14" t="s">
        <v>118</v>
      </c>
      <c r="C52" s="15">
        <f>SUM(C53:C58)</f>
        <v>8122000</v>
      </c>
      <c r="D52" s="15">
        <f>SUM(D53:D58)</f>
        <v>4445000</v>
      </c>
    </row>
    <row r="53" spans="1:4" s="22" customFormat="1" ht="18" customHeight="1">
      <c r="A53" s="68" t="s">
        <v>442</v>
      </c>
      <c r="B53" s="67" t="s">
        <v>443</v>
      </c>
      <c r="C53" s="69">
        <v>195000</v>
      </c>
      <c r="D53" s="69">
        <v>60000</v>
      </c>
    </row>
    <row r="54" spans="1:4" s="22" customFormat="1" ht="18" customHeight="1">
      <c r="A54" s="68" t="s">
        <v>614</v>
      </c>
      <c r="B54" s="67" t="s">
        <v>615</v>
      </c>
      <c r="C54" s="69">
        <v>0</v>
      </c>
      <c r="D54" s="69">
        <v>0</v>
      </c>
    </row>
    <row r="55" spans="1:4" s="22" customFormat="1" ht="18" customHeight="1">
      <c r="A55" s="68" t="s">
        <v>141</v>
      </c>
      <c r="B55" s="67" t="s">
        <v>699</v>
      </c>
      <c r="C55" s="69">
        <v>5374000</v>
      </c>
      <c r="D55" s="69">
        <v>585000</v>
      </c>
    </row>
    <row r="56" spans="1:4" s="22" customFormat="1" ht="18" customHeight="1">
      <c r="A56" s="68" t="s">
        <v>103</v>
      </c>
      <c r="B56" s="67" t="s">
        <v>317</v>
      </c>
      <c r="C56" s="69">
        <v>268000</v>
      </c>
      <c r="D56" s="69">
        <v>1700000</v>
      </c>
    </row>
    <row r="57" spans="1:4" s="22" customFormat="1" ht="18" customHeight="1">
      <c r="A57" s="68" t="s">
        <v>275</v>
      </c>
      <c r="B57" s="67" t="s">
        <v>616</v>
      </c>
      <c r="C57" s="69">
        <v>85000</v>
      </c>
      <c r="D57" s="69">
        <v>72000</v>
      </c>
    </row>
    <row r="58" spans="1:4" s="22" customFormat="1" ht="18" customHeight="1">
      <c r="A58" s="68" t="s">
        <v>403</v>
      </c>
      <c r="B58" s="67" t="s">
        <v>700</v>
      </c>
      <c r="C58" s="69">
        <v>2200000</v>
      </c>
      <c r="D58" s="69">
        <v>2028000</v>
      </c>
    </row>
    <row r="59" spans="1:4" ht="20.25" customHeight="1">
      <c r="A59" s="17" t="s">
        <v>142</v>
      </c>
      <c r="B59" s="14" t="s">
        <v>119</v>
      </c>
      <c r="C59" s="15">
        <f>C60+C61</f>
        <v>4470700</v>
      </c>
      <c r="D59" s="15">
        <f>D60+D61</f>
        <v>5424200</v>
      </c>
    </row>
    <row r="60" spans="1:4" s="22" customFormat="1" ht="18" customHeight="1">
      <c r="A60" s="68" t="s">
        <v>143</v>
      </c>
      <c r="B60" s="67" t="s">
        <v>318</v>
      </c>
      <c r="C60" s="69">
        <v>27200</v>
      </c>
      <c r="D60" s="69">
        <v>47200</v>
      </c>
    </row>
    <row r="61" spans="1:4" s="22" customFormat="1" ht="18" customHeight="1">
      <c r="A61" s="68" t="s">
        <v>144</v>
      </c>
      <c r="B61" s="67" t="s">
        <v>319</v>
      </c>
      <c r="C61" s="69">
        <v>4443500</v>
      </c>
      <c r="D61" s="69">
        <v>5377000</v>
      </c>
    </row>
    <row r="62" spans="1:4" ht="21" customHeight="1">
      <c r="A62" s="18" t="s">
        <v>146</v>
      </c>
      <c r="B62" s="162" t="s">
        <v>701</v>
      </c>
      <c r="C62" s="15">
        <f>C63+C64+C65</f>
        <v>4499250</v>
      </c>
      <c r="D62" s="15">
        <f>D63+D64+D65</f>
        <v>5480250</v>
      </c>
    </row>
    <row r="63" spans="1:4" s="22" customFormat="1" ht="18" customHeight="1">
      <c r="A63" s="70" t="s">
        <v>147</v>
      </c>
      <c r="B63" s="67" t="s">
        <v>320</v>
      </c>
      <c r="C63" s="69">
        <v>391000</v>
      </c>
      <c r="D63" s="69">
        <v>751000</v>
      </c>
    </row>
    <row r="64" spans="1:4" s="22" customFormat="1" ht="18" customHeight="1">
      <c r="A64" s="70" t="s">
        <v>148</v>
      </c>
      <c r="B64" s="67" t="s">
        <v>321</v>
      </c>
      <c r="C64" s="69">
        <v>608250</v>
      </c>
      <c r="D64" s="69">
        <v>929250</v>
      </c>
    </row>
    <row r="65" spans="1:4" s="22" customFormat="1" ht="18" customHeight="1">
      <c r="A65" s="70" t="s">
        <v>175</v>
      </c>
      <c r="B65" s="67" t="s">
        <v>322</v>
      </c>
      <c r="C65" s="69">
        <v>3500000</v>
      </c>
      <c r="D65" s="69">
        <v>3800000</v>
      </c>
    </row>
    <row r="66" spans="1:4" ht="23.25" customHeight="1">
      <c r="A66" s="18" t="s">
        <v>149</v>
      </c>
      <c r="B66" s="163" t="s">
        <v>702</v>
      </c>
      <c r="C66" s="15">
        <f>C67+C68</f>
        <v>2179600</v>
      </c>
      <c r="D66" s="15">
        <f>D67+D68</f>
        <v>3097350</v>
      </c>
    </row>
    <row r="67" spans="1:4" s="22" customFormat="1" ht="18" customHeight="1">
      <c r="A67" s="70" t="s">
        <v>150</v>
      </c>
      <c r="B67" s="67" t="s">
        <v>703</v>
      </c>
      <c r="C67" s="69">
        <v>1707600</v>
      </c>
      <c r="D67" s="69">
        <v>2743000</v>
      </c>
    </row>
    <row r="68" spans="1:4" s="22" customFormat="1" ht="18" customHeight="1">
      <c r="A68" s="70" t="s">
        <v>151</v>
      </c>
      <c r="B68" s="67" t="s">
        <v>704</v>
      </c>
      <c r="C68" s="69">
        <v>472000</v>
      </c>
      <c r="D68" s="69">
        <v>354350</v>
      </c>
    </row>
    <row r="69" spans="1:4" ht="21" customHeight="1">
      <c r="A69" s="18" t="s">
        <v>176</v>
      </c>
      <c r="B69" s="14" t="s">
        <v>177</v>
      </c>
      <c r="C69" s="15">
        <f>C70+C71</f>
        <v>150000</v>
      </c>
      <c r="D69" s="15">
        <f>D70+D71</f>
        <v>170000</v>
      </c>
    </row>
    <row r="70" spans="1:4" s="22" customFormat="1" ht="18" customHeight="1">
      <c r="A70" s="70" t="s">
        <v>178</v>
      </c>
      <c r="B70" s="67" t="s">
        <v>323</v>
      </c>
      <c r="C70" s="69">
        <v>105000</v>
      </c>
      <c r="D70" s="69">
        <v>120000</v>
      </c>
    </row>
    <row r="71" spans="1:4" s="22" customFormat="1" ht="18" customHeight="1">
      <c r="A71" s="70" t="s">
        <v>186</v>
      </c>
      <c r="B71" s="67" t="s">
        <v>324</v>
      </c>
      <c r="C71" s="69">
        <v>45000</v>
      </c>
      <c r="D71" s="69">
        <v>50000</v>
      </c>
    </row>
    <row r="72" spans="1:4" ht="23.25" customHeight="1">
      <c r="A72" s="94" t="s">
        <v>152</v>
      </c>
      <c r="B72" s="92" t="s">
        <v>120</v>
      </c>
      <c r="C72" s="16">
        <f>C73+C75</f>
        <v>123000</v>
      </c>
      <c r="D72" s="16">
        <f>D73+D75</f>
        <v>8000</v>
      </c>
    </row>
    <row r="73" spans="1:4" ht="21" customHeight="1">
      <c r="A73" s="18" t="s">
        <v>153</v>
      </c>
      <c r="B73" s="14" t="s">
        <v>705</v>
      </c>
      <c r="C73" s="15">
        <f>SUM(C74)</f>
        <v>115000</v>
      </c>
      <c r="D73" s="15">
        <f>SUM(D74)</f>
        <v>0</v>
      </c>
    </row>
    <row r="74" spans="1:4" s="22" customFormat="1" ht="18" customHeight="1">
      <c r="A74" s="70" t="s">
        <v>154</v>
      </c>
      <c r="B74" s="67" t="s">
        <v>706</v>
      </c>
      <c r="C74" s="69">
        <v>115000</v>
      </c>
      <c r="D74" s="69">
        <v>0</v>
      </c>
    </row>
    <row r="75" spans="1:4" ht="21" customHeight="1">
      <c r="A75" s="18" t="s">
        <v>155</v>
      </c>
      <c r="B75" s="14" t="s">
        <v>707</v>
      </c>
      <c r="C75" s="15">
        <f>SUM(C76+C77)</f>
        <v>8000</v>
      </c>
      <c r="D75" s="15">
        <f>SUM(D76+D77)</f>
        <v>8000</v>
      </c>
    </row>
    <row r="76" spans="1:4" s="22" customFormat="1" ht="18" customHeight="1">
      <c r="A76" s="70" t="s">
        <v>156</v>
      </c>
      <c r="B76" s="67" t="s">
        <v>325</v>
      </c>
      <c r="C76" s="69">
        <v>8000</v>
      </c>
      <c r="D76" s="69">
        <v>8000</v>
      </c>
    </row>
    <row r="77" spans="1:4" s="22" customFormat="1" ht="18" customHeight="1">
      <c r="A77" s="70" t="s">
        <v>196</v>
      </c>
      <c r="B77" s="67" t="s">
        <v>326</v>
      </c>
      <c r="C77" s="69">
        <v>0</v>
      </c>
      <c r="D77" s="69">
        <v>0</v>
      </c>
    </row>
    <row r="78" spans="1:4" ht="22.5" customHeight="1">
      <c r="A78" s="13"/>
      <c r="B78" s="95" t="s">
        <v>121</v>
      </c>
      <c r="C78" s="16">
        <f>C47+C72</f>
        <v>29352550</v>
      </c>
      <c r="D78" s="16">
        <f>D47+D72</f>
        <v>31509800</v>
      </c>
    </row>
    <row r="79" spans="1:4" ht="23.25" customHeight="1">
      <c r="A79" s="94" t="s">
        <v>197</v>
      </c>
      <c r="B79" s="92" t="s">
        <v>198</v>
      </c>
      <c r="C79" s="16">
        <f>C80+C82</f>
        <v>3205550</v>
      </c>
      <c r="D79" s="16">
        <f>D80+D82</f>
        <v>2705550</v>
      </c>
    </row>
    <row r="80" spans="1:4" ht="21" customHeight="1">
      <c r="A80" s="18" t="s">
        <v>694</v>
      </c>
      <c r="B80" s="14" t="s">
        <v>695</v>
      </c>
      <c r="C80" s="15">
        <f>SUM(C81)</f>
        <v>500000</v>
      </c>
      <c r="D80" s="15">
        <f>SUM(D81)</f>
        <v>0</v>
      </c>
    </row>
    <row r="81" spans="1:4" ht="24.75" customHeight="1">
      <c r="A81" s="96" t="s">
        <v>696</v>
      </c>
      <c r="B81" s="161" t="s">
        <v>697</v>
      </c>
      <c r="C81" s="98">
        <v>500000</v>
      </c>
      <c r="D81" s="98">
        <v>0</v>
      </c>
    </row>
    <row r="82" spans="1:4" ht="21" customHeight="1">
      <c r="A82" s="18" t="s">
        <v>625</v>
      </c>
      <c r="B82" s="14" t="s">
        <v>626</v>
      </c>
      <c r="C82" s="15">
        <f>SUM(C83)</f>
        <v>2705550</v>
      </c>
      <c r="D82" s="15">
        <f>SUM(D83)</f>
        <v>2705550</v>
      </c>
    </row>
    <row r="83" spans="1:4" ht="23.25" customHeight="1">
      <c r="A83" s="96" t="s">
        <v>698</v>
      </c>
      <c r="B83" s="151" t="s">
        <v>708</v>
      </c>
      <c r="C83" s="98">
        <v>2705550</v>
      </c>
      <c r="D83" s="98">
        <v>2705550</v>
      </c>
    </row>
    <row r="84" spans="1:4" ht="22.5" customHeight="1">
      <c r="A84" s="13"/>
      <c r="B84" s="95" t="s">
        <v>199</v>
      </c>
      <c r="C84" s="16">
        <f>C78+C79</f>
        <v>32558100</v>
      </c>
      <c r="D84" s="16">
        <f>D78+D79</f>
        <v>34215350</v>
      </c>
    </row>
    <row r="85" spans="1:4" ht="21.75" customHeight="1">
      <c r="A85" s="9"/>
      <c r="B85" s="34"/>
      <c r="C85" s="35"/>
      <c r="D85" s="35"/>
    </row>
    <row r="86" ht="24.75" customHeight="1">
      <c r="A86" s="6" t="s">
        <v>157</v>
      </c>
    </row>
    <row r="87" ht="12.75" customHeight="1"/>
    <row r="88" spans="1:4" ht="27" customHeight="1">
      <c r="A88" s="77" t="s">
        <v>112</v>
      </c>
      <c r="B88" s="118" t="s">
        <v>15</v>
      </c>
      <c r="C88" s="93" t="s">
        <v>685</v>
      </c>
      <c r="D88" s="93" t="s">
        <v>686</v>
      </c>
    </row>
    <row r="89" spans="1:4" ht="24" customHeight="1">
      <c r="A89" s="94" t="s">
        <v>158</v>
      </c>
      <c r="B89" s="92" t="s">
        <v>163</v>
      </c>
      <c r="C89" s="16">
        <f>C90+C94+C100+C103+C105+C108+C110</f>
        <v>25696850</v>
      </c>
      <c r="D89" s="16">
        <f>D90+D94+D100+D103+D105+D108+D110</f>
        <v>25505700</v>
      </c>
    </row>
    <row r="90" spans="1:4" ht="21" customHeight="1">
      <c r="A90" s="18" t="s">
        <v>159</v>
      </c>
      <c r="B90" s="99" t="s">
        <v>122</v>
      </c>
      <c r="C90" s="15">
        <f>SUM(C91+C92+C93)</f>
        <v>7185500</v>
      </c>
      <c r="D90" s="15">
        <f>SUM(D91+D92+D93)</f>
        <v>7473650</v>
      </c>
    </row>
    <row r="91" spans="1:6" ht="18" customHeight="1">
      <c r="A91" s="96" t="s">
        <v>160</v>
      </c>
      <c r="B91" s="97" t="s">
        <v>327</v>
      </c>
      <c r="C91" s="98">
        <f>2!D11+2!D489+2!D522+2!D407+2!D554</f>
        <v>6000000</v>
      </c>
      <c r="D91" s="98">
        <f>2!E11+2!E489+2!E522+2!E407+2!E554</f>
        <v>6250000</v>
      </c>
      <c r="F91" s="90"/>
    </row>
    <row r="92" spans="1:4" ht="18" customHeight="1">
      <c r="A92" s="96" t="s">
        <v>161</v>
      </c>
      <c r="B92" s="97" t="s">
        <v>328</v>
      </c>
      <c r="C92" s="98">
        <f>2!D12+2!D490+2!D523+2!D555</f>
        <v>243500</v>
      </c>
      <c r="D92" s="98">
        <f>2!E12+2!E490+2!E523+2!E555</f>
        <v>236500</v>
      </c>
    </row>
    <row r="93" spans="1:4" ht="18" customHeight="1">
      <c r="A93" s="96" t="s">
        <v>162</v>
      </c>
      <c r="B93" s="97" t="s">
        <v>329</v>
      </c>
      <c r="C93" s="98">
        <f>2!D13+2!D491+2!D524+2!D408+2!D556</f>
        <v>942000</v>
      </c>
      <c r="D93" s="98">
        <f>2!E13+2!E491+2!E524+2!E408+2!E556</f>
        <v>987150</v>
      </c>
    </row>
    <row r="94" spans="1:4" ht="21" customHeight="1">
      <c r="A94" s="40">
        <v>32</v>
      </c>
      <c r="B94" s="14" t="s">
        <v>123</v>
      </c>
      <c r="C94" s="15">
        <f>SUM(C95:C99)</f>
        <v>12363050</v>
      </c>
      <c r="D94" s="15">
        <f>SUM(D95:D99)</f>
        <v>11250750</v>
      </c>
    </row>
    <row r="95" spans="1:4" ht="18" customHeight="1">
      <c r="A95" s="100">
        <v>321</v>
      </c>
      <c r="B95" s="97" t="s">
        <v>330</v>
      </c>
      <c r="C95" s="98">
        <f>2!D15+2!D493+2!D526+2!D413+2!D558</f>
        <v>342500</v>
      </c>
      <c r="D95" s="98">
        <f>2!E15+2!E493+2!E526+2!E413+2!E558</f>
        <v>358900</v>
      </c>
    </row>
    <row r="96" spans="1:4" ht="18" customHeight="1">
      <c r="A96" s="100">
        <v>322</v>
      </c>
      <c r="B96" s="97" t="s">
        <v>331</v>
      </c>
      <c r="C96" s="98">
        <f>2!D16+2!D42+2!D105+2!D143+2!D244+2!D261+2!D301+2!D333+2!D364+2!D387+2!D396+2!D494+2!D527+2!D186+2!D559</f>
        <v>2028200</v>
      </c>
      <c r="D96" s="98">
        <f>2!E16+2!E42+2!E105+2!E143+2!E244+2!E261+2!E301+2!E333+2!E364+2!E387+2!E396+2!E494+2!E527+2!E186+2!E559</f>
        <v>1626000</v>
      </c>
    </row>
    <row r="97" spans="1:4" ht="18" customHeight="1">
      <c r="A97" s="100">
        <v>323</v>
      </c>
      <c r="B97" s="97" t="s">
        <v>332</v>
      </c>
      <c r="C97" s="98">
        <f>2!D17+2!D22+2!D43+2!D51+2!D106+2!D144+2!D157+2!D174+2!D187+2!D209+2!D230+2!D245+2!D262+2!D296+2!D302+2!D306+2!D334+2!D365+2!D370+2!D388+2!D414+2!D495+2!D528+2!D516+2!D122+2!D560</f>
        <v>9315550</v>
      </c>
      <c r="D97" s="98">
        <f>2!E17+2!E22+2!E43+2!E51+2!E106+2!E144+2!E157+2!E174+2!E187+2!E209+2!E230+2!E245+2!E262+2!E296+2!E302+2!E306+2!E334+2!E365+2!E370+2!E388+2!E414+2!E495+2!E528+2!E516+2!E122+2!E560</f>
        <v>8439400</v>
      </c>
    </row>
    <row r="98" spans="1:4" ht="18" customHeight="1">
      <c r="A98" s="100" t="s">
        <v>187</v>
      </c>
      <c r="B98" s="97" t="s">
        <v>333</v>
      </c>
      <c r="C98" s="98">
        <f>2!D23+2!D52+2!D496+2!D561</f>
        <v>0</v>
      </c>
      <c r="D98" s="98">
        <f>2!E23+2!E52+2!E496+2!E561</f>
        <v>0</v>
      </c>
    </row>
    <row r="99" spans="1:4" ht="18" customHeight="1">
      <c r="A99" s="100">
        <v>329</v>
      </c>
      <c r="B99" s="97" t="s">
        <v>334</v>
      </c>
      <c r="C99" s="98">
        <f>2!D18+2!D24+2!D44+2!D53+2!D77+2!D86+2!D94+2!D307+2!D366+2!D371+2!D497+2!D529+2!D562</f>
        <v>676800</v>
      </c>
      <c r="D99" s="98">
        <f>2!E18+2!E24+2!E44+2!E53+2!E77+2!E86+2!E94+2!E307+2!E366+2!E371+2!E497+2!E529+2!E562</f>
        <v>826450</v>
      </c>
    </row>
    <row r="100" spans="1:4" ht="21" customHeight="1">
      <c r="A100" s="40">
        <v>34</v>
      </c>
      <c r="B100" s="14" t="s">
        <v>124</v>
      </c>
      <c r="C100" s="15">
        <f>C102+C101</f>
        <v>188300</v>
      </c>
      <c r="D100" s="15">
        <f>D102+D101</f>
        <v>81300</v>
      </c>
    </row>
    <row r="101" spans="1:4" ht="18" customHeight="1">
      <c r="A101" s="100" t="s">
        <v>617</v>
      </c>
      <c r="B101" s="97" t="s">
        <v>709</v>
      </c>
      <c r="C101" s="98">
        <f>2!D71</f>
        <v>1000</v>
      </c>
      <c r="D101" s="98">
        <f>2!E71</f>
        <v>2000</v>
      </c>
    </row>
    <row r="102" spans="1:4" ht="18" customHeight="1">
      <c r="A102" s="100">
        <v>343</v>
      </c>
      <c r="B102" s="97" t="s">
        <v>335</v>
      </c>
      <c r="C102" s="98">
        <f>2!D72+2!D499+2!D531+2!D564</f>
        <v>187300</v>
      </c>
      <c r="D102" s="98">
        <f>2!E72+2!E499+2!E531+2!E564</f>
        <v>79300</v>
      </c>
    </row>
    <row r="103" spans="1:4" ht="21" customHeight="1">
      <c r="A103" s="40">
        <v>35</v>
      </c>
      <c r="B103" s="14" t="s">
        <v>125</v>
      </c>
      <c r="C103" s="15">
        <f>C104</f>
        <v>0</v>
      </c>
      <c r="D103" s="15">
        <f>D104</f>
        <v>0</v>
      </c>
    </row>
    <row r="104" spans="1:4" ht="21.75" customHeight="1">
      <c r="A104" s="100">
        <v>352</v>
      </c>
      <c r="B104" s="151" t="s">
        <v>710</v>
      </c>
      <c r="C104" s="98">
        <f>2!D127</f>
        <v>0</v>
      </c>
      <c r="D104" s="98">
        <f>2!E127</f>
        <v>0</v>
      </c>
    </row>
    <row r="105" spans="1:4" ht="21" customHeight="1">
      <c r="A105" s="40" t="s">
        <v>204</v>
      </c>
      <c r="B105" s="14" t="s">
        <v>711</v>
      </c>
      <c r="C105" s="15">
        <f>C106+C107</f>
        <v>1143000</v>
      </c>
      <c r="D105" s="15">
        <f>D106+D107</f>
        <v>850000</v>
      </c>
    </row>
    <row r="106" spans="1:4" ht="18" customHeight="1">
      <c r="A106" s="100" t="s">
        <v>205</v>
      </c>
      <c r="B106" s="97" t="s">
        <v>336</v>
      </c>
      <c r="C106" s="98">
        <f>2!D460+2!D96+2!D359</f>
        <v>190000</v>
      </c>
      <c r="D106" s="98">
        <f>2!E460+2!E96+2!E359</f>
        <v>40000</v>
      </c>
    </row>
    <row r="107" spans="1:4" ht="18" customHeight="1">
      <c r="A107" s="100" t="s">
        <v>235</v>
      </c>
      <c r="B107" s="97" t="s">
        <v>712</v>
      </c>
      <c r="C107" s="98">
        <f>2!D320+2!D324+2!D383+2!D443+2!D447</f>
        <v>953000</v>
      </c>
      <c r="D107" s="98">
        <f>2!E320+2!E324+2!E383+2!E443+2!E447</f>
        <v>810000</v>
      </c>
    </row>
    <row r="108" spans="1:4" ht="24.75" customHeight="1">
      <c r="A108" s="40">
        <v>37</v>
      </c>
      <c r="B108" s="163" t="s">
        <v>713</v>
      </c>
      <c r="C108" s="15">
        <f>C109</f>
        <v>710000</v>
      </c>
      <c r="D108" s="15">
        <f>D109</f>
        <v>910000</v>
      </c>
    </row>
    <row r="109" spans="1:4" ht="18" customHeight="1">
      <c r="A109" s="100">
        <v>372</v>
      </c>
      <c r="B109" s="97" t="s">
        <v>714</v>
      </c>
      <c r="C109" s="98">
        <f>2!D456+2!D464+2!D475</f>
        <v>710000</v>
      </c>
      <c r="D109" s="98">
        <f>2!E456+2!E464+2!E475</f>
        <v>910000</v>
      </c>
    </row>
    <row r="110" spans="1:4" ht="21" customHeight="1">
      <c r="A110" s="40">
        <v>38</v>
      </c>
      <c r="B110" s="14" t="s">
        <v>189</v>
      </c>
      <c r="C110" s="15">
        <f>C111+C112+C114+C115+C113</f>
        <v>4107000</v>
      </c>
      <c r="D110" s="15">
        <f>D111+D112+D114+D115+D113</f>
        <v>4940000</v>
      </c>
    </row>
    <row r="111" spans="1:4" ht="18" customHeight="1">
      <c r="A111" s="100">
        <v>381</v>
      </c>
      <c r="B111" s="97" t="s">
        <v>337</v>
      </c>
      <c r="C111" s="98">
        <f>2!D81+2!D90+2!D134+2!D338+2!D375+2!D426+2!D431+2!D435+2!D468+2!D479+2!D533+2!D45</f>
        <v>2510000</v>
      </c>
      <c r="D111" s="98">
        <f>2!E81+2!E90+2!E134+2!E338+2!E375+2!E426+2!E431+2!E435+2!E468+2!E479+2!E533+2!E45</f>
        <v>2540000</v>
      </c>
    </row>
    <row r="112" spans="1:4" ht="18" customHeight="1">
      <c r="A112" s="100">
        <v>382</v>
      </c>
      <c r="B112" s="97" t="s">
        <v>338</v>
      </c>
      <c r="C112" s="98">
        <f>2!D82</f>
        <v>190000</v>
      </c>
      <c r="D112" s="98">
        <f>2!E82</f>
        <v>450000</v>
      </c>
    </row>
    <row r="113" spans="1:4" ht="18" customHeight="1">
      <c r="A113" s="100" t="s">
        <v>610</v>
      </c>
      <c r="B113" s="97" t="s">
        <v>612</v>
      </c>
      <c r="C113" s="98">
        <f>2!D55</f>
        <v>0</v>
      </c>
      <c r="D113" s="98">
        <f>2!E55</f>
        <v>0</v>
      </c>
    </row>
    <row r="114" spans="1:4" ht="18" customHeight="1">
      <c r="A114" s="100">
        <v>385</v>
      </c>
      <c r="B114" s="97" t="s">
        <v>339</v>
      </c>
      <c r="C114" s="98">
        <f>2!D56</f>
        <v>100000</v>
      </c>
      <c r="D114" s="98">
        <f>2!E56</f>
        <v>100000</v>
      </c>
    </row>
    <row r="115" spans="1:4" ht="18" customHeight="1">
      <c r="A115" s="100">
        <v>386</v>
      </c>
      <c r="B115" s="97" t="s">
        <v>340</v>
      </c>
      <c r="C115" s="98">
        <f>2!D166+2!D178+2!D239+2!D266</f>
        <v>1307000</v>
      </c>
      <c r="D115" s="98">
        <f>2!E166+2!E178+2!E239+2!E266</f>
        <v>1850000</v>
      </c>
    </row>
    <row r="116" spans="1:4" ht="30" customHeight="1">
      <c r="A116" s="101">
        <v>4</v>
      </c>
      <c r="B116" s="92" t="s">
        <v>127</v>
      </c>
      <c r="C116" s="16">
        <f>C117+C120+C126+C128</f>
        <v>14588650</v>
      </c>
      <c r="D116" s="16">
        <f>D117+D120+D126+D128</f>
        <v>10909650</v>
      </c>
    </row>
    <row r="117" spans="1:4" ht="21" customHeight="1">
      <c r="A117" s="40">
        <v>41</v>
      </c>
      <c r="B117" s="14" t="s">
        <v>715</v>
      </c>
      <c r="C117" s="15">
        <f>C118+C119</f>
        <v>419000</v>
      </c>
      <c r="D117" s="15">
        <f>D118+D119</f>
        <v>401000</v>
      </c>
    </row>
    <row r="118" spans="1:4" ht="18" customHeight="1">
      <c r="A118" s="100">
        <v>411</v>
      </c>
      <c r="B118" s="97" t="s">
        <v>341</v>
      </c>
      <c r="C118" s="98">
        <f>2!D148+2!D170+2!D217+2!D288+2!D226+2!D138</f>
        <v>5000</v>
      </c>
      <c r="D118" s="98">
        <f>2!E148+2!E170+2!E217+2!E288+2!E226+2!E138</f>
        <v>101000</v>
      </c>
    </row>
    <row r="119" spans="1:4" ht="18" customHeight="1">
      <c r="A119" s="100" t="s">
        <v>735</v>
      </c>
      <c r="B119" s="97" t="s">
        <v>737</v>
      </c>
      <c r="C119" s="98">
        <f>2!D548</f>
        <v>414000</v>
      </c>
      <c r="D119" s="98">
        <f>2!E548</f>
        <v>300000</v>
      </c>
    </row>
    <row r="120" spans="1:4" ht="21" customHeight="1">
      <c r="A120" s="40">
        <v>42</v>
      </c>
      <c r="B120" s="14" t="s">
        <v>716</v>
      </c>
      <c r="C120" s="15">
        <f>C121+C122+C123+C124+C125</f>
        <v>7108650</v>
      </c>
      <c r="D120" s="15">
        <f>D121+D122+D123+D124+D125</f>
        <v>8358650</v>
      </c>
    </row>
    <row r="121" spans="1:4" ht="18" customHeight="1">
      <c r="A121" s="100">
        <v>421</v>
      </c>
      <c r="B121" s="97" t="s">
        <v>342</v>
      </c>
      <c r="C121" s="98">
        <f>2!D152+2!D219+2!D249+2!D270+2!D292+2!D311+2!D328+2!D342+2!D350+2!D451+2!D483+2!D182+2!D234+2!D274+2!D256</f>
        <v>6441550</v>
      </c>
      <c r="D121" s="98">
        <f>2!E152+2!E219+2!E249+2!E270+2!E292+2!E311+2!E328+2!E342+2!E350+2!E451+2!E483+2!E182+2!E234+2!E274+2!E256</f>
        <v>7752550</v>
      </c>
    </row>
    <row r="122" spans="1:4" ht="18" customHeight="1">
      <c r="A122" s="100">
        <v>422</v>
      </c>
      <c r="B122" s="97" t="s">
        <v>343</v>
      </c>
      <c r="C122" s="98">
        <f>2!D28+2!D278+2!D399+2!D502+2!D537+2!D567</f>
        <v>318100</v>
      </c>
      <c r="D122" s="98">
        <f>2!E28+2!E278+2!E399+2!E502+2!E537+2!E567</f>
        <v>162100</v>
      </c>
    </row>
    <row r="123" spans="1:4" ht="18" customHeight="1">
      <c r="A123" s="100" t="s">
        <v>618</v>
      </c>
      <c r="B123" s="97" t="s">
        <v>619</v>
      </c>
      <c r="C123" s="98">
        <f>2!D29</f>
        <v>0</v>
      </c>
      <c r="D123" s="98">
        <f>2!E29</f>
        <v>0</v>
      </c>
    </row>
    <row r="124" spans="1:4" ht="18" customHeight="1">
      <c r="A124" s="100">
        <v>424</v>
      </c>
      <c r="B124" s="97" t="s">
        <v>344</v>
      </c>
      <c r="C124" s="98">
        <f>2!D538</f>
        <v>120000</v>
      </c>
      <c r="D124" s="98">
        <f>2!E538</f>
        <v>120000</v>
      </c>
    </row>
    <row r="125" spans="1:4" ht="18" customHeight="1">
      <c r="A125" s="100">
        <v>426</v>
      </c>
      <c r="B125" s="97" t="s">
        <v>345</v>
      </c>
      <c r="C125" s="98">
        <f>2!D30+2!D196+2!D200+2!D204+2!D213+2!D503+2!D539+2!D568</f>
        <v>229000</v>
      </c>
      <c r="D125" s="98">
        <f>2!E30+2!E196+2!E200+2!E204+2!E213+2!E503+2!E539+2!E568</f>
        <v>324000</v>
      </c>
    </row>
    <row r="126" spans="1:4" ht="24" customHeight="1">
      <c r="A126" s="40" t="s">
        <v>438</v>
      </c>
      <c r="B126" s="163" t="s">
        <v>717</v>
      </c>
      <c r="C126" s="15">
        <f>C127</f>
        <v>0</v>
      </c>
      <c r="D126" s="15">
        <f>D127</f>
        <v>0</v>
      </c>
    </row>
    <row r="127" spans="1:4" ht="18" customHeight="1">
      <c r="A127" s="100" t="s">
        <v>440</v>
      </c>
      <c r="B127" s="97" t="s">
        <v>437</v>
      </c>
      <c r="C127" s="98">
        <f>2!D544</f>
        <v>0</v>
      </c>
      <c r="D127" s="98">
        <f>2!E544</f>
        <v>0</v>
      </c>
    </row>
    <row r="128" spans="1:4" ht="21" customHeight="1">
      <c r="A128" s="40" t="s">
        <v>7</v>
      </c>
      <c r="B128" s="14" t="s">
        <v>718</v>
      </c>
      <c r="C128" s="15">
        <f>C129</f>
        <v>7061000</v>
      </c>
      <c r="D128" s="15">
        <f>D129</f>
        <v>2150000</v>
      </c>
    </row>
    <row r="129" spans="1:4" ht="18" customHeight="1">
      <c r="A129" s="100" t="s">
        <v>9</v>
      </c>
      <c r="B129" s="97" t="s">
        <v>346</v>
      </c>
      <c r="C129" s="98">
        <f>2!D110+2!D114+2!D118+2!D355+2!D392+2!D403+2!D417+2!D421+2!D512</f>
        <v>7061000</v>
      </c>
      <c r="D129" s="98">
        <f>2!E110+2!E114+2!E118+2!E355+2!E392+2!E403+2!E417+2!E421+2!E512</f>
        <v>2150000</v>
      </c>
    </row>
    <row r="130" spans="1:4" ht="24" customHeight="1">
      <c r="A130" s="71"/>
      <c r="B130" s="92" t="s">
        <v>128</v>
      </c>
      <c r="C130" s="16">
        <f>C89+C116</f>
        <v>40285500</v>
      </c>
      <c r="D130" s="16">
        <f>D89+D116</f>
        <v>36415350</v>
      </c>
    </row>
    <row r="131" spans="1:4" ht="30" customHeight="1">
      <c r="A131" s="101" t="s">
        <v>620</v>
      </c>
      <c r="B131" s="92" t="s">
        <v>621</v>
      </c>
      <c r="C131" s="16">
        <f>C132</f>
        <v>0</v>
      </c>
      <c r="D131" s="16">
        <f>D132</f>
        <v>20000</v>
      </c>
    </row>
    <row r="132" spans="1:4" ht="21" customHeight="1">
      <c r="A132" s="40" t="s">
        <v>622</v>
      </c>
      <c r="B132" s="14" t="s">
        <v>623</v>
      </c>
      <c r="C132" s="15">
        <f>C133+C134</f>
        <v>0</v>
      </c>
      <c r="D132" s="15">
        <f>D133+D134</f>
        <v>20000</v>
      </c>
    </row>
    <row r="133" spans="1:4" ht="24" customHeight="1">
      <c r="A133" s="100" t="s">
        <v>720</v>
      </c>
      <c r="B133" s="151" t="s">
        <v>719</v>
      </c>
      <c r="C133" s="98">
        <f>2!D61</f>
        <v>0</v>
      </c>
      <c r="D133" s="98">
        <f>2!E61</f>
        <v>0</v>
      </c>
    </row>
    <row r="134" spans="1:4" ht="24" customHeight="1">
      <c r="A134" s="100" t="s">
        <v>740</v>
      </c>
      <c r="B134" s="151" t="s">
        <v>745</v>
      </c>
      <c r="C134" s="98">
        <f>2!D62</f>
        <v>0</v>
      </c>
      <c r="D134" s="98">
        <f>2!E62</f>
        <v>20000</v>
      </c>
    </row>
    <row r="135" spans="1:4" ht="24" customHeight="1">
      <c r="A135" s="71"/>
      <c r="B135" s="92" t="s">
        <v>624</v>
      </c>
      <c r="C135" s="16">
        <f>C130+C131</f>
        <v>40285500</v>
      </c>
      <c r="D135" s="16">
        <f>D130+D131</f>
        <v>36435350</v>
      </c>
    </row>
    <row r="136" spans="1:4" ht="24" customHeight="1">
      <c r="A136" s="60" t="s">
        <v>129</v>
      </c>
      <c r="B136" s="33"/>
      <c r="C136" s="32"/>
      <c r="D136" s="32"/>
    </row>
    <row r="137" spans="1:4" ht="24.75" customHeight="1">
      <c r="A137" s="32"/>
      <c r="B137" s="32"/>
      <c r="C137" s="32"/>
      <c r="D137" s="32"/>
    </row>
    <row r="138" spans="1:4" s="107" customFormat="1" ht="20.25" customHeight="1">
      <c r="A138" s="177" t="s">
        <v>91</v>
      </c>
      <c r="B138" s="177"/>
      <c r="C138" s="177"/>
      <c r="D138" s="177"/>
    </row>
    <row r="139" s="107" customFormat="1" ht="18.75" customHeight="1"/>
    <row r="140" s="107" customFormat="1" ht="12">
      <c r="A140" s="107" t="s">
        <v>646</v>
      </c>
    </row>
    <row r="141" s="107" customFormat="1" ht="12">
      <c r="A141" s="107" t="s">
        <v>797</v>
      </c>
    </row>
    <row r="142" s="107" customFormat="1" ht="12">
      <c r="A142" s="107" t="s">
        <v>746</v>
      </c>
    </row>
    <row r="143" spans="1:4" ht="12" customHeight="1">
      <c r="A143" s="32"/>
      <c r="B143" s="32"/>
      <c r="C143" s="32"/>
      <c r="D143" s="32"/>
    </row>
    <row r="144" spans="1:4" ht="33.75" customHeight="1">
      <c r="A144" s="32"/>
      <c r="B144" s="32"/>
      <c r="C144" s="32"/>
      <c r="D144" s="32"/>
    </row>
    <row r="145" spans="1:4" ht="42" customHeight="1">
      <c r="A145" s="32"/>
      <c r="B145" s="32"/>
      <c r="C145" s="32"/>
      <c r="D145" s="32"/>
    </row>
    <row r="146" spans="1:4" ht="42" customHeight="1">
      <c r="A146" s="32"/>
      <c r="B146" s="32"/>
      <c r="C146" s="32"/>
      <c r="D146" s="32"/>
    </row>
    <row r="147" spans="1:4" ht="42" customHeight="1">
      <c r="A147" s="32"/>
      <c r="B147" s="32"/>
      <c r="C147" s="32"/>
      <c r="D147" s="32"/>
    </row>
    <row r="148" spans="1:4" ht="42" customHeight="1">
      <c r="A148" s="32"/>
      <c r="B148" s="32"/>
      <c r="C148" s="32"/>
      <c r="D148" s="32"/>
    </row>
    <row r="149" spans="1:4" ht="63" customHeight="1">
      <c r="A149" s="32"/>
      <c r="B149" s="32"/>
      <c r="C149" s="32"/>
      <c r="D149" s="32"/>
    </row>
    <row r="150" ht="12.75" customHeight="1"/>
    <row r="151" ht="30" customHeight="1">
      <c r="A151" s="60" t="s">
        <v>93</v>
      </c>
    </row>
    <row r="152" ht="32.25" customHeight="1"/>
    <row r="154" spans="1:4" s="107" customFormat="1" ht="21" customHeight="1">
      <c r="A154" s="177" t="s">
        <v>94</v>
      </c>
      <c r="B154" s="177"/>
      <c r="C154" s="177"/>
      <c r="D154" s="177"/>
    </row>
    <row r="155" s="107" customFormat="1" ht="12"/>
    <row r="156" s="107" customFormat="1" ht="15" customHeight="1">
      <c r="A156" s="107" t="s">
        <v>180</v>
      </c>
    </row>
    <row r="157" s="107" customFormat="1" ht="15" customHeight="1"/>
    <row r="158" s="107" customFormat="1" ht="15" customHeight="1">
      <c r="A158" s="107" t="s">
        <v>106</v>
      </c>
    </row>
    <row r="159" s="107" customFormat="1" ht="15" customHeight="1">
      <c r="A159" s="107" t="s">
        <v>688</v>
      </c>
    </row>
    <row r="160" s="107" customFormat="1" ht="15" customHeight="1">
      <c r="A160" s="107" t="s">
        <v>689</v>
      </c>
    </row>
    <row r="161" s="107" customFormat="1" ht="15" customHeight="1">
      <c r="A161" s="107" t="s">
        <v>690</v>
      </c>
    </row>
    <row r="162" s="107" customFormat="1" ht="15" customHeight="1">
      <c r="A162" s="107" t="s">
        <v>691</v>
      </c>
    </row>
    <row r="163" s="107" customFormat="1" ht="15" customHeight="1">
      <c r="A163" s="107" t="s">
        <v>692</v>
      </c>
    </row>
    <row r="164" s="107" customFormat="1" ht="15" customHeight="1">
      <c r="A164" s="107" t="s">
        <v>693</v>
      </c>
    </row>
    <row r="165" s="107" customFormat="1" ht="15" customHeight="1"/>
    <row r="166" s="107" customFormat="1" ht="12"/>
    <row r="167" spans="1:4" s="107" customFormat="1" ht="20.25" customHeight="1">
      <c r="A167" s="177" t="s">
        <v>107</v>
      </c>
      <c r="B167" s="177"/>
      <c r="C167" s="177"/>
      <c r="D167" s="177"/>
    </row>
    <row r="168" s="107" customFormat="1" ht="18" customHeight="1"/>
    <row r="169" s="107" customFormat="1" ht="15" customHeight="1">
      <c r="A169" s="107" t="s">
        <v>799</v>
      </c>
    </row>
    <row r="170" s="107" customFormat="1" ht="15" customHeight="1">
      <c r="A170" s="107" t="s">
        <v>800</v>
      </c>
    </row>
    <row r="171" s="107" customFormat="1" ht="28.5" customHeight="1"/>
    <row r="172" spans="1:4" s="107" customFormat="1" ht="15" customHeight="1">
      <c r="A172" s="177" t="s">
        <v>95</v>
      </c>
      <c r="B172" s="177"/>
      <c r="C172" s="177"/>
      <c r="D172" s="177"/>
    </row>
    <row r="173" spans="1:4" s="107" customFormat="1" ht="15" customHeight="1">
      <c r="A173" s="177" t="s">
        <v>96</v>
      </c>
      <c r="B173" s="177"/>
      <c r="C173" s="177"/>
      <c r="D173" s="177"/>
    </row>
    <row r="174" spans="1:4" s="107" customFormat="1" ht="15" customHeight="1">
      <c r="A174" s="176" t="s">
        <v>97</v>
      </c>
      <c r="B174" s="176"/>
      <c r="C174" s="176"/>
      <c r="D174" s="176"/>
    </row>
    <row r="175" spans="1:4" ht="15" customHeight="1">
      <c r="A175" s="176" t="s">
        <v>181</v>
      </c>
      <c r="B175" s="176"/>
      <c r="C175" s="176"/>
      <c r="D175" s="176"/>
    </row>
    <row r="176" ht="15" customHeight="1"/>
    <row r="177" ht="15" customHeight="1"/>
    <row r="178" s="107" customFormat="1" ht="15" customHeight="1">
      <c r="A178" s="107" t="s">
        <v>794</v>
      </c>
    </row>
    <row r="179" s="107" customFormat="1" ht="15" customHeight="1">
      <c r="A179" s="107" t="s">
        <v>795</v>
      </c>
    </row>
    <row r="180" s="107" customFormat="1" ht="12"/>
    <row r="181" s="107" customFormat="1" ht="16.5" customHeight="1">
      <c r="A181" s="107" t="s">
        <v>796</v>
      </c>
    </row>
    <row r="182" s="107" customFormat="1" ht="23.25" customHeight="1"/>
    <row r="183" spans="3:4" s="107" customFormat="1" ht="15.75" customHeight="1">
      <c r="C183" s="109"/>
      <c r="D183" s="109"/>
    </row>
    <row r="184" spans="2:4" s="107" customFormat="1" ht="21.75" customHeight="1">
      <c r="B184" s="178" t="s">
        <v>195</v>
      </c>
      <c r="C184" s="178"/>
      <c r="D184" s="178"/>
    </row>
    <row r="185" spans="3:4" s="107" customFormat="1" ht="15.75" customHeight="1">
      <c r="C185" s="175"/>
      <c r="D185" s="175"/>
    </row>
    <row r="186" spans="2:4" s="107" customFormat="1" ht="33.75" customHeight="1">
      <c r="B186" s="110"/>
      <c r="C186" s="111"/>
      <c r="D186" s="111"/>
    </row>
    <row r="187" spans="3:4" s="107" customFormat="1" ht="13.5">
      <c r="C187" s="174" t="s">
        <v>441</v>
      </c>
      <c r="D187" s="174"/>
    </row>
  </sheetData>
  <sheetProtection/>
  <mergeCells count="17">
    <mergeCell ref="A5:D5"/>
    <mergeCell ref="A6:D6"/>
    <mergeCell ref="A172:D172"/>
    <mergeCell ref="A173:D173"/>
    <mergeCell ref="A174:D174"/>
    <mergeCell ref="A138:D138"/>
    <mergeCell ref="A7:D7"/>
    <mergeCell ref="A15:B15"/>
    <mergeCell ref="A40:D40"/>
    <mergeCell ref="A25:B25"/>
    <mergeCell ref="C187:D187"/>
    <mergeCell ref="C185:D185"/>
    <mergeCell ref="A175:D175"/>
    <mergeCell ref="A11:D11"/>
    <mergeCell ref="A167:D167"/>
    <mergeCell ref="A154:D154"/>
    <mergeCell ref="B184:D184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9"/>
  <sheetViews>
    <sheetView view="pageLayout" zoomScaleNormal="84" zoomScaleSheetLayoutView="50" workbookViewId="0" topLeftCell="A16">
      <selection activeCell="N5" sqref="N5"/>
    </sheetView>
  </sheetViews>
  <sheetFormatPr defaultColWidth="9.140625" defaultRowHeight="12.75"/>
  <cols>
    <col min="1" max="1" width="5.57421875" style="90" customWidth="1"/>
    <col min="2" max="2" width="6.8515625" style="59" customWidth="1"/>
    <col min="3" max="3" width="44.7109375" style="59" customWidth="1"/>
    <col min="4" max="4" width="9.7109375" style="59" customWidth="1"/>
    <col min="5" max="6" width="10.00390625" style="59" customWidth="1"/>
    <col min="7" max="7" width="9.28125" style="59" customWidth="1"/>
    <col min="8" max="8" width="9.140625" style="59" customWidth="1"/>
    <col min="9" max="9" width="9.7109375" style="59" customWidth="1"/>
    <col min="10" max="10" width="7.8515625" style="59" customWidth="1"/>
    <col min="11" max="11" width="6.8515625" style="59" customWidth="1"/>
    <col min="12" max="12" width="9.28125" style="59" customWidth="1"/>
    <col min="13" max="13" width="9.8515625" style="59" customWidth="1"/>
    <col min="14" max="14" width="9.140625" style="59" customWidth="1"/>
    <col min="15" max="15" width="11.140625" style="59" customWidth="1"/>
    <col min="16" max="16384" width="9.140625" style="59" customWidth="1"/>
  </cols>
  <sheetData>
    <row r="1" ht="11.25" customHeight="1"/>
    <row r="2" spans="1:15" s="64" customFormat="1" ht="15" customHeight="1">
      <c r="A2" s="186" t="s">
        <v>19</v>
      </c>
      <c r="B2" s="186" t="s">
        <v>232</v>
      </c>
      <c r="C2" s="187" t="s">
        <v>32</v>
      </c>
      <c r="D2" s="186" t="s">
        <v>722</v>
      </c>
      <c r="E2" s="197" t="s">
        <v>723</v>
      </c>
      <c r="F2" s="187" t="s">
        <v>724</v>
      </c>
      <c r="G2" s="187"/>
      <c r="H2" s="187"/>
      <c r="I2" s="187"/>
      <c r="J2" s="187"/>
      <c r="K2" s="187"/>
      <c r="L2" s="187"/>
      <c r="M2" s="187"/>
      <c r="N2" s="186" t="s">
        <v>627</v>
      </c>
      <c r="O2" s="186" t="s">
        <v>727</v>
      </c>
    </row>
    <row r="3" spans="1:15" s="64" customFormat="1" ht="44.25" customHeight="1">
      <c r="A3" s="187"/>
      <c r="B3" s="187"/>
      <c r="C3" s="187"/>
      <c r="D3" s="187"/>
      <c r="E3" s="198"/>
      <c r="F3" s="62" t="s">
        <v>164</v>
      </c>
      <c r="G3" s="62" t="s">
        <v>20</v>
      </c>
      <c r="H3" s="166" t="s">
        <v>168</v>
      </c>
      <c r="I3" s="62" t="s">
        <v>165</v>
      </c>
      <c r="J3" s="62" t="s">
        <v>21</v>
      </c>
      <c r="K3" s="165" t="s">
        <v>725</v>
      </c>
      <c r="L3" s="62" t="s">
        <v>726</v>
      </c>
      <c r="M3" s="62" t="s">
        <v>272</v>
      </c>
      <c r="N3" s="186"/>
      <c r="O3" s="186"/>
    </row>
    <row r="4" spans="1:15" s="64" customFormat="1" ht="10.5" customHeight="1">
      <c r="A4" s="63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G4" s="63">
        <v>7</v>
      </c>
      <c r="H4" s="63">
        <v>8</v>
      </c>
      <c r="I4" s="63">
        <v>9</v>
      </c>
      <c r="J4" s="63">
        <v>10</v>
      </c>
      <c r="K4" s="63">
        <v>11</v>
      </c>
      <c r="L4" s="63">
        <v>12</v>
      </c>
      <c r="M4" s="63">
        <v>13</v>
      </c>
      <c r="N4" s="63">
        <v>14</v>
      </c>
      <c r="O4" s="63">
        <v>15</v>
      </c>
    </row>
    <row r="5" spans="1:15" s="12" customFormat="1" ht="45.75" customHeight="1">
      <c r="A5" s="203" t="s">
        <v>738</v>
      </c>
      <c r="B5" s="204"/>
      <c r="C5" s="205"/>
      <c r="D5" s="156">
        <f>D6+D484+D517</f>
        <v>40285500</v>
      </c>
      <c r="E5" s="156">
        <f aca="true" t="shared" si="0" ref="E5:E18">SUM(F5:M5)</f>
        <v>36435350</v>
      </c>
      <c r="F5" s="156">
        <f aca="true" t="shared" si="1" ref="F5:O5">F6+F484+F517+F549</f>
        <v>17695100</v>
      </c>
      <c r="G5" s="156">
        <f t="shared" si="1"/>
        <v>2765350</v>
      </c>
      <c r="H5" s="156">
        <f t="shared" si="1"/>
        <v>6242000</v>
      </c>
      <c r="I5" s="156">
        <f t="shared" si="1"/>
        <v>4445000</v>
      </c>
      <c r="J5" s="156">
        <f t="shared" si="1"/>
        <v>354350</v>
      </c>
      <c r="K5" s="156">
        <f t="shared" si="1"/>
        <v>8000</v>
      </c>
      <c r="L5" s="156">
        <f t="shared" si="1"/>
        <v>2705550</v>
      </c>
      <c r="M5" s="156">
        <f t="shared" si="1"/>
        <v>2220000</v>
      </c>
      <c r="N5" s="156">
        <f t="shared" si="1"/>
        <v>32809500</v>
      </c>
      <c r="O5" s="156">
        <f t="shared" si="1"/>
        <v>39412000</v>
      </c>
    </row>
    <row r="6" spans="1:15" s="12" customFormat="1" ht="36" customHeight="1">
      <c r="A6" s="126"/>
      <c r="B6" s="206" t="s">
        <v>400</v>
      </c>
      <c r="C6" s="207"/>
      <c r="D6" s="157">
        <f>D7+D38+D47+D57+D73+D101+D123+D139+D153+D192+D205+D235+D240+D257+D284+D297+D316+D329+D360+D422+D427+D436+D452</f>
        <v>32293600</v>
      </c>
      <c r="E6" s="157">
        <f t="shared" si="0"/>
        <v>31066700</v>
      </c>
      <c r="F6" s="157">
        <f aca="true" t="shared" si="2" ref="F6:O6">F7+F38+F47+F57+F73+F101+F123+F139+F153+F192+F205+F235+F240+F257+F284+F297+F316+F329+F360+F422+F427+F436+F452</f>
        <v>13635150</v>
      </c>
      <c r="G6" s="157">
        <f t="shared" si="2"/>
        <v>2743000</v>
      </c>
      <c r="H6" s="157">
        <f t="shared" si="2"/>
        <v>5482000</v>
      </c>
      <c r="I6" s="157">
        <f t="shared" si="2"/>
        <v>4373000</v>
      </c>
      <c r="J6" s="157">
        <f t="shared" si="2"/>
        <v>0</v>
      </c>
      <c r="K6" s="157">
        <f t="shared" si="2"/>
        <v>8000</v>
      </c>
      <c r="L6" s="157">
        <f t="shared" si="2"/>
        <v>2705550</v>
      </c>
      <c r="M6" s="157">
        <f t="shared" si="2"/>
        <v>2120000</v>
      </c>
      <c r="N6" s="157">
        <f t="shared" si="2"/>
        <v>24510000</v>
      </c>
      <c r="O6" s="157">
        <f t="shared" si="2"/>
        <v>30940000</v>
      </c>
    </row>
    <row r="7" spans="1:15" s="12" customFormat="1" ht="27.75" customHeight="1">
      <c r="A7" s="122"/>
      <c r="B7" s="208" t="s">
        <v>233</v>
      </c>
      <c r="C7" s="208"/>
      <c r="D7" s="16">
        <f>D8+D19+D25</f>
        <v>5465050</v>
      </c>
      <c r="E7" s="16">
        <f t="shared" si="0"/>
        <v>5541150</v>
      </c>
      <c r="F7" s="16">
        <f>F8+F19+F25</f>
        <v>3506150</v>
      </c>
      <c r="G7" s="16">
        <f aca="true" t="shared" si="3" ref="G7:M7">G8+G19+G25</f>
        <v>895000</v>
      </c>
      <c r="H7" s="16">
        <f t="shared" si="3"/>
        <v>0</v>
      </c>
      <c r="I7" s="16">
        <f t="shared" si="3"/>
        <v>240000</v>
      </c>
      <c r="J7" s="16">
        <f t="shared" si="3"/>
        <v>0</v>
      </c>
      <c r="K7" s="16">
        <f t="shared" si="3"/>
        <v>0</v>
      </c>
      <c r="L7" s="16">
        <f t="shared" si="3"/>
        <v>0</v>
      </c>
      <c r="M7" s="16">
        <f t="shared" si="3"/>
        <v>900000</v>
      </c>
      <c r="N7" s="16">
        <f>N8+N19+N25</f>
        <v>4170000</v>
      </c>
      <c r="O7" s="16">
        <f>O8+O19+O25</f>
        <v>4230000</v>
      </c>
    </row>
    <row r="8" spans="1:15" s="12" customFormat="1" ht="24" customHeight="1">
      <c r="A8" s="113" t="s">
        <v>5</v>
      </c>
      <c r="B8" s="209" t="s">
        <v>234</v>
      </c>
      <c r="C8" s="209"/>
      <c r="D8" s="21">
        <f aca="true" t="shared" si="4" ref="D8:O8">D9</f>
        <v>5011050</v>
      </c>
      <c r="E8" s="133">
        <f t="shared" si="0"/>
        <v>5276150</v>
      </c>
      <c r="F8" s="21">
        <f t="shared" si="4"/>
        <v>3241150</v>
      </c>
      <c r="G8" s="21">
        <f t="shared" si="4"/>
        <v>895000</v>
      </c>
      <c r="H8" s="21">
        <f t="shared" si="4"/>
        <v>0</v>
      </c>
      <c r="I8" s="21">
        <f t="shared" si="4"/>
        <v>240000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900000</v>
      </c>
      <c r="N8" s="21">
        <f t="shared" si="4"/>
        <v>3850000</v>
      </c>
      <c r="O8" s="21">
        <f t="shared" si="4"/>
        <v>3880000</v>
      </c>
    </row>
    <row r="9" spans="1:15" s="12" customFormat="1" ht="21" customHeight="1">
      <c r="A9" s="115"/>
      <c r="B9" s="71">
        <v>3</v>
      </c>
      <c r="C9" s="72" t="s">
        <v>3</v>
      </c>
      <c r="D9" s="73">
        <f>D10+D14</f>
        <v>5011050</v>
      </c>
      <c r="E9" s="74">
        <f t="shared" si="0"/>
        <v>5276150</v>
      </c>
      <c r="F9" s="73">
        <f>F10+F14</f>
        <v>3241150</v>
      </c>
      <c r="G9" s="73">
        <f>G10+G14</f>
        <v>895000</v>
      </c>
      <c r="H9" s="73">
        <f aca="true" t="shared" si="5" ref="H9:M9">H10+H14</f>
        <v>0</v>
      </c>
      <c r="I9" s="73">
        <f t="shared" si="5"/>
        <v>240000</v>
      </c>
      <c r="J9" s="73">
        <f t="shared" si="5"/>
        <v>0</v>
      </c>
      <c r="K9" s="73">
        <f t="shared" si="5"/>
        <v>0</v>
      </c>
      <c r="L9" s="73">
        <f>L10+L14</f>
        <v>0</v>
      </c>
      <c r="M9" s="73">
        <f t="shared" si="5"/>
        <v>900000</v>
      </c>
      <c r="N9" s="73">
        <f>N10+N14</f>
        <v>3850000</v>
      </c>
      <c r="O9" s="73">
        <f>O10+O14</f>
        <v>3880000</v>
      </c>
    </row>
    <row r="10" spans="1:15" s="12" customFormat="1" ht="18" customHeight="1">
      <c r="A10" s="115"/>
      <c r="B10" s="71">
        <v>31</v>
      </c>
      <c r="C10" s="72" t="s">
        <v>10</v>
      </c>
      <c r="D10" s="73">
        <f>D11+D12+D13</f>
        <v>3636000</v>
      </c>
      <c r="E10" s="74">
        <f t="shared" si="0"/>
        <v>3803650</v>
      </c>
      <c r="F10" s="73">
        <f aca="true" t="shared" si="6" ref="F10:M10">F11+F12+F13</f>
        <v>1781650</v>
      </c>
      <c r="G10" s="73">
        <f t="shared" si="6"/>
        <v>882000</v>
      </c>
      <c r="H10" s="73">
        <f t="shared" si="6"/>
        <v>0</v>
      </c>
      <c r="I10" s="73">
        <f t="shared" si="6"/>
        <v>240000</v>
      </c>
      <c r="J10" s="73">
        <f t="shared" si="6"/>
        <v>0</v>
      </c>
      <c r="K10" s="73">
        <f t="shared" si="6"/>
        <v>0</v>
      </c>
      <c r="L10" s="73">
        <f>L11+L12+L13</f>
        <v>0</v>
      </c>
      <c r="M10" s="73">
        <f t="shared" si="6"/>
        <v>900000</v>
      </c>
      <c r="N10" s="73">
        <v>3850000</v>
      </c>
      <c r="O10" s="73">
        <v>3880000</v>
      </c>
    </row>
    <row r="11" spans="1:15" s="107" customFormat="1" ht="15" customHeight="1">
      <c r="A11" s="116"/>
      <c r="B11" s="104">
        <v>311</v>
      </c>
      <c r="C11" s="105" t="s">
        <v>347</v>
      </c>
      <c r="D11" s="69">
        <v>3060000</v>
      </c>
      <c r="E11" s="106">
        <f t="shared" si="0"/>
        <v>3200000</v>
      </c>
      <c r="F11" s="69">
        <v>1351000</v>
      </c>
      <c r="G11" s="69">
        <v>809000</v>
      </c>
      <c r="H11" s="69">
        <v>0</v>
      </c>
      <c r="I11" s="69">
        <v>240000</v>
      </c>
      <c r="J11" s="69">
        <v>0</v>
      </c>
      <c r="K11" s="69">
        <v>0</v>
      </c>
      <c r="L11" s="69">
        <v>0</v>
      </c>
      <c r="M11" s="69">
        <v>800000</v>
      </c>
      <c r="N11" s="69"/>
      <c r="O11" s="69"/>
    </row>
    <row r="12" spans="1:15" s="107" customFormat="1" ht="15" customHeight="1">
      <c r="A12" s="116"/>
      <c r="B12" s="104">
        <v>312</v>
      </c>
      <c r="C12" s="105" t="s">
        <v>348</v>
      </c>
      <c r="D12" s="69">
        <v>120000</v>
      </c>
      <c r="E12" s="106">
        <f t="shared" si="0"/>
        <v>120000</v>
      </c>
      <c r="F12" s="69">
        <v>120000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/>
      <c r="O12" s="69"/>
    </row>
    <row r="13" spans="1:15" s="107" customFormat="1" ht="15" customHeight="1">
      <c r="A13" s="116"/>
      <c r="B13" s="104">
        <v>313</v>
      </c>
      <c r="C13" s="105" t="s">
        <v>349</v>
      </c>
      <c r="D13" s="69">
        <v>456000</v>
      </c>
      <c r="E13" s="106">
        <f t="shared" si="0"/>
        <v>483650</v>
      </c>
      <c r="F13" s="69">
        <v>310650</v>
      </c>
      <c r="G13" s="69">
        <v>73000</v>
      </c>
      <c r="H13" s="69">
        <v>0</v>
      </c>
      <c r="I13" s="69">
        <v>0</v>
      </c>
      <c r="J13" s="67">
        <v>0</v>
      </c>
      <c r="K13" s="67">
        <v>0</v>
      </c>
      <c r="L13" s="67">
        <v>0</v>
      </c>
      <c r="M13" s="69">
        <v>100000</v>
      </c>
      <c r="N13" s="69"/>
      <c r="O13" s="69"/>
    </row>
    <row r="14" spans="1:15" s="12" customFormat="1" ht="18" customHeight="1">
      <c r="A14" s="115"/>
      <c r="B14" s="71">
        <v>32</v>
      </c>
      <c r="C14" s="72" t="s">
        <v>11</v>
      </c>
      <c r="D14" s="73">
        <f>D15+D16+D17+D18</f>
        <v>1375050</v>
      </c>
      <c r="E14" s="74">
        <f t="shared" si="0"/>
        <v>1472500</v>
      </c>
      <c r="F14" s="73">
        <f>F15+F16+F17+F18</f>
        <v>1459500</v>
      </c>
      <c r="G14" s="73">
        <f>SUM(G15:G18)</f>
        <v>13000</v>
      </c>
      <c r="H14" s="73">
        <f aca="true" t="shared" si="7" ref="H14:O14">SUM(H15:H18)</f>
        <v>0</v>
      </c>
      <c r="I14" s="73">
        <f t="shared" si="7"/>
        <v>0</v>
      </c>
      <c r="J14" s="73">
        <f t="shared" si="7"/>
        <v>0</v>
      </c>
      <c r="K14" s="73">
        <f t="shared" si="7"/>
        <v>0</v>
      </c>
      <c r="L14" s="73">
        <f t="shared" si="7"/>
        <v>0</v>
      </c>
      <c r="M14" s="73">
        <f t="shared" si="7"/>
        <v>0</v>
      </c>
      <c r="N14" s="73">
        <f t="shared" si="7"/>
        <v>0</v>
      </c>
      <c r="O14" s="73">
        <f t="shared" si="7"/>
        <v>0</v>
      </c>
    </row>
    <row r="15" spans="1:15" s="107" customFormat="1" ht="15" customHeight="1">
      <c r="A15" s="116"/>
      <c r="B15" s="104">
        <v>321</v>
      </c>
      <c r="C15" s="105" t="s">
        <v>350</v>
      </c>
      <c r="D15" s="69">
        <v>175500</v>
      </c>
      <c r="E15" s="106">
        <f t="shared" si="0"/>
        <v>175500</v>
      </c>
      <c r="F15" s="69">
        <v>175500</v>
      </c>
      <c r="G15" s="69">
        <v>0</v>
      </c>
      <c r="H15" s="69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9"/>
      <c r="O15" s="69"/>
    </row>
    <row r="16" spans="1:15" s="107" customFormat="1" ht="15" customHeight="1">
      <c r="A16" s="116"/>
      <c r="B16" s="104">
        <v>322</v>
      </c>
      <c r="C16" s="105" t="s">
        <v>351</v>
      </c>
      <c r="D16" s="69">
        <v>336200</v>
      </c>
      <c r="E16" s="106">
        <f t="shared" si="0"/>
        <v>337000</v>
      </c>
      <c r="F16" s="69">
        <v>324000</v>
      </c>
      <c r="G16" s="69">
        <v>13000</v>
      </c>
      <c r="H16" s="69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9"/>
      <c r="O16" s="69"/>
    </row>
    <row r="17" spans="1:15" s="107" customFormat="1" ht="15" customHeight="1">
      <c r="A17" s="116"/>
      <c r="B17" s="104">
        <v>323</v>
      </c>
      <c r="C17" s="105" t="s">
        <v>353</v>
      </c>
      <c r="D17" s="69">
        <v>805000</v>
      </c>
      <c r="E17" s="106">
        <f t="shared" si="0"/>
        <v>900000</v>
      </c>
      <c r="F17" s="69">
        <v>900000</v>
      </c>
      <c r="G17" s="69">
        <v>0</v>
      </c>
      <c r="H17" s="69">
        <f>SUM(H18:H18)</f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9"/>
      <c r="O17" s="69"/>
    </row>
    <row r="18" spans="1:15" s="107" customFormat="1" ht="15" customHeight="1">
      <c r="A18" s="116"/>
      <c r="B18" s="104" t="s">
        <v>179</v>
      </c>
      <c r="C18" s="105" t="s">
        <v>352</v>
      </c>
      <c r="D18" s="69">
        <v>58350</v>
      </c>
      <c r="E18" s="106">
        <f t="shared" si="0"/>
        <v>60000</v>
      </c>
      <c r="F18" s="69">
        <v>60000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9"/>
      <c r="O18" s="69"/>
    </row>
    <row r="19" spans="1:15" s="12" customFormat="1" ht="25.5" customHeight="1">
      <c r="A19" s="113" t="s">
        <v>5</v>
      </c>
      <c r="B19" s="212" t="s">
        <v>555</v>
      </c>
      <c r="C19" s="211"/>
      <c r="D19" s="21">
        <f aca="true" t="shared" si="8" ref="D19:O20">D20</f>
        <v>185000</v>
      </c>
      <c r="E19" s="133">
        <f aca="true" t="shared" si="9" ref="E19:E56">SUM(F19:M19)</f>
        <v>185000</v>
      </c>
      <c r="F19" s="21">
        <f t="shared" si="8"/>
        <v>185000</v>
      </c>
      <c r="G19" s="21">
        <f t="shared" si="8"/>
        <v>0</v>
      </c>
      <c r="H19" s="21">
        <f t="shared" si="8"/>
        <v>0</v>
      </c>
      <c r="I19" s="21">
        <f t="shared" si="8"/>
        <v>0</v>
      </c>
      <c r="J19" s="21">
        <f t="shared" si="8"/>
        <v>0</v>
      </c>
      <c r="K19" s="21">
        <f t="shared" si="8"/>
        <v>0</v>
      </c>
      <c r="L19" s="21">
        <f t="shared" si="8"/>
        <v>0</v>
      </c>
      <c r="M19" s="21">
        <f t="shared" si="8"/>
        <v>0</v>
      </c>
      <c r="N19" s="21">
        <f t="shared" si="8"/>
        <v>200000</v>
      </c>
      <c r="O19" s="21">
        <f t="shared" si="8"/>
        <v>200000</v>
      </c>
    </row>
    <row r="20" spans="1:15" s="12" customFormat="1" ht="21" customHeight="1">
      <c r="A20" s="115"/>
      <c r="B20" s="71">
        <v>3</v>
      </c>
      <c r="C20" s="72" t="s">
        <v>3</v>
      </c>
      <c r="D20" s="73">
        <f t="shared" si="8"/>
        <v>185000</v>
      </c>
      <c r="E20" s="74">
        <f t="shared" si="9"/>
        <v>185000</v>
      </c>
      <c r="F20" s="73">
        <f t="shared" si="8"/>
        <v>185000</v>
      </c>
      <c r="G20" s="73">
        <f t="shared" si="8"/>
        <v>0</v>
      </c>
      <c r="H20" s="73">
        <f t="shared" si="8"/>
        <v>0</v>
      </c>
      <c r="I20" s="73">
        <f t="shared" si="8"/>
        <v>0</v>
      </c>
      <c r="J20" s="73">
        <f t="shared" si="8"/>
        <v>0</v>
      </c>
      <c r="K20" s="73">
        <f t="shared" si="8"/>
        <v>0</v>
      </c>
      <c r="L20" s="73">
        <f t="shared" si="8"/>
        <v>0</v>
      </c>
      <c r="M20" s="73">
        <f t="shared" si="8"/>
        <v>0</v>
      </c>
      <c r="N20" s="73">
        <f t="shared" si="8"/>
        <v>200000</v>
      </c>
      <c r="O20" s="73">
        <f t="shared" si="8"/>
        <v>200000</v>
      </c>
    </row>
    <row r="21" spans="1:15" s="12" customFormat="1" ht="18" customHeight="1">
      <c r="A21" s="115"/>
      <c r="B21" s="71">
        <v>32</v>
      </c>
      <c r="C21" s="72" t="s">
        <v>12</v>
      </c>
      <c r="D21" s="73">
        <f>D22+D23+D24</f>
        <v>185000</v>
      </c>
      <c r="E21" s="74">
        <f t="shared" si="9"/>
        <v>185000</v>
      </c>
      <c r="F21" s="73">
        <f>F22+F23+F24</f>
        <v>185000</v>
      </c>
      <c r="G21" s="73">
        <f aca="true" t="shared" si="10" ref="G21:M21">G22+G23+G24</f>
        <v>0</v>
      </c>
      <c r="H21" s="73">
        <f t="shared" si="10"/>
        <v>0</v>
      </c>
      <c r="I21" s="73">
        <f t="shared" si="10"/>
        <v>0</v>
      </c>
      <c r="J21" s="73">
        <f t="shared" si="10"/>
        <v>0</v>
      </c>
      <c r="K21" s="73">
        <f t="shared" si="10"/>
        <v>0</v>
      </c>
      <c r="L21" s="73">
        <f>L22+L23+L24</f>
        <v>0</v>
      </c>
      <c r="M21" s="73">
        <f t="shared" si="10"/>
        <v>0</v>
      </c>
      <c r="N21" s="73">
        <v>200000</v>
      </c>
      <c r="O21" s="73">
        <v>200000</v>
      </c>
    </row>
    <row r="22" spans="1:15" s="107" customFormat="1" ht="15" customHeight="1">
      <c r="A22" s="116"/>
      <c r="B22" s="104">
        <v>323</v>
      </c>
      <c r="C22" s="105" t="s">
        <v>353</v>
      </c>
      <c r="D22" s="69">
        <v>20000</v>
      </c>
      <c r="E22" s="106">
        <f t="shared" si="9"/>
        <v>20000</v>
      </c>
      <c r="F22" s="69">
        <v>20000</v>
      </c>
      <c r="G22" s="69">
        <f>SUM(G23:G23)</f>
        <v>0</v>
      </c>
      <c r="H22" s="69">
        <f>SUM(H23:H23)</f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9"/>
      <c r="O22" s="69"/>
    </row>
    <row r="23" spans="1:15" s="107" customFormat="1" ht="15" customHeight="1">
      <c r="A23" s="116"/>
      <c r="B23" s="104" t="s">
        <v>187</v>
      </c>
      <c r="C23" s="105" t="s">
        <v>359</v>
      </c>
      <c r="D23" s="69">
        <v>0</v>
      </c>
      <c r="E23" s="106">
        <f t="shared" si="9"/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/>
      <c r="O23" s="69"/>
    </row>
    <row r="24" spans="1:15" s="107" customFormat="1" ht="15" customHeight="1">
      <c r="A24" s="116"/>
      <c r="B24" s="104">
        <v>329</v>
      </c>
      <c r="C24" s="105" t="s">
        <v>352</v>
      </c>
      <c r="D24" s="69">
        <v>165000</v>
      </c>
      <c r="E24" s="106">
        <f t="shared" si="9"/>
        <v>165000</v>
      </c>
      <c r="F24" s="69">
        <v>165000</v>
      </c>
      <c r="G24" s="69">
        <v>0</v>
      </c>
      <c r="H24" s="69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9"/>
      <c r="O24" s="69"/>
    </row>
    <row r="25" spans="1:15" s="12" customFormat="1" ht="24" customHeight="1">
      <c r="A25" s="113" t="s">
        <v>5</v>
      </c>
      <c r="B25" s="210" t="s">
        <v>276</v>
      </c>
      <c r="C25" s="211"/>
      <c r="D25" s="15">
        <f aca="true" t="shared" si="11" ref="D25:O26">D26</f>
        <v>269000</v>
      </c>
      <c r="E25" s="130">
        <f t="shared" si="9"/>
        <v>80000</v>
      </c>
      <c r="F25" s="15">
        <f t="shared" si="11"/>
        <v>80000</v>
      </c>
      <c r="G25" s="15">
        <f t="shared" si="11"/>
        <v>0</v>
      </c>
      <c r="H25" s="15">
        <f t="shared" si="11"/>
        <v>0</v>
      </c>
      <c r="I25" s="15">
        <f t="shared" si="11"/>
        <v>0</v>
      </c>
      <c r="J25" s="15">
        <f t="shared" si="11"/>
        <v>0</v>
      </c>
      <c r="K25" s="15">
        <f t="shared" si="11"/>
        <v>0</v>
      </c>
      <c r="L25" s="15">
        <f t="shared" si="11"/>
        <v>0</v>
      </c>
      <c r="M25" s="15">
        <f t="shared" si="11"/>
        <v>0</v>
      </c>
      <c r="N25" s="15">
        <f t="shared" si="11"/>
        <v>120000</v>
      </c>
      <c r="O25" s="15">
        <f t="shared" si="11"/>
        <v>150000</v>
      </c>
    </row>
    <row r="26" spans="1:15" s="12" customFormat="1" ht="21" customHeight="1">
      <c r="A26" s="115"/>
      <c r="B26" s="71">
        <v>4</v>
      </c>
      <c r="C26" s="72" t="s">
        <v>356</v>
      </c>
      <c r="D26" s="73">
        <f t="shared" si="11"/>
        <v>269000</v>
      </c>
      <c r="E26" s="73">
        <f t="shared" si="9"/>
        <v>80000</v>
      </c>
      <c r="F26" s="73">
        <f t="shared" si="11"/>
        <v>80000</v>
      </c>
      <c r="G26" s="73">
        <f t="shared" si="11"/>
        <v>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120000</v>
      </c>
      <c r="O26" s="73">
        <f t="shared" si="11"/>
        <v>150000</v>
      </c>
    </row>
    <row r="27" spans="1:15" s="12" customFormat="1" ht="18" customHeight="1">
      <c r="A27" s="115"/>
      <c r="B27" s="71">
        <v>42</v>
      </c>
      <c r="C27" s="72" t="s">
        <v>357</v>
      </c>
      <c r="D27" s="73">
        <f>D28+D29+D30</f>
        <v>269000</v>
      </c>
      <c r="E27" s="73">
        <f t="shared" si="9"/>
        <v>80000</v>
      </c>
      <c r="F27" s="73">
        <f>F28+F30+F29</f>
        <v>80000</v>
      </c>
      <c r="G27" s="73">
        <f aca="true" t="shared" si="12" ref="G27:M27">G28+G30+G29</f>
        <v>0</v>
      </c>
      <c r="H27" s="73">
        <f t="shared" si="12"/>
        <v>0</v>
      </c>
      <c r="I27" s="73">
        <f t="shared" si="12"/>
        <v>0</v>
      </c>
      <c r="J27" s="73">
        <f t="shared" si="12"/>
        <v>0</v>
      </c>
      <c r="K27" s="73">
        <f t="shared" si="12"/>
        <v>0</v>
      </c>
      <c r="L27" s="73">
        <f t="shared" si="12"/>
        <v>0</v>
      </c>
      <c r="M27" s="73">
        <f t="shared" si="12"/>
        <v>0</v>
      </c>
      <c r="N27" s="73">
        <v>120000</v>
      </c>
      <c r="O27" s="73">
        <v>150000</v>
      </c>
    </row>
    <row r="28" spans="1:15" s="107" customFormat="1" ht="15" customHeight="1">
      <c r="A28" s="116"/>
      <c r="B28" s="104">
        <v>422</v>
      </c>
      <c r="C28" s="105" t="s">
        <v>354</v>
      </c>
      <c r="D28" s="69">
        <v>254000</v>
      </c>
      <c r="E28" s="69">
        <f t="shared" si="9"/>
        <v>70000</v>
      </c>
      <c r="F28" s="69">
        <v>70000</v>
      </c>
      <c r="G28" s="67">
        <v>0</v>
      </c>
      <c r="H28" s="67">
        <v>0</v>
      </c>
      <c r="I28" s="67">
        <v>0</v>
      </c>
      <c r="J28" s="67">
        <v>0</v>
      </c>
      <c r="K28" s="69">
        <v>0</v>
      </c>
      <c r="L28" s="67">
        <v>0</v>
      </c>
      <c r="M28" s="67">
        <v>0</v>
      </c>
      <c r="N28" s="69"/>
      <c r="O28" s="69"/>
    </row>
    <row r="29" spans="1:15" s="107" customFormat="1" ht="15" customHeight="1">
      <c r="A29" s="116"/>
      <c r="B29" s="104" t="s">
        <v>618</v>
      </c>
      <c r="C29" s="105" t="s">
        <v>628</v>
      </c>
      <c r="D29" s="69">
        <v>0</v>
      </c>
      <c r="E29" s="69">
        <f>SUM(F29:M29)</f>
        <v>0</v>
      </c>
      <c r="F29" s="69">
        <v>0</v>
      </c>
      <c r="G29" s="67">
        <v>0</v>
      </c>
      <c r="H29" s="67">
        <v>0</v>
      </c>
      <c r="I29" s="67">
        <v>0</v>
      </c>
      <c r="J29" s="67">
        <v>0</v>
      </c>
      <c r="K29" s="69">
        <v>0</v>
      </c>
      <c r="L29" s="67">
        <v>0</v>
      </c>
      <c r="M29" s="67">
        <v>0</v>
      </c>
      <c r="N29" s="69"/>
      <c r="O29" s="69"/>
    </row>
    <row r="30" spans="1:15" s="107" customFormat="1" ht="15" customHeight="1">
      <c r="A30" s="116"/>
      <c r="B30" s="104">
        <v>426</v>
      </c>
      <c r="C30" s="105" t="s">
        <v>355</v>
      </c>
      <c r="D30" s="69">
        <v>15000</v>
      </c>
      <c r="E30" s="69">
        <f t="shared" si="9"/>
        <v>10000</v>
      </c>
      <c r="F30" s="69">
        <v>10000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9"/>
      <c r="O30" s="69"/>
    </row>
    <row r="31" spans="1:15" s="107" customFormat="1" ht="15" customHeight="1">
      <c r="A31" s="127"/>
      <c r="B31" s="128"/>
      <c r="C31" s="152"/>
      <c r="D31" s="129"/>
      <c r="E31" s="129"/>
      <c r="F31" s="129"/>
      <c r="G31" s="110"/>
      <c r="H31" s="110"/>
      <c r="I31" s="110"/>
      <c r="J31" s="110"/>
      <c r="K31" s="110"/>
      <c r="L31" s="110"/>
      <c r="M31" s="110"/>
      <c r="N31" s="129"/>
      <c r="O31" s="129"/>
    </row>
    <row r="32" spans="1:15" s="107" customFormat="1" ht="15" customHeight="1">
      <c r="A32" s="127"/>
      <c r="B32" s="128"/>
      <c r="C32" s="152"/>
      <c r="D32" s="129"/>
      <c r="E32" s="129"/>
      <c r="F32" s="129"/>
      <c r="G32" s="110"/>
      <c r="H32" s="110"/>
      <c r="I32" s="110"/>
      <c r="J32" s="110"/>
      <c r="K32" s="110"/>
      <c r="L32" s="110"/>
      <c r="M32" s="110"/>
      <c r="N32" s="129"/>
      <c r="O32" s="129"/>
    </row>
    <row r="33" spans="1:15" s="107" customFormat="1" ht="15" customHeight="1">
      <c r="A33" s="127"/>
      <c r="B33" s="128"/>
      <c r="C33" s="152"/>
      <c r="D33" s="129"/>
      <c r="E33" s="129"/>
      <c r="F33" s="129"/>
      <c r="G33" s="110"/>
      <c r="H33" s="110"/>
      <c r="I33" s="110"/>
      <c r="J33" s="110"/>
      <c r="K33" s="110"/>
      <c r="L33" s="110"/>
      <c r="M33" s="110"/>
      <c r="N33" s="129"/>
      <c r="O33" s="129"/>
    </row>
    <row r="34" spans="1:15" s="107" customFormat="1" ht="15" customHeight="1">
      <c r="A34" s="127"/>
      <c r="B34" s="128"/>
      <c r="C34" s="152"/>
      <c r="D34" s="129"/>
      <c r="E34" s="129"/>
      <c r="F34" s="129"/>
      <c r="G34" s="110"/>
      <c r="H34" s="110"/>
      <c r="I34" s="110"/>
      <c r="J34" s="110"/>
      <c r="K34" s="110"/>
      <c r="L34" s="110"/>
      <c r="M34" s="110"/>
      <c r="N34" s="129"/>
      <c r="O34" s="129"/>
    </row>
    <row r="35" spans="1:15" s="64" customFormat="1" ht="15" customHeight="1">
      <c r="A35" s="186" t="s">
        <v>19</v>
      </c>
      <c r="B35" s="186" t="s">
        <v>232</v>
      </c>
      <c r="C35" s="187" t="s">
        <v>32</v>
      </c>
      <c r="D35" s="186" t="s">
        <v>722</v>
      </c>
      <c r="E35" s="197" t="s">
        <v>723</v>
      </c>
      <c r="F35" s="187" t="s">
        <v>724</v>
      </c>
      <c r="G35" s="187"/>
      <c r="H35" s="187"/>
      <c r="I35" s="187"/>
      <c r="J35" s="187"/>
      <c r="K35" s="187"/>
      <c r="L35" s="187"/>
      <c r="M35" s="187"/>
      <c r="N35" s="186" t="s">
        <v>627</v>
      </c>
      <c r="O35" s="186" t="s">
        <v>727</v>
      </c>
    </row>
    <row r="36" spans="1:15" s="64" customFormat="1" ht="35.25" customHeight="1">
      <c r="A36" s="187"/>
      <c r="B36" s="187"/>
      <c r="C36" s="187"/>
      <c r="D36" s="187"/>
      <c r="E36" s="198"/>
      <c r="F36" s="62" t="s">
        <v>164</v>
      </c>
      <c r="G36" s="62" t="s">
        <v>20</v>
      </c>
      <c r="H36" s="166" t="s">
        <v>168</v>
      </c>
      <c r="I36" s="62" t="s">
        <v>165</v>
      </c>
      <c r="J36" s="62" t="s">
        <v>21</v>
      </c>
      <c r="K36" s="165" t="s">
        <v>725</v>
      </c>
      <c r="L36" s="62" t="s">
        <v>726</v>
      </c>
      <c r="M36" s="62" t="s">
        <v>272</v>
      </c>
      <c r="N36" s="186"/>
      <c r="O36" s="186"/>
    </row>
    <row r="37" spans="1:15" s="64" customFormat="1" ht="10.5" customHeight="1">
      <c r="A37" s="63">
        <v>1</v>
      </c>
      <c r="B37" s="63">
        <v>2</v>
      </c>
      <c r="C37" s="63">
        <v>3</v>
      </c>
      <c r="D37" s="63">
        <v>4</v>
      </c>
      <c r="E37" s="63">
        <v>5</v>
      </c>
      <c r="F37" s="63">
        <v>6</v>
      </c>
      <c r="G37" s="63">
        <v>7</v>
      </c>
      <c r="H37" s="63">
        <v>8</v>
      </c>
      <c r="I37" s="63">
        <v>9</v>
      </c>
      <c r="J37" s="63">
        <v>10</v>
      </c>
      <c r="K37" s="63">
        <v>11</v>
      </c>
      <c r="L37" s="63">
        <v>12</v>
      </c>
      <c r="M37" s="63">
        <v>13</v>
      </c>
      <c r="N37" s="63">
        <v>14</v>
      </c>
      <c r="O37" s="63">
        <v>15</v>
      </c>
    </row>
    <row r="38" spans="1:15" s="12" customFormat="1" ht="27.75" customHeight="1">
      <c r="A38" s="122"/>
      <c r="B38" s="208" t="s">
        <v>629</v>
      </c>
      <c r="C38" s="208"/>
      <c r="D38" s="16">
        <f>D39</f>
        <v>797000</v>
      </c>
      <c r="E38" s="16">
        <f t="shared" si="9"/>
        <v>806000</v>
      </c>
      <c r="F38" s="16">
        <f>F39</f>
        <v>353000</v>
      </c>
      <c r="G38" s="16">
        <f aca="true" t="shared" si="13" ref="G38:O38">G39</f>
        <v>153000</v>
      </c>
      <c r="H38" s="16">
        <f t="shared" si="13"/>
        <v>200000</v>
      </c>
      <c r="I38" s="16">
        <f t="shared" si="13"/>
        <v>100000</v>
      </c>
      <c r="J38" s="16">
        <f t="shared" si="13"/>
        <v>0</v>
      </c>
      <c r="K38" s="16">
        <f t="shared" si="13"/>
        <v>0</v>
      </c>
      <c r="L38" s="16">
        <f t="shared" si="13"/>
        <v>0</v>
      </c>
      <c r="M38" s="16">
        <f t="shared" si="13"/>
        <v>0</v>
      </c>
      <c r="N38" s="16">
        <f t="shared" si="13"/>
        <v>500000</v>
      </c>
      <c r="O38" s="16">
        <f t="shared" si="13"/>
        <v>500000</v>
      </c>
    </row>
    <row r="39" spans="1:15" s="12" customFormat="1" ht="25.5" customHeight="1">
      <c r="A39" s="113" t="s">
        <v>63</v>
      </c>
      <c r="B39" s="196" t="s">
        <v>556</v>
      </c>
      <c r="C39" s="189"/>
      <c r="D39" s="15">
        <f aca="true" t="shared" si="14" ref="D39:O39">D40</f>
        <v>797000</v>
      </c>
      <c r="E39" s="130">
        <f t="shared" si="9"/>
        <v>806000</v>
      </c>
      <c r="F39" s="15">
        <f t="shared" si="14"/>
        <v>353000</v>
      </c>
      <c r="G39" s="15">
        <f t="shared" si="14"/>
        <v>153000</v>
      </c>
      <c r="H39" s="15">
        <f t="shared" si="14"/>
        <v>200000</v>
      </c>
      <c r="I39" s="15">
        <f t="shared" si="14"/>
        <v>100000</v>
      </c>
      <c r="J39" s="15">
        <f t="shared" si="14"/>
        <v>0</v>
      </c>
      <c r="K39" s="15">
        <f t="shared" si="14"/>
        <v>0</v>
      </c>
      <c r="L39" s="15">
        <f t="shared" si="14"/>
        <v>0</v>
      </c>
      <c r="M39" s="15">
        <f t="shared" si="14"/>
        <v>0</v>
      </c>
      <c r="N39" s="15">
        <f t="shared" si="14"/>
        <v>500000</v>
      </c>
      <c r="O39" s="15">
        <f t="shared" si="14"/>
        <v>500000</v>
      </c>
    </row>
    <row r="40" spans="1:15" s="12" customFormat="1" ht="21" customHeight="1">
      <c r="A40" s="115"/>
      <c r="B40" s="71">
        <v>3</v>
      </c>
      <c r="C40" s="13" t="s">
        <v>13</v>
      </c>
      <c r="D40" s="73">
        <f>D41+D45</f>
        <v>797000</v>
      </c>
      <c r="E40" s="73">
        <f t="shared" si="9"/>
        <v>806000</v>
      </c>
      <c r="F40" s="73">
        <f aca="true" t="shared" si="15" ref="F40:O40">F41</f>
        <v>353000</v>
      </c>
      <c r="G40" s="73">
        <f t="shared" si="15"/>
        <v>153000</v>
      </c>
      <c r="H40" s="73">
        <f t="shared" si="15"/>
        <v>200000</v>
      </c>
      <c r="I40" s="73">
        <f t="shared" si="15"/>
        <v>100000</v>
      </c>
      <c r="J40" s="73">
        <f t="shared" si="15"/>
        <v>0</v>
      </c>
      <c r="K40" s="73">
        <f t="shared" si="15"/>
        <v>0</v>
      </c>
      <c r="L40" s="73">
        <f t="shared" si="15"/>
        <v>0</v>
      </c>
      <c r="M40" s="73">
        <f t="shared" si="15"/>
        <v>0</v>
      </c>
      <c r="N40" s="73">
        <f t="shared" si="15"/>
        <v>500000</v>
      </c>
      <c r="O40" s="73">
        <f t="shared" si="15"/>
        <v>500000</v>
      </c>
    </row>
    <row r="41" spans="1:15" s="12" customFormat="1" ht="18" customHeight="1">
      <c r="A41" s="115"/>
      <c r="B41" s="71">
        <v>32</v>
      </c>
      <c r="C41" s="72" t="s">
        <v>11</v>
      </c>
      <c r="D41" s="73">
        <f>D42+D43+D44</f>
        <v>797000</v>
      </c>
      <c r="E41" s="73">
        <f t="shared" si="9"/>
        <v>806000</v>
      </c>
      <c r="F41" s="73">
        <f aca="true" t="shared" si="16" ref="F41:M41">F42+F43+F44</f>
        <v>353000</v>
      </c>
      <c r="G41" s="73">
        <f t="shared" si="16"/>
        <v>153000</v>
      </c>
      <c r="H41" s="73">
        <f t="shared" si="16"/>
        <v>200000</v>
      </c>
      <c r="I41" s="73">
        <f t="shared" si="16"/>
        <v>100000</v>
      </c>
      <c r="J41" s="73">
        <f t="shared" si="16"/>
        <v>0</v>
      </c>
      <c r="K41" s="73">
        <f t="shared" si="16"/>
        <v>0</v>
      </c>
      <c r="L41" s="73">
        <f>L42+L43+L44</f>
        <v>0</v>
      </c>
      <c r="M41" s="73">
        <f t="shared" si="16"/>
        <v>0</v>
      </c>
      <c r="N41" s="73">
        <v>500000</v>
      </c>
      <c r="O41" s="73">
        <v>500000</v>
      </c>
    </row>
    <row r="42" spans="1:15" s="107" customFormat="1" ht="15" customHeight="1">
      <c r="A42" s="116"/>
      <c r="B42" s="104">
        <v>322</v>
      </c>
      <c r="C42" s="105" t="s">
        <v>351</v>
      </c>
      <c r="D42" s="69">
        <v>10000</v>
      </c>
      <c r="E42" s="69">
        <f t="shared" si="9"/>
        <v>10000</v>
      </c>
      <c r="F42" s="69">
        <v>0</v>
      </c>
      <c r="G42" s="69">
        <v>10000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/>
      <c r="O42" s="69"/>
    </row>
    <row r="43" spans="1:15" s="107" customFormat="1" ht="15" customHeight="1">
      <c r="A43" s="116"/>
      <c r="B43" s="104">
        <v>323</v>
      </c>
      <c r="C43" s="105" t="s">
        <v>358</v>
      </c>
      <c r="D43" s="69">
        <v>732000</v>
      </c>
      <c r="E43" s="69">
        <f t="shared" si="9"/>
        <v>741000</v>
      </c>
      <c r="F43" s="69">
        <v>298000</v>
      </c>
      <c r="G43" s="69">
        <v>143000</v>
      </c>
      <c r="H43" s="69">
        <v>200000</v>
      </c>
      <c r="I43" s="69">
        <v>100000</v>
      </c>
      <c r="J43" s="69">
        <v>0</v>
      </c>
      <c r="K43" s="69">
        <v>0</v>
      </c>
      <c r="L43" s="69">
        <v>0</v>
      </c>
      <c r="M43" s="69">
        <v>0</v>
      </c>
      <c r="N43" s="69"/>
      <c r="O43" s="69"/>
    </row>
    <row r="44" spans="1:15" s="107" customFormat="1" ht="15" customHeight="1">
      <c r="A44" s="116"/>
      <c r="B44" s="104">
        <v>329</v>
      </c>
      <c r="C44" s="105" t="s">
        <v>352</v>
      </c>
      <c r="D44" s="69">
        <v>55000</v>
      </c>
      <c r="E44" s="69">
        <f t="shared" si="9"/>
        <v>55000</v>
      </c>
      <c r="F44" s="69">
        <v>55000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/>
      <c r="O44" s="69"/>
    </row>
    <row r="45" spans="1:15" s="12" customFormat="1" ht="18" customHeight="1">
      <c r="A45" s="115"/>
      <c r="B45" s="71">
        <v>38</v>
      </c>
      <c r="C45" s="72" t="s">
        <v>363</v>
      </c>
      <c r="D45" s="73">
        <f>D46</f>
        <v>0</v>
      </c>
      <c r="E45" s="73">
        <f t="shared" si="9"/>
        <v>0</v>
      </c>
      <c r="F45" s="73">
        <f>F46</f>
        <v>0</v>
      </c>
      <c r="G45" s="73">
        <f aca="true" t="shared" si="17" ref="G45:N45">G46</f>
        <v>0</v>
      </c>
      <c r="H45" s="73">
        <f t="shared" si="17"/>
        <v>0</v>
      </c>
      <c r="I45" s="73">
        <f t="shared" si="17"/>
        <v>0</v>
      </c>
      <c r="J45" s="73">
        <f t="shared" si="17"/>
        <v>0</v>
      </c>
      <c r="K45" s="73">
        <f t="shared" si="17"/>
        <v>0</v>
      </c>
      <c r="L45" s="73">
        <f t="shared" si="17"/>
        <v>0</v>
      </c>
      <c r="M45" s="73">
        <f t="shared" si="17"/>
        <v>0</v>
      </c>
      <c r="N45" s="73">
        <f t="shared" si="17"/>
        <v>0</v>
      </c>
      <c r="O45" s="73">
        <v>0</v>
      </c>
    </row>
    <row r="46" spans="1:15" s="107" customFormat="1" ht="15" customHeight="1">
      <c r="A46" s="116"/>
      <c r="B46" s="104">
        <v>381</v>
      </c>
      <c r="C46" s="105" t="s">
        <v>364</v>
      </c>
      <c r="D46" s="69">
        <v>0</v>
      </c>
      <c r="E46" s="69">
        <f t="shared" si="9"/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</row>
    <row r="47" spans="1:15" s="12" customFormat="1" ht="27.75" customHeight="1">
      <c r="A47" s="122"/>
      <c r="B47" s="208" t="s">
        <v>277</v>
      </c>
      <c r="C47" s="208"/>
      <c r="D47" s="16">
        <f>D48</f>
        <v>1248000</v>
      </c>
      <c r="E47" s="16">
        <f>SUM(F47:M47)</f>
        <v>1148000</v>
      </c>
      <c r="F47" s="16">
        <f aca="true" t="shared" si="18" ref="F47:O47">F48</f>
        <v>1148000</v>
      </c>
      <c r="G47" s="16">
        <f t="shared" si="18"/>
        <v>0</v>
      </c>
      <c r="H47" s="16">
        <f t="shared" si="18"/>
        <v>0</v>
      </c>
      <c r="I47" s="16">
        <f t="shared" si="18"/>
        <v>0</v>
      </c>
      <c r="J47" s="16">
        <f t="shared" si="18"/>
        <v>0</v>
      </c>
      <c r="K47" s="16">
        <f t="shared" si="18"/>
        <v>0</v>
      </c>
      <c r="L47" s="16">
        <f t="shared" si="18"/>
        <v>0</v>
      </c>
      <c r="M47" s="16">
        <f t="shared" si="18"/>
        <v>0</v>
      </c>
      <c r="N47" s="16">
        <f t="shared" si="18"/>
        <v>1200000</v>
      </c>
      <c r="O47" s="16">
        <f t="shared" si="18"/>
        <v>1300000</v>
      </c>
    </row>
    <row r="48" spans="1:15" s="12" customFormat="1" ht="24" customHeight="1">
      <c r="A48" s="113" t="s">
        <v>63</v>
      </c>
      <c r="B48" s="210" t="s">
        <v>278</v>
      </c>
      <c r="C48" s="211"/>
      <c r="D48" s="15">
        <f aca="true" t="shared" si="19" ref="D48:O48">D49</f>
        <v>1248000</v>
      </c>
      <c r="E48" s="130">
        <f t="shared" si="9"/>
        <v>1148000</v>
      </c>
      <c r="F48" s="15">
        <f t="shared" si="19"/>
        <v>1148000</v>
      </c>
      <c r="G48" s="15">
        <f t="shared" si="19"/>
        <v>0</v>
      </c>
      <c r="H48" s="15">
        <f t="shared" si="19"/>
        <v>0</v>
      </c>
      <c r="I48" s="15">
        <f t="shared" si="19"/>
        <v>0</v>
      </c>
      <c r="J48" s="15">
        <f t="shared" si="19"/>
        <v>0</v>
      </c>
      <c r="K48" s="15">
        <f t="shared" si="19"/>
        <v>0</v>
      </c>
      <c r="L48" s="15">
        <f t="shared" si="19"/>
        <v>0</v>
      </c>
      <c r="M48" s="15">
        <f t="shared" si="19"/>
        <v>0</v>
      </c>
      <c r="N48" s="15">
        <f t="shared" si="19"/>
        <v>1200000</v>
      </c>
      <c r="O48" s="15">
        <f t="shared" si="19"/>
        <v>1300000</v>
      </c>
    </row>
    <row r="49" spans="1:15" s="12" customFormat="1" ht="21" customHeight="1">
      <c r="A49" s="115"/>
      <c r="B49" s="71">
        <v>3</v>
      </c>
      <c r="C49" s="72" t="s">
        <v>3</v>
      </c>
      <c r="D49" s="73">
        <f>D50+D54</f>
        <v>1248000</v>
      </c>
      <c r="E49" s="73">
        <f t="shared" si="9"/>
        <v>1148000</v>
      </c>
      <c r="F49" s="73">
        <f aca="true" t="shared" si="20" ref="F49:O49">F50+F54</f>
        <v>1148000</v>
      </c>
      <c r="G49" s="73">
        <f t="shared" si="20"/>
        <v>0</v>
      </c>
      <c r="H49" s="73">
        <f t="shared" si="20"/>
        <v>0</v>
      </c>
      <c r="I49" s="73">
        <f t="shared" si="20"/>
        <v>0</v>
      </c>
      <c r="J49" s="73">
        <f t="shared" si="20"/>
        <v>0</v>
      </c>
      <c r="K49" s="73">
        <f t="shared" si="20"/>
        <v>0</v>
      </c>
      <c r="L49" s="73">
        <f>L50+L54</f>
        <v>0</v>
      </c>
      <c r="M49" s="73">
        <f t="shared" si="20"/>
        <v>0</v>
      </c>
      <c r="N49" s="73">
        <f t="shared" si="20"/>
        <v>1200000</v>
      </c>
      <c r="O49" s="73">
        <f t="shared" si="20"/>
        <v>1300000</v>
      </c>
    </row>
    <row r="50" spans="1:15" s="12" customFormat="1" ht="18" customHeight="1">
      <c r="A50" s="115"/>
      <c r="B50" s="71">
        <v>32</v>
      </c>
      <c r="C50" s="72" t="s">
        <v>11</v>
      </c>
      <c r="D50" s="73">
        <f>D51+D52+D53</f>
        <v>1148000</v>
      </c>
      <c r="E50" s="73">
        <f t="shared" si="9"/>
        <v>1048000</v>
      </c>
      <c r="F50" s="73">
        <f>F51+F52+F53</f>
        <v>1048000</v>
      </c>
      <c r="G50" s="73">
        <f aca="true" t="shared" si="21" ref="G50:M50">G51+G52+G53</f>
        <v>0</v>
      </c>
      <c r="H50" s="73">
        <f t="shared" si="21"/>
        <v>0</v>
      </c>
      <c r="I50" s="73">
        <f t="shared" si="21"/>
        <v>0</v>
      </c>
      <c r="J50" s="73">
        <f t="shared" si="21"/>
        <v>0</v>
      </c>
      <c r="K50" s="73">
        <f t="shared" si="21"/>
        <v>0</v>
      </c>
      <c r="L50" s="73">
        <f>L51+L52+L53</f>
        <v>0</v>
      </c>
      <c r="M50" s="73">
        <f t="shared" si="21"/>
        <v>0</v>
      </c>
      <c r="N50" s="73">
        <v>1100000</v>
      </c>
      <c r="O50" s="73">
        <v>1200000</v>
      </c>
    </row>
    <row r="51" spans="1:15" s="107" customFormat="1" ht="15" customHeight="1">
      <c r="A51" s="116"/>
      <c r="B51" s="104">
        <v>323</v>
      </c>
      <c r="C51" s="105" t="s">
        <v>358</v>
      </c>
      <c r="D51" s="69">
        <v>915000</v>
      </c>
      <c r="E51" s="69">
        <f t="shared" si="9"/>
        <v>685000</v>
      </c>
      <c r="F51" s="69">
        <v>685000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/>
      <c r="O51" s="69"/>
    </row>
    <row r="52" spans="1:15" s="107" customFormat="1" ht="15" customHeight="1">
      <c r="A52" s="116"/>
      <c r="B52" s="104" t="s">
        <v>187</v>
      </c>
      <c r="C52" s="105" t="s">
        <v>359</v>
      </c>
      <c r="D52" s="69">
        <v>0</v>
      </c>
      <c r="E52" s="106">
        <f>SUM(F52:M52)</f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/>
      <c r="O52" s="69"/>
    </row>
    <row r="53" spans="1:15" s="107" customFormat="1" ht="15" customHeight="1">
      <c r="A53" s="116"/>
      <c r="B53" s="104">
        <v>329</v>
      </c>
      <c r="C53" s="105" t="s">
        <v>352</v>
      </c>
      <c r="D53" s="69">
        <v>233000</v>
      </c>
      <c r="E53" s="69">
        <f t="shared" si="9"/>
        <v>363000</v>
      </c>
      <c r="F53" s="69">
        <v>363000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/>
      <c r="O53" s="69"/>
    </row>
    <row r="54" spans="1:15" s="12" customFormat="1" ht="18" customHeight="1">
      <c r="A54" s="115"/>
      <c r="B54" s="71">
        <v>38</v>
      </c>
      <c r="C54" s="72" t="s">
        <v>0</v>
      </c>
      <c r="D54" s="73">
        <f>D56+D55</f>
        <v>100000</v>
      </c>
      <c r="E54" s="73">
        <f t="shared" si="9"/>
        <v>100000</v>
      </c>
      <c r="F54" s="73">
        <f>F56+F55</f>
        <v>100000</v>
      </c>
      <c r="G54" s="73">
        <f aca="true" t="shared" si="22" ref="G54:M54">G56+G55</f>
        <v>0</v>
      </c>
      <c r="H54" s="73">
        <f t="shared" si="22"/>
        <v>0</v>
      </c>
      <c r="I54" s="73">
        <f t="shared" si="22"/>
        <v>0</v>
      </c>
      <c r="J54" s="73">
        <f t="shared" si="22"/>
        <v>0</v>
      </c>
      <c r="K54" s="73">
        <f t="shared" si="22"/>
        <v>0</v>
      </c>
      <c r="L54" s="73">
        <f t="shared" si="22"/>
        <v>0</v>
      </c>
      <c r="M54" s="73">
        <f t="shared" si="22"/>
        <v>0</v>
      </c>
      <c r="N54" s="73">
        <v>100000</v>
      </c>
      <c r="O54" s="73">
        <v>100000</v>
      </c>
    </row>
    <row r="55" spans="1:15" s="107" customFormat="1" ht="15" customHeight="1">
      <c r="A55" s="116"/>
      <c r="B55" s="104" t="s">
        <v>610</v>
      </c>
      <c r="C55" s="105" t="s">
        <v>611</v>
      </c>
      <c r="D55" s="69">
        <v>0</v>
      </c>
      <c r="E55" s="69">
        <f>SUM(F55:M55)</f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/>
      <c r="O55" s="69"/>
    </row>
    <row r="56" spans="1:15" s="107" customFormat="1" ht="15" customHeight="1">
      <c r="A56" s="116"/>
      <c r="B56" s="104">
        <v>385</v>
      </c>
      <c r="C56" s="105" t="s">
        <v>360</v>
      </c>
      <c r="D56" s="69">
        <v>100000</v>
      </c>
      <c r="E56" s="69">
        <f t="shared" si="9"/>
        <v>100000</v>
      </c>
      <c r="F56" s="69">
        <v>100000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/>
      <c r="O56" s="69"/>
    </row>
    <row r="57" spans="1:15" s="12" customFormat="1" ht="27.75" customHeight="1">
      <c r="A57" s="123"/>
      <c r="B57" s="199" t="s">
        <v>279</v>
      </c>
      <c r="C57" s="200"/>
      <c r="D57" s="16">
        <f>D68+D58</f>
        <v>166000</v>
      </c>
      <c r="E57" s="16">
        <f aca="true" t="shared" si="23" ref="E57:E72">SUM(F57:M57)</f>
        <v>77000</v>
      </c>
      <c r="F57" s="16">
        <f aca="true" t="shared" si="24" ref="F57:M57">F68+F58</f>
        <v>77000</v>
      </c>
      <c r="G57" s="16">
        <f t="shared" si="24"/>
        <v>0</v>
      </c>
      <c r="H57" s="16">
        <f t="shared" si="24"/>
        <v>0</v>
      </c>
      <c r="I57" s="16">
        <f t="shared" si="24"/>
        <v>0</v>
      </c>
      <c r="J57" s="16">
        <f t="shared" si="24"/>
        <v>0</v>
      </c>
      <c r="K57" s="16">
        <f t="shared" si="24"/>
        <v>0</v>
      </c>
      <c r="L57" s="16">
        <f t="shared" si="24"/>
        <v>0</v>
      </c>
      <c r="M57" s="16">
        <f t="shared" si="24"/>
        <v>0</v>
      </c>
      <c r="N57" s="16">
        <f>N68+N58</f>
        <v>375000</v>
      </c>
      <c r="O57" s="16">
        <f>O68+O58</f>
        <v>375000</v>
      </c>
    </row>
    <row r="58" spans="1:15" s="12" customFormat="1" ht="24" customHeight="1">
      <c r="A58" s="113" t="s">
        <v>62</v>
      </c>
      <c r="B58" s="188" t="s">
        <v>739</v>
      </c>
      <c r="C58" s="189"/>
      <c r="D58" s="15">
        <f>D59</f>
        <v>0</v>
      </c>
      <c r="E58" s="130">
        <f t="shared" si="23"/>
        <v>20000</v>
      </c>
      <c r="F58" s="15">
        <f>F59</f>
        <v>20000</v>
      </c>
      <c r="G58" s="15">
        <f aca="true" t="shared" si="25" ref="G58:M59">G59</f>
        <v>0</v>
      </c>
      <c r="H58" s="15">
        <f t="shared" si="25"/>
        <v>0</v>
      </c>
      <c r="I58" s="15">
        <f t="shared" si="25"/>
        <v>0</v>
      </c>
      <c r="J58" s="15">
        <f t="shared" si="25"/>
        <v>0</v>
      </c>
      <c r="K58" s="15">
        <f t="shared" si="25"/>
        <v>0</v>
      </c>
      <c r="L58" s="15">
        <f t="shared" si="25"/>
        <v>0</v>
      </c>
      <c r="M58" s="15">
        <f t="shared" si="25"/>
        <v>0</v>
      </c>
      <c r="N58" s="15">
        <f>N59</f>
        <v>300000</v>
      </c>
      <c r="O58" s="15">
        <f>O59</f>
        <v>300000</v>
      </c>
    </row>
    <row r="59" spans="1:15" s="12" customFormat="1" ht="21.75" customHeight="1">
      <c r="A59" s="115"/>
      <c r="B59" s="71" t="s">
        <v>620</v>
      </c>
      <c r="C59" s="170" t="s">
        <v>631</v>
      </c>
      <c r="D59" s="73">
        <f>D60</f>
        <v>0</v>
      </c>
      <c r="E59" s="73">
        <f t="shared" si="23"/>
        <v>20000</v>
      </c>
      <c r="F59" s="73">
        <f>F60</f>
        <v>20000</v>
      </c>
      <c r="G59" s="73">
        <f t="shared" si="25"/>
        <v>0</v>
      </c>
      <c r="H59" s="73">
        <f t="shared" si="25"/>
        <v>0</v>
      </c>
      <c r="I59" s="73">
        <f t="shared" si="25"/>
        <v>0</v>
      </c>
      <c r="J59" s="73">
        <f t="shared" si="25"/>
        <v>0</v>
      </c>
      <c r="K59" s="73">
        <f t="shared" si="25"/>
        <v>0</v>
      </c>
      <c r="L59" s="73">
        <f t="shared" si="25"/>
        <v>0</v>
      </c>
      <c r="M59" s="73">
        <f t="shared" si="25"/>
        <v>0</v>
      </c>
      <c r="N59" s="73">
        <f>N60</f>
        <v>300000</v>
      </c>
      <c r="O59" s="73">
        <f>O60</f>
        <v>300000</v>
      </c>
    </row>
    <row r="60" spans="1:15" s="12" customFormat="1" ht="24" customHeight="1">
      <c r="A60" s="115"/>
      <c r="B60" s="71" t="s">
        <v>622</v>
      </c>
      <c r="C60" s="170" t="s">
        <v>632</v>
      </c>
      <c r="D60" s="73">
        <f>D61+D62</f>
        <v>0</v>
      </c>
      <c r="E60" s="73">
        <f t="shared" si="23"/>
        <v>20000</v>
      </c>
      <c r="F60" s="73">
        <f>F61+F62</f>
        <v>20000</v>
      </c>
      <c r="G60" s="73">
        <f aca="true" t="shared" si="26" ref="G60:M60">G61+G62</f>
        <v>0</v>
      </c>
      <c r="H60" s="73">
        <f t="shared" si="26"/>
        <v>0</v>
      </c>
      <c r="I60" s="73">
        <f t="shared" si="26"/>
        <v>0</v>
      </c>
      <c r="J60" s="73">
        <f t="shared" si="26"/>
        <v>0</v>
      </c>
      <c r="K60" s="73">
        <f t="shared" si="26"/>
        <v>0</v>
      </c>
      <c r="L60" s="73">
        <f t="shared" si="26"/>
        <v>0</v>
      </c>
      <c r="M60" s="73">
        <f t="shared" si="26"/>
        <v>0</v>
      </c>
      <c r="N60" s="73">
        <v>300000</v>
      </c>
      <c r="O60" s="73">
        <v>300000</v>
      </c>
    </row>
    <row r="61" spans="1:15" s="12" customFormat="1" ht="28.5" customHeight="1">
      <c r="A61" s="115"/>
      <c r="B61" s="71" t="s">
        <v>720</v>
      </c>
      <c r="C61" s="171" t="s">
        <v>728</v>
      </c>
      <c r="D61" s="73">
        <v>0</v>
      </c>
      <c r="E61" s="73">
        <f t="shared" si="23"/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</row>
    <row r="62" spans="1:15" s="12" customFormat="1" ht="18.75" customHeight="1">
      <c r="A62" s="115"/>
      <c r="B62" s="71" t="s">
        <v>740</v>
      </c>
      <c r="C62" s="171" t="s">
        <v>741</v>
      </c>
      <c r="D62" s="73">
        <v>0</v>
      </c>
      <c r="E62" s="73">
        <f>SUM(F62:M62)</f>
        <v>20000</v>
      </c>
      <c r="F62" s="73">
        <v>20000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</row>
    <row r="63" spans="1:15" s="12" customFormat="1" ht="9" customHeight="1">
      <c r="A63" s="153"/>
      <c r="B63" s="102"/>
      <c r="C63" s="154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1:15" s="12" customFormat="1" ht="51.75" customHeight="1">
      <c r="A64" s="153"/>
      <c r="B64" s="102"/>
      <c r="C64" s="154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1:15" s="64" customFormat="1" ht="15" customHeight="1">
      <c r="A65" s="186" t="s">
        <v>19</v>
      </c>
      <c r="B65" s="186" t="s">
        <v>232</v>
      </c>
      <c r="C65" s="187" t="s">
        <v>32</v>
      </c>
      <c r="D65" s="186" t="s">
        <v>722</v>
      </c>
      <c r="E65" s="197" t="s">
        <v>723</v>
      </c>
      <c r="F65" s="187" t="s">
        <v>724</v>
      </c>
      <c r="G65" s="187"/>
      <c r="H65" s="187"/>
      <c r="I65" s="187"/>
      <c r="J65" s="187"/>
      <c r="K65" s="187"/>
      <c r="L65" s="187"/>
      <c r="M65" s="187"/>
      <c r="N65" s="186" t="s">
        <v>627</v>
      </c>
      <c r="O65" s="186" t="s">
        <v>727</v>
      </c>
    </row>
    <row r="66" spans="1:15" s="64" customFormat="1" ht="35.25" customHeight="1">
      <c r="A66" s="187"/>
      <c r="B66" s="187"/>
      <c r="C66" s="187"/>
      <c r="D66" s="187"/>
      <c r="E66" s="198"/>
      <c r="F66" s="62" t="s">
        <v>164</v>
      </c>
      <c r="G66" s="62" t="s">
        <v>20</v>
      </c>
      <c r="H66" s="166" t="s">
        <v>168</v>
      </c>
      <c r="I66" s="62" t="s">
        <v>165</v>
      </c>
      <c r="J66" s="62" t="s">
        <v>21</v>
      </c>
      <c r="K66" s="165" t="s">
        <v>725</v>
      </c>
      <c r="L66" s="62" t="s">
        <v>726</v>
      </c>
      <c r="M66" s="62" t="s">
        <v>272</v>
      </c>
      <c r="N66" s="186"/>
      <c r="O66" s="186"/>
    </row>
    <row r="67" spans="1:15" s="64" customFormat="1" ht="10.5" customHeight="1">
      <c r="A67" s="63">
        <v>1</v>
      </c>
      <c r="B67" s="63">
        <v>2</v>
      </c>
      <c r="C67" s="63">
        <v>3</v>
      </c>
      <c r="D67" s="63">
        <v>4</v>
      </c>
      <c r="E67" s="63">
        <v>5</v>
      </c>
      <c r="F67" s="63">
        <v>6</v>
      </c>
      <c r="G67" s="63">
        <v>7</v>
      </c>
      <c r="H67" s="63">
        <v>8</v>
      </c>
      <c r="I67" s="63">
        <v>9</v>
      </c>
      <c r="J67" s="63">
        <v>10</v>
      </c>
      <c r="K67" s="63">
        <v>11</v>
      </c>
      <c r="L67" s="63">
        <v>12</v>
      </c>
      <c r="M67" s="63">
        <v>13</v>
      </c>
      <c r="N67" s="63">
        <v>14</v>
      </c>
      <c r="O67" s="63">
        <v>15</v>
      </c>
    </row>
    <row r="68" spans="1:15" s="12" customFormat="1" ht="24" customHeight="1">
      <c r="A68" s="113" t="s">
        <v>62</v>
      </c>
      <c r="B68" s="188" t="s">
        <v>630</v>
      </c>
      <c r="C68" s="189"/>
      <c r="D68" s="15">
        <f>D69</f>
        <v>166000</v>
      </c>
      <c r="E68" s="130">
        <f t="shared" si="23"/>
        <v>57000</v>
      </c>
      <c r="F68" s="15">
        <f>F69</f>
        <v>57000</v>
      </c>
      <c r="G68" s="15">
        <f aca="true" t="shared" si="27" ref="G68:M69">G69</f>
        <v>0</v>
      </c>
      <c r="H68" s="15">
        <f t="shared" si="27"/>
        <v>0</v>
      </c>
      <c r="I68" s="15">
        <f t="shared" si="27"/>
        <v>0</v>
      </c>
      <c r="J68" s="15">
        <f t="shared" si="27"/>
        <v>0</v>
      </c>
      <c r="K68" s="15">
        <f t="shared" si="27"/>
        <v>0</v>
      </c>
      <c r="L68" s="15">
        <f t="shared" si="27"/>
        <v>0</v>
      </c>
      <c r="M68" s="15">
        <f t="shared" si="27"/>
        <v>0</v>
      </c>
      <c r="N68" s="15">
        <f>N69</f>
        <v>75000</v>
      </c>
      <c r="O68" s="15">
        <f>O69</f>
        <v>75000</v>
      </c>
    </row>
    <row r="69" spans="1:15" s="12" customFormat="1" ht="21" customHeight="1">
      <c r="A69" s="115"/>
      <c r="B69" s="71">
        <v>3</v>
      </c>
      <c r="C69" s="72" t="s">
        <v>3</v>
      </c>
      <c r="D69" s="73">
        <f>D70</f>
        <v>166000</v>
      </c>
      <c r="E69" s="73">
        <f t="shared" si="23"/>
        <v>57000</v>
      </c>
      <c r="F69" s="73">
        <f>F70</f>
        <v>57000</v>
      </c>
      <c r="G69" s="73">
        <f t="shared" si="27"/>
        <v>0</v>
      </c>
      <c r="H69" s="73">
        <f t="shared" si="27"/>
        <v>0</v>
      </c>
      <c r="I69" s="73">
        <f t="shared" si="27"/>
        <v>0</v>
      </c>
      <c r="J69" s="73">
        <f t="shared" si="27"/>
        <v>0</v>
      </c>
      <c r="K69" s="73">
        <f t="shared" si="27"/>
        <v>0</v>
      </c>
      <c r="L69" s="73">
        <f t="shared" si="27"/>
        <v>0</v>
      </c>
      <c r="M69" s="73">
        <f t="shared" si="27"/>
        <v>0</v>
      </c>
      <c r="N69" s="73">
        <f>N70</f>
        <v>75000</v>
      </c>
      <c r="O69" s="73">
        <f>O70</f>
        <v>75000</v>
      </c>
    </row>
    <row r="70" spans="1:15" s="12" customFormat="1" ht="18" customHeight="1">
      <c r="A70" s="115"/>
      <c r="B70" s="71">
        <v>34</v>
      </c>
      <c r="C70" s="72" t="s">
        <v>361</v>
      </c>
      <c r="D70" s="73">
        <f>D72+D71</f>
        <v>166000</v>
      </c>
      <c r="E70" s="73">
        <f t="shared" si="23"/>
        <v>57000</v>
      </c>
      <c r="F70" s="73">
        <f>F72+F71</f>
        <v>57000</v>
      </c>
      <c r="G70" s="73">
        <f aca="true" t="shared" si="28" ref="G70:M70">G72+G71</f>
        <v>0</v>
      </c>
      <c r="H70" s="73">
        <f t="shared" si="28"/>
        <v>0</v>
      </c>
      <c r="I70" s="73">
        <f t="shared" si="28"/>
        <v>0</v>
      </c>
      <c r="J70" s="73">
        <f t="shared" si="28"/>
        <v>0</v>
      </c>
      <c r="K70" s="73">
        <f t="shared" si="28"/>
        <v>0</v>
      </c>
      <c r="L70" s="73">
        <f t="shared" si="28"/>
        <v>0</v>
      </c>
      <c r="M70" s="73">
        <f t="shared" si="28"/>
        <v>0</v>
      </c>
      <c r="N70" s="73">
        <v>75000</v>
      </c>
      <c r="O70" s="73">
        <v>75000</v>
      </c>
    </row>
    <row r="71" spans="1:15" s="107" customFormat="1" ht="15" customHeight="1">
      <c r="A71" s="116"/>
      <c r="B71" s="104" t="s">
        <v>617</v>
      </c>
      <c r="C71" s="105" t="s">
        <v>633</v>
      </c>
      <c r="D71" s="69">
        <v>1000</v>
      </c>
      <c r="E71" s="69">
        <f t="shared" si="23"/>
        <v>2000</v>
      </c>
      <c r="F71" s="69">
        <v>2000</v>
      </c>
      <c r="G71" s="69">
        <v>0</v>
      </c>
      <c r="H71" s="69">
        <v>0</v>
      </c>
      <c r="I71" s="69">
        <v>0</v>
      </c>
      <c r="J71" s="69">
        <v>0</v>
      </c>
      <c r="K71" s="69">
        <v>0</v>
      </c>
      <c r="L71" s="69">
        <v>0</v>
      </c>
      <c r="M71" s="69">
        <v>0</v>
      </c>
      <c r="N71" s="69"/>
      <c r="O71" s="69"/>
    </row>
    <row r="72" spans="1:15" s="107" customFormat="1" ht="15" customHeight="1">
      <c r="A72" s="116"/>
      <c r="B72" s="104">
        <v>343</v>
      </c>
      <c r="C72" s="105" t="s">
        <v>362</v>
      </c>
      <c r="D72" s="69">
        <v>165000</v>
      </c>
      <c r="E72" s="69">
        <f t="shared" si="23"/>
        <v>55000</v>
      </c>
      <c r="F72" s="69">
        <v>55000</v>
      </c>
      <c r="G72" s="69">
        <v>0</v>
      </c>
      <c r="H72" s="69">
        <v>0</v>
      </c>
      <c r="I72" s="69">
        <v>0</v>
      </c>
      <c r="J72" s="69">
        <v>0</v>
      </c>
      <c r="K72" s="69">
        <v>0</v>
      </c>
      <c r="L72" s="69">
        <v>0</v>
      </c>
      <c r="M72" s="69">
        <v>0</v>
      </c>
      <c r="N72" s="69"/>
      <c r="O72" s="69"/>
    </row>
    <row r="73" spans="1:15" s="12" customFormat="1" ht="27.75" customHeight="1">
      <c r="A73" s="123"/>
      <c r="B73" s="192" t="s">
        <v>280</v>
      </c>
      <c r="C73" s="200"/>
      <c r="D73" s="16">
        <f>D74+D78+D83+D87+D91</f>
        <v>1555000</v>
      </c>
      <c r="E73" s="16">
        <f aca="true" t="shared" si="29" ref="E73:E90">SUM(F73:M73)</f>
        <v>1835000</v>
      </c>
      <c r="F73" s="16">
        <f aca="true" t="shared" si="30" ref="F73:O73">F74+F78+F83+F87+F91</f>
        <v>1835000</v>
      </c>
      <c r="G73" s="16">
        <f t="shared" si="30"/>
        <v>0</v>
      </c>
      <c r="H73" s="16">
        <f t="shared" si="30"/>
        <v>0</v>
      </c>
      <c r="I73" s="16">
        <f t="shared" si="30"/>
        <v>0</v>
      </c>
      <c r="J73" s="16">
        <f t="shared" si="30"/>
        <v>0</v>
      </c>
      <c r="K73" s="16">
        <f t="shared" si="30"/>
        <v>0</v>
      </c>
      <c r="L73" s="16">
        <f t="shared" si="30"/>
        <v>0</v>
      </c>
      <c r="M73" s="16">
        <f t="shared" si="30"/>
        <v>0</v>
      </c>
      <c r="N73" s="16">
        <f t="shared" si="30"/>
        <v>1920000</v>
      </c>
      <c r="O73" s="16">
        <f t="shared" si="30"/>
        <v>1970000</v>
      </c>
    </row>
    <row r="74" spans="1:15" s="12" customFormat="1" ht="24" customHeight="1">
      <c r="A74" s="113" t="s">
        <v>66</v>
      </c>
      <c r="B74" s="188" t="s">
        <v>281</v>
      </c>
      <c r="C74" s="189"/>
      <c r="D74" s="15">
        <f aca="true" t="shared" si="31" ref="D74:O75">D75</f>
        <v>15000</v>
      </c>
      <c r="E74" s="130">
        <f t="shared" si="29"/>
        <v>15000</v>
      </c>
      <c r="F74" s="15">
        <f t="shared" si="31"/>
        <v>15000</v>
      </c>
      <c r="G74" s="15">
        <f t="shared" si="31"/>
        <v>0</v>
      </c>
      <c r="H74" s="15">
        <f t="shared" si="31"/>
        <v>0</v>
      </c>
      <c r="I74" s="15">
        <f t="shared" si="31"/>
        <v>0</v>
      </c>
      <c r="J74" s="15">
        <f t="shared" si="31"/>
        <v>0</v>
      </c>
      <c r="K74" s="15">
        <f t="shared" si="31"/>
        <v>0</v>
      </c>
      <c r="L74" s="15">
        <f t="shared" si="31"/>
        <v>0</v>
      </c>
      <c r="M74" s="15">
        <f t="shared" si="31"/>
        <v>0</v>
      </c>
      <c r="N74" s="15">
        <f t="shared" si="31"/>
        <v>20000</v>
      </c>
      <c r="O74" s="15">
        <f t="shared" si="31"/>
        <v>20000</v>
      </c>
    </row>
    <row r="75" spans="1:15" s="12" customFormat="1" ht="21" customHeight="1">
      <c r="A75" s="115"/>
      <c r="B75" s="71">
        <v>3</v>
      </c>
      <c r="C75" s="72" t="s">
        <v>3</v>
      </c>
      <c r="D75" s="73">
        <f>D76</f>
        <v>15000</v>
      </c>
      <c r="E75" s="73">
        <f t="shared" si="29"/>
        <v>15000</v>
      </c>
      <c r="F75" s="73">
        <f>F76</f>
        <v>15000</v>
      </c>
      <c r="G75" s="73">
        <f t="shared" si="31"/>
        <v>0</v>
      </c>
      <c r="H75" s="73">
        <f t="shared" si="31"/>
        <v>0</v>
      </c>
      <c r="I75" s="73">
        <f t="shared" si="31"/>
        <v>0</v>
      </c>
      <c r="J75" s="73">
        <f t="shared" si="31"/>
        <v>0</v>
      </c>
      <c r="K75" s="73">
        <f t="shared" si="31"/>
        <v>0</v>
      </c>
      <c r="L75" s="73">
        <f t="shared" si="31"/>
        <v>0</v>
      </c>
      <c r="M75" s="73">
        <f t="shared" si="31"/>
        <v>0</v>
      </c>
      <c r="N75" s="73">
        <f t="shared" si="31"/>
        <v>20000</v>
      </c>
      <c r="O75" s="73">
        <f t="shared" si="31"/>
        <v>20000</v>
      </c>
    </row>
    <row r="76" spans="1:15" s="12" customFormat="1" ht="18" customHeight="1">
      <c r="A76" s="115"/>
      <c r="B76" s="71">
        <v>32</v>
      </c>
      <c r="C76" s="72" t="s">
        <v>11</v>
      </c>
      <c r="D76" s="73">
        <f aca="true" t="shared" si="32" ref="D76:M76">D77</f>
        <v>15000</v>
      </c>
      <c r="E76" s="73">
        <f t="shared" si="29"/>
        <v>15000</v>
      </c>
      <c r="F76" s="73">
        <f t="shared" si="32"/>
        <v>15000</v>
      </c>
      <c r="G76" s="73">
        <f t="shared" si="32"/>
        <v>0</v>
      </c>
      <c r="H76" s="73">
        <f t="shared" si="32"/>
        <v>0</v>
      </c>
      <c r="I76" s="73">
        <f t="shared" si="32"/>
        <v>0</v>
      </c>
      <c r="J76" s="73">
        <f t="shared" si="32"/>
        <v>0</v>
      </c>
      <c r="K76" s="73">
        <f t="shared" si="32"/>
        <v>0</v>
      </c>
      <c r="L76" s="73">
        <f t="shared" si="32"/>
        <v>0</v>
      </c>
      <c r="M76" s="73">
        <f t="shared" si="32"/>
        <v>0</v>
      </c>
      <c r="N76" s="73">
        <v>20000</v>
      </c>
      <c r="O76" s="73">
        <v>20000</v>
      </c>
    </row>
    <row r="77" spans="1:15" s="107" customFormat="1" ht="15" customHeight="1">
      <c r="A77" s="116"/>
      <c r="B77" s="104">
        <v>329</v>
      </c>
      <c r="C77" s="105" t="s">
        <v>352</v>
      </c>
      <c r="D77" s="69">
        <v>15000</v>
      </c>
      <c r="E77" s="69">
        <f t="shared" si="29"/>
        <v>15000</v>
      </c>
      <c r="F77" s="69">
        <v>15000</v>
      </c>
      <c r="G77" s="69">
        <v>0</v>
      </c>
      <c r="H77" s="69">
        <v>0</v>
      </c>
      <c r="I77" s="69">
        <v>0</v>
      </c>
      <c r="J77" s="69">
        <v>0</v>
      </c>
      <c r="K77" s="69">
        <v>0</v>
      </c>
      <c r="L77" s="69">
        <v>0</v>
      </c>
      <c r="M77" s="69">
        <v>0</v>
      </c>
      <c r="N77" s="69"/>
      <c r="O77" s="69"/>
    </row>
    <row r="78" spans="1:15" s="12" customFormat="1" ht="24" customHeight="1">
      <c r="A78" s="113" t="s">
        <v>66</v>
      </c>
      <c r="B78" s="188" t="s">
        <v>282</v>
      </c>
      <c r="C78" s="189"/>
      <c r="D78" s="15">
        <f>D79</f>
        <v>1390000</v>
      </c>
      <c r="E78" s="130">
        <f>SUM(F78:M78)</f>
        <v>1750000</v>
      </c>
      <c r="F78" s="15">
        <f>F79</f>
        <v>1750000</v>
      </c>
      <c r="G78" s="15">
        <f aca="true" t="shared" si="33" ref="G78:O78">G79</f>
        <v>0</v>
      </c>
      <c r="H78" s="15">
        <f t="shared" si="33"/>
        <v>0</v>
      </c>
      <c r="I78" s="15">
        <f t="shared" si="33"/>
        <v>0</v>
      </c>
      <c r="J78" s="15">
        <f t="shared" si="33"/>
        <v>0</v>
      </c>
      <c r="K78" s="15">
        <f t="shared" si="33"/>
        <v>0</v>
      </c>
      <c r="L78" s="15">
        <f t="shared" si="33"/>
        <v>0</v>
      </c>
      <c r="M78" s="15">
        <f t="shared" si="33"/>
        <v>0</v>
      </c>
      <c r="N78" s="15">
        <f t="shared" si="33"/>
        <v>1750000</v>
      </c>
      <c r="O78" s="15">
        <f t="shared" si="33"/>
        <v>1800000</v>
      </c>
    </row>
    <row r="79" spans="1:15" s="12" customFormat="1" ht="21" customHeight="1">
      <c r="A79" s="115"/>
      <c r="B79" s="71">
        <v>3</v>
      </c>
      <c r="C79" s="72" t="s">
        <v>3</v>
      </c>
      <c r="D79" s="73">
        <f>D80</f>
        <v>1390000</v>
      </c>
      <c r="E79" s="73">
        <f>SUM(F79:M79)</f>
        <v>1750000</v>
      </c>
      <c r="F79" s="73">
        <f>F80</f>
        <v>1750000</v>
      </c>
      <c r="G79" s="73">
        <f aca="true" t="shared" si="34" ref="G79:O79">G80</f>
        <v>0</v>
      </c>
      <c r="H79" s="73">
        <f t="shared" si="34"/>
        <v>0</v>
      </c>
      <c r="I79" s="73">
        <f t="shared" si="34"/>
        <v>0</v>
      </c>
      <c r="J79" s="73">
        <f t="shared" si="34"/>
        <v>0</v>
      </c>
      <c r="K79" s="73">
        <f t="shared" si="34"/>
        <v>0</v>
      </c>
      <c r="L79" s="73">
        <f t="shared" si="34"/>
        <v>0</v>
      </c>
      <c r="M79" s="73">
        <f t="shared" si="34"/>
        <v>0</v>
      </c>
      <c r="N79" s="73">
        <f t="shared" si="34"/>
        <v>1750000</v>
      </c>
      <c r="O79" s="73">
        <f t="shared" si="34"/>
        <v>1800000</v>
      </c>
    </row>
    <row r="80" spans="1:15" s="12" customFormat="1" ht="18" customHeight="1">
      <c r="A80" s="115"/>
      <c r="B80" s="71">
        <v>38</v>
      </c>
      <c r="C80" s="72" t="s">
        <v>363</v>
      </c>
      <c r="D80" s="73">
        <f>SUM(D81+D82)</f>
        <v>1390000</v>
      </c>
      <c r="E80" s="73">
        <f t="shared" si="29"/>
        <v>1750000</v>
      </c>
      <c r="F80" s="73">
        <f aca="true" t="shared" si="35" ref="F80:M80">SUM(F81+F82)</f>
        <v>1750000</v>
      </c>
      <c r="G80" s="73">
        <f t="shared" si="35"/>
        <v>0</v>
      </c>
      <c r="H80" s="73">
        <f t="shared" si="35"/>
        <v>0</v>
      </c>
      <c r="I80" s="73">
        <f t="shared" si="35"/>
        <v>0</v>
      </c>
      <c r="J80" s="73">
        <f t="shared" si="35"/>
        <v>0</v>
      </c>
      <c r="K80" s="73">
        <f t="shared" si="35"/>
        <v>0</v>
      </c>
      <c r="L80" s="73">
        <f t="shared" si="35"/>
        <v>0</v>
      </c>
      <c r="M80" s="73">
        <f t="shared" si="35"/>
        <v>0</v>
      </c>
      <c r="N80" s="73">
        <v>1750000</v>
      </c>
      <c r="O80" s="73">
        <v>1800000</v>
      </c>
    </row>
    <row r="81" spans="1:15" s="107" customFormat="1" ht="15" customHeight="1">
      <c r="A81" s="116"/>
      <c r="B81" s="104">
        <v>381</v>
      </c>
      <c r="C81" s="105" t="s">
        <v>364</v>
      </c>
      <c r="D81" s="69">
        <v>1200000</v>
      </c>
      <c r="E81" s="69">
        <f t="shared" si="29"/>
        <v>1300000</v>
      </c>
      <c r="F81" s="69">
        <v>1300000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/>
      <c r="O81" s="69"/>
    </row>
    <row r="82" spans="1:15" s="107" customFormat="1" ht="15" customHeight="1">
      <c r="A82" s="116"/>
      <c r="B82" s="104" t="s">
        <v>31</v>
      </c>
      <c r="C82" s="105" t="s">
        <v>365</v>
      </c>
      <c r="D82" s="69">
        <v>190000</v>
      </c>
      <c r="E82" s="69">
        <f t="shared" si="29"/>
        <v>450000</v>
      </c>
      <c r="F82" s="69">
        <v>450000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>
        <v>0</v>
      </c>
      <c r="N82" s="69"/>
      <c r="O82" s="69"/>
    </row>
    <row r="83" spans="1:15" s="12" customFormat="1" ht="24" customHeight="1">
      <c r="A83" s="113" t="s">
        <v>17</v>
      </c>
      <c r="B83" s="188" t="s">
        <v>283</v>
      </c>
      <c r="C83" s="189"/>
      <c r="D83" s="15">
        <f>D84</f>
        <v>0</v>
      </c>
      <c r="E83" s="130">
        <f t="shared" si="29"/>
        <v>0</v>
      </c>
      <c r="F83" s="15">
        <f aca="true" t="shared" si="36" ref="F83:O83">F84</f>
        <v>0</v>
      </c>
      <c r="G83" s="15">
        <f t="shared" si="36"/>
        <v>0</v>
      </c>
      <c r="H83" s="15">
        <f t="shared" si="36"/>
        <v>0</v>
      </c>
      <c r="I83" s="15">
        <f t="shared" si="36"/>
        <v>0</v>
      </c>
      <c r="J83" s="15">
        <f t="shared" si="36"/>
        <v>0</v>
      </c>
      <c r="K83" s="15">
        <f t="shared" si="36"/>
        <v>0</v>
      </c>
      <c r="L83" s="15">
        <f t="shared" si="36"/>
        <v>0</v>
      </c>
      <c r="M83" s="15">
        <f t="shared" si="36"/>
        <v>0</v>
      </c>
      <c r="N83" s="15">
        <f t="shared" si="36"/>
        <v>20000</v>
      </c>
      <c r="O83" s="15">
        <f t="shared" si="36"/>
        <v>20000</v>
      </c>
    </row>
    <row r="84" spans="1:15" s="12" customFormat="1" ht="21" customHeight="1">
      <c r="A84" s="115"/>
      <c r="B84" s="71">
        <v>3</v>
      </c>
      <c r="C84" s="72" t="s">
        <v>3</v>
      </c>
      <c r="D84" s="73">
        <f>D85</f>
        <v>0</v>
      </c>
      <c r="E84" s="73">
        <f t="shared" si="29"/>
        <v>0</v>
      </c>
      <c r="F84" s="73">
        <f aca="true" t="shared" si="37" ref="F84:O84">F85</f>
        <v>0</v>
      </c>
      <c r="G84" s="73">
        <f t="shared" si="37"/>
        <v>0</v>
      </c>
      <c r="H84" s="73">
        <f t="shared" si="37"/>
        <v>0</v>
      </c>
      <c r="I84" s="73">
        <f t="shared" si="37"/>
        <v>0</v>
      </c>
      <c r="J84" s="73">
        <f t="shared" si="37"/>
        <v>0</v>
      </c>
      <c r="K84" s="73">
        <f t="shared" si="37"/>
        <v>0</v>
      </c>
      <c r="L84" s="73">
        <f t="shared" si="37"/>
        <v>0</v>
      </c>
      <c r="M84" s="73">
        <f t="shared" si="37"/>
        <v>0</v>
      </c>
      <c r="N84" s="73">
        <f t="shared" si="37"/>
        <v>20000</v>
      </c>
      <c r="O84" s="73">
        <f t="shared" si="37"/>
        <v>20000</v>
      </c>
    </row>
    <row r="85" spans="1:15" s="12" customFormat="1" ht="18" customHeight="1">
      <c r="A85" s="115"/>
      <c r="B85" s="71">
        <v>32</v>
      </c>
      <c r="C85" s="72" t="s">
        <v>11</v>
      </c>
      <c r="D85" s="73">
        <f aca="true" t="shared" si="38" ref="D85:M85">D86</f>
        <v>0</v>
      </c>
      <c r="E85" s="73">
        <f t="shared" si="29"/>
        <v>0</v>
      </c>
      <c r="F85" s="73">
        <f t="shared" si="38"/>
        <v>0</v>
      </c>
      <c r="G85" s="73">
        <f t="shared" si="38"/>
        <v>0</v>
      </c>
      <c r="H85" s="73">
        <f t="shared" si="38"/>
        <v>0</v>
      </c>
      <c r="I85" s="73">
        <f t="shared" si="38"/>
        <v>0</v>
      </c>
      <c r="J85" s="73">
        <f t="shared" si="38"/>
        <v>0</v>
      </c>
      <c r="K85" s="73">
        <f t="shared" si="38"/>
        <v>0</v>
      </c>
      <c r="L85" s="73">
        <f t="shared" si="38"/>
        <v>0</v>
      </c>
      <c r="M85" s="73">
        <f t="shared" si="38"/>
        <v>0</v>
      </c>
      <c r="N85" s="73">
        <v>20000</v>
      </c>
      <c r="O85" s="73">
        <v>20000</v>
      </c>
    </row>
    <row r="86" spans="1:15" s="107" customFormat="1" ht="15" customHeight="1">
      <c r="A86" s="116"/>
      <c r="B86" s="104">
        <v>329</v>
      </c>
      <c r="C86" s="105" t="s">
        <v>352</v>
      </c>
      <c r="D86" s="69">
        <v>0</v>
      </c>
      <c r="E86" s="69">
        <f t="shared" si="29"/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/>
      <c r="O86" s="69"/>
    </row>
    <row r="87" spans="1:15" s="12" customFormat="1" ht="24" customHeight="1">
      <c r="A87" s="113" t="s">
        <v>17</v>
      </c>
      <c r="B87" s="188" t="s">
        <v>284</v>
      </c>
      <c r="C87" s="189"/>
      <c r="D87" s="15">
        <f>D88</f>
        <v>30000</v>
      </c>
      <c r="E87" s="130">
        <f>SUM(F87:M87)</f>
        <v>30000</v>
      </c>
      <c r="F87" s="15">
        <f>F88</f>
        <v>30000</v>
      </c>
      <c r="G87" s="15">
        <f aca="true" t="shared" si="39" ref="G87:O87">G88</f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5">
        <f t="shared" si="39"/>
        <v>0</v>
      </c>
      <c r="M87" s="15">
        <f t="shared" si="39"/>
        <v>0</v>
      </c>
      <c r="N87" s="15">
        <f t="shared" si="39"/>
        <v>30000</v>
      </c>
      <c r="O87" s="15">
        <f t="shared" si="39"/>
        <v>30000</v>
      </c>
    </row>
    <row r="88" spans="1:15" s="12" customFormat="1" ht="21" customHeight="1">
      <c r="A88" s="115"/>
      <c r="B88" s="71">
        <v>3</v>
      </c>
      <c r="C88" s="72" t="s">
        <v>3</v>
      </c>
      <c r="D88" s="73">
        <f>D89</f>
        <v>30000</v>
      </c>
      <c r="E88" s="73">
        <f>SUM(F88:M88)</f>
        <v>30000</v>
      </c>
      <c r="F88" s="73">
        <f>F89</f>
        <v>30000</v>
      </c>
      <c r="G88" s="73">
        <f aca="true" t="shared" si="40" ref="G88:O88">G89</f>
        <v>0</v>
      </c>
      <c r="H88" s="73">
        <f t="shared" si="40"/>
        <v>0</v>
      </c>
      <c r="I88" s="73">
        <f t="shared" si="40"/>
        <v>0</v>
      </c>
      <c r="J88" s="73">
        <f t="shared" si="40"/>
        <v>0</v>
      </c>
      <c r="K88" s="73">
        <f t="shared" si="40"/>
        <v>0</v>
      </c>
      <c r="L88" s="73">
        <f t="shared" si="40"/>
        <v>0</v>
      </c>
      <c r="M88" s="73">
        <f t="shared" si="40"/>
        <v>0</v>
      </c>
      <c r="N88" s="73">
        <f t="shared" si="40"/>
        <v>30000</v>
      </c>
      <c r="O88" s="73">
        <f t="shared" si="40"/>
        <v>30000</v>
      </c>
    </row>
    <row r="89" spans="1:15" s="12" customFormat="1" ht="18" customHeight="1">
      <c r="A89" s="115"/>
      <c r="B89" s="71">
        <v>38</v>
      </c>
      <c r="C89" s="72" t="s">
        <v>363</v>
      </c>
      <c r="D89" s="73">
        <f aca="true" t="shared" si="41" ref="D89:M89">D90</f>
        <v>30000</v>
      </c>
      <c r="E89" s="73">
        <f t="shared" si="29"/>
        <v>30000</v>
      </c>
      <c r="F89" s="73">
        <f t="shared" si="41"/>
        <v>30000</v>
      </c>
      <c r="G89" s="73">
        <f t="shared" si="41"/>
        <v>0</v>
      </c>
      <c r="H89" s="73">
        <f t="shared" si="41"/>
        <v>0</v>
      </c>
      <c r="I89" s="73">
        <f t="shared" si="41"/>
        <v>0</v>
      </c>
      <c r="J89" s="73">
        <f t="shared" si="41"/>
        <v>0</v>
      </c>
      <c r="K89" s="73">
        <f t="shared" si="41"/>
        <v>0</v>
      </c>
      <c r="L89" s="73">
        <f t="shared" si="41"/>
        <v>0</v>
      </c>
      <c r="M89" s="73">
        <f t="shared" si="41"/>
        <v>0</v>
      </c>
      <c r="N89" s="73">
        <v>30000</v>
      </c>
      <c r="O89" s="73">
        <v>30000</v>
      </c>
    </row>
    <row r="90" spans="1:15" s="107" customFormat="1" ht="14.25" customHeight="1">
      <c r="A90" s="116"/>
      <c r="B90" s="104">
        <v>381</v>
      </c>
      <c r="C90" s="105" t="s">
        <v>364</v>
      </c>
      <c r="D90" s="69">
        <v>30000</v>
      </c>
      <c r="E90" s="69">
        <f t="shared" si="29"/>
        <v>30000</v>
      </c>
      <c r="F90" s="69">
        <v>30000</v>
      </c>
      <c r="G90" s="69">
        <v>0</v>
      </c>
      <c r="H90" s="69">
        <v>0</v>
      </c>
      <c r="I90" s="69">
        <v>0</v>
      </c>
      <c r="J90" s="69">
        <v>0</v>
      </c>
      <c r="K90" s="69">
        <v>0</v>
      </c>
      <c r="L90" s="69">
        <v>0</v>
      </c>
      <c r="M90" s="69">
        <v>0</v>
      </c>
      <c r="N90" s="69"/>
      <c r="O90" s="69"/>
    </row>
    <row r="91" spans="1:15" s="12" customFormat="1" ht="24" customHeight="1">
      <c r="A91" s="113" t="s">
        <v>193</v>
      </c>
      <c r="B91" s="196" t="s">
        <v>742</v>
      </c>
      <c r="C91" s="189"/>
      <c r="D91" s="15">
        <f>D92</f>
        <v>120000</v>
      </c>
      <c r="E91" s="130">
        <f aca="true" t="shared" si="42" ref="E91:E96">SUM(F91:M91)</f>
        <v>40000</v>
      </c>
      <c r="F91" s="15">
        <f>F92</f>
        <v>40000</v>
      </c>
      <c r="G91" s="15">
        <f aca="true" t="shared" si="43" ref="G91:M91">G92</f>
        <v>0</v>
      </c>
      <c r="H91" s="15">
        <f t="shared" si="43"/>
        <v>0</v>
      </c>
      <c r="I91" s="15">
        <f t="shared" si="43"/>
        <v>0</v>
      </c>
      <c r="J91" s="15">
        <f t="shared" si="43"/>
        <v>0</v>
      </c>
      <c r="K91" s="15">
        <f t="shared" si="43"/>
        <v>0</v>
      </c>
      <c r="L91" s="15">
        <f t="shared" si="43"/>
        <v>0</v>
      </c>
      <c r="M91" s="15">
        <f t="shared" si="43"/>
        <v>0</v>
      </c>
      <c r="N91" s="15">
        <f>N92</f>
        <v>100000</v>
      </c>
      <c r="O91" s="15">
        <f>O92</f>
        <v>100000</v>
      </c>
    </row>
    <row r="92" spans="1:15" s="12" customFormat="1" ht="21" customHeight="1">
      <c r="A92" s="115"/>
      <c r="B92" s="71">
        <v>3</v>
      </c>
      <c r="C92" s="72" t="s">
        <v>3</v>
      </c>
      <c r="D92" s="73">
        <f>D93+D95</f>
        <v>120000</v>
      </c>
      <c r="E92" s="73">
        <f t="shared" si="42"/>
        <v>40000</v>
      </c>
      <c r="F92" s="73">
        <f>F93+F95</f>
        <v>40000</v>
      </c>
      <c r="G92" s="73">
        <f aca="true" t="shared" si="44" ref="G92:M92">G93</f>
        <v>0</v>
      </c>
      <c r="H92" s="73">
        <f t="shared" si="44"/>
        <v>0</v>
      </c>
      <c r="I92" s="73">
        <f t="shared" si="44"/>
        <v>0</v>
      </c>
      <c r="J92" s="73">
        <f t="shared" si="44"/>
        <v>0</v>
      </c>
      <c r="K92" s="73">
        <f t="shared" si="44"/>
        <v>0</v>
      </c>
      <c r="L92" s="73">
        <f t="shared" si="44"/>
        <v>0</v>
      </c>
      <c r="M92" s="73">
        <f t="shared" si="44"/>
        <v>0</v>
      </c>
      <c r="N92" s="73">
        <f>N93+N106</f>
        <v>100000</v>
      </c>
      <c r="O92" s="73">
        <f>O93+O106</f>
        <v>100000</v>
      </c>
    </row>
    <row r="93" spans="1:15" s="12" customFormat="1" ht="18" customHeight="1">
      <c r="A93" s="115"/>
      <c r="B93" s="71">
        <v>32</v>
      </c>
      <c r="C93" s="72" t="s">
        <v>11</v>
      </c>
      <c r="D93" s="73">
        <f aca="true" t="shared" si="45" ref="D93:M93">D94</f>
        <v>20000</v>
      </c>
      <c r="E93" s="73">
        <f t="shared" si="42"/>
        <v>40000</v>
      </c>
      <c r="F93" s="73">
        <f t="shared" si="45"/>
        <v>40000</v>
      </c>
      <c r="G93" s="73">
        <f t="shared" si="45"/>
        <v>0</v>
      </c>
      <c r="H93" s="73">
        <f t="shared" si="45"/>
        <v>0</v>
      </c>
      <c r="I93" s="73">
        <f t="shared" si="45"/>
        <v>0</v>
      </c>
      <c r="J93" s="73">
        <f t="shared" si="45"/>
        <v>0</v>
      </c>
      <c r="K93" s="73">
        <f t="shared" si="45"/>
        <v>0</v>
      </c>
      <c r="L93" s="73">
        <f t="shared" si="45"/>
        <v>0</v>
      </c>
      <c r="M93" s="73">
        <f t="shared" si="45"/>
        <v>0</v>
      </c>
      <c r="N93" s="73">
        <v>100000</v>
      </c>
      <c r="O93" s="73">
        <v>100000</v>
      </c>
    </row>
    <row r="94" spans="1:15" s="107" customFormat="1" ht="14.25" customHeight="1">
      <c r="A94" s="116"/>
      <c r="B94" s="104">
        <v>329</v>
      </c>
      <c r="C94" s="105" t="s">
        <v>352</v>
      </c>
      <c r="D94" s="69">
        <v>20000</v>
      </c>
      <c r="E94" s="69">
        <f t="shared" si="42"/>
        <v>40000</v>
      </c>
      <c r="F94" s="69">
        <v>40000</v>
      </c>
      <c r="G94" s="69">
        <v>0</v>
      </c>
      <c r="H94" s="69">
        <v>0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/>
      <c r="O94" s="69"/>
    </row>
    <row r="95" spans="1:15" s="12" customFormat="1" ht="18" customHeight="1">
      <c r="A95" s="115"/>
      <c r="B95" s="71" t="s">
        <v>204</v>
      </c>
      <c r="C95" s="72" t="s">
        <v>376</v>
      </c>
      <c r="D95" s="73">
        <f>D96</f>
        <v>100000</v>
      </c>
      <c r="E95" s="73">
        <f t="shared" si="42"/>
        <v>0</v>
      </c>
      <c r="F95" s="73">
        <f aca="true" t="shared" si="46" ref="F95:M95">F96</f>
        <v>0</v>
      </c>
      <c r="G95" s="73">
        <f t="shared" si="46"/>
        <v>0</v>
      </c>
      <c r="H95" s="73">
        <f t="shared" si="46"/>
        <v>0</v>
      </c>
      <c r="I95" s="73">
        <f t="shared" si="46"/>
        <v>0</v>
      </c>
      <c r="J95" s="73">
        <f t="shared" si="46"/>
        <v>0</v>
      </c>
      <c r="K95" s="73">
        <f t="shared" si="46"/>
        <v>0</v>
      </c>
      <c r="L95" s="73">
        <f t="shared" si="46"/>
        <v>0</v>
      </c>
      <c r="M95" s="73">
        <f t="shared" si="46"/>
        <v>0</v>
      </c>
      <c r="N95" s="73">
        <v>0</v>
      </c>
      <c r="O95" s="73">
        <v>0</v>
      </c>
    </row>
    <row r="96" spans="1:15" s="107" customFormat="1" ht="15" customHeight="1">
      <c r="A96" s="116"/>
      <c r="B96" s="104" t="s">
        <v>205</v>
      </c>
      <c r="C96" s="104" t="s">
        <v>385</v>
      </c>
      <c r="D96" s="69">
        <v>100000</v>
      </c>
      <c r="E96" s="69">
        <f t="shared" si="42"/>
        <v>0</v>
      </c>
      <c r="F96" s="69">
        <v>0</v>
      </c>
      <c r="G96" s="69">
        <v>0</v>
      </c>
      <c r="H96" s="69">
        <v>0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/>
      <c r="O96" s="69"/>
    </row>
    <row r="97" spans="1:15" s="107" customFormat="1" ht="15" customHeight="1">
      <c r="A97" s="116"/>
      <c r="B97" s="104"/>
      <c r="C97" s="104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1:15" s="64" customFormat="1" ht="15" customHeight="1">
      <c r="A98" s="186" t="s">
        <v>19</v>
      </c>
      <c r="B98" s="186" t="s">
        <v>232</v>
      </c>
      <c r="C98" s="187" t="s">
        <v>32</v>
      </c>
      <c r="D98" s="186" t="s">
        <v>722</v>
      </c>
      <c r="E98" s="197" t="s">
        <v>723</v>
      </c>
      <c r="F98" s="187" t="s">
        <v>724</v>
      </c>
      <c r="G98" s="187"/>
      <c r="H98" s="187"/>
      <c r="I98" s="187"/>
      <c r="J98" s="187"/>
      <c r="K98" s="187"/>
      <c r="L98" s="187"/>
      <c r="M98" s="187"/>
      <c r="N98" s="186" t="s">
        <v>627</v>
      </c>
      <c r="O98" s="186" t="s">
        <v>727</v>
      </c>
    </row>
    <row r="99" spans="1:15" s="64" customFormat="1" ht="35.25" customHeight="1">
      <c r="A99" s="187"/>
      <c r="B99" s="187"/>
      <c r="C99" s="187"/>
      <c r="D99" s="187"/>
      <c r="E99" s="198"/>
      <c r="F99" s="62" t="s">
        <v>164</v>
      </c>
      <c r="G99" s="62" t="s">
        <v>20</v>
      </c>
      <c r="H99" s="166" t="s">
        <v>168</v>
      </c>
      <c r="I99" s="62" t="s">
        <v>165</v>
      </c>
      <c r="J99" s="62" t="s">
        <v>21</v>
      </c>
      <c r="K99" s="165" t="s">
        <v>725</v>
      </c>
      <c r="L99" s="62" t="s">
        <v>726</v>
      </c>
      <c r="M99" s="62" t="s">
        <v>272</v>
      </c>
      <c r="N99" s="186"/>
      <c r="O99" s="186"/>
    </row>
    <row r="100" spans="1:15" s="64" customFormat="1" ht="10.5" customHeight="1">
      <c r="A100" s="63">
        <v>1</v>
      </c>
      <c r="B100" s="63">
        <v>2</v>
      </c>
      <c r="C100" s="63">
        <v>3</v>
      </c>
      <c r="D100" s="63">
        <v>4</v>
      </c>
      <c r="E100" s="63">
        <v>5</v>
      </c>
      <c r="F100" s="63">
        <v>6</v>
      </c>
      <c r="G100" s="63">
        <v>7</v>
      </c>
      <c r="H100" s="63">
        <v>8</v>
      </c>
      <c r="I100" s="63">
        <v>9</v>
      </c>
      <c r="J100" s="63">
        <v>10</v>
      </c>
      <c r="K100" s="63">
        <v>11</v>
      </c>
      <c r="L100" s="63">
        <v>12</v>
      </c>
      <c r="M100" s="63">
        <v>13</v>
      </c>
      <c r="N100" s="63">
        <v>14</v>
      </c>
      <c r="O100" s="63">
        <v>15</v>
      </c>
    </row>
    <row r="101" spans="1:15" s="12" customFormat="1" ht="27.75" customHeight="1">
      <c r="A101" s="123"/>
      <c r="B101" s="192" t="s">
        <v>634</v>
      </c>
      <c r="C101" s="200"/>
      <c r="D101" s="16">
        <f>D102+D107+D111+D115+D119</f>
        <v>123000</v>
      </c>
      <c r="E101" s="16">
        <f aca="true" t="shared" si="47" ref="E101:E106">SUM(F101:M101)</f>
        <v>163000</v>
      </c>
      <c r="F101" s="16">
        <f aca="true" t="shared" si="48" ref="F101:O101">F102+F107+F111+F115+F119</f>
        <v>163000</v>
      </c>
      <c r="G101" s="16">
        <f t="shared" si="48"/>
        <v>0</v>
      </c>
      <c r="H101" s="16">
        <f t="shared" si="48"/>
        <v>0</v>
      </c>
      <c r="I101" s="16">
        <f t="shared" si="48"/>
        <v>0</v>
      </c>
      <c r="J101" s="16">
        <f t="shared" si="48"/>
        <v>0</v>
      </c>
      <c r="K101" s="16">
        <f t="shared" si="48"/>
        <v>0</v>
      </c>
      <c r="L101" s="16">
        <f t="shared" si="48"/>
        <v>0</v>
      </c>
      <c r="M101" s="16">
        <f t="shared" si="48"/>
        <v>0</v>
      </c>
      <c r="N101" s="16">
        <f t="shared" si="48"/>
        <v>150000</v>
      </c>
      <c r="O101" s="16">
        <f t="shared" si="48"/>
        <v>650000</v>
      </c>
    </row>
    <row r="102" spans="1:15" s="12" customFormat="1" ht="24" customHeight="1">
      <c r="A102" s="113" t="s">
        <v>5</v>
      </c>
      <c r="B102" s="188" t="s">
        <v>285</v>
      </c>
      <c r="C102" s="189"/>
      <c r="D102" s="15">
        <f aca="true" t="shared" si="49" ref="D102:O103">D103</f>
        <v>123000</v>
      </c>
      <c r="E102" s="130">
        <f t="shared" si="47"/>
        <v>83000</v>
      </c>
      <c r="F102" s="15">
        <f t="shared" si="49"/>
        <v>83000</v>
      </c>
      <c r="G102" s="15">
        <f t="shared" si="49"/>
        <v>0</v>
      </c>
      <c r="H102" s="15">
        <f t="shared" si="49"/>
        <v>0</v>
      </c>
      <c r="I102" s="15">
        <f t="shared" si="49"/>
        <v>0</v>
      </c>
      <c r="J102" s="15">
        <f t="shared" si="49"/>
        <v>0</v>
      </c>
      <c r="K102" s="15">
        <f t="shared" si="49"/>
        <v>0</v>
      </c>
      <c r="L102" s="15">
        <f t="shared" si="49"/>
        <v>0</v>
      </c>
      <c r="M102" s="15">
        <f t="shared" si="49"/>
        <v>0</v>
      </c>
      <c r="N102" s="15">
        <f t="shared" si="49"/>
        <v>100000</v>
      </c>
      <c r="O102" s="15">
        <f t="shared" si="49"/>
        <v>150000</v>
      </c>
    </row>
    <row r="103" spans="1:15" s="12" customFormat="1" ht="21" customHeight="1">
      <c r="A103" s="115"/>
      <c r="B103" s="71">
        <v>3</v>
      </c>
      <c r="C103" s="72" t="s">
        <v>3</v>
      </c>
      <c r="D103" s="73">
        <f t="shared" si="49"/>
        <v>123000</v>
      </c>
      <c r="E103" s="73">
        <f t="shared" si="47"/>
        <v>83000</v>
      </c>
      <c r="F103" s="73">
        <f t="shared" si="49"/>
        <v>83000</v>
      </c>
      <c r="G103" s="73">
        <f t="shared" si="49"/>
        <v>0</v>
      </c>
      <c r="H103" s="73">
        <f t="shared" si="49"/>
        <v>0</v>
      </c>
      <c r="I103" s="73">
        <f t="shared" si="49"/>
        <v>0</v>
      </c>
      <c r="J103" s="73">
        <f t="shared" si="49"/>
        <v>0</v>
      </c>
      <c r="K103" s="73">
        <f t="shared" si="49"/>
        <v>0</v>
      </c>
      <c r="L103" s="73">
        <f t="shared" si="49"/>
        <v>0</v>
      </c>
      <c r="M103" s="73">
        <f t="shared" si="49"/>
        <v>0</v>
      </c>
      <c r="N103" s="73">
        <f t="shared" si="49"/>
        <v>100000</v>
      </c>
      <c r="O103" s="73">
        <f t="shared" si="49"/>
        <v>150000</v>
      </c>
    </row>
    <row r="104" spans="1:15" s="12" customFormat="1" ht="18" customHeight="1">
      <c r="A104" s="115"/>
      <c r="B104" s="71">
        <v>32</v>
      </c>
      <c r="C104" s="72" t="s">
        <v>11</v>
      </c>
      <c r="D104" s="73">
        <f>D105+D106</f>
        <v>123000</v>
      </c>
      <c r="E104" s="73">
        <f t="shared" si="47"/>
        <v>83000</v>
      </c>
      <c r="F104" s="73">
        <f aca="true" t="shared" si="50" ref="F104:M104">F105+F106</f>
        <v>83000</v>
      </c>
      <c r="G104" s="73">
        <f t="shared" si="50"/>
        <v>0</v>
      </c>
      <c r="H104" s="73">
        <f t="shared" si="50"/>
        <v>0</v>
      </c>
      <c r="I104" s="73">
        <f t="shared" si="50"/>
        <v>0</v>
      </c>
      <c r="J104" s="73">
        <f t="shared" si="50"/>
        <v>0</v>
      </c>
      <c r="K104" s="73">
        <f t="shared" si="50"/>
        <v>0</v>
      </c>
      <c r="L104" s="73">
        <f>L105+L106</f>
        <v>0</v>
      </c>
      <c r="M104" s="73">
        <f t="shared" si="50"/>
        <v>0</v>
      </c>
      <c r="N104" s="73">
        <v>100000</v>
      </c>
      <c r="O104" s="73">
        <v>150000</v>
      </c>
    </row>
    <row r="105" spans="1:15" s="107" customFormat="1" ht="14.25" customHeight="1">
      <c r="A105" s="116"/>
      <c r="B105" s="104">
        <v>322</v>
      </c>
      <c r="C105" s="105" t="s">
        <v>351</v>
      </c>
      <c r="D105" s="69">
        <v>2000</v>
      </c>
      <c r="E105" s="69">
        <f t="shared" si="47"/>
        <v>2000</v>
      </c>
      <c r="F105" s="69">
        <v>2000</v>
      </c>
      <c r="G105" s="69">
        <v>0</v>
      </c>
      <c r="H105" s="69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9"/>
      <c r="O105" s="69"/>
    </row>
    <row r="106" spans="1:15" s="107" customFormat="1" ht="14.25" customHeight="1">
      <c r="A106" s="116"/>
      <c r="B106" s="104">
        <v>323</v>
      </c>
      <c r="C106" s="105" t="s">
        <v>358</v>
      </c>
      <c r="D106" s="69">
        <v>121000</v>
      </c>
      <c r="E106" s="69">
        <f t="shared" si="47"/>
        <v>81000</v>
      </c>
      <c r="F106" s="69">
        <v>81000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/>
      <c r="O106" s="69"/>
    </row>
    <row r="107" spans="1:15" s="12" customFormat="1" ht="24" customHeight="1">
      <c r="A107" s="113" t="s">
        <v>5</v>
      </c>
      <c r="B107" s="219" t="s">
        <v>743</v>
      </c>
      <c r="C107" s="220"/>
      <c r="D107" s="15">
        <f aca="true" t="shared" si="51" ref="D107:O113">D108</f>
        <v>0</v>
      </c>
      <c r="E107" s="130">
        <f aca="true" t="shared" si="52" ref="E107:E127">SUM(F107:M107)</f>
        <v>80000</v>
      </c>
      <c r="F107" s="15">
        <f t="shared" si="51"/>
        <v>80000</v>
      </c>
      <c r="G107" s="15">
        <f t="shared" si="51"/>
        <v>0</v>
      </c>
      <c r="H107" s="15">
        <f t="shared" si="51"/>
        <v>0</v>
      </c>
      <c r="I107" s="15">
        <f t="shared" si="51"/>
        <v>0</v>
      </c>
      <c r="J107" s="15">
        <f t="shared" si="51"/>
        <v>0</v>
      </c>
      <c r="K107" s="15">
        <f t="shared" si="51"/>
        <v>0</v>
      </c>
      <c r="L107" s="15">
        <f t="shared" si="51"/>
        <v>0</v>
      </c>
      <c r="M107" s="15">
        <f t="shared" si="51"/>
        <v>0</v>
      </c>
      <c r="N107" s="15">
        <f t="shared" si="51"/>
        <v>50000</v>
      </c>
      <c r="O107" s="15">
        <f t="shared" si="51"/>
        <v>500000</v>
      </c>
    </row>
    <row r="108" spans="1:15" s="12" customFormat="1" ht="21" customHeight="1">
      <c r="A108" s="115"/>
      <c r="B108" s="71">
        <v>4</v>
      </c>
      <c r="C108" s="72" t="s">
        <v>367</v>
      </c>
      <c r="D108" s="73">
        <f t="shared" si="51"/>
        <v>0</v>
      </c>
      <c r="E108" s="73">
        <f t="shared" si="52"/>
        <v>80000</v>
      </c>
      <c r="F108" s="73">
        <f t="shared" si="51"/>
        <v>80000</v>
      </c>
      <c r="G108" s="73">
        <f t="shared" si="51"/>
        <v>0</v>
      </c>
      <c r="H108" s="73">
        <f t="shared" si="51"/>
        <v>0</v>
      </c>
      <c r="I108" s="73">
        <f t="shared" si="51"/>
        <v>0</v>
      </c>
      <c r="J108" s="73">
        <f t="shared" si="51"/>
        <v>0</v>
      </c>
      <c r="K108" s="73">
        <f t="shared" si="51"/>
        <v>0</v>
      </c>
      <c r="L108" s="73">
        <f t="shared" si="51"/>
        <v>0</v>
      </c>
      <c r="M108" s="73">
        <f t="shared" si="51"/>
        <v>0</v>
      </c>
      <c r="N108" s="73">
        <f t="shared" si="51"/>
        <v>50000</v>
      </c>
      <c r="O108" s="73">
        <f t="shared" si="51"/>
        <v>500000</v>
      </c>
    </row>
    <row r="109" spans="1:15" s="12" customFormat="1" ht="18" customHeight="1">
      <c r="A109" s="115"/>
      <c r="B109" s="71" t="s">
        <v>7</v>
      </c>
      <c r="C109" s="72" t="s">
        <v>404</v>
      </c>
      <c r="D109" s="73">
        <f>D110</f>
        <v>0</v>
      </c>
      <c r="E109" s="73">
        <f t="shared" si="52"/>
        <v>80000</v>
      </c>
      <c r="F109" s="73">
        <f>F110</f>
        <v>80000</v>
      </c>
      <c r="G109" s="73">
        <f t="shared" si="51"/>
        <v>0</v>
      </c>
      <c r="H109" s="73">
        <f t="shared" si="51"/>
        <v>0</v>
      </c>
      <c r="I109" s="73">
        <f t="shared" si="51"/>
        <v>0</v>
      </c>
      <c r="J109" s="73">
        <f t="shared" si="51"/>
        <v>0</v>
      </c>
      <c r="K109" s="73">
        <f t="shared" si="51"/>
        <v>0</v>
      </c>
      <c r="L109" s="73">
        <f t="shared" si="51"/>
        <v>0</v>
      </c>
      <c r="M109" s="73">
        <f t="shared" si="51"/>
        <v>0</v>
      </c>
      <c r="N109" s="73">
        <v>50000</v>
      </c>
      <c r="O109" s="73">
        <v>500000</v>
      </c>
    </row>
    <row r="110" spans="1:15" s="107" customFormat="1" ht="14.25" customHeight="1">
      <c r="A110" s="116"/>
      <c r="B110" s="104" t="s">
        <v>9</v>
      </c>
      <c r="C110" s="105" t="s">
        <v>389</v>
      </c>
      <c r="D110" s="69">
        <v>0</v>
      </c>
      <c r="E110" s="69">
        <f t="shared" si="52"/>
        <v>80000</v>
      </c>
      <c r="F110" s="69">
        <v>80000</v>
      </c>
      <c r="G110" s="69">
        <v>0</v>
      </c>
      <c r="H110" s="69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9"/>
      <c r="O110" s="69"/>
    </row>
    <row r="111" spans="1:15" s="12" customFormat="1" ht="24" customHeight="1">
      <c r="A111" s="113" t="s">
        <v>5</v>
      </c>
      <c r="B111" s="188" t="s">
        <v>405</v>
      </c>
      <c r="C111" s="189"/>
      <c r="D111" s="15">
        <f t="shared" si="51"/>
        <v>0</v>
      </c>
      <c r="E111" s="130">
        <f t="shared" si="52"/>
        <v>0</v>
      </c>
      <c r="F111" s="15">
        <f t="shared" si="51"/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5">
        <f t="shared" si="51"/>
        <v>0</v>
      </c>
      <c r="M111" s="15">
        <f t="shared" si="51"/>
        <v>0</v>
      </c>
      <c r="N111" s="15">
        <f t="shared" si="51"/>
        <v>0</v>
      </c>
      <c r="O111" s="15">
        <f t="shared" si="51"/>
        <v>0</v>
      </c>
    </row>
    <row r="112" spans="1:15" s="12" customFormat="1" ht="21" customHeight="1">
      <c r="A112" s="115"/>
      <c r="B112" s="71">
        <v>4</v>
      </c>
      <c r="C112" s="72" t="s">
        <v>367</v>
      </c>
      <c r="D112" s="73">
        <f t="shared" si="51"/>
        <v>0</v>
      </c>
      <c r="E112" s="73">
        <f t="shared" si="52"/>
        <v>0</v>
      </c>
      <c r="F112" s="73">
        <f t="shared" si="51"/>
        <v>0</v>
      </c>
      <c r="G112" s="73">
        <f t="shared" si="51"/>
        <v>0</v>
      </c>
      <c r="H112" s="73">
        <f t="shared" si="51"/>
        <v>0</v>
      </c>
      <c r="I112" s="73">
        <f t="shared" si="51"/>
        <v>0</v>
      </c>
      <c r="J112" s="73">
        <f t="shared" si="51"/>
        <v>0</v>
      </c>
      <c r="K112" s="73">
        <f t="shared" si="51"/>
        <v>0</v>
      </c>
      <c r="L112" s="73">
        <f t="shared" si="51"/>
        <v>0</v>
      </c>
      <c r="M112" s="73">
        <f t="shared" si="51"/>
        <v>0</v>
      </c>
      <c r="N112" s="73">
        <f t="shared" si="51"/>
        <v>0</v>
      </c>
      <c r="O112" s="73">
        <f t="shared" si="51"/>
        <v>0</v>
      </c>
    </row>
    <row r="113" spans="1:15" s="12" customFormat="1" ht="18" customHeight="1">
      <c r="A113" s="115"/>
      <c r="B113" s="71" t="s">
        <v>7</v>
      </c>
      <c r="C113" s="72" t="s">
        <v>404</v>
      </c>
      <c r="D113" s="73">
        <v>0</v>
      </c>
      <c r="E113" s="73">
        <f t="shared" si="52"/>
        <v>0</v>
      </c>
      <c r="F113" s="73">
        <f>F114</f>
        <v>0</v>
      </c>
      <c r="G113" s="73">
        <f t="shared" si="51"/>
        <v>0</v>
      </c>
      <c r="H113" s="73">
        <f t="shared" si="51"/>
        <v>0</v>
      </c>
      <c r="I113" s="73">
        <f t="shared" si="51"/>
        <v>0</v>
      </c>
      <c r="J113" s="73">
        <f t="shared" si="51"/>
        <v>0</v>
      </c>
      <c r="K113" s="73">
        <f t="shared" si="51"/>
        <v>0</v>
      </c>
      <c r="L113" s="73">
        <f t="shared" si="51"/>
        <v>0</v>
      </c>
      <c r="M113" s="73">
        <f t="shared" si="51"/>
        <v>0</v>
      </c>
      <c r="N113" s="73">
        <v>0</v>
      </c>
      <c r="O113" s="73">
        <v>0</v>
      </c>
    </row>
    <row r="114" spans="1:15" s="107" customFormat="1" ht="32.25" customHeight="1">
      <c r="A114" s="116"/>
      <c r="B114" s="104" t="s">
        <v>9</v>
      </c>
      <c r="C114" s="105" t="s">
        <v>389</v>
      </c>
      <c r="D114" s="69">
        <v>0</v>
      </c>
      <c r="E114" s="69">
        <f t="shared" si="52"/>
        <v>0</v>
      </c>
      <c r="F114" s="69">
        <v>0</v>
      </c>
      <c r="G114" s="69">
        <v>0</v>
      </c>
      <c r="H114" s="69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9"/>
      <c r="O114" s="69"/>
    </row>
    <row r="115" spans="1:15" s="12" customFormat="1" ht="24" customHeight="1">
      <c r="A115" s="113" t="s">
        <v>5</v>
      </c>
      <c r="B115" s="196" t="s">
        <v>557</v>
      </c>
      <c r="C115" s="189"/>
      <c r="D115" s="15">
        <f aca="true" t="shared" si="53" ref="D115:O117">D116</f>
        <v>0</v>
      </c>
      <c r="E115" s="130">
        <f aca="true" t="shared" si="54" ref="E115:E122">SUM(F115:M115)</f>
        <v>0</v>
      </c>
      <c r="F115" s="15">
        <f t="shared" si="53"/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5">
        <f t="shared" si="53"/>
        <v>0</v>
      </c>
      <c r="M115" s="15">
        <f t="shared" si="53"/>
        <v>0</v>
      </c>
      <c r="N115" s="15">
        <f t="shared" si="53"/>
        <v>0</v>
      </c>
      <c r="O115" s="15">
        <f t="shared" si="53"/>
        <v>0</v>
      </c>
    </row>
    <row r="116" spans="1:15" s="12" customFormat="1" ht="21" customHeight="1">
      <c r="A116" s="115"/>
      <c r="B116" s="71">
        <v>4</v>
      </c>
      <c r="C116" s="72" t="s">
        <v>367</v>
      </c>
      <c r="D116" s="73">
        <f t="shared" si="53"/>
        <v>0</v>
      </c>
      <c r="E116" s="73">
        <f t="shared" si="54"/>
        <v>0</v>
      </c>
      <c r="F116" s="73">
        <f t="shared" si="53"/>
        <v>0</v>
      </c>
      <c r="G116" s="73">
        <f t="shared" si="53"/>
        <v>0</v>
      </c>
      <c r="H116" s="73">
        <f t="shared" si="53"/>
        <v>0</v>
      </c>
      <c r="I116" s="73">
        <f t="shared" si="53"/>
        <v>0</v>
      </c>
      <c r="J116" s="73">
        <f t="shared" si="53"/>
        <v>0</v>
      </c>
      <c r="K116" s="73">
        <f t="shared" si="53"/>
        <v>0</v>
      </c>
      <c r="L116" s="73">
        <f t="shared" si="53"/>
        <v>0</v>
      </c>
      <c r="M116" s="73">
        <f t="shared" si="53"/>
        <v>0</v>
      </c>
      <c r="N116" s="73">
        <f t="shared" si="53"/>
        <v>0</v>
      </c>
      <c r="O116" s="73">
        <f t="shared" si="53"/>
        <v>0</v>
      </c>
    </row>
    <row r="117" spans="1:15" s="12" customFormat="1" ht="18" customHeight="1">
      <c r="A117" s="115"/>
      <c r="B117" s="71" t="s">
        <v>7</v>
      </c>
      <c r="C117" s="72" t="s">
        <v>404</v>
      </c>
      <c r="D117" s="73">
        <f>D118</f>
        <v>0</v>
      </c>
      <c r="E117" s="73">
        <f t="shared" si="54"/>
        <v>0</v>
      </c>
      <c r="F117" s="73">
        <f>F118</f>
        <v>0</v>
      </c>
      <c r="G117" s="73">
        <f t="shared" si="53"/>
        <v>0</v>
      </c>
      <c r="H117" s="73">
        <f t="shared" si="53"/>
        <v>0</v>
      </c>
      <c r="I117" s="73">
        <f t="shared" si="53"/>
        <v>0</v>
      </c>
      <c r="J117" s="73">
        <f t="shared" si="53"/>
        <v>0</v>
      </c>
      <c r="K117" s="73">
        <f t="shared" si="53"/>
        <v>0</v>
      </c>
      <c r="L117" s="73">
        <f t="shared" si="53"/>
        <v>0</v>
      </c>
      <c r="M117" s="73">
        <f t="shared" si="53"/>
        <v>0</v>
      </c>
      <c r="N117" s="73">
        <v>0</v>
      </c>
      <c r="O117" s="73">
        <v>0</v>
      </c>
    </row>
    <row r="118" spans="1:15" s="107" customFormat="1" ht="14.25" customHeight="1">
      <c r="A118" s="116"/>
      <c r="B118" s="104" t="s">
        <v>9</v>
      </c>
      <c r="C118" s="105" t="s">
        <v>389</v>
      </c>
      <c r="D118" s="69">
        <v>0</v>
      </c>
      <c r="E118" s="69">
        <f t="shared" si="54"/>
        <v>0</v>
      </c>
      <c r="F118" s="69">
        <v>0</v>
      </c>
      <c r="G118" s="69">
        <v>0</v>
      </c>
      <c r="H118" s="69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9"/>
      <c r="O118" s="69"/>
    </row>
    <row r="119" spans="1:15" s="12" customFormat="1" ht="24" customHeight="1">
      <c r="A119" s="113" t="s">
        <v>5</v>
      </c>
      <c r="B119" s="188" t="s">
        <v>675</v>
      </c>
      <c r="C119" s="189"/>
      <c r="D119" s="15">
        <f aca="true" t="shared" si="55" ref="D119:O121">D120</f>
        <v>0</v>
      </c>
      <c r="E119" s="130">
        <f t="shared" si="54"/>
        <v>0</v>
      </c>
      <c r="F119" s="15">
        <f t="shared" si="55"/>
        <v>0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0</v>
      </c>
      <c r="L119" s="15">
        <f t="shared" si="55"/>
        <v>0</v>
      </c>
      <c r="M119" s="15">
        <f t="shared" si="55"/>
        <v>0</v>
      </c>
      <c r="N119" s="15">
        <f t="shared" si="55"/>
        <v>0</v>
      </c>
      <c r="O119" s="15">
        <f t="shared" si="55"/>
        <v>0</v>
      </c>
    </row>
    <row r="120" spans="1:15" s="12" customFormat="1" ht="21" customHeight="1">
      <c r="A120" s="115"/>
      <c r="B120" s="71">
        <v>3</v>
      </c>
      <c r="C120" s="72" t="s">
        <v>3</v>
      </c>
      <c r="D120" s="73">
        <f t="shared" si="55"/>
        <v>0</v>
      </c>
      <c r="E120" s="73">
        <f t="shared" si="54"/>
        <v>0</v>
      </c>
      <c r="F120" s="73">
        <f t="shared" si="55"/>
        <v>0</v>
      </c>
      <c r="G120" s="73">
        <f t="shared" si="55"/>
        <v>0</v>
      </c>
      <c r="H120" s="73">
        <f t="shared" si="55"/>
        <v>0</v>
      </c>
      <c r="I120" s="73">
        <f t="shared" si="55"/>
        <v>0</v>
      </c>
      <c r="J120" s="73">
        <f t="shared" si="55"/>
        <v>0</v>
      </c>
      <c r="K120" s="73">
        <f t="shared" si="55"/>
        <v>0</v>
      </c>
      <c r="L120" s="73">
        <f t="shared" si="55"/>
        <v>0</v>
      </c>
      <c r="M120" s="73">
        <f t="shared" si="55"/>
        <v>0</v>
      </c>
      <c r="N120" s="73">
        <f t="shared" si="55"/>
        <v>0</v>
      </c>
      <c r="O120" s="73">
        <f t="shared" si="55"/>
        <v>0</v>
      </c>
    </row>
    <row r="121" spans="1:15" s="12" customFormat="1" ht="18" customHeight="1">
      <c r="A121" s="115"/>
      <c r="B121" s="71">
        <v>32</v>
      </c>
      <c r="C121" s="72" t="s">
        <v>11</v>
      </c>
      <c r="D121" s="73">
        <f>D122</f>
        <v>0</v>
      </c>
      <c r="E121" s="73">
        <f t="shared" si="54"/>
        <v>0</v>
      </c>
      <c r="F121" s="73">
        <f>F122</f>
        <v>0</v>
      </c>
      <c r="G121" s="73">
        <f t="shared" si="55"/>
        <v>0</v>
      </c>
      <c r="H121" s="73">
        <f t="shared" si="55"/>
        <v>0</v>
      </c>
      <c r="I121" s="73">
        <f t="shared" si="55"/>
        <v>0</v>
      </c>
      <c r="J121" s="73">
        <f t="shared" si="55"/>
        <v>0</v>
      </c>
      <c r="K121" s="73">
        <f t="shared" si="55"/>
        <v>0</v>
      </c>
      <c r="L121" s="73">
        <f t="shared" si="55"/>
        <v>0</v>
      </c>
      <c r="M121" s="73">
        <f t="shared" si="55"/>
        <v>0</v>
      </c>
      <c r="N121" s="73">
        <v>0</v>
      </c>
      <c r="O121" s="73">
        <v>0</v>
      </c>
    </row>
    <row r="122" spans="1:15" s="107" customFormat="1" ht="14.25" customHeight="1">
      <c r="A122" s="116"/>
      <c r="B122" s="104">
        <v>323</v>
      </c>
      <c r="C122" s="105" t="s">
        <v>358</v>
      </c>
      <c r="D122" s="69">
        <v>0</v>
      </c>
      <c r="E122" s="69">
        <f t="shared" si="54"/>
        <v>0</v>
      </c>
      <c r="F122" s="69">
        <v>0</v>
      </c>
      <c r="G122" s="69">
        <v>0</v>
      </c>
      <c r="H122" s="69">
        <v>0</v>
      </c>
      <c r="I122" s="69">
        <v>0</v>
      </c>
      <c r="J122" s="69">
        <v>0</v>
      </c>
      <c r="K122" s="69">
        <v>0</v>
      </c>
      <c r="L122" s="69">
        <v>0</v>
      </c>
      <c r="M122" s="69">
        <v>0</v>
      </c>
      <c r="N122" s="69"/>
      <c r="O122" s="69"/>
    </row>
    <row r="123" spans="1:15" s="12" customFormat="1" ht="27.75" customHeight="1">
      <c r="A123" s="123"/>
      <c r="B123" s="199" t="s">
        <v>286</v>
      </c>
      <c r="C123" s="200"/>
      <c r="D123" s="16">
        <f>D124+D131</f>
        <v>0</v>
      </c>
      <c r="E123" s="16">
        <f t="shared" si="52"/>
        <v>10000</v>
      </c>
      <c r="F123" s="16">
        <f aca="true" t="shared" si="56" ref="F123:O123">F124+F131+F135</f>
        <v>10000</v>
      </c>
      <c r="G123" s="16">
        <f t="shared" si="56"/>
        <v>0</v>
      </c>
      <c r="H123" s="16">
        <f t="shared" si="56"/>
        <v>0</v>
      </c>
      <c r="I123" s="16">
        <f t="shared" si="56"/>
        <v>0</v>
      </c>
      <c r="J123" s="16">
        <f t="shared" si="56"/>
        <v>0</v>
      </c>
      <c r="K123" s="16">
        <f t="shared" si="56"/>
        <v>0</v>
      </c>
      <c r="L123" s="16">
        <f t="shared" si="56"/>
        <v>0</v>
      </c>
      <c r="M123" s="16">
        <f t="shared" si="56"/>
        <v>0</v>
      </c>
      <c r="N123" s="16">
        <f t="shared" si="56"/>
        <v>30000</v>
      </c>
      <c r="O123" s="16">
        <f t="shared" si="56"/>
        <v>550000</v>
      </c>
    </row>
    <row r="124" spans="1:15" s="12" customFormat="1" ht="24" customHeight="1">
      <c r="A124" s="113" t="s">
        <v>68</v>
      </c>
      <c r="B124" s="196" t="s">
        <v>287</v>
      </c>
      <c r="C124" s="189"/>
      <c r="D124" s="15">
        <f>D125</f>
        <v>0</v>
      </c>
      <c r="E124" s="130">
        <f t="shared" si="52"/>
        <v>0</v>
      </c>
      <c r="F124" s="15">
        <f aca="true" t="shared" si="57" ref="F124:O124">F125</f>
        <v>0</v>
      </c>
      <c r="G124" s="15">
        <f t="shared" si="57"/>
        <v>0</v>
      </c>
      <c r="H124" s="15">
        <f t="shared" si="57"/>
        <v>0</v>
      </c>
      <c r="I124" s="15">
        <f t="shared" si="57"/>
        <v>0</v>
      </c>
      <c r="J124" s="15">
        <f t="shared" si="57"/>
        <v>0</v>
      </c>
      <c r="K124" s="15">
        <f t="shared" si="57"/>
        <v>0</v>
      </c>
      <c r="L124" s="15">
        <f t="shared" si="57"/>
        <v>0</v>
      </c>
      <c r="M124" s="15">
        <f t="shared" si="57"/>
        <v>0</v>
      </c>
      <c r="N124" s="15">
        <f t="shared" si="57"/>
        <v>0</v>
      </c>
      <c r="O124" s="15">
        <f t="shared" si="57"/>
        <v>20000</v>
      </c>
    </row>
    <row r="125" spans="1:15" s="12" customFormat="1" ht="21" customHeight="1">
      <c r="A125" s="115"/>
      <c r="B125" s="71">
        <v>3</v>
      </c>
      <c r="C125" s="72" t="s">
        <v>3</v>
      </c>
      <c r="D125" s="73">
        <f>D126</f>
        <v>0</v>
      </c>
      <c r="E125" s="73">
        <f t="shared" si="52"/>
        <v>0</v>
      </c>
      <c r="F125" s="73">
        <f aca="true" t="shared" si="58" ref="F125:H126">F126</f>
        <v>0</v>
      </c>
      <c r="G125" s="73">
        <f t="shared" si="58"/>
        <v>0</v>
      </c>
      <c r="H125" s="73">
        <f t="shared" si="58"/>
        <v>0</v>
      </c>
      <c r="I125" s="73">
        <f aca="true" t="shared" si="59" ref="I125:M133">I126</f>
        <v>0</v>
      </c>
      <c r="J125" s="73">
        <f t="shared" si="59"/>
        <v>0</v>
      </c>
      <c r="K125" s="73">
        <f t="shared" si="59"/>
        <v>0</v>
      </c>
      <c r="L125" s="73">
        <f t="shared" si="59"/>
        <v>0</v>
      </c>
      <c r="M125" s="73">
        <f t="shared" si="59"/>
        <v>0</v>
      </c>
      <c r="N125" s="73">
        <f>N126</f>
        <v>0</v>
      </c>
      <c r="O125" s="73">
        <f>O126</f>
        <v>20000</v>
      </c>
    </row>
    <row r="126" spans="1:15" s="12" customFormat="1" ht="18" customHeight="1">
      <c r="A126" s="115"/>
      <c r="B126" s="71">
        <v>35</v>
      </c>
      <c r="C126" s="72" t="s">
        <v>366</v>
      </c>
      <c r="D126" s="73">
        <f>D127</f>
        <v>0</v>
      </c>
      <c r="E126" s="73">
        <f t="shared" si="52"/>
        <v>0</v>
      </c>
      <c r="F126" s="73">
        <f t="shared" si="58"/>
        <v>0</v>
      </c>
      <c r="G126" s="73">
        <f t="shared" si="58"/>
        <v>0</v>
      </c>
      <c r="H126" s="73">
        <f t="shared" si="58"/>
        <v>0</v>
      </c>
      <c r="I126" s="73">
        <f t="shared" si="59"/>
        <v>0</v>
      </c>
      <c r="J126" s="73">
        <f t="shared" si="59"/>
        <v>0</v>
      </c>
      <c r="K126" s="73">
        <f t="shared" si="59"/>
        <v>0</v>
      </c>
      <c r="L126" s="73">
        <f t="shared" si="59"/>
        <v>0</v>
      </c>
      <c r="M126" s="73">
        <f t="shared" si="59"/>
        <v>0</v>
      </c>
      <c r="N126" s="73">
        <v>0</v>
      </c>
      <c r="O126" s="73">
        <v>20000</v>
      </c>
    </row>
    <row r="127" spans="1:15" s="107" customFormat="1" ht="38.25" customHeight="1">
      <c r="A127" s="116"/>
      <c r="B127" s="104">
        <v>352</v>
      </c>
      <c r="C127" s="164" t="s">
        <v>721</v>
      </c>
      <c r="D127" s="69">
        <v>0</v>
      </c>
      <c r="E127" s="69">
        <f t="shared" si="52"/>
        <v>0</v>
      </c>
      <c r="F127" s="69">
        <v>0</v>
      </c>
      <c r="G127" s="69">
        <v>0</v>
      </c>
      <c r="H127" s="69">
        <v>0</v>
      </c>
      <c r="I127" s="69">
        <v>0</v>
      </c>
      <c r="J127" s="69">
        <v>0</v>
      </c>
      <c r="K127" s="69">
        <v>0</v>
      </c>
      <c r="L127" s="69">
        <v>0</v>
      </c>
      <c r="M127" s="69">
        <v>0</v>
      </c>
      <c r="N127" s="69"/>
      <c r="O127" s="69"/>
    </row>
    <row r="128" spans="1:15" s="64" customFormat="1" ht="15" customHeight="1">
      <c r="A128" s="186" t="s">
        <v>19</v>
      </c>
      <c r="B128" s="186" t="s">
        <v>232</v>
      </c>
      <c r="C128" s="187" t="s">
        <v>32</v>
      </c>
      <c r="D128" s="186" t="s">
        <v>722</v>
      </c>
      <c r="E128" s="197" t="s">
        <v>723</v>
      </c>
      <c r="F128" s="187" t="s">
        <v>724</v>
      </c>
      <c r="G128" s="187"/>
      <c r="H128" s="187"/>
      <c r="I128" s="187"/>
      <c r="J128" s="187"/>
      <c r="K128" s="187"/>
      <c r="L128" s="187"/>
      <c r="M128" s="187"/>
      <c r="N128" s="186" t="s">
        <v>627</v>
      </c>
      <c r="O128" s="186" t="s">
        <v>727</v>
      </c>
    </row>
    <row r="129" spans="1:15" s="64" customFormat="1" ht="35.25" customHeight="1">
      <c r="A129" s="187"/>
      <c r="B129" s="187"/>
      <c r="C129" s="187"/>
      <c r="D129" s="187"/>
      <c r="E129" s="198"/>
      <c r="F129" s="62" t="s">
        <v>164</v>
      </c>
      <c r="G129" s="62" t="s">
        <v>20</v>
      </c>
      <c r="H129" s="166" t="s">
        <v>168</v>
      </c>
      <c r="I129" s="62" t="s">
        <v>165</v>
      </c>
      <c r="J129" s="62" t="s">
        <v>21</v>
      </c>
      <c r="K129" s="165" t="s">
        <v>725</v>
      </c>
      <c r="L129" s="62" t="s">
        <v>726</v>
      </c>
      <c r="M129" s="62" t="s">
        <v>272</v>
      </c>
      <c r="N129" s="186"/>
      <c r="O129" s="186"/>
    </row>
    <row r="130" spans="1:15" s="64" customFormat="1" ht="10.5" customHeight="1">
      <c r="A130" s="63">
        <v>1</v>
      </c>
      <c r="B130" s="63">
        <v>2</v>
      </c>
      <c r="C130" s="63">
        <v>3</v>
      </c>
      <c r="D130" s="63">
        <v>4</v>
      </c>
      <c r="E130" s="63">
        <v>5</v>
      </c>
      <c r="F130" s="63">
        <v>6</v>
      </c>
      <c r="G130" s="63">
        <v>7</v>
      </c>
      <c r="H130" s="63">
        <v>8</v>
      </c>
      <c r="I130" s="63">
        <v>9</v>
      </c>
      <c r="J130" s="63">
        <v>10</v>
      </c>
      <c r="K130" s="63">
        <v>11</v>
      </c>
      <c r="L130" s="63">
        <v>12</v>
      </c>
      <c r="M130" s="63">
        <v>13</v>
      </c>
      <c r="N130" s="63">
        <v>14</v>
      </c>
      <c r="O130" s="63">
        <v>15</v>
      </c>
    </row>
    <row r="131" spans="1:15" s="12" customFormat="1" ht="24" customHeight="1">
      <c r="A131" s="113" t="s">
        <v>433</v>
      </c>
      <c r="B131" s="196" t="s">
        <v>434</v>
      </c>
      <c r="C131" s="189"/>
      <c r="D131" s="15">
        <f>D132</f>
        <v>0</v>
      </c>
      <c r="E131" s="130">
        <f aca="true" t="shared" si="60" ref="E131:E138">SUM(F131:M131)</f>
        <v>10000</v>
      </c>
      <c r="F131" s="15">
        <f aca="true" t="shared" si="61" ref="F131:H133">F132</f>
        <v>10000</v>
      </c>
      <c r="G131" s="15">
        <f t="shared" si="61"/>
        <v>0</v>
      </c>
      <c r="H131" s="15">
        <f t="shared" si="61"/>
        <v>0</v>
      </c>
      <c r="I131" s="15">
        <f t="shared" si="59"/>
        <v>0</v>
      </c>
      <c r="J131" s="15">
        <f t="shared" si="59"/>
        <v>0</v>
      </c>
      <c r="K131" s="15">
        <f t="shared" si="59"/>
        <v>0</v>
      </c>
      <c r="L131" s="15">
        <f t="shared" si="59"/>
        <v>0</v>
      </c>
      <c r="M131" s="15">
        <f t="shared" si="59"/>
        <v>0</v>
      </c>
      <c r="N131" s="15">
        <f>N132</f>
        <v>30000</v>
      </c>
      <c r="O131" s="15">
        <f>O132</f>
        <v>30000</v>
      </c>
    </row>
    <row r="132" spans="1:15" s="12" customFormat="1" ht="21" customHeight="1">
      <c r="A132" s="115"/>
      <c r="B132" s="71">
        <v>3</v>
      </c>
      <c r="C132" s="72" t="s">
        <v>3</v>
      </c>
      <c r="D132" s="73">
        <f>D133</f>
        <v>0</v>
      </c>
      <c r="E132" s="73">
        <f t="shared" si="60"/>
        <v>10000</v>
      </c>
      <c r="F132" s="73">
        <f t="shared" si="61"/>
        <v>10000</v>
      </c>
      <c r="G132" s="73">
        <f t="shared" si="61"/>
        <v>0</v>
      </c>
      <c r="H132" s="73">
        <f t="shared" si="61"/>
        <v>0</v>
      </c>
      <c r="I132" s="73">
        <f t="shared" si="59"/>
        <v>0</v>
      </c>
      <c r="J132" s="73">
        <f t="shared" si="59"/>
        <v>0</v>
      </c>
      <c r="K132" s="73">
        <f t="shared" si="59"/>
        <v>0</v>
      </c>
      <c r="L132" s="73">
        <f t="shared" si="59"/>
        <v>0</v>
      </c>
      <c r="M132" s="73">
        <f t="shared" si="59"/>
        <v>0</v>
      </c>
      <c r="N132" s="73">
        <f>N133</f>
        <v>30000</v>
      </c>
      <c r="O132" s="73">
        <f>O133</f>
        <v>30000</v>
      </c>
    </row>
    <row r="133" spans="1:15" s="12" customFormat="1" ht="18" customHeight="1">
      <c r="A133" s="115"/>
      <c r="B133" s="71" t="s">
        <v>409</v>
      </c>
      <c r="C133" s="72" t="s">
        <v>363</v>
      </c>
      <c r="D133" s="73">
        <f>D134</f>
        <v>0</v>
      </c>
      <c r="E133" s="73">
        <f t="shared" si="60"/>
        <v>10000</v>
      </c>
      <c r="F133" s="73">
        <f t="shared" si="61"/>
        <v>10000</v>
      </c>
      <c r="G133" s="73">
        <f t="shared" si="61"/>
        <v>0</v>
      </c>
      <c r="H133" s="73">
        <f t="shared" si="61"/>
        <v>0</v>
      </c>
      <c r="I133" s="73">
        <f t="shared" si="59"/>
        <v>0</v>
      </c>
      <c r="J133" s="73">
        <f t="shared" si="59"/>
        <v>0</v>
      </c>
      <c r="K133" s="73">
        <f t="shared" si="59"/>
        <v>0</v>
      </c>
      <c r="L133" s="73">
        <f t="shared" si="59"/>
        <v>0</v>
      </c>
      <c r="M133" s="73">
        <f t="shared" si="59"/>
        <v>0</v>
      </c>
      <c r="N133" s="73">
        <v>30000</v>
      </c>
      <c r="O133" s="73">
        <v>30000</v>
      </c>
    </row>
    <row r="134" spans="1:15" s="107" customFormat="1" ht="15" customHeight="1">
      <c r="A134" s="116"/>
      <c r="B134" s="104" t="s">
        <v>435</v>
      </c>
      <c r="C134" s="105" t="s">
        <v>364</v>
      </c>
      <c r="D134" s="69">
        <v>0</v>
      </c>
      <c r="E134" s="69">
        <f t="shared" si="60"/>
        <v>10000</v>
      </c>
      <c r="F134" s="69">
        <v>10000</v>
      </c>
      <c r="G134" s="69">
        <v>0</v>
      </c>
      <c r="H134" s="69">
        <v>0</v>
      </c>
      <c r="I134" s="69">
        <v>0</v>
      </c>
      <c r="J134" s="69">
        <v>0</v>
      </c>
      <c r="K134" s="69">
        <v>0</v>
      </c>
      <c r="L134" s="69">
        <v>0</v>
      </c>
      <c r="M134" s="69">
        <v>0</v>
      </c>
      <c r="N134" s="69"/>
      <c r="O134" s="69"/>
    </row>
    <row r="135" spans="1:15" s="12" customFormat="1" ht="24" customHeight="1">
      <c r="A135" s="113" t="s">
        <v>73</v>
      </c>
      <c r="B135" s="196" t="s">
        <v>635</v>
      </c>
      <c r="C135" s="189"/>
      <c r="D135" s="15">
        <f>D136</f>
        <v>0</v>
      </c>
      <c r="E135" s="130">
        <f t="shared" si="60"/>
        <v>0</v>
      </c>
      <c r="F135" s="15">
        <f>F136</f>
        <v>0</v>
      </c>
      <c r="G135" s="15">
        <f aca="true" t="shared" si="62" ref="G135:M135">G136</f>
        <v>0</v>
      </c>
      <c r="H135" s="15">
        <f t="shared" si="62"/>
        <v>0</v>
      </c>
      <c r="I135" s="15">
        <f t="shared" si="62"/>
        <v>0</v>
      </c>
      <c r="J135" s="15">
        <f t="shared" si="62"/>
        <v>0</v>
      </c>
      <c r="K135" s="15">
        <f t="shared" si="62"/>
        <v>0</v>
      </c>
      <c r="L135" s="15">
        <f t="shared" si="62"/>
        <v>0</v>
      </c>
      <c r="M135" s="15">
        <f t="shared" si="62"/>
        <v>0</v>
      </c>
      <c r="N135" s="15">
        <f>N136</f>
        <v>0</v>
      </c>
      <c r="O135" s="15">
        <f>O136</f>
        <v>500000</v>
      </c>
    </row>
    <row r="136" spans="1:15" s="12" customFormat="1" ht="21" customHeight="1">
      <c r="A136" s="115"/>
      <c r="B136" s="71">
        <v>4</v>
      </c>
      <c r="C136" s="72" t="s">
        <v>367</v>
      </c>
      <c r="D136" s="73">
        <f>D137</f>
        <v>0</v>
      </c>
      <c r="E136" s="73">
        <f t="shared" si="60"/>
        <v>0</v>
      </c>
      <c r="F136" s="73">
        <f>F137</f>
        <v>0</v>
      </c>
      <c r="G136" s="73">
        <f aca="true" t="shared" si="63" ref="G136:M137">G137</f>
        <v>0</v>
      </c>
      <c r="H136" s="73">
        <f t="shared" si="63"/>
        <v>0</v>
      </c>
      <c r="I136" s="73">
        <f t="shared" si="63"/>
        <v>0</v>
      </c>
      <c r="J136" s="73">
        <f t="shared" si="63"/>
        <v>0</v>
      </c>
      <c r="K136" s="73">
        <f t="shared" si="63"/>
        <v>0</v>
      </c>
      <c r="L136" s="73">
        <f t="shared" si="63"/>
        <v>0</v>
      </c>
      <c r="M136" s="73">
        <f t="shared" si="63"/>
        <v>0</v>
      </c>
      <c r="N136" s="73">
        <f>N137</f>
        <v>0</v>
      </c>
      <c r="O136" s="73">
        <f>O137</f>
        <v>500000</v>
      </c>
    </row>
    <row r="137" spans="1:15" s="12" customFormat="1" ht="18" customHeight="1">
      <c r="A137" s="115"/>
      <c r="B137" s="71">
        <v>41</v>
      </c>
      <c r="C137" s="72" t="s">
        <v>368</v>
      </c>
      <c r="D137" s="73">
        <f>D138</f>
        <v>0</v>
      </c>
      <c r="E137" s="73">
        <f t="shared" si="60"/>
        <v>0</v>
      </c>
      <c r="F137" s="73">
        <f>F138</f>
        <v>0</v>
      </c>
      <c r="G137" s="73">
        <f t="shared" si="63"/>
        <v>0</v>
      </c>
      <c r="H137" s="73">
        <f t="shared" si="63"/>
        <v>0</v>
      </c>
      <c r="I137" s="73">
        <f t="shared" si="63"/>
        <v>0</v>
      </c>
      <c r="J137" s="73">
        <f t="shared" si="63"/>
        <v>0</v>
      </c>
      <c r="K137" s="73">
        <f t="shared" si="63"/>
        <v>0</v>
      </c>
      <c r="L137" s="73">
        <f t="shared" si="63"/>
        <v>0</v>
      </c>
      <c r="M137" s="73">
        <f t="shared" si="63"/>
        <v>0</v>
      </c>
      <c r="N137" s="73">
        <v>0</v>
      </c>
      <c r="O137" s="73">
        <v>500000</v>
      </c>
    </row>
    <row r="138" spans="1:15" s="107" customFormat="1" ht="15" customHeight="1">
      <c r="A138" s="116"/>
      <c r="B138" s="104">
        <v>411</v>
      </c>
      <c r="C138" s="105" t="s">
        <v>369</v>
      </c>
      <c r="D138" s="69">
        <v>0</v>
      </c>
      <c r="E138" s="69">
        <f t="shared" si="60"/>
        <v>0</v>
      </c>
      <c r="F138" s="69">
        <v>0</v>
      </c>
      <c r="G138" s="69">
        <v>0</v>
      </c>
      <c r="H138" s="69">
        <v>0</v>
      </c>
      <c r="I138" s="69">
        <v>0</v>
      </c>
      <c r="J138" s="69">
        <v>0</v>
      </c>
      <c r="K138" s="69">
        <v>0</v>
      </c>
      <c r="L138" s="69">
        <v>0</v>
      </c>
      <c r="M138" s="69">
        <v>0</v>
      </c>
      <c r="N138" s="69"/>
      <c r="O138" s="69"/>
    </row>
    <row r="139" spans="1:15" s="12" customFormat="1" ht="27.75" customHeight="1">
      <c r="A139" s="123"/>
      <c r="B139" s="199" t="s">
        <v>288</v>
      </c>
      <c r="C139" s="200"/>
      <c r="D139" s="16">
        <f>D140+D145+D149</f>
        <v>1160000</v>
      </c>
      <c r="E139" s="16">
        <f aca="true" t="shared" si="64" ref="E139:E166">SUM(F139:M139)</f>
        <v>1095000</v>
      </c>
      <c r="F139" s="16">
        <f aca="true" t="shared" si="65" ref="F139:O139">F140+F145+F149</f>
        <v>42000</v>
      </c>
      <c r="G139" s="16">
        <f t="shared" si="65"/>
        <v>0</v>
      </c>
      <c r="H139" s="16">
        <f t="shared" si="65"/>
        <v>1045000</v>
      </c>
      <c r="I139" s="16">
        <f t="shared" si="65"/>
        <v>0</v>
      </c>
      <c r="J139" s="16">
        <f t="shared" si="65"/>
        <v>0</v>
      </c>
      <c r="K139" s="16">
        <f t="shared" si="65"/>
        <v>8000</v>
      </c>
      <c r="L139" s="16">
        <f t="shared" si="65"/>
        <v>0</v>
      </c>
      <c r="M139" s="16">
        <f t="shared" si="65"/>
        <v>0</v>
      </c>
      <c r="N139" s="16">
        <f t="shared" si="65"/>
        <v>1000000</v>
      </c>
      <c r="O139" s="16">
        <f t="shared" si="65"/>
        <v>1500000</v>
      </c>
    </row>
    <row r="140" spans="1:15" s="12" customFormat="1" ht="24" customHeight="1">
      <c r="A140" s="113" t="s">
        <v>69</v>
      </c>
      <c r="B140" s="188" t="s">
        <v>289</v>
      </c>
      <c r="C140" s="189"/>
      <c r="D140" s="15">
        <f>D141</f>
        <v>680000</v>
      </c>
      <c r="E140" s="130">
        <f t="shared" si="64"/>
        <v>480000</v>
      </c>
      <c r="F140" s="15">
        <f aca="true" t="shared" si="66" ref="F140:O140">F141</f>
        <v>0</v>
      </c>
      <c r="G140" s="15">
        <f t="shared" si="66"/>
        <v>0</v>
      </c>
      <c r="H140" s="15">
        <f t="shared" si="66"/>
        <v>480000</v>
      </c>
      <c r="I140" s="15">
        <f t="shared" si="66"/>
        <v>0</v>
      </c>
      <c r="J140" s="15">
        <f t="shared" si="66"/>
        <v>0</v>
      </c>
      <c r="K140" s="15">
        <f t="shared" si="66"/>
        <v>0</v>
      </c>
      <c r="L140" s="15">
        <f t="shared" si="66"/>
        <v>0</v>
      </c>
      <c r="M140" s="15">
        <f t="shared" si="66"/>
        <v>0</v>
      </c>
      <c r="N140" s="15">
        <f t="shared" si="66"/>
        <v>500000</v>
      </c>
      <c r="O140" s="15">
        <f t="shared" si="66"/>
        <v>700000</v>
      </c>
    </row>
    <row r="141" spans="1:15" s="12" customFormat="1" ht="21" customHeight="1">
      <c r="A141" s="115"/>
      <c r="B141" s="71">
        <v>3</v>
      </c>
      <c r="C141" s="72" t="s">
        <v>3</v>
      </c>
      <c r="D141" s="73">
        <f aca="true" t="shared" si="67" ref="D141:O141">D142</f>
        <v>680000</v>
      </c>
      <c r="E141" s="73">
        <f t="shared" si="64"/>
        <v>480000</v>
      </c>
      <c r="F141" s="73">
        <f t="shared" si="67"/>
        <v>0</v>
      </c>
      <c r="G141" s="73">
        <f t="shared" si="67"/>
        <v>0</v>
      </c>
      <c r="H141" s="73">
        <f t="shared" si="67"/>
        <v>480000</v>
      </c>
      <c r="I141" s="73">
        <f t="shared" si="67"/>
        <v>0</v>
      </c>
      <c r="J141" s="73">
        <f t="shared" si="67"/>
        <v>0</v>
      </c>
      <c r="K141" s="73">
        <f t="shared" si="67"/>
        <v>0</v>
      </c>
      <c r="L141" s="73">
        <f t="shared" si="67"/>
        <v>0</v>
      </c>
      <c r="M141" s="73">
        <f t="shared" si="67"/>
        <v>0</v>
      </c>
      <c r="N141" s="73">
        <f t="shared" si="67"/>
        <v>500000</v>
      </c>
      <c r="O141" s="73">
        <f t="shared" si="67"/>
        <v>700000</v>
      </c>
    </row>
    <row r="142" spans="1:15" s="12" customFormat="1" ht="18" customHeight="1">
      <c r="A142" s="115"/>
      <c r="B142" s="71">
        <v>32</v>
      </c>
      <c r="C142" s="72" t="s">
        <v>11</v>
      </c>
      <c r="D142" s="73">
        <f>D143+D144</f>
        <v>680000</v>
      </c>
      <c r="E142" s="73">
        <f t="shared" si="64"/>
        <v>480000</v>
      </c>
      <c r="F142" s="73">
        <f aca="true" t="shared" si="68" ref="F142:M142">F143+F144</f>
        <v>0</v>
      </c>
      <c r="G142" s="73">
        <f t="shared" si="68"/>
        <v>0</v>
      </c>
      <c r="H142" s="73">
        <f t="shared" si="68"/>
        <v>480000</v>
      </c>
      <c r="I142" s="73">
        <f t="shared" si="68"/>
        <v>0</v>
      </c>
      <c r="J142" s="73">
        <f t="shared" si="68"/>
        <v>0</v>
      </c>
      <c r="K142" s="73">
        <f t="shared" si="68"/>
        <v>0</v>
      </c>
      <c r="L142" s="73">
        <f t="shared" si="68"/>
        <v>0</v>
      </c>
      <c r="M142" s="73">
        <f t="shared" si="68"/>
        <v>0</v>
      </c>
      <c r="N142" s="73">
        <v>500000</v>
      </c>
      <c r="O142" s="73">
        <v>700000</v>
      </c>
    </row>
    <row r="143" spans="1:15" s="107" customFormat="1" ht="15" customHeight="1">
      <c r="A143" s="116" t="s">
        <v>1</v>
      </c>
      <c r="B143" s="104">
        <v>322</v>
      </c>
      <c r="C143" s="105" t="s">
        <v>351</v>
      </c>
      <c r="D143" s="69">
        <v>80000</v>
      </c>
      <c r="E143" s="69">
        <f t="shared" si="64"/>
        <v>80000</v>
      </c>
      <c r="F143" s="69">
        <v>0</v>
      </c>
      <c r="G143" s="69">
        <v>0</v>
      </c>
      <c r="H143" s="69">
        <v>80000</v>
      </c>
      <c r="I143" s="69">
        <v>0</v>
      </c>
      <c r="J143" s="69">
        <v>0</v>
      </c>
      <c r="K143" s="69">
        <v>0</v>
      </c>
      <c r="L143" s="69">
        <v>0</v>
      </c>
      <c r="M143" s="69">
        <v>0</v>
      </c>
      <c r="N143" s="69"/>
      <c r="O143" s="69"/>
    </row>
    <row r="144" spans="1:15" s="107" customFormat="1" ht="15" customHeight="1">
      <c r="A144" s="116"/>
      <c r="B144" s="104">
        <v>323</v>
      </c>
      <c r="C144" s="105" t="s">
        <v>358</v>
      </c>
      <c r="D144" s="69">
        <v>600000</v>
      </c>
      <c r="E144" s="69">
        <f t="shared" si="64"/>
        <v>400000</v>
      </c>
      <c r="F144" s="69">
        <v>0</v>
      </c>
      <c r="G144" s="69">
        <v>0</v>
      </c>
      <c r="H144" s="69">
        <v>400000</v>
      </c>
      <c r="I144" s="69">
        <v>0</v>
      </c>
      <c r="J144" s="69">
        <v>0</v>
      </c>
      <c r="K144" s="69">
        <v>0</v>
      </c>
      <c r="L144" s="69">
        <v>0</v>
      </c>
      <c r="M144" s="69">
        <v>0</v>
      </c>
      <c r="N144" s="69"/>
      <c r="O144" s="69"/>
    </row>
    <row r="145" spans="1:15" s="12" customFormat="1" ht="24" customHeight="1">
      <c r="A145" s="113" t="s">
        <v>69</v>
      </c>
      <c r="B145" s="188" t="s">
        <v>290</v>
      </c>
      <c r="C145" s="189"/>
      <c r="D145" s="15">
        <f>D146</f>
        <v>0</v>
      </c>
      <c r="E145" s="130">
        <f t="shared" si="64"/>
        <v>100000</v>
      </c>
      <c r="F145" s="15">
        <f>F146</f>
        <v>0</v>
      </c>
      <c r="G145" s="15">
        <f aca="true" t="shared" si="69" ref="G145:M146">G146</f>
        <v>0</v>
      </c>
      <c r="H145" s="15">
        <f t="shared" si="69"/>
        <v>100000</v>
      </c>
      <c r="I145" s="15">
        <f t="shared" si="69"/>
        <v>0</v>
      </c>
      <c r="J145" s="15">
        <f t="shared" si="69"/>
        <v>0</v>
      </c>
      <c r="K145" s="15">
        <f t="shared" si="69"/>
        <v>0</v>
      </c>
      <c r="L145" s="15">
        <f t="shared" si="69"/>
        <v>0</v>
      </c>
      <c r="M145" s="15">
        <f t="shared" si="69"/>
        <v>0</v>
      </c>
      <c r="N145" s="15">
        <f>N146</f>
        <v>0</v>
      </c>
      <c r="O145" s="15">
        <f>O146</f>
        <v>200000</v>
      </c>
    </row>
    <row r="146" spans="1:15" s="12" customFormat="1" ht="21" customHeight="1">
      <c r="A146" s="115"/>
      <c r="B146" s="71">
        <v>4</v>
      </c>
      <c r="C146" s="72" t="s">
        <v>367</v>
      </c>
      <c r="D146" s="73">
        <f>D147</f>
        <v>0</v>
      </c>
      <c r="E146" s="73">
        <f t="shared" si="64"/>
        <v>100000</v>
      </c>
      <c r="F146" s="73">
        <f>F147</f>
        <v>0</v>
      </c>
      <c r="G146" s="73">
        <f t="shared" si="69"/>
        <v>0</v>
      </c>
      <c r="H146" s="73">
        <f t="shared" si="69"/>
        <v>100000</v>
      </c>
      <c r="I146" s="73">
        <f t="shared" si="69"/>
        <v>0</v>
      </c>
      <c r="J146" s="73">
        <f t="shared" si="69"/>
        <v>0</v>
      </c>
      <c r="K146" s="73">
        <f t="shared" si="69"/>
        <v>0</v>
      </c>
      <c r="L146" s="73">
        <f t="shared" si="69"/>
        <v>0</v>
      </c>
      <c r="M146" s="73">
        <f t="shared" si="69"/>
        <v>0</v>
      </c>
      <c r="N146" s="73">
        <f>N147</f>
        <v>0</v>
      </c>
      <c r="O146" s="73">
        <f>O147</f>
        <v>200000</v>
      </c>
    </row>
    <row r="147" spans="1:15" s="12" customFormat="1" ht="18" customHeight="1">
      <c r="A147" s="115"/>
      <c r="B147" s="71">
        <v>41</v>
      </c>
      <c r="C147" s="72" t="s">
        <v>368</v>
      </c>
      <c r="D147" s="73">
        <f>D148</f>
        <v>0</v>
      </c>
      <c r="E147" s="73">
        <f t="shared" si="64"/>
        <v>100000</v>
      </c>
      <c r="F147" s="73">
        <f>F148</f>
        <v>0</v>
      </c>
      <c r="G147" s="73">
        <f aca="true" t="shared" si="70" ref="G147:M147">G148</f>
        <v>0</v>
      </c>
      <c r="H147" s="73">
        <f t="shared" si="70"/>
        <v>100000</v>
      </c>
      <c r="I147" s="73">
        <f t="shared" si="70"/>
        <v>0</v>
      </c>
      <c r="J147" s="73">
        <f t="shared" si="70"/>
        <v>0</v>
      </c>
      <c r="K147" s="73">
        <f t="shared" si="70"/>
        <v>0</v>
      </c>
      <c r="L147" s="73">
        <f t="shared" si="70"/>
        <v>0</v>
      </c>
      <c r="M147" s="73">
        <f t="shared" si="70"/>
        <v>0</v>
      </c>
      <c r="N147" s="73">
        <v>0</v>
      </c>
      <c r="O147" s="73">
        <v>200000</v>
      </c>
    </row>
    <row r="148" spans="1:15" s="107" customFormat="1" ht="15" customHeight="1">
      <c r="A148" s="116"/>
      <c r="B148" s="104">
        <v>411</v>
      </c>
      <c r="C148" s="105" t="s">
        <v>369</v>
      </c>
      <c r="D148" s="69">
        <v>0</v>
      </c>
      <c r="E148" s="69">
        <f t="shared" si="64"/>
        <v>100000</v>
      </c>
      <c r="F148" s="69">
        <v>0</v>
      </c>
      <c r="G148" s="69">
        <v>0</v>
      </c>
      <c r="H148" s="69">
        <v>100000</v>
      </c>
      <c r="I148" s="69">
        <v>0</v>
      </c>
      <c r="J148" s="69">
        <v>0</v>
      </c>
      <c r="K148" s="69">
        <v>0</v>
      </c>
      <c r="L148" s="69">
        <v>0</v>
      </c>
      <c r="M148" s="69">
        <v>0</v>
      </c>
      <c r="N148" s="69"/>
      <c r="O148" s="69"/>
    </row>
    <row r="149" spans="1:15" s="12" customFormat="1" ht="24" customHeight="1">
      <c r="A149" s="113" t="s">
        <v>69</v>
      </c>
      <c r="B149" s="188" t="s">
        <v>291</v>
      </c>
      <c r="C149" s="189"/>
      <c r="D149" s="15">
        <f>D150</f>
        <v>480000</v>
      </c>
      <c r="E149" s="130">
        <f t="shared" si="64"/>
        <v>515000</v>
      </c>
      <c r="F149" s="15">
        <f>F150</f>
        <v>42000</v>
      </c>
      <c r="G149" s="15">
        <f aca="true" t="shared" si="71" ref="G149:H151">G150</f>
        <v>0</v>
      </c>
      <c r="H149" s="15">
        <f t="shared" si="71"/>
        <v>465000</v>
      </c>
      <c r="I149" s="15">
        <f aca="true" t="shared" si="72" ref="I149:M151">I150</f>
        <v>0</v>
      </c>
      <c r="J149" s="15">
        <f t="shared" si="72"/>
        <v>0</v>
      </c>
      <c r="K149" s="15">
        <f t="shared" si="72"/>
        <v>8000</v>
      </c>
      <c r="L149" s="15">
        <f t="shared" si="72"/>
        <v>0</v>
      </c>
      <c r="M149" s="15">
        <f t="shared" si="72"/>
        <v>0</v>
      </c>
      <c r="N149" s="15">
        <f>N150</f>
        <v>500000</v>
      </c>
      <c r="O149" s="15">
        <f>O150</f>
        <v>600000</v>
      </c>
    </row>
    <row r="150" spans="1:15" s="12" customFormat="1" ht="21" customHeight="1">
      <c r="A150" s="115"/>
      <c r="B150" s="71">
        <v>4</v>
      </c>
      <c r="C150" s="72" t="s">
        <v>367</v>
      </c>
      <c r="D150" s="73">
        <f>D151</f>
        <v>480000</v>
      </c>
      <c r="E150" s="73">
        <f t="shared" si="64"/>
        <v>515000</v>
      </c>
      <c r="F150" s="73">
        <f>F151</f>
        <v>42000</v>
      </c>
      <c r="G150" s="73">
        <f t="shared" si="71"/>
        <v>0</v>
      </c>
      <c r="H150" s="73">
        <f t="shared" si="71"/>
        <v>465000</v>
      </c>
      <c r="I150" s="73">
        <f t="shared" si="72"/>
        <v>0</v>
      </c>
      <c r="J150" s="73">
        <f t="shared" si="72"/>
        <v>0</v>
      </c>
      <c r="K150" s="73">
        <f t="shared" si="72"/>
        <v>8000</v>
      </c>
      <c r="L150" s="73">
        <f t="shared" si="72"/>
        <v>0</v>
      </c>
      <c r="M150" s="73">
        <f t="shared" si="72"/>
        <v>0</v>
      </c>
      <c r="N150" s="73">
        <f>N151</f>
        <v>500000</v>
      </c>
      <c r="O150" s="73">
        <f>O151</f>
        <v>600000</v>
      </c>
    </row>
    <row r="151" spans="1:15" s="12" customFormat="1" ht="18" customHeight="1">
      <c r="A151" s="115" t="s">
        <v>1</v>
      </c>
      <c r="B151" s="71">
        <v>42</v>
      </c>
      <c r="C151" s="72" t="s">
        <v>370</v>
      </c>
      <c r="D151" s="73">
        <f>D152</f>
        <v>480000</v>
      </c>
      <c r="E151" s="73">
        <f t="shared" si="64"/>
        <v>515000</v>
      </c>
      <c r="F151" s="73">
        <f>F152</f>
        <v>42000</v>
      </c>
      <c r="G151" s="73">
        <f t="shared" si="71"/>
        <v>0</v>
      </c>
      <c r="H151" s="73">
        <f t="shared" si="71"/>
        <v>465000</v>
      </c>
      <c r="I151" s="73">
        <f t="shared" si="72"/>
        <v>0</v>
      </c>
      <c r="J151" s="73">
        <f t="shared" si="72"/>
        <v>0</v>
      </c>
      <c r="K151" s="73">
        <f t="shared" si="72"/>
        <v>8000</v>
      </c>
      <c r="L151" s="73">
        <f t="shared" si="72"/>
        <v>0</v>
      </c>
      <c r="M151" s="73">
        <f t="shared" si="72"/>
        <v>0</v>
      </c>
      <c r="N151" s="73">
        <v>500000</v>
      </c>
      <c r="O151" s="73">
        <v>600000</v>
      </c>
    </row>
    <row r="152" spans="1:15" s="146" customFormat="1" ht="24" customHeight="1">
      <c r="A152" s="116" t="s">
        <v>1</v>
      </c>
      <c r="B152" s="104">
        <v>421</v>
      </c>
      <c r="C152" s="105" t="s">
        <v>371</v>
      </c>
      <c r="D152" s="69">
        <v>480000</v>
      </c>
      <c r="E152" s="69">
        <f t="shared" si="64"/>
        <v>515000</v>
      </c>
      <c r="F152" s="69">
        <v>42000</v>
      </c>
      <c r="G152" s="69">
        <v>0</v>
      </c>
      <c r="H152" s="69">
        <v>465000</v>
      </c>
      <c r="I152" s="69">
        <v>0</v>
      </c>
      <c r="J152" s="69">
        <v>0</v>
      </c>
      <c r="K152" s="69">
        <v>8000</v>
      </c>
      <c r="L152" s="69">
        <v>0</v>
      </c>
      <c r="M152" s="69">
        <v>0</v>
      </c>
      <c r="N152" s="69"/>
      <c r="O152" s="69"/>
    </row>
    <row r="153" spans="1:15" s="12" customFormat="1" ht="27.75" customHeight="1">
      <c r="A153" s="123"/>
      <c r="B153" s="199" t="s">
        <v>292</v>
      </c>
      <c r="C153" s="200"/>
      <c r="D153" s="16">
        <f>D154+D163+D167+D171+D175+D183+D179</f>
        <v>3203000</v>
      </c>
      <c r="E153" s="16">
        <f t="shared" si="64"/>
        <v>2068000</v>
      </c>
      <c r="F153" s="16">
        <f>F154+F163+F167+F171+F175+F183+F179</f>
        <v>352000</v>
      </c>
      <c r="G153" s="16">
        <f aca="true" t="shared" si="73" ref="G153:M153">G154+G163+G167+G171+G175+G183+G179</f>
        <v>0</v>
      </c>
      <c r="H153" s="16">
        <f t="shared" si="73"/>
        <v>16000</v>
      </c>
      <c r="I153" s="16">
        <f t="shared" si="73"/>
        <v>1700000</v>
      </c>
      <c r="J153" s="16">
        <f t="shared" si="73"/>
        <v>0</v>
      </c>
      <c r="K153" s="16">
        <f t="shared" si="73"/>
        <v>0</v>
      </c>
      <c r="L153" s="16">
        <f t="shared" si="73"/>
        <v>0</v>
      </c>
      <c r="M153" s="16">
        <f t="shared" si="73"/>
        <v>0</v>
      </c>
      <c r="N153" s="16">
        <f>N154+N163+N167+N171+N175+N183+N179</f>
        <v>2185000</v>
      </c>
      <c r="O153" s="16">
        <f>O154+O163+O167+O171+O175+O183+O179</f>
        <v>5035000</v>
      </c>
    </row>
    <row r="154" spans="1:15" s="12" customFormat="1" ht="24" customHeight="1">
      <c r="A154" s="113" t="s">
        <v>108</v>
      </c>
      <c r="B154" s="188" t="s">
        <v>293</v>
      </c>
      <c r="C154" s="189"/>
      <c r="D154" s="15">
        <f aca="true" t="shared" si="74" ref="D154:O155">D155</f>
        <v>0</v>
      </c>
      <c r="E154" s="130">
        <f>SUM(F154:M154)</f>
        <v>15000</v>
      </c>
      <c r="F154" s="15">
        <f t="shared" si="74"/>
        <v>14000</v>
      </c>
      <c r="G154" s="15">
        <f t="shared" si="74"/>
        <v>0</v>
      </c>
      <c r="H154" s="15">
        <f t="shared" si="74"/>
        <v>1000</v>
      </c>
      <c r="I154" s="15">
        <f t="shared" si="74"/>
        <v>0</v>
      </c>
      <c r="J154" s="15">
        <f t="shared" si="74"/>
        <v>0</v>
      </c>
      <c r="K154" s="15">
        <f t="shared" si="74"/>
        <v>0</v>
      </c>
      <c r="L154" s="15">
        <f t="shared" si="74"/>
        <v>0</v>
      </c>
      <c r="M154" s="15">
        <f t="shared" si="74"/>
        <v>0</v>
      </c>
      <c r="N154" s="15">
        <f t="shared" si="74"/>
        <v>20000</v>
      </c>
      <c r="O154" s="15">
        <f t="shared" si="74"/>
        <v>20000</v>
      </c>
    </row>
    <row r="155" spans="1:15" s="12" customFormat="1" ht="21" customHeight="1">
      <c r="A155" s="115" t="s">
        <v>1</v>
      </c>
      <c r="B155" s="71">
        <v>3</v>
      </c>
      <c r="C155" s="72" t="s">
        <v>3</v>
      </c>
      <c r="D155" s="73">
        <f>D156</f>
        <v>0</v>
      </c>
      <c r="E155" s="73">
        <f t="shared" si="64"/>
        <v>15000</v>
      </c>
      <c r="F155" s="73">
        <f>F156</f>
        <v>14000</v>
      </c>
      <c r="G155" s="73">
        <f t="shared" si="74"/>
        <v>0</v>
      </c>
      <c r="H155" s="73">
        <f t="shared" si="74"/>
        <v>1000</v>
      </c>
      <c r="I155" s="73">
        <f t="shared" si="74"/>
        <v>0</v>
      </c>
      <c r="J155" s="73">
        <f t="shared" si="74"/>
        <v>0</v>
      </c>
      <c r="K155" s="73">
        <f t="shared" si="74"/>
        <v>0</v>
      </c>
      <c r="L155" s="73">
        <f t="shared" si="74"/>
        <v>0</v>
      </c>
      <c r="M155" s="73">
        <f t="shared" si="74"/>
        <v>0</v>
      </c>
      <c r="N155" s="73">
        <f t="shared" si="74"/>
        <v>20000</v>
      </c>
      <c r="O155" s="73">
        <f t="shared" si="74"/>
        <v>20000</v>
      </c>
    </row>
    <row r="156" spans="1:15" s="12" customFormat="1" ht="18" customHeight="1">
      <c r="A156" s="115"/>
      <c r="B156" s="71">
        <v>32</v>
      </c>
      <c r="C156" s="72" t="s">
        <v>11</v>
      </c>
      <c r="D156" s="73">
        <f>D157</f>
        <v>0</v>
      </c>
      <c r="E156" s="73">
        <f t="shared" si="64"/>
        <v>15000</v>
      </c>
      <c r="F156" s="73">
        <f aca="true" t="shared" si="75" ref="F156:M156">F157</f>
        <v>14000</v>
      </c>
      <c r="G156" s="73">
        <f t="shared" si="75"/>
        <v>0</v>
      </c>
      <c r="H156" s="73">
        <f t="shared" si="75"/>
        <v>1000</v>
      </c>
      <c r="I156" s="73">
        <f t="shared" si="75"/>
        <v>0</v>
      </c>
      <c r="J156" s="73">
        <f t="shared" si="75"/>
        <v>0</v>
      </c>
      <c r="K156" s="73">
        <f t="shared" si="75"/>
        <v>0</v>
      </c>
      <c r="L156" s="73">
        <f t="shared" si="75"/>
        <v>0</v>
      </c>
      <c r="M156" s="73">
        <f t="shared" si="75"/>
        <v>0</v>
      </c>
      <c r="N156" s="73">
        <v>20000</v>
      </c>
      <c r="O156" s="73">
        <v>20000</v>
      </c>
    </row>
    <row r="157" spans="1:15" s="107" customFormat="1" ht="15" customHeight="1">
      <c r="A157" s="116"/>
      <c r="B157" s="104">
        <v>323</v>
      </c>
      <c r="C157" s="105" t="s">
        <v>358</v>
      </c>
      <c r="D157" s="69">
        <v>0</v>
      </c>
      <c r="E157" s="69">
        <f t="shared" si="64"/>
        <v>15000</v>
      </c>
      <c r="F157" s="69">
        <v>14000</v>
      </c>
      <c r="G157" s="69">
        <v>0</v>
      </c>
      <c r="H157" s="69">
        <v>1000</v>
      </c>
      <c r="I157" s="69">
        <v>0</v>
      </c>
      <c r="J157" s="69">
        <v>0</v>
      </c>
      <c r="K157" s="69">
        <v>0</v>
      </c>
      <c r="L157" s="69">
        <v>0</v>
      </c>
      <c r="M157" s="69">
        <v>0</v>
      </c>
      <c r="N157" s="69"/>
      <c r="O157" s="69"/>
    </row>
    <row r="158" ht="6" customHeight="1"/>
    <row r="159" ht="48" customHeight="1"/>
    <row r="160" spans="1:15" s="64" customFormat="1" ht="15" customHeight="1">
      <c r="A160" s="186" t="s">
        <v>19</v>
      </c>
      <c r="B160" s="186" t="s">
        <v>232</v>
      </c>
      <c r="C160" s="187" t="s">
        <v>32</v>
      </c>
      <c r="D160" s="186" t="s">
        <v>722</v>
      </c>
      <c r="E160" s="197" t="s">
        <v>723</v>
      </c>
      <c r="F160" s="187" t="s">
        <v>724</v>
      </c>
      <c r="G160" s="187"/>
      <c r="H160" s="187"/>
      <c r="I160" s="187"/>
      <c r="J160" s="187"/>
      <c r="K160" s="187"/>
      <c r="L160" s="187"/>
      <c r="M160" s="187"/>
      <c r="N160" s="186" t="s">
        <v>627</v>
      </c>
      <c r="O160" s="186" t="s">
        <v>727</v>
      </c>
    </row>
    <row r="161" spans="1:15" s="64" customFormat="1" ht="35.25" customHeight="1">
      <c r="A161" s="187"/>
      <c r="B161" s="187"/>
      <c r="C161" s="187"/>
      <c r="D161" s="187"/>
      <c r="E161" s="198"/>
      <c r="F161" s="62" t="s">
        <v>164</v>
      </c>
      <c r="G161" s="62" t="s">
        <v>20</v>
      </c>
      <c r="H161" s="166" t="s">
        <v>168</v>
      </c>
      <c r="I161" s="62" t="s">
        <v>165</v>
      </c>
      <c r="J161" s="62" t="s">
        <v>21</v>
      </c>
      <c r="K161" s="165" t="s">
        <v>725</v>
      </c>
      <c r="L161" s="62" t="s">
        <v>726</v>
      </c>
      <c r="M161" s="62" t="s">
        <v>272</v>
      </c>
      <c r="N161" s="186"/>
      <c r="O161" s="186"/>
    </row>
    <row r="162" spans="1:15" s="64" customFormat="1" ht="10.5" customHeight="1">
      <c r="A162" s="63">
        <v>1</v>
      </c>
      <c r="B162" s="63">
        <v>2</v>
      </c>
      <c r="C162" s="63">
        <v>3</v>
      </c>
      <c r="D162" s="63">
        <v>4</v>
      </c>
      <c r="E162" s="63">
        <v>5</v>
      </c>
      <c r="F162" s="63">
        <v>6</v>
      </c>
      <c r="G162" s="63">
        <v>7</v>
      </c>
      <c r="H162" s="63">
        <v>8</v>
      </c>
      <c r="I162" s="63">
        <v>9</v>
      </c>
      <c r="J162" s="63">
        <v>10</v>
      </c>
      <c r="K162" s="63">
        <v>11</v>
      </c>
      <c r="L162" s="63">
        <v>12</v>
      </c>
      <c r="M162" s="63">
        <v>13</v>
      </c>
      <c r="N162" s="63">
        <v>14</v>
      </c>
      <c r="O162" s="63">
        <v>15</v>
      </c>
    </row>
    <row r="163" spans="1:15" s="12" customFormat="1" ht="25.5" customHeight="1">
      <c r="A163" s="113" t="s">
        <v>108</v>
      </c>
      <c r="B163" s="196" t="s">
        <v>637</v>
      </c>
      <c r="C163" s="189"/>
      <c r="D163" s="15">
        <f>D164</f>
        <v>0</v>
      </c>
      <c r="E163" s="130">
        <f>SUM(F163:M163)</f>
        <v>1850000</v>
      </c>
      <c r="F163" s="15">
        <f>F164</f>
        <v>150000</v>
      </c>
      <c r="G163" s="15">
        <f aca="true" t="shared" si="76" ref="G163:O163">G164</f>
        <v>0</v>
      </c>
      <c r="H163" s="15">
        <f t="shared" si="76"/>
        <v>0</v>
      </c>
      <c r="I163" s="15">
        <f t="shared" si="76"/>
        <v>1700000</v>
      </c>
      <c r="J163" s="15">
        <f t="shared" si="76"/>
        <v>0</v>
      </c>
      <c r="K163" s="15">
        <f t="shared" si="76"/>
        <v>0</v>
      </c>
      <c r="L163" s="15">
        <f t="shared" si="76"/>
        <v>0</v>
      </c>
      <c r="M163" s="15">
        <f t="shared" si="76"/>
        <v>0</v>
      </c>
      <c r="N163" s="15">
        <f t="shared" si="76"/>
        <v>2000000</v>
      </c>
      <c r="O163" s="15">
        <f t="shared" si="76"/>
        <v>3000000</v>
      </c>
    </row>
    <row r="164" spans="1:15" s="12" customFormat="1" ht="21" customHeight="1">
      <c r="A164" s="115" t="s">
        <v>1</v>
      </c>
      <c r="B164" s="71">
        <v>3</v>
      </c>
      <c r="C164" s="72" t="s">
        <v>3</v>
      </c>
      <c r="D164" s="73">
        <f>D165</f>
        <v>0</v>
      </c>
      <c r="E164" s="73">
        <f>SUM(F164:M164)</f>
        <v>1850000</v>
      </c>
      <c r="F164" s="73">
        <f>F165</f>
        <v>150000</v>
      </c>
      <c r="G164" s="73">
        <f aca="true" t="shared" si="77" ref="G164:M164">G165</f>
        <v>0</v>
      </c>
      <c r="H164" s="73">
        <f t="shared" si="77"/>
        <v>0</v>
      </c>
      <c r="I164" s="73">
        <f t="shared" si="77"/>
        <v>1700000</v>
      </c>
      <c r="J164" s="73">
        <f t="shared" si="77"/>
        <v>0</v>
      </c>
      <c r="K164" s="73">
        <f t="shared" si="77"/>
        <v>0</v>
      </c>
      <c r="L164" s="73">
        <f t="shared" si="77"/>
        <v>0</v>
      </c>
      <c r="M164" s="73">
        <f t="shared" si="77"/>
        <v>0</v>
      </c>
      <c r="N164" s="73">
        <f>N165</f>
        <v>2000000</v>
      </c>
      <c r="O164" s="73">
        <f>O165</f>
        <v>3000000</v>
      </c>
    </row>
    <row r="165" spans="1:15" s="12" customFormat="1" ht="18" customHeight="1">
      <c r="A165" s="115"/>
      <c r="B165" s="71">
        <v>38</v>
      </c>
      <c r="C165" s="72" t="s">
        <v>363</v>
      </c>
      <c r="D165" s="73">
        <f aca="true" t="shared" si="78" ref="D165:M165">D166</f>
        <v>0</v>
      </c>
      <c r="E165" s="73">
        <f t="shared" si="64"/>
        <v>1850000</v>
      </c>
      <c r="F165" s="73">
        <f t="shared" si="78"/>
        <v>150000</v>
      </c>
      <c r="G165" s="73">
        <f t="shared" si="78"/>
        <v>0</v>
      </c>
      <c r="H165" s="73">
        <f t="shared" si="78"/>
        <v>0</v>
      </c>
      <c r="I165" s="73">
        <f t="shared" si="78"/>
        <v>1700000</v>
      </c>
      <c r="J165" s="73">
        <f t="shared" si="78"/>
        <v>0</v>
      </c>
      <c r="K165" s="73">
        <f t="shared" si="78"/>
        <v>0</v>
      </c>
      <c r="L165" s="73">
        <f t="shared" si="78"/>
        <v>0</v>
      </c>
      <c r="M165" s="73">
        <f t="shared" si="78"/>
        <v>0</v>
      </c>
      <c r="N165" s="73">
        <v>2000000</v>
      </c>
      <c r="O165" s="73">
        <v>3000000</v>
      </c>
    </row>
    <row r="166" spans="1:15" s="107" customFormat="1" ht="15" customHeight="1">
      <c r="A166" s="116" t="s">
        <v>1</v>
      </c>
      <c r="B166" s="104">
        <v>386</v>
      </c>
      <c r="C166" s="105" t="s">
        <v>372</v>
      </c>
      <c r="D166" s="69">
        <v>0</v>
      </c>
      <c r="E166" s="69">
        <f t="shared" si="64"/>
        <v>1850000</v>
      </c>
      <c r="F166" s="69">
        <v>150000</v>
      </c>
      <c r="G166" s="69">
        <v>0</v>
      </c>
      <c r="H166" s="69">
        <v>0</v>
      </c>
      <c r="I166" s="69">
        <v>1700000</v>
      </c>
      <c r="J166" s="69">
        <v>0</v>
      </c>
      <c r="K166" s="69">
        <v>0</v>
      </c>
      <c r="L166" s="69">
        <v>0</v>
      </c>
      <c r="M166" s="69">
        <v>0</v>
      </c>
      <c r="N166" s="69"/>
      <c r="O166" s="69"/>
    </row>
    <row r="167" spans="1:15" s="12" customFormat="1" ht="24" customHeight="1">
      <c r="A167" s="113" t="s">
        <v>108</v>
      </c>
      <c r="B167" s="196" t="s">
        <v>636</v>
      </c>
      <c r="C167" s="189"/>
      <c r="D167" s="15">
        <f>D168</f>
        <v>5000</v>
      </c>
      <c r="E167" s="130">
        <f aca="true" t="shared" si="79" ref="E167:E187">SUM(F167:M167)</f>
        <v>1000</v>
      </c>
      <c r="F167" s="15">
        <f>F168</f>
        <v>1000</v>
      </c>
      <c r="G167" s="15">
        <f aca="true" t="shared" si="80" ref="G167:M169">G168</f>
        <v>0</v>
      </c>
      <c r="H167" s="15">
        <f t="shared" si="80"/>
        <v>0</v>
      </c>
      <c r="I167" s="15">
        <f t="shared" si="80"/>
        <v>0</v>
      </c>
      <c r="J167" s="15">
        <f t="shared" si="80"/>
        <v>0</v>
      </c>
      <c r="K167" s="15">
        <f t="shared" si="80"/>
        <v>0</v>
      </c>
      <c r="L167" s="15">
        <f t="shared" si="80"/>
        <v>0</v>
      </c>
      <c r="M167" s="15">
        <f t="shared" si="80"/>
        <v>0</v>
      </c>
      <c r="N167" s="15">
        <f>N168</f>
        <v>0</v>
      </c>
      <c r="O167" s="15">
        <f>O168</f>
        <v>0</v>
      </c>
    </row>
    <row r="168" spans="1:15" s="12" customFormat="1" ht="21" customHeight="1">
      <c r="A168" s="115"/>
      <c r="B168" s="71">
        <v>4</v>
      </c>
      <c r="C168" s="72" t="s">
        <v>367</v>
      </c>
      <c r="D168" s="73">
        <f>D169</f>
        <v>5000</v>
      </c>
      <c r="E168" s="73">
        <f t="shared" si="79"/>
        <v>1000</v>
      </c>
      <c r="F168" s="73">
        <f>F169</f>
        <v>1000</v>
      </c>
      <c r="G168" s="73">
        <f t="shared" si="80"/>
        <v>0</v>
      </c>
      <c r="H168" s="73">
        <f t="shared" si="80"/>
        <v>0</v>
      </c>
      <c r="I168" s="73">
        <f t="shared" si="80"/>
        <v>0</v>
      </c>
      <c r="J168" s="73">
        <f t="shared" si="80"/>
        <v>0</v>
      </c>
      <c r="K168" s="73">
        <f t="shared" si="80"/>
        <v>0</v>
      </c>
      <c r="L168" s="73">
        <f t="shared" si="80"/>
        <v>0</v>
      </c>
      <c r="M168" s="73">
        <f t="shared" si="80"/>
        <v>0</v>
      </c>
      <c r="N168" s="73">
        <f>N169</f>
        <v>0</v>
      </c>
      <c r="O168" s="73">
        <f>O169</f>
        <v>0</v>
      </c>
    </row>
    <row r="169" spans="1:15" s="12" customFormat="1" ht="18" customHeight="1">
      <c r="A169" s="115"/>
      <c r="B169" s="71">
        <v>41</v>
      </c>
      <c r="C169" s="72" t="s">
        <v>368</v>
      </c>
      <c r="D169" s="73">
        <f>D170</f>
        <v>5000</v>
      </c>
      <c r="E169" s="73">
        <f t="shared" si="79"/>
        <v>1000</v>
      </c>
      <c r="F169" s="73">
        <f>F170</f>
        <v>1000</v>
      </c>
      <c r="G169" s="73">
        <f t="shared" si="80"/>
        <v>0</v>
      </c>
      <c r="H169" s="73">
        <f t="shared" si="80"/>
        <v>0</v>
      </c>
      <c r="I169" s="73">
        <f t="shared" si="80"/>
        <v>0</v>
      </c>
      <c r="J169" s="73">
        <f t="shared" si="80"/>
        <v>0</v>
      </c>
      <c r="K169" s="73">
        <f t="shared" si="80"/>
        <v>0</v>
      </c>
      <c r="L169" s="73">
        <f t="shared" si="80"/>
        <v>0</v>
      </c>
      <c r="M169" s="73">
        <f t="shared" si="80"/>
        <v>0</v>
      </c>
      <c r="N169" s="73">
        <v>0</v>
      </c>
      <c r="O169" s="73">
        <v>0</v>
      </c>
    </row>
    <row r="170" spans="1:15" s="107" customFormat="1" ht="15" customHeight="1">
      <c r="A170" s="116"/>
      <c r="B170" s="104">
        <v>411</v>
      </c>
      <c r="C170" s="105" t="s">
        <v>369</v>
      </c>
      <c r="D170" s="69">
        <v>5000</v>
      </c>
      <c r="E170" s="69">
        <f t="shared" si="79"/>
        <v>1000</v>
      </c>
      <c r="F170" s="69">
        <v>1000</v>
      </c>
      <c r="G170" s="69">
        <v>0</v>
      </c>
      <c r="H170" s="69">
        <v>0</v>
      </c>
      <c r="I170" s="69">
        <v>0</v>
      </c>
      <c r="J170" s="69">
        <v>0</v>
      </c>
      <c r="K170" s="112">
        <v>0</v>
      </c>
      <c r="L170" s="69">
        <v>0</v>
      </c>
      <c r="M170" s="69">
        <v>0</v>
      </c>
      <c r="N170" s="69"/>
      <c r="O170" s="69"/>
    </row>
    <row r="171" spans="1:15" s="12" customFormat="1" ht="24" customHeight="1">
      <c r="A171" s="113" t="s">
        <v>71</v>
      </c>
      <c r="B171" s="188" t="s">
        <v>294</v>
      </c>
      <c r="C171" s="189"/>
      <c r="D171" s="15">
        <f aca="true" t="shared" si="81" ref="D171:O172">D172</f>
        <v>15000</v>
      </c>
      <c r="E171" s="130">
        <f t="shared" si="79"/>
        <v>12000</v>
      </c>
      <c r="F171" s="15">
        <f t="shared" si="81"/>
        <v>12000</v>
      </c>
      <c r="G171" s="15">
        <f t="shared" si="81"/>
        <v>0</v>
      </c>
      <c r="H171" s="15">
        <f t="shared" si="81"/>
        <v>0</v>
      </c>
      <c r="I171" s="15">
        <f t="shared" si="81"/>
        <v>0</v>
      </c>
      <c r="J171" s="15">
        <f t="shared" si="81"/>
        <v>0</v>
      </c>
      <c r="K171" s="15">
        <f t="shared" si="81"/>
        <v>0</v>
      </c>
      <c r="L171" s="15">
        <f t="shared" si="81"/>
        <v>0</v>
      </c>
      <c r="M171" s="15">
        <f t="shared" si="81"/>
        <v>0</v>
      </c>
      <c r="N171" s="15">
        <f t="shared" si="81"/>
        <v>15000</v>
      </c>
      <c r="O171" s="15">
        <f t="shared" si="81"/>
        <v>15000</v>
      </c>
    </row>
    <row r="172" spans="1:15" s="12" customFormat="1" ht="21" customHeight="1">
      <c r="A172" s="115" t="s">
        <v>1</v>
      </c>
      <c r="B172" s="71">
        <v>3</v>
      </c>
      <c r="C172" s="72" t="s">
        <v>3</v>
      </c>
      <c r="D172" s="73">
        <f>D173</f>
        <v>15000</v>
      </c>
      <c r="E172" s="73">
        <f t="shared" si="79"/>
        <v>12000</v>
      </c>
      <c r="F172" s="73">
        <f>F173</f>
        <v>12000</v>
      </c>
      <c r="G172" s="73">
        <f t="shared" si="81"/>
        <v>0</v>
      </c>
      <c r="H172" s="73">
        <f t="shared" si="81"/>
        <v>0</v>
      </c>
      <c r="I172" s="73">
        <f t="shared" si="81"/>
        <v>0</v>
      </c>
      <c r="J172" s="73">
        <f t="shared" si="81"/>
        <v>0</v>
      </c>
      <c r="K172" s="73">
        <f t="shared" si="81"/>
        <v>0</v>
      </c>
      <c r="L172" s="73">
        <f t="shared" si="81"/>
        <v>0</v>
      </c>
      <c r="M172" s="73">
        <f t="shared" si="81"/>
        <v>0</v>
      </c>
      <c r="N172" s="73">
        <f t="shared" si="81"/>
        <v>15000</v>
      </c>
      <c r="O172" s="73">
        <f t="shared" si="81"/>
        <v>15000</v>
      </c>
    </row>
    <row r="173" spans="1:15" s="12" customFormat="1" ht="18" customHeight="1">
      <c r="A173" s="115"/>
      <c r="B173" s="71">
        <v>32</v>
      </c>
      <c r="C173" s="72" t="s">
        <v>11</v>
      </c>
      <c r="D173" s="73">
        <f>D174</f>
        <v>15000</v>
      </c>
      <c r="E173" s="73">
        <f t="shared" si="79"/>
        <v>12000</v>
      </c>
      <c r="F173" s="73">
        <f aca="true" t="shared" si="82" ref="F173:M173">F174</f>
        <v>12000</v>
      </c>
      <c r="G173" s="73">
        <f t="shared" si="82"/>
        <v>0</v>
      </c>
      <c r="H173" s="73">
        <f t="shared" si="82"/>
        <v>0</v>
      </c>
      <c r="I173" s="73">
        <f t="shared" si="82"/>
        <v>0</v>
      </c>
      <c r="J173" s="73">
        <f t="shared" si="82"/>
        <v>0</v>
      </c>
      <c r="K173" s="73">
        <f t="shared" si="82"/>
        <v>0</v>
      </c>
      <c r="L173" s="73">
        <f t="shared" si="82"/>
        <v>0</v>
      </c>
      <c r="M173" s="73">
        <f t="shared" si="82"/>
        <v>0</v>
      </c>
      <c r="N173" s="73">
        <v>15000</v>
      </c>
      <c r="O173" s="73">
        <v>15000</v>
      </c>
    </row>
    <row r="174" spans="1:15" s="107" customFormat="1" ht="15" customHeight="1">
      <c r="A174" s="116"/>
      <c r="B174" s="104">
        <v>323</v>
      </c>
      <c r="C174" s="105" t="s">
        <v>358</v>
      </c>
      <c r="D174" s="69">
        <v>15000</v>
      </c>
      <c r="E174" s="69">
        <f t="shared" si="79"/>
        <v>12000</v>
      </c>
      <c r="F174" s="69">
        <v>12000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69">
        <v>0</v>
      </c>
      <c r="N174" s="69"/>
      <c r="O174" s="69"/>
    </row>
    <row r="175" spans="1:15" s="12" customFormat="1" ht="25.5" customHeight="1">
      <c r="A175" s="113" t="s">
        <v>71</v>
      </c>
      <c r="B175" s="196" t="s">
        <v>558</v>
      </c>
      <c r="C175" s="189"/>
      <c r="D175" s="15">
        <f>D176</f>
        <v>1307000</v>
      </c>
      <c r="E175" s="130">
        <f t="shared" si="79"/>
        <v>0</v>
      </c>
      <c r="F175" s="15">
        <f>F176</f>
        <v>0</v>
      </c>
      <c r="G175" s="15">
        <f aca="true" t="shared" si="83" ref="G175:O175">G176</f>
        <v>0</v>
      </c>
      <c r="H175" s="15">
        <f t="shared" si="83"/>
        <v>0</v>
      </c>
      <c r="I175" s="15">
        <f t="shared" si="83"/>
        <v>0</v>
      </c>
      <c r="J175" s="15">
        <f t="shared" si="83"/>
        <v>0</v>
      </c>
      <c r="K175" s="15">
        <f t="shared" si="83"/>
        <v>0</v>
      </c>
      <c r="L175" s="15">
        <f t="shared" si="83"/>
        <v>0</v>
      </c>
      <c r="M175" s="15">
        <f t="shared" si="83"/>
        <v>0</v>
      </c>
      <c r="N175" s="15">
        <f t="shared" si="83"/>
        <v>0</v>
      </c>
      <c r="O175" s="15">
        <f t="shared" si="83"/>
        <v>1000000</v>
      </c>
    </row>
    <row r="176" spans="1:15" s="12" customFormat="1" ht="21" customHeight="1">
      <c r="A176" s="115" t="s">
        <v>1</v>
      </c>
      <c r="B176" s="71">
        <v>3</v>
      </c>
      <c r="C176" s="72" t="s">
        <v>3</v>
      </c>
      <c r="D176" s="73">
        <f>D177</f>
        <v>1307000</v>
      </c>
      <c r="E176" s="73">
        <f t="shared" si="79"/>
        <v>0</v>
      </c>
      <c r="F176" s="73">
        <f>F177</f>
        <v>0</v>
      </c>
      <c r="G176" s="73">
        <f aca="true" t="shared" si="84" ref="G176:O176">G177</f>
        <v>0</v>
      </c>
      <c r="H176" s="73">
        <f t="shared" si="84"/>
        <v>0</v>
      </c>
      <c r="I176" s="73">
        <f t="shared" si="84"/>
        <v>0</v>
      </c>
      <c r="J176" s="73">
        <f t="shared" si="84"/>
        <v>0</v>
      </c>
      <c r="K176" s="73">
        <f t="shared" si="84"/>
        <v>0</v>
      </c>
      <c r="L176" s="73">
        <f t="shared" si="84"/>
        <v>0</v>
      </c>
      <c r="M176" s="73">
        <f t="shared" si="84"/>
        <v>0</v>
      </c>
      <c r="N176" s="73">
        <f t="shared" si="84"/>
        <v>0</v>
      </c>
      <c r="O176" s="73">
        <f t="shared" si="84"/>
        <v>1000000</v>
      </c>
    </row>
    <row r="177" spans="1:15" s="12" customFormat="1" ht="18" customHeight="1">
      <c r="A177" s="115"/>
      <c r="B177" s="71">
        <v>38</v>
      </c>
      <c r="C177" s="72" t="s">
        <v>363</v>
      </c>
      <c r="D177" s="73">
        <f aca="true" t="shared" si="85" ref="D177:M177">D178</f>
        <v>1307000</v>
      </c>
      <c r="E177" s="73">
        <f t="shared" si="79"/>
        <v>0</v>
      </c>
      <c r="F177" s="73">
        <f t="shared" si="85"/>
        <v>0</v>
      </c>
      <c r="G177" s="73">
        <f t="shared" si="85"/>
        <v>0</v>
      </c>
      <c r="H177" s="73">
        <f t="shared" si="85"/>
        <v>0</v>
      </c>
      <c r="I177" s="73">
        <f t="shared" si="85"/>
        <v>0</v>
      </c>
      <c r="J177" s="73">
        <f t="shared" si="85"/>
        <v>0</v>
      </c>
      <c r="K177" s="73">
        <f t="shared" si="85"/>
        <v>0</v>
      </c>
      <c r="L177" s="73">
        <f t="shared" si="85"/>
        <v>0</v>
      </c>
      <c r="M177" s="73">
        <f t="shared" si="85"/>
        <v>0</v>
      </c>
      <c r="N177" s="73">
        <v>0</v>
      </c>
      <c r="O177" s="73">
        <v>1000000</v>
      </c>
    </row>
    <row r="178" spans="1:15" s="107" customFormat="1" ht="15" customHeight="1">
      <c r="A178" s="116" t="s">
        <v>1</v>
      </c>
      <c r="B178" s="104">
        <v>386</v>
      </c>
      <c r="C178" s="105" t="s">
        <v>372</v>
      </c>
      <c r="D178" s="69">
        <v>1307000</v>
      </c>
      <c r="E178" s="69">
        <f t="shared" si="79"/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/>
      <c r="O178" s="69"/>
    </row>
    <row r="179" spans="1:15" s="12" customFormat="1" ht="24" customHeight="1">
      <c r="A179" s="113" t="s">
        <v>71</v>
      </c>
      <c r="B179" s="188" t="s">
        <v>559</v>
      </c>
      <c r="C179" s="189"/>
      <c r="D179" s="15">
        <f>D180</f>
        <v>1876000</v>
      </c>
      <c r="E179" s="130">
        <f t="shared" si="79"/>
        <v>190000</v>
      </c>
      <c r="F179" s="15">
        <f>F180</f>
        <v>175000</v>
      </c>
      <c r="G179" s="15">
        <f aca="true" t="shared" si="86" ref="G179:M181">G180</f>
        <v>0</v>
      </c>
      <c r="H179" s="15">
        <f t="shared" si="86"/>
        <v>15000</v>
      </c>
      <c r="I179" s="15">
        <f t="shared" si="86"/>
        <v>0</v>
      </c>
      <c r="J179" s="15">
        <f t="shared" si="86"/>
        <v>0</v>
      </c>
      <c r="K179" s="15">
        <f t="shared" si="86"/>
        <v>0</v>
      </c>
      <c r="L179" s="15">
        <f t="shared" si="86"/>
        <v>0</v>
      </c>
      <c r="M179" s="15">
        <f t="shared" si="86"/>
        <v>0</v>
      </c>
      <c r="N179" s="15">
        <f>N180</f>
        <v>150000</v>
      </c>
      <c r="O179" s="15">
        <f>O180</f>
        <v>1000000</v>
      </c>
    </row>
    <row r="180" spans="1:15" s="12" customFormat="1" ht="21" customHeight="1">
      <c r="A180" s="115"/>
      <c r="B180" s="71">
        <v>4</v>
      </c>
      <c r="C180" s="72" t="s">
        <v>375</v>
      </c>
      <c r="D180" s="73">
        <f>D181</f>
        <v>1876000</v>
      </c>
      <c r="E180" s="73">
        <f t="shared" si="79"/>
        <v>190000</v>
      </c>
      <c r="F180" s="73">
        <f>F181</f>
        <v>175000</v>
      </c>
      <c r="G180" s="73">
        <f t="shared" si="86"/>
        <v>0</v>
      </c>
      <c r="H180" s="73">
        <f t="shared" si="86"/>
        <v>15000</v>
      </c>
      <c r="I180" s="73">
        <f t="shared" si="86"/>
        <v>0</v>
      </c>
      <c r="J180" s="73">
        <f t="shared" si="86"/>
        <v>0</v>
      </c>
      <c r="K180" s="73">
        <f t="shared" si="86"/>
        <v>0</v>
      </c>
      <c r="L180" s="73">
        <f t="shared" si="86"/>
        <v>0</v>
      </c>
      <c r="M180" s="73">
        <f t="shared" si="86"/>
        <v>0</v>
      </c>
      <c r="N180" s="73">
        <f>N181</f>
        <v>150000</v>
      </c>
      <c r="O180" s="73">
        <f>O181</f>
        <v>1000000</v>
      </c>
    </row>
    <row r="181" spans="1:15" s="12" customFormat="1" ht="18" customHeight="1">
      <c r="A181" s="115" t="s">
        <v>1</v>
      </c>
      <c r="B181" s="71">
        <v>42</v>
      </c>
      <c r="C181" s="72" t="s">
        <v>370</v>
      </c>
      <c r="D181" s="73">
        <f>D182</f>
        <v>1876000</v>
      </c>
      <c r="E181" s="73">
        <f t="shared" si="79"/>
        <v>190000</v>
      </c>
      <c r="F181" s="73">
        <f>F182</f>
        <v>175000</v>
      </c>
      <c r="G181" s="73">
        <f t="shared" si="86"/>
        <v>0</v>
      </c>
      <c r="H181" s="73">
        <f t="shared" si="86"/>
        <v>15000</v>
      </c>
      <c r="I181" s="73">
        <f t="shared" si="86"/>
        <v>0</v>
      </c>
      <c r="J181" s="73">
        <f t="shared" si="86"/>
        <v>0</v>
      </c>
      <c r="K181" s="73">
        <f t="shared" si="86"/>
        <v>0</v>
      </c>
      <c r="L181" s="73">
        <f t="shared" si="86"/>
        <v>0</v>
      </c>
      <c r="M181" s="73">
        <f t="shared" si="86"/>
        <v>0</v>
      </c>
      <c r="N181" s="73">
        <v>150000</v>
      </c>
      <c r="O181" s="73">
        <v>1000000</v>
      </c>
    </row>
    <row r="182" spans="1:15" s="107" customFormat="1" ht="18.75" customHeight="1">
      <c r="A182" s="116" t="s">
        <v>1</v>
      </c>
      <c r="B182" s="104" t="s">
        <v>105</v>
      </c>
      <c r="C182" s="105" t="s">
        <v>371</v>
      </c>
      <c r="D182" s="69">
        <v>1876000</v>
      </c>
      <c r="E182" s="69">
        <f t="shared" si="79"/>
        <v>190000</v>
      </c>
      <c r="F182" s="69">
        <v>175000</v>
      </c>
      <c r="G182" s="69">
        <v>0</v>
      </c>
      <c r="H182" s="69">
        <v>15000</v>
      </c>
      <c r="I182" s="69">
        <v>0</v>
      </c>
      <c r="J182" s="69">
        <v>0</v>
      </c>
      <c r="K182" s="69">
        <v>0</v>
      </c>
      <c r="L182" s="69">
        <v>0</v>
      </c>
      <c r="M182" s="69">
        <v>0</v>
      </c>
      <c r="N182" s="69"/>
      <c r="O182" s="69"/>
    </row>
    <row r="183" spans="1:15" s="12" customFormat="1" ht="24" customHeight="1">
      <c r="A183" s="113" t="s">
        <v>108</v>
      </c>
      <c r="B183" s="196" t="s">
        <v>597</v>
      </c>
      <c r="C183" s="189"/>
      <c r="D183" s="15">
        <f aca="true" t="shared" si="87" ref="D183:O184">D184</f>
        <v>0</v>
      </c>
      <c r="E183" s="130">
        <f t="shared" si="79"/>
        <v>0</v>
      </c>
      <c r="F183" s="15">
        <f t="shared" si="87"/>
        <v>0</v>
      </c>
      <c r="G183" s="15">
        <f t="shared" si="87"/>
        <v>0</v>
      </c>
      <c r="H183" s="15">
        <f t="shared" si="87"/>
        <v>0</v>
      </c>
      <c r="I183" s="15">
        <f t="shared" si="87"/>
        <v>0</v>
      </c>
      <c r="J183" s="15">
        <f t="shared" si="87"/>
        <v>0</v>
      </c>
      <c r="K183" s="15">
        <f t="shared" si="87"/>
        <v>0</v>
      </c>
      <c r="L183" s="15">
        <f t="shared" si="87"/>
        <v>0</v>
      </c>
      <c r="M183" s="15">
        <f t="shared" si="87"/>
        <v>0</v>
      </c>
      <c r="N183" s="15">
        <f t="shared" si="87"/>
        <v>0</v>
      </c>
      <c r="O183" s="15">
        <f t="shared" si="87"/>
        <v>0</v>
      </c>
    </row>
    <row r="184" spans="1:15" s="12" customFormat="1" ht="21" customHeight="1">
      <c r="A184" s="115" t="s">
        <v>1</v>
      </c>
      <c r="B184" s="71">
        <v>3</v>
      </c>
      <c r="C184" s="72" t="s">
        <v>3</v>
      </c>
      <c r="D184" s="73">
        <f>D185</f>
        <v>0</v>
      </c>
      <c r="E184" s="73">
        <f t="shared" si="79"/>
        <v>0</v>
      </c>
      <c r="F184" s="73">
        <f>F185</f>
        <v>0</v>
      </c>
      <c r="G184" s="73">
        <f t="shared" si="87"/>
        <v>0</v>
      </c>
      <c r="H184" s="73">
        <f t="shared" si="87"/>
        <v>0</v>
      </c>
      <c r="I184" s="73">
        <f t="shared" si="87"/>
        <v>0</v>
      </c>
      <c r="J184" s="73">
        <f t="shared" si="87"/>
        <v>0</v>
      </c>
      <c r="K184" s="73">
        <f t="shared" si="87"/>
        <v>0</v>
      </c>
      <c r="L184" s="73">
        <f t="shared" si="87"/>
        <v>0</v>
      </c>
      <c r="M184" s="73">
        <f t="shared" si="87"/>
        <v>0</v>
      </c>
      <c r="N184" s="73">
        <f t="shared" si="87"/>
        <v>0</v>
      </c>
      <c r="O184" s="73">
        <f t="shared" si="87"/>
        <v>0</v>
      </c>
    </row>
    <row r="185" spans="1:15" s="12" customFormat="1" ht="18" customHeight="1">
      <c r="A185" s="115"/>
      <c r="B185" s="71">
        <v>32</v>
      </c>
      <c r="C185" s="72" t="s">
        <v>11</v>
      </c>
      <c r="D185" s="73">
        <f>D187+D186</f>
        <v>0</v>
      </c>
      <c r="E185" s="73">
        <f t="shared" si="79"/>
        <v>0</v>
      </c>
      <c r="F185" s="73">
        <f>F187+F186</f>
        <v>0</v>
      </c>
      <c r="G185" s="73">
        <f aca="true" t="shared" si="88" ref="G185:M185">G187+G186</f>
        <v>0</v>
      </c>
      <c r="H185" s="73">
        <f t="shared" si="88"/>
        <v>0</v>
      </c>
      <c r="I185" s="73">
        <f t="shared" si="88"/>
        <v>0</v>
      </c>
      <c r="J185" s="73">
        <f t="shared" si="88"/>
        <v>0</v>
      </c>
      <c r="K185" s="73">
        <f t="shared" si="88"/>
        <v>0</v>
      </c>
      <c r="L185" s="73">
        <f t="shared" si="88"/>
        <v>0</v>
      </c>
      <c r="M185" s="73">
        <f t="shared" si="88"/>
        <v>0</v>
      </c>
      <c r="N185" s="73">
        <v>0</v>
      </c>
      <c r="O185" s="73">
        <v>0</v>
      </c>
    </row>
    <row r="186" spans="1:15" s="107" customFormat="1" ht="15" customHeight="1">
      <c r="A186" s="116"/>
      <c r="B186" s="104">
        <v>322</v>
      </c>
      <c r="C186" s="105" t="s">
        <v>351</v>
      </c>
      <c r="D186" s="69">
        <v>0</v>
      </c>
      <c r="E186" s="69">
        <f t="shared" si="79"/>
        <v>0</v>
      </c>
      <c r="F186" s="69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/>
      <c r="O186" s="69"/>
    </row>
    <row r="187" spans="1:15" s="107" customFormat="1" ht="15" customHeight="1">
      <c r="A187" s="116"/>
      <c r="B187" s="104">
        <v>323</v>
      </c>
      <c r="C187" s="105" t="s">
        <v>358</v>
      </c>
      <c r="D187" s="69">
        <v>0</v>
      </c>
      <c r="E187" s="69">
        <f t="shared" si="79"/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/>
      <c r="O187" s="69"/>
    </row>
    <row r="188" spans="1:15" s="107" customFormat="1" ht="24" customHeight="1">
      <c r="A188" s="116"/>
      <c r="B188" s="104"/>
      <c r="C188" s="105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</row>
    <row r="189" spans="1:15" s="64" customFormat="1" ht="27" customHeight="1">
      <c r="A189" s="186" t="s">
        <v>19</v>
      </c>
      <c r="B189" s="186" t="s">
        <v>232</v>
      </c>
      <c r="C189" s="187" t="s">
        <v>32</v>
      </c>
      <c r="D189" s="186" t="s">
        <v>722</v>
      </c>
      <c r="E189" s="197" t="s">
        <v>723</v>
      </c>
      <c r="F189" s="187" t="s">
        <v>724</v>
      </c>
      <c r="G189" s="187"/>
      <c r="H189" s="187"/>
      <c r="I189" s="187"/>
      <c r="J189" s="187"/>
      <c r="K189" s="187"/>
      <c r="L189" s="187"/>
      <c r="M189" s="187"/>
      <c r="N189" s="186" t="s">
        <v>627</v>
      </c>
      <c r="O189" s="186" t="s">
        <v>727</v>
      </c>
    </row>
    <row r="190" spans="1:15" s="64" customFormat="1" ht="35.25" customHeight="1">
      <c r="A190" s="187"/>
      <c r="B190" s="187"/>
      <c r="C190" s="187"/>
      <c r="D190" s="187"/>
      <c r="E190" s="198"/>
      <c r="F190" s="62" t="s">
        <v>164</v>
      </c>
      <c r="G190" s="62" t="s">
        <v>20</v>
      </c>
      <c r="H190" s="166" t="s">
        <v>168</v>
      </c>
      <c r="I190" s="62" t="s">
        <v>165</v>
      </c>
      <c r="J190" s="62" t="s">
        <v>21</v>
      </c>
      <c r="K190" s="165" t="s">
        <v>725</v>
      </c>
      <c r="L190" s="62" t="s">
        <v>726</v>
      </c>
      <c r="M190" s="62" t="s">
        <v>272</v>
      </c>
      <c r="N190" s="186"/>
      <c r="O190" s="186"/>
    </row>
    <row r="191" spans="1:15" s="64" customFormat="1" ht="10.5" customHeight="1">
      <c r="A191" s="63">
        <v>1</v>
      </c>
      <c r="B191" s="63">
        <v>2</v>
      </c>
      <c r="C191" s="63">
        <v>3</v>
      </c>
      <c r="D191" s="63">
        <v>4</v>
      </c>
      <c r="E191" s="63">
        <v>5</v>
      </c>
      <c r="F191" s="63">
        <v>6</v>
      </c>
      <c r="G191" s="63">
        <v>7</v>
      </c>
      <c r="H191" s="63">
        <v>8</v>
      </c>
      <c r="I191" s="63">
        <v>9</v>
      </c>
      <c r="J191" s="63">
        <v>10</v>
      </c>
      <c r="K191" s="63">
        <v>11</v>
      </c>
      <c r="L191" s="63">
        <v>12</v>
      </c>
      <c r="M191" s="63">
        <v>13</v>
      </c>
      <c r="N191" s="63">
        <v>14</v>
      </c>
      <c r="O191" s="63">
        <v>15</v>
      </c>
    </row>
    <row r="192" spans="1:15" s="12" customFormat="1" ht="27.75" customHeight="1">
      <c r="A192" s="124"/>
      <c r="B192" s="192" t="s">
        <v>567</v>
      </c>
      <c r="C192" s="200"/>
      <c r="D192" s="16">
        <f>D193+D197+D201</f>
        <v>0</v>
      </c>
      <c r="E192" s="16">
        <f aca="true" t="shared" si="89" ref="E192:E204">SUM(F192:M192)</f>
        <v>0</v>
      </c>
      <c r="F192" s="16">
        <f aca="true" t="shared" si="90" ref="F192:O192">F193+F197+F201</f>
        <v>0</v>
      </c>
      <c r="G192" s="16">
        <f t="shared" si="90"/>
        <v>0</v>
      </c>
      <c r="H192" s="16">
        <f t="shared" si="90"/>
        <v>0</v>
      </c>
      <c r="I192" s="16">
        <f t="shared" si="90"/>
        <v>0</v>
      </c>
      <c r="J192" s="16">
        <f t="shared" si="90"/>
        <v>0</v>
      </c>
      <c r="K192" s="16">
        <f t="shared" si="90"/>
        <v>0</v>
      </c>
      <c r="L192" s="16">
        <f t="shared" si="90"/>
        <v>0</v>
      </c>
      <c r="M192" s="16">
        <f t="shared" si="90"/>
        <v>0</v>
      </c>
      <c r="N192" s="16">
        <f t="shared" si="90"/>
        <v>0</v>
      </c>
      <c r="O192" s="16">
        <f t="shared" si="90"/>
        <v>0</v>
      </c>
    </row>
    <row r="193" spans="1:15" s="12" customFormat="1" ht="24" customHeight="1">
      <c r="A193" s="113" t="s">
        <v>444</v>
      </c>
      <c r="B193" s="196" t="s">
        <v>568</v>
      </c>
      <c r="C193" s="189"/>
      <c r="D193" s="15">
        <f aca="true" t="shared" si="91" ref="D193:O195">D194</f>
        <v>0</v>
      </c>
      <c r="E193" s="130">
        <f t="shared" si="89"/>
        <v>0</v>
      </c>
      <c r="F193" s="15">
        <f t="shared" si="91"/>
        <v>0</v>
      </c>
      <c r="G193" s="15">
        <f t="shared" si="91"/>
        <v>0</v>
      </c>
      <c r="H193" s="15">
        <f t="shared" si="91"/>
        <v>0</v>
      </c>
      <c r="I193" s="15">
        <f t="shared" si="91"/>
        <v>0</v>
      </c>
      <c r="J193" s="15">
        <f t="shared" si="91"/>
        <v>0</v>
      </c>
      <c r="K193" s="15">
        <f t="shared" si="91"/>
        <v>0</v>
      </c>
      <c r="L193" s="15">
        <f t="shared" si="91"/>
        <v>0</v>
      </c>
      <c r="M193" s="15">
        <f t="shared" si="91"/>
        <v>0</v>
      </c>
      <c r="N193" s="15">
        <f t="shared" si="91"/>
        <v>0</v>
      </c>
      <c r="O193" s="15">
        <f t="shared" si="91"/>
        <v>0</v>
      </c>
    </row>
    <row r="194" spans="1:15" s="12" customFormat="1" ht="21" customHeight="1">
      <c r="A194" s="115"/>
      <c r="B194" s="71">
        <v>4</v>
      </c>
      <c r="C194" s="72" t="s">
        <v>367</v>
      </c>
      <c r="D194" s="73">
        <f t="shared" si="91"/>
        <v>0</v>
      </c>
      <c r="E194" s="73">
        <f t="shared" si="89"/>
        <v>0</v>
      </c>
      <c r="F194" s="73">
        <f t="shared" si="91"/>
        <v>0</v>
      </c>
      <c r="G194" s="73">
        <f t="shared" si="91"/>
        <v>0</v>
      </c>
      <c r="H194" s="73">
        <f t="shared" si="91"/>
        <v>0</v>
      </c>
      <c r="I194" s="73">
        <f t="shared" si="91"/>
        <v>0</v>
      </c>
      <c r="J194" s="73">
        <f t="shared" si="91"/>
        <v>0</v>
      </c>
      <c r="K194" s="73">
        <f t="shared" si="91"/>
        <v>0</v>
      </c>
      <c r="L194" s="73">
        <f t="shared" si="91"/>
        <v>0</v>
      </c>
      <c r="M194" s="73">
        <f t="shared" si="91"/>
        <v>0</v>
      </c>
      <c r="N194" s="73">
        <f t="shared" si="91"/>
        <v>0</v>
      </c>
      <c r="O194" s="73">
        <f t="shared" si="91"/>
        <v>0</v>
      </c>
    </row>
    <row r="195" spans="1:15" s="12" customFormat="1" ht="18" customHeight="1">
      <c r="A195" s="115"/>
      <c r="B195" s="71">
        <v>42</v>
      </c>
      <c r="C195" s="72" t="s">
        <v>373</v>
      </c>
      <c r="D195" s="73">
        <f>D196</f>
        <v>0</v>
      </c>
      <c r="E195" s="73">
        <f t="shared" si="89"/>
        <v>0</v>
      </c>
      <c r="F195" s="73">
        <f>F196</f>
        <v>0</v>
      </c>
      <c r="G195" s="73">
        <f t="shared" si="91"/>
        <v>0</v>
      </c>
      <c r="H195" s="73">
        <f t="shared" si="91"/>
        <v>0</v>
      </c>
      <c r="I195" s="73">
        <f>I196</f>
        <v>0</v>
      </c>
      <c r="J195" s="73">
        <f>J196</f>
        <v>0</v>
      </c>
      <c r="K195" s="73">
        <f>K196</f>
        <v>0</v>
      </c>
      <c r="L195" s="73">
        <f>L196</f>
        <v>0</v>
      </c>
      <c r="M195" s="73">
        <f>M196</f>
        <v>0</v>
      </c>
      <c r="N195" s="73">
        <v>0</v>
      </c>
      <c r="O195" s="73">
        <v>0</v>
      </c>
    </row>
    <row r="196" spans="1:15" s="107" customFormat="1" ht="15" customHeight="1">
      <c r="A196" s="116"/>
      <c r="B196" s="104">
        <v>426</v>
      </c>
      <c r="C196" s="105" t="s">
        <v>374</v>
      </c>
      <c r="D196" s="69">
        <v>0</v>
      </c>
      <c r="E196" s="69">
        <f t="shared" si="89"/>
        <v>0</v>
      </c>
      <c r="F196" s="69">
        <v>0</v>
      </c>
      <c r="G196" s="69">
        <v>0</v>
      </c>
      <c r="H196" s="69">
        <v>0</v>
      </c>
      <c r="I196" s="69">
        <v>0</v>
      </c>
      <c r="J196" s="69">
        <v>0</v>
      </c>
      <c r="K196" s="69">
        <v>0</v>
      </c>
      <c r="L196" s="69">
        <v>0</v>
      </c>
      <c r="M196" s="69">
        <v>0</v>
      </c>
      <c r="N196" s="69"/>
      <c r="O196" s="69"/>
    </row>
    <row r="197" spans="1:15" s="12" customFormat="1" ht="24" customHeight="1">
      <c r="A197" s="113" t="s">
        <v>433</v>
      </c>
      <c r="B197" s="188" t="s">
        <v>445</v>
      </c>
      <c r="C197" s="189"/>
      <c r="D197" s="15">
        <f aca="true" t="shared" si="92" ref="D197:O199">D198</f>
        <v>0</v>
      </c>
      <c r="E197" s="130">
        <f>SUM(F197:M197)</f>
        <v>0</v>
      </c>
      <c r="F197" s="15">
        <f t="shared" si="92"/>
        <v>0</v>
      </c>
      <c r="G197" s="15">
        <f t="shared" si="92"/>
        <v>0</v>
      </c>
      <c r="H197" s="15">
        <f t="shared" si="92"/>
        <v>0</v>
      </c>
      <c r="I197" s="15">
        <f t="shared" si="92"/>
        <v>0</v>
      </c>
      <c r="J197" s="15">
        <f t="shared" si="92"/>
        <v>0</v>
      </c>
      <c r="K197" s="15">
        <f t="shared" si="92"/>
        <v>0</v>
      </c>
      <c r="L197" s="15">
        <f t="shared" si="92"/>
        <v>0</v>
      </c>
      <c r="M197" s="15">
        <f t="shared" si="92"/>
        <v>0</v>
      </c>
      <c r="N197" s="15">
        <f t="shared" si="92"/>
        <v>0</v>
      </c>
      <c r="O197" s="15">
        <f t="shared" si="92"/>
        <v>0</v>
      </c>
    </row>
    <row r="198" spans="1:15" s="12" customFormat="1" ht="21" customHeight="1">
      <c r="A198" s="115"/>
      <c r="B198" s="71">
        <v>4</v>
      </c>
      <c r="C198" s="72" t="s">
        <v>367</v>
      </c>
      <c r="D198" s="73">
        <f t="shared" si="92"/>
        <v>0</v>
      </c>
      <c r="E198" s="73">
        <f>SUM(F198:M198)</f>
        <v>0</v>
      </c>
      <c r="F198" s="73">
        <f t="shared" si="92"/>
        <v>0</v>
      </c>
      <c r="G198" s="73">
        <f t="shared" si="92"/>
        <v>0</v>
      </c>
      <c r="H198" s="73">
        <f t="shared" si="92"/>
        <v>0</v>
      </c>
      <c r="I198" s="73">
        <f t="shared" si="92"/>
        <v>0</v>
      </c>
      <c r="J198" s="73">
        <f t="shared" si="92"/>
        <v>0</v>
      </c>
      <c r="K198" s="73">
        <f t="shared" si="92"/>
        <v>0</v>
      </c>
      <c r="L198" s="73">
        <f t="shared" si="92"/>
        <v>0</v>
      </c>
      <c r="M198" s="73">
        <f t="shared" si="92"/>
        <v>0</v>
      </c>
      <c r="N198" s="73">
        <f t="shared" si="92"/>
        <v>0</v>
      </c>
      <c r="O198" s="73">
        <f t="shared" si="92"/>
        <v>0</v>
      </c>
    </row>
    <row r="199" spans="1:15" s="12" customFormat="1" ht="18" customHeight="1">
      <c r="A199" s="115" t="s">
        <v>1</v>
      </c>
      <c r="B199" s="71">
        <v>42</v>
      </c>
      <c r="C199" s="72" t="s">
        <v>373</v>
      </c>
      <c r="D199" s="73">
        <f>D200</f>
        <v>0</v>
      </c>
      <c r="E199" s="73">
        <f>SUM(F199:M199)</f>
        <v>0</v>
      </c>
      <c r="F199" s="73">
        <f>F200</f>
        <v>0</v>
      </c>
      <c r="G199" s="73">
        <f t="shared" si="92"/>
        <v>0</v>
      </c>
      <c r="H199" s="73">
        <f t="shared" si="92"/>
        <v>0</v>
      </c>
      <c r="I199" s="73">
        <f>I200</f>
        <v>0</v>
      </c>
      <c r="J199" s="73">
        <f>J200</f>
        <v>0</v>
      </c>
      <c r="K199" s="73">
        <f>K200</f>
        <v>0</v>
      </c>
      <c r="L199" s="73">
        <f>L200</f>
        <v>0</v>
      </c>
      <c r="M199" s="73">
        <f>M200</f>
        <v>0</v>
      </c>
      <c r="N199" s="73">
        <v>0</v>
      </c>
      <c r="O199" s="73">
        <v>0</v>
      </c>
    </row>
    <row r="200" spans="1:15" s="107" customFormat="1" ht="15" customHeight="1">
      <c r="A200" s="116" t="s">
        <v>1</v>
      </c>
      <c r="B200" s="104">
        <v>426</v>
      </c>
      <c r="C200" s="105" t="s">
        <v>374</v>
      </c>
      <c r="D200" s="69">
        <v>0</v>
      </c>
      <c r="E200" s="69">
        <f>SUM(F200:M200)</f>
        <v>0</v>
      </c>
      <c r="F200" s="69">
        <v>0</v>
      </c>
      <c r="G200" s="69">
        <v>0</v>
      </c>
      <c r="H200" s="69">
        <v>0</v>
      </c>
      <c r="I200" s="69">
        <v>0</v>
      </c>
      <c r="J200" s="69">
        <v>0</v>
      </c>
      <c r="K200" s="69">
        <v>0</v>
      </c>
      <c r="L200" s="69">
        <v>0</v>
      </c>
      <c r="M200" s="69">
        <v>0</v>
      </c>
      <c r="N200" s="69"/>
      <c r="O200" s="69"/>
    </row>
    <row r="201" spans="1:15" s="12" customFormat="1" ht="24" customHeight="1">
      <c r="A201" s="113" t="s">
        <v>433</v>
      </c>
      <c r="B201" s="188" t="s">
        <v>446</v>
      </c>
      <c r="C201" s="189"/>
      <c r="D201" s="15">
        <f aca="true" t="shared" si="93" ref="D201:O203">D202</f>
        <v>0</v>
      </c>
      <c r="E201" s="130">
        <f t="shared" si="89"/>
        <v>0</v>
      </c>
      <c r="F201" s="15">
        <f t="shared" si="93"/>
        <v>0</v>
      </c>
      <c r="G201" s="15">
        <f t="shared" si="93"/>
        <v>0</v>
      </c>
      <c r="H201" s="15">
        <f t="shared" si="93"/>
        <v>0</v>
      </c>
      <c r="I201" s="15">
        <f t="shared" si="93"/>
        <v>0</v>
      </c>
      <c r="J201" s="15">
        <f t="shared" si="93"/>
        <v>0</v>
      </c>
      <c r="K201" s="15">
        <f t="shared" si="93"/>
        <v>0</v>
      </c>
      <c r="L201" s="15">
        <f t="shared" si="93"/>
        <v>0</v>
      </c>
      <c r="M201" s="15">
        <f t="shared" si="93"/>
        <v>0</v>
      </c>
      <c r="N201" s="15">
        <f t="shared" si="93"/>
        <v>0</v>
      </c>
      <c r="O201" s="15">
        <f t="shared" si="93"/>
        <v>0</v>
      </c>
    </row>
    <row r="202" spans="1:15" s="12" customFormat="1" ht="21" customHeight="1">
      <c r="A202" s="115"/>
      <c r="B202" s="71">
        <v>4</v>
      </c>
      <c r="C202" s="72" t="s">
        <v>367</v>
      </c>
      <c r="D202" s="73">
        <f t="shared" si="93"/>
        <v>0</v>
      </c>
      <c r="E202" s="73">
        <f t="shared" si="89"/>
        <v>0</v>
      </c>
      <c r="F202" s="73">
        <f t="shared" si="93"/>
        <v>0</v>
      </c>
      <c r="G202" s="73">
        <f t="shared" si="93"/>
        <v>0</v>
      </c>
      <c r="H202" s="73">
        <f t="shared" si="93"/>
        <v>0</v>
      </c>
      <c r="I202" s="73">
        <f t="shared" si="93"/>
        <v>0</v>
      </c>
      <c r="J202" s="73">
        <f t="shared" si="93"/>
        <v>0</v>
      </c>
      <c r="K202" s="73">
        <f t="shared" si="93"/>
        <v>0</v>
      </c>
      <c r="L202" s="73">
        <f t="shared" si="93"/>
        <v>0</v>
      </c>
      <c r="M202" s="73">
        <f t="shared" si="93"/>
        <v>0</v>
      </c>
      <c r="N202" s="73">
        <f t="shared" si="93"/>
        <v>0</v>
      </c>
      <c r="O202" s="73">
        <f t="shared" si="93"/>
        <v>0</v>
      </c>
    </row>
    <row r="203" spans="1:15" s="12" customFormat="1" ht="18" customHeight="1">
      <c r="A203" s="115" t="s">
        <v>1</v>
      </c>
      <c r="B203" s="71">
        <v>42</v>
      </c>
      <c r="C203" s="72" t="s">
        <v>373</v>
      </c>
      <c r="D203" s="73">
        <f>D204</f>
        <v>0</v>
      </c>
      <c r="E203" s="73">
        <f t="shared" si="89"/>
        <v>0</v>
      </c>
      <c r="F203" s="73">
        <f>F204</f>
        <v>0</v>
      </c>
      <c r="G203" s="73">
        <f t="shared" si="93"/>
        <v>0</v>
      </c>
      <c r="H203" s="73">
        <f t="shared" si="93"/>
        <v>0</v>
      </c>
      <c r="I203" s="73">
        <f>I204</f>
        <v>0</v>
      </c>
      <c r="J203" s="73">
        <f>J204</f>
        <v>0</v>
      </c>
      <c r="K203" s="73">
        <f>K204</f>
        <v>0</v>
      </c>
      <c r="L203" s="73">
        <f>L204</f>
        <v>0</v>
      </c>
      <c r="M203" s="73">
        <f>M204</f>
        <v>0</v>
      </c>
      <c r="N203" s="73">
        <v>0</v>
      </c>
      <c r="O203" s="73">
        <v>0</v>
      </c>
    </row>
    <row r="204" spans="1:15" s="107" customFormat="1" ht="15" customHeight="1">
      <c r="A204" s="116" t="s">
        <v>1</v>
      </c>
      <c r="B204" s="104">
        <v>426</v>
      </c>
      <c r="C204" s="105" t="s">
        <v>374</v>
      </c>
      <c r="D204" s="69">
        <v>0</v>
      </c>
      <c r="E204" s="69">
        <f t="shared" si="89"/>
        <v>0</v>
      </c>
      <c r="F204" s="69">
        <v>0</v>
      </c>
      <c r="G204" s="69">
        <v>0</v>
      </c>
      <c r="H204" s="69">
        <v>0</v>
      </c>
      <c r="I204" s="69">
        <v>0</v>
      </c>
      <c r="J204" s="69">
        <v>0</v>
      </c>
      <c r="K204" s="69">
        <v>0</v>
      </c>
      <c r="L204" s="69">
        <v>0</v>
      </c>
      <c r="M204" s="69">
        <v>0</v>
      </c>
      <c r="N204" s="69"/>
      <c r="O204" s="69"/>
    </row>
    <row r="205" spans="1:15" s="12" customFormat="1" ht="27.75" customHeight="1">
      <c r="A205" s="124"/>
      <c r="B205" s="199" t="s">
        <v>447</v>
      </c>
      <c r="C205" s="200"/>
      <c r="D205" s="16">
        <f>D206+D210+D214+D227+D223+D231</f>
        <v>490000</v>
      </c>
      <c r="E205" s="16">
        <f aca="true" t="shared" si="94" ref="E205:E213">SUM(F205:M205)</f>
        <v>740000</v>
      </c>
      <c r="F205" s="16">
        <f aca="true" t="shared" si="95" ref="F205:O205">F206+F210+F214+F227+F223+F231</f>
        <v>494000</v>
      </c>
      <c r="G205" s="16">
        <f t="shared" si="95"/>
        <v>0</v>
      </c>
      <c r="H205" s="16">
        <f t="shared" si="95"/>
        <v>16000</v>
      </c>
      <c r="I205" s="16">
        <f t="shared" si="95"/>
        <v>40000</v>
      </c>
      <c r="J205" s="16">
        <f t="shared" si="95"/>
        <v>0</v>
      </c>
      <c r="K205" s="16">
        <f t="shared" si="95"/>
        <v>0</v>
      </c>
      <c r="L205" s="16">
        <f t="shared" si="95"/>
        <v>0</v>
      </c>
      <c r="M205" s="16">
        <f t="shared" si="95"/>
        <v>190000</v>
      </c>
      <c r="N205" s="16">
        <f t="shared" si="95"/>
        <v>350000</v>
      </c>
      <c r="O205" s="16">
        <f t="shared" si="95"/>
        <v>400000</v>
      </c>
    </row>
    <row r="206" spans="1:15" s="12" customFormat="1" ht="24" customHeight="1">
      <c r="A206" s="113" t="s">
        <v>73</v>
      </c>
      <c r="B206" s="188" t="s">
        <v>448</v>
      </c>
      <c r="C206" s="189"/>
      <c r="D206" s="15">
        <f aca="true" t="shared" si="96" ref="D206:O208">D207</f>
        <v>250000</v>
      </c>
      <c r="E206" s="130">
        <f t="shared" si="94"/>
        <v>80000</v>
      </c>
      <c r="F206" s="15">
        <f t="shared" si="96"/>
        <v>79000</v>
      </c>
      <c r="G206" s="15">
        <f t="shared" si="96"/>
        <v>0</v>
      </c>
      <c r="H206" s="15">
        <f t="shared" si="96"/>
        <v>1000</v>
      </c>
      <c r="I206" s="15">
        <f t="shared" si="96"/>
        <v>0</v>
      </c>
      <c r="J206" s="15">
        <f t="shared" si="96"/>
        <v>0</v>
      </c>
      <c r="K206" s="15">
        <f t="shared" si="96"/>
        <v>0</v>
      </c>
      <c r="L206" s="15">
        <f t="shared" si="96"/>
        <v>0</v>
      </c>
      <c r="M206" s="15">
        <f t="shared" si="96"/>
        <v>0</v>
      </c>
      <c r="N206" s="15">
        <f t="shared" si="96"/>
        <v>100000</v>
      </c>
      <c r="O206" s="15">
        <f t="shared" si="96"/>
        <v>100000</v>
      </c>
    </row>
    <row r="207" spans="1:15" s="12" customFormat="1" ht="21" customHeight="1">
      <c r="A207" s="115"/>
      <c r="B207" s="71">
        <v>3</v>
      </c>
      <c r="C207" s="72" t="s">
        <v>3</v>
      </c>
      <c r="D207" s="73">
        <f t="shared" si="96"/>
        <v>250000</v>
      </c>
      <c r="E207" s="73">
        <f t="shared" si="94"/>
        <v>80000</v>
      </c>
      <c r="F207" s="73">
        <f t="shared" si="96"/>
        <v>79000</v>
      </c>
      <c r="G207" s="73">
        <f t="shared" si="96"/>
        <v>0</v>
      </c>
      <c r="H207" s="73">
        <f t="shared" si="96"/>
        <v>1000</v>
      </c>
      <c r="I207" s="73">
        <f t="shared" si="96"/>
        <v>0</v>
      </c>
      <c r="J207" s="73">
        <f t="shared" si="96"/>
        <v>0</v>
      </c>
      <c r="K207" s="73">
        <f t="shared" si="96"/>
        <v>0</v>
      </c>
      <c r="L207" s="73">
        <f t="shared" si="96"/>
        <v>0</v>
      </c>
      <c r="M207" s="73">
        <f t="shared" si="96"/>
        <v>0</v>
      </c>
      <c r="N207" s="73">
        <f t="shared" si="96"/>
        <v>100000</v>
      </c>
      <c r="O207" s="73">
        <f t="shared" si="96"/>
        <v>100000</v>
      </c>
    </row>
    <row r="208" spans="1:15" s="12" customFormat="1" ht="18" customHeight="1">
      <c r="A208" s="115"/>
      <c r="B208" s="71">
        <v>32</v>
      </c>
      <c r="C208" s="72" t="s">
        <v>11</v>
      </c>
      <c r="D208" s="73">
        <f>D209</f>
        <v>250000</v>
      </c>
      <c r="E208" s="73">
        <f t="shared" si="94"/>
        <v>80000</v>
      </c>
      <c r="F208" s="73">
        <f>F209</f>
        <v>79000</v>
      </c>
      <c r="G208" s="73">
        <f t="shared" si="96"/>
        <v>0</v>
      </c>
      <c r="H208" s="73">
        <f t="shared" si="96"/>
        <v>1000</v>
      </c>
      <c r="I208" s="73">
        <f>I209</f>
        <v>0</v>
      </c>
      <c r="J208" s="73">
        <f>J209</f>
        <v>0</v>
      </c>
      <c r="K208" s="73">
        <f>K209</f>
        <v>0</v>
      </c>
      <c r="L208" s="73">
        <f>L209</f>
        <v>0</v>
      </c>
      <c r="M208" s="73">
        <f>M209</f>
        <v>0</v>
      </c>
      <c r="N208" s="73">
        <v>100000</v>
      </c>
      <c r="O208" s="73">
        <v>100000</v>
      </c>
    </row>
    <row r="209" spans="1:15" s="107" customFormat="1" ht="15" customHeight="1">
      <c r="A209" s="116"/>
      <c r="B209" s="104">
        <v>323</v>
      </c>
      <c r="C209" s="105" t="s">
        <v>358</v>
      </c>
      <c r="D209" s="69">
        <v>250000</v>
      </c>
      <c r="E209" s="69">
        <f t="shared" si="94"/>
        <v>80000</v>
      </c>
      <c r="F209" s="69">
        <v>79000</v>
      </c>
      <c r="G209" s="69">
        <v>0</v>
      </c>
      <c r="H209" s="69">
        <v>1000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/>
      <c r="O209" s="69"/>
    </row>
    <row r="210" spans="1:15" s="12" customFormat="1" ht="24" customHeight="1">
      <c r="A210" s="113" t="s">
        <v>73</v>
      </c>
      <c r="B210" s="188" t="s">
        <v>638</v>
      </c>
      <c r="C210" s="189"/>
      <c r="D210" s="15">
        <f aca="true" t="shared" si="97" ref="D210:O212">D211</f>
        <v>200000</v>
      </c>
      <c r="E210" s="130">
        <f t="shared" si="94"/>
        <v>300000</v>
      </c>
      <c r="F210" s="15">
        <f t="shared" si="97"/>
        <v>95000</v>
      </c>
      <c r="G210" s="15">
        <f t="shared" si="97"/>
        <v>0</v>
      </c>
      <c r="H210" s="15">
        <f t="shared" si="97"/>
        <v>15000</v>
      </c>
      <c r="I210" s="15">
        <f t="shared" si="97"/>
        <v>0</v>
      </c>
      <c r="J210" s="15">
        <f t="shared" si="97"/>
        <v>0</v>
      </c>
      <c r="K210" s="15">
        <f t="shared" si="97"/>
        <v>0</v>
      </c>
      <c r="L210" s="15">
        <f t="shared" si="97"/>
        <v>0</v>
      </c>
      <c r="M210" s="15">
        <f t="shared" si="97"/>
        <v>190000</v>
      </c>
      <c r="N210" s="15">
        <f t="shared" si="97"/>
        <v>150000</v>
      </c>
      <c r="O210" s="15">
        <f t="shared" si="97"/>
        <v>100000</v>
      </c>
    </row>
    <row r="211" spans="1:15" s="12" customFormat="1" ht="21" customHeight="1">
      <c r="A211" s="115"/>
      <c r="B211" s="71">
        <v>4</v>
      </c>
      <c r="C211" s="72" t="s">
        <v>367</v>
      </c>
      <c r="D211" s="73">
        <f t="shared" si="97"/>
        <v>200000</v>
      </c>
      <c r="E211" s="73">
        <f t="shared" si="94"/>
        <v>300000</v>
      </c>
      <c r="F211" s="73">
        <f t="shared" si="97"/>
        <v>95000</v>
      </c>
      <c r="G211" s="73">
        <f t="shared" si="97"/>
        <v>0</v>
      </c>
      <c r="H211" s="73">
        <f t="shared" si="97"/>
        <v>15000</v>
      </c>
      <c r="I211" s="73">
        <f t="shared" si="97"/>
        <v>0</v>
      </c>
      <c r="J211" s="73">
        <f t="shared" si="97"/>
        <v>0</v>
      </c>
      <c r="K211" s="73">
        <f t="shared" si="97"/>
        <v>0</v>
      </c>
      <c r="L211" s="73">
        <f t="shared" si="97"/>
        <v>0</v>
      </c>
      <c r="M211" s="73">
        <f t="shared" si="97"/>
        <v>190000</v>
      </c>
      <c r="N211" s="73">
        <f t="shared" si="97"/>
        <v>150000</v>
      </c>
      <c r="O211" s="73">
        <f t="shared" si="97"/>
        <v>100000</v>
      </c>
    </row>
    <row r="212" spans="1:15" s="12" customFormat="1" ht="18" customHeight="1">
      <c r="A212" s="115" t="s">
        <v>1</v>
      </c>
      <c r="B212" s="71">
        <v>42</v>
      </c>
      <c r="C212" s="72" t="s">
        <v>373</v>
      </c>
      <c r="D212" s="73">
        <f>D213</f>
        <v>200000</v>
      </c>
      <c r="E212" s="73">
        <f t="shared" si="94"/>
        <v>300000</v>
      </c>
      <c r="F212" s="73">
        <f>F213</f>
        <v>95000</v>
      </c>
      <c r="G212" s="73">
        <f t="shared" si="97"/>
        <v>0</v>
      </c>
      <c r="H212" s="73">
        <f t="shared" si="97"/>
        <v>15000</v>
      </c>
      <c r="I212" s="73">
        <f>I213</f>
        <v>0</v>
      </c>
      <c r="J212" s="73">
        <f>J213</f>
        <v>0</v>
      </c>
      <c r="K212" s="73">
        <f>K213</f>
        <v>0</v>
      </c>
      <c r="L212" s="73">
        <f>L213</f>
        <v>0</v>
      </c>
      <c r="M212" s="73">
        <f>M213</f>
        <v>190000</v>
      </c>
      <c r="N212" s="73">
        <v>150000</v>
      </c>
      <c r="O212" s="73">
        <v>100000</v>
      </c>
    </row>
    <row r="213" spans="1:15" s="107" customFormat="1" ht="15" customHeight="1">
      <c r="A213" s="116" t="s">
        <v>1</v>
      </c>
      <c r="B213" s="104">
        <v>426</v>
      </c>
      <c r="C213" s="105" t="s">
        <v>374</v>
      </c>
      <c r="D213" s="69">
        <v>200000</v>
      </c>
      <c r="E213" s="69">
        <f t="shared" si="94"/>
        <v>300000</v>
      </c>
      <c r="F213" s="69">
        <v>95000</v>
      </c>
      <c r="G213" s="69">
        <v>0</v>
      </c>
      <c r="H213" s="69">
        <v>15000</v>
      </c>
      <c r="I213" s="69">
        <v>0</v>
      </c>
      <c r="J213" s="69">
        <v>0</v>
      </c>
      <c r="K213" s="69">
        <v>0</v>
      </c>
      <c r="L213" s="69">
        <v>0</v>
      </c>
      <c r="M213" s="69">
        <v>190000</v>
      </c>
      <c r="N213" s="69"/>
      <c r="O213" s="69"/>
    </row>
    <row r="214" spans="1:15" s="12" customFormat="1" ht="24" customHeight="1">
      <c r="A214" s="113" t="s">
        <v>73</v>
      </c>
      <c r="B214" s="196" t="s">
        <v>541</v>
      </c>
      <c r="C214" s="189"/>
      <c r="D214" s="15">
        <f>D215+D218</f>
        <v>0</v>
      </c>
      <c r="E214" s="130">
        <f aca="true" t="shared" si="98" ref="E214:E239">SUM(F214:M214)</f>
        <v>0</v>
      </c>
      <c r="F214" s="15">
        <f aca="true" t="shared" si="99" ref="F214:O214">F215+F218</f>
        <v>0</v>
      </c>
      <c r="G214" s="15">
        <f t="shared" si="99"/>
        <v>0</v>
      </c>
      <c r="H214" s="15">
        <f t="shared" si="99"/>
        <v>0</v>
      </c>
      <c r="I214" s="15">
        <f t="shared" si="99"/>
        <v>0</v>
      </c>
      <c r="J214" s="15">
        <f t="shared" si="99"/>
        <v>0</v>
      </c>
      <c r="K214" s="15">
        <f t="shared" si="99"/>
        <v>0</v>
      </c>
      <c r="L214" s="15">
        <f t="shared" si="99"/>
        <v>0</v>
      </c>
      <c r="M214" s="15">
        <f t="shared" si="99"/>
        <v>0</v>
      </c>
      <c r="N214" s="15">
        <f t="shared" si="99"/>
        <v>0</v>
      </c>
      <c r="O214" s="15">
        <f t="shared" si="99"/>
        <v>0</v>
      </c>
    </row>
    <row r="215" spans="1:15" s="12" customFormat="1" ht="21" customHeight="1">
      <c r="A215" s="115"/>
      <c r="B215" s="71">
        <v>4</v>
      </c>
      <c r="C215" s="72" t="s">
        <v>367</v>
      </c>
      <c r="D215" s="73">
        <f>D216</f>
        <v>0</v>
      </c>
      <c r="E215" s="73">
        <f t="shared" si="98"/>
        <v>0</v>
      </c>
      <c r="F215" s="73">
        <f aca="true" t="shared" si="100" ref="F215:H216">F216</f>
        <v>0</v>
      </c>
      <c r="G215" s="73">
        <f t="shared" si="100"/>
        <v>0</v>
      </c>
      <c r="H215" s="73">
        <f t="shared" si="100"/>
        <v>0</v>
      </c>
      <c r="I215" s="73">
        <f aca="true" t="shared" si="101" ref="I215:M216">I216</f>
        <v>0</v>
      </c>
      <c r="J215" s="73">
        <f t="shared" si="101"/>
        <v>0</v>
      </c>
      <c r="K215" s="73">
        <f t="shared" si="101"/>
        <v>0</v>
      </c>
      <c r="L215" s="73">
        <f t="shared" si="101"/>
        <v>0</v>
      </c>
      <c r="M215" s="73">
        <f t="shared" si="101"/>
        <v>0</v>
      </c>
      <c r="N215" s="73">
        <f>N216</f>
        <v>0</v>
      </c>
      <c r="O215" s="73">
        <f>O216</f>
        <v>0</v>
      </c>
    </row>
    <row r="216" spans="1:15" s="12" customFormat="1" ht="18" customHeight="1">
      <c r="A216" s="115"/>
      <c r="B216" s="71">
        <v>41</v>
      </c>
      <c r="C216" s="72" t="s">
        <v>368</v>
      </c>
      <c r="D216" s="73">
        <f>D217</f>
        <v>0</v>
      </c>
      <c r="E216" s="73">
        <f t="shared" si="98"/>
        <v>0</v>
      </c>
      <c r="F216" s="73">
        <f t="shared" si="100"/>
        <v>0</v>
      </c>
      <c r="G216" s="73">
        <f t="shared" si="100"/>
        <v>0</v>
      </c>
      <c r="H216" s="73">
        <f t="shared" si="100"/>
        <v>0</v>
      </c>
      <c r="I216" s="73">
        <f t="shared" si="101"/>
        <v>0</v>
      </c>
      <c r="J216" s="73">
        <f t="shared" si="101"/>
        <v>0</v>
      </c>
      <c r="K216" s="73">
        <f t="shared" si="101"/>
        <v>0</v>
      </c>
      <c r="L216" s="73">
        <f t="shared" si="101"/>
        <v>0</v>
      </c>
      <c r="M216" s="73">
        <f t="shared" si="101"/>
        <v>0</v>
      </c>
      <c r="N216" s="73">
        <v>0</v>
      </c>
      <c r="O216" s="73">
        <v>0</v>
      </c>
    </row>
    <row r="217" spans="1:15" s="107" customFormat="1" ht="15" customHeight="1">
      <c r="A217" s="116"/>
      <c r="B217" s="104">
        <v>411</v>
      </c>
      <c r="C217" s="105" t="s">
        <v>369</v>
      </c>
      <c r="D217" s="69">
        <v>0</v>
      </c>
      <c r="E217" s="69">
        <f t="shared" si="98"/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/>
      <c r="O217" s="69"/>
    </row>
    <row r="218" spans="1:15" s="145" customFormat="1" ht="22.5" customHeight="1">
      <c r="A218" s="115" t="s">
        <v>1</v>
      </c>
      <c r="B218" s="71">
        <v>42</v>
      </c>
      <c r="C218" s="72" t="s">
        <v>373</v>
      </c>
      <c r="D218" s="73">
        <f>D219</f>
        <v>0</v>
      </c>
      <c r="E218" s="73">
        <f t="shared" si="98"/>
        <v>0</v>
      </c>
      <c r="F218" s="73">
        <f aca="true" t="shared" si="102" ref="F218:O218">F219</f>
        <v>0</v>
      </c>
      <c r="G218" s="73">
        <f t="shared" si="102"/>
        <v>0</v>
      </c>
      <c r="H218" s="73">
        <f t="shared" si="102"/>
        <v>0</v>
      </c>
      <c r="I218" s="73">
        <f t="shared" si="102"/>
        <v>0</v>
      </c>
      <c r="J218" s="73">
        <f t="shared" si="102"/>
        <v>0</v>
      </c>
      <c r="K218" s="73">
        <f t="shared" si="102"/>
        <v>0</v>
      </c>
      <c r="L218" s="73">
        <f t="shared" si="102"/>
        <v>0</v>
      </c>
      <c r="M218" s="73">
        <f t="shared" si="102"/>
        <v>0</v>
      </c>
      <c r="N218" s="73">
        <f t="shared" si="102"/>
        <v>0</v>
      </c>
      <c r="O218" s="73">
        <f t="shared" si="102"/>
        <v>0</v>
      </c>
    </row>
    <row r="219" spans="1:15" s="107" customFormat="1" ht="15" customHeight="1">
      <c r="A219" s="116" t="s">
        <v>1</v>
      </c>
      <c r="B219" s="104" t="s">
        <v>105</v>
      </c>
      <c r="C219" s="105" t="s">
        <v>371</v>
      </c>
      <c r="D219" s="69">
        <v>0</v>
      </c>
      <c r="E219" s="69">
        <f t="shared" si="98"/>
        <v>0</v>
      </c>
      <c r="F219" s="69"/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/>
      <c r="O219" s="69"/>
    </row>
    <row r="220" spans="1:15" s="64" customFormat="1" ht="27" customHeight="1">
      <c r="A220" s="186" t="s">
        <v>19</v>
      </c>
      <c r="B220" s="186" t="s">
        <v>232</v>
      </c>
      <c r="C220" s="187" t="s">
        <v>32</v>
      </c>
      <c r="D220" s="186" t="s">
        <v>722</v>
      </c>
      <c r="E220" s="197" t="s">
        <v>723</v>
      </c>
      <c r="F220" s="187" t="s">
        <v>724</v>
      </c>
      <c r="G220" s="187"/>
      <c r="H220" s="187"/>
      <c r="I220" s="187"/>
      <c r="J220" s="187"/>
      <c r="K220" s="187"/>
      <c r="L220" s="187"/>
      <c r="M220" s="187"/>
      <c r="N220" s="186" t="s">
        <v>627</v>
      </c>
      <c r="O220" s="186" t="s">
        <v>727</v>
      </c>
    </row>
    <row r="221" spans="1:15" s="64" customFormat="1" ht="35.25" customHeight="1">
      <c r="A221" s="187"/>
      <c r="B221" s="187"/>
      <c r="C221" s="187"/>
      <c r="D221" s="187"/>
      <c r="E221" s="198"/>
      <c r="F221" s="62" t="s">
        <v>164</v>
      </c>
      <c r="G221" s="62" t="s">
        <v>20</v>
      </c>
      <c r="H221" s="166" t="s">
        <v>168</v>
      </c>
      <c r="I221" s="62" t="s">
        <v>165</v>
      </c>
      <c r="J221" s="62" t="s">
        <v>21</v>
      </c>
      <c r="K221" s="165" t="s">
        <v>725</v>
      </c>
      <c r="L221" s="62" t="s">
        <v>726</v>
      </c>
      <c r="M221" s="62" t="s">
        <v>272</v>
      </c>
      <c r="N221" s="186"/>
      <c r="O221" s="186"/>
    </row>
    <row r="222" spans="1:15" s="64" customFormat="1" ht="10.5" customHeight="1">
      <c r="A222" s="63">
        <v>1</v>
      </c>
      <c r="B222" s="63">
        <v>2</v>
      </c>
      <c r="C222" s="63">
        <v>3</v>
      </c>
      <c r="D222" s="63">
        <v>4</v>
      </c>
      <c r="E222" s="63">
        <v>5</v>
      </c>
      <c r="F222" s="63">
        <v>6</v>
      </c>
      <c r="G222" s="63">
        <v>7</v>
      </c>
      <c r="H222" s="63">
        <v>8</v>
      </c>
      <c r="I222" s="63">
        <v>9</v>
      </c>
      <c r="J222" s="63">
        <v>10</v>
      </c>
      <c r="K222" s="63">
        <v>11</v>
      </c>
      <c r="L222" s="63">
        <v>12</v>
      </c>
      <c r="M222" s="63">
        <v>13</v>
      </c>
      <c r="N222" s="63">
        <v>14</v>
      </c>
      <c r="O222" s="63">
        <v>15</v>
      </c>
    </row>
    <row r="223" spans="1:15" s="12" customFormat="1" ht="24" customHeight="1">
      <c r="A223" s="113" t="s">
        <v>73</v>
      </c>
      <c r="B223" s="196" t="s">
        <v>569</v>
      </c>
      <c r="C223" s="189"/>
      <c r="D223" s="15">
        <f>D224</f>
        <v>0</v>
      </c>
      <c r="E223" s="130">
        <f>SUM(F223:M223)</f>
        <v>0</v>
      </c>
      <c r="F223" s="15">
        <f>F224</f>
        <v>0</v>
      </c>
      <c r="G223" s="15">
        <f aca="true" t="shared" si="103" ref="G223:O223">G224</f>
        <v>0</v>
      </c>
      <c r="H223" s="15">
        <f t="shared" si="103"/>
        <v>0</v>
      </c>
      <c r="I223" s="15">
        <f t="shared" si="103"/>
        <v>0</v>
      </c>
      <c r="J223" s="15">
        <f t="shared" si="103"/>
        <v>0</v>
      </c>
      <c r="K223" s="15">
        <f t="shared" si="103"/>
        <v>0</v>
      </c>
      <c r="L223" s="15">
        <f t="shared" si="103"/>
        <v>0</v>
      </c>
      <c r="M223" s="15">
        <f t="shared" si="103"/>
        <v>0</v>
      </c>
      <c r="N223" s="15">
        <f t="shared" si="103"/>
        <v>0</v>
      </c>
      <c r="O223" s="15">
        <f t="shared" si="103"/>
        <v>0</v>
      </c>
    </row>
    <row r="224" spans="1:15" s="12" customFormat="1" ht="21" customHeight="1">
      <c r="A224" s="115"/>
      <c r="B224" s="71">
        <v>4</v>
      </c>
      <c r="C224" s="72" t="s">
        <v>367</v>
      </c>
      <c r="D224" s="73">
        <f>D225</f>
        <v>0</v>
      </c>
      <c r="E224" s="73">
        <f>SUM(F224:M224)</f>
        <v>0</v>
      </c>
      <c r="F224" s="73">
        <f aca="true" t="shared" si="104" ref="F224:M225">F225</f>
        <v>0</v>
      </c>
      <c r="G224" s="73">
        <f t="shared" si="104"/>
        <v>0</v>
      </c>
      <c r="H224" s="73">
        <f t="shared" si="104"/>
        <v>0</v>
      </c>
      <c r="I224" s="73">
        <f t="shared" si="104"/>
        <v>0</v>
      </c>
      <c r="J224" s="73">
        <f t="shared" si="104"/>
        <v>0</v>
      </c>
      <c r="K224" s="73">
        <f t="shared" si="104"/>
        <v>0</v>
      </c>
      <c r="L224" s="73">
        <f t="shared" si="104"/>
        <v>0</v>
      </c>
      <c r="M224" s="73">
        <f t="shared" si="104"/>
        <v>0</v>
      </c>
      <c r="N224" s="73">
        <f>N225</f>
        <v>0</v>
      </c>
      <c r="O224" s="73">
        <f>O225</f>
        <v>0</v>
      </c>
    </row>
    <row r="225" spans="1:15" s="12" customFormat="1" ht="18" customHeight="1">
      <c r="A225" s="115"/>
      <c r="B225" s="71">
        <v>41</v>
      </c>
      <c r="C225" s="72" t="s">
        <v>368</v>
      </c>
      <c r="D225" s="73">
        <f>D226</f>
        <v>0</v>
      </c>
      <c r="E225" s="73">
        <f>SUM(F225:M225)</f>
        <v>0</v>
      </c>
      <c r="F225" s="73">
        <f t="shared" si="104"/>
        <v>0</v>
      </c>
      <c r="G225" s="73">
        <f t="shared" si="104"/>
        <v>0</v>
      </c>
      <c r="H225" s="73">
        <f t="shared" si="104"/>
        <v>0</v>
      </c>
      <c r="I225" s="73">
        <f t="shared" si="104"/>
        <v>0</v>
      </c>
      <c r="J225" s="73">
        <f t="shared" si="104"/>
        <v>0</v>
      </c>
      <c r="K225" s="73">
        <f t="shared" si="104"/>
        <v>0</v>
      </c>
      <c r="L225" s="73">
        <f t="shared" si="104"/>
        <v>0</v>
      </c>
      <c r="M225" s="73">
        <f t="shared" si="104"/>
        <v>0</v>
      </c>
      <c r="N225" s="73">
        <v>0</v>
      </c>
      <c r="O225" s="73">
        <v>0</v>
      </c>
    </row>
    <row r="226" spans="1:15" s="107" customFormat="1" ht="15" customHeight="1">
      <c r="A226" s="116"/>
      <c r="B226" s="104">
        <v>411</v>
      </c>
      <c r="C226" s="105" t="s">
        <v>369</v>
      </c>
      <c r="D226" s="69">
        <v>0</v>
      </c>
      <c r="E226" s="69">
        <f>SUM(F226:M226)</f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/>
      <c r="O226" s="69"/>
    </row>
    <row r="227" spans="1:15" s="12" customFormat="1" ht="24" customHeight="1">
      <c r="A227" s="113" t="s">
        <v>73</v>
      </c>
      <c r="B227" s="188" t="s">
        <v>570</v>
      </c>
      <c r="C227" s="189"/>
      <c r="D227" s="15">
        <f aca="true" t="shared" si="105" ref="D227:O229">D228</f>
        <v>40000</v>
      </c>
      <c r="E227" s="130">
        <f t="shared" si="98"/>
        <v>360000</v>
      </c>
      <c r="F227" s="15">
        <f t="shared" si="105"/>
        <v>320000</v>
      </c>
      <c r="G227" s="15">
        <f t="shared" si="105"/>
        <v>0</v>
      </c>
      <c r="H227" s="15">
        <f t="shared" si="105"/>
        <v>0</v>
      </c>
      <c r="I227" s="15">
        <f t="shared" si="105"/>
        <v>40000</v>
      </c>
      <c r="J227" s="15">
        <f t="shared" si="105"/>
        <v>0</v>
      </c>
      <c r="K227" s="15">
        <f t="shared" si="105"/>
        <v>0</v>
      </c>
      <c r="L227" s="15">
        <f t="shared" si="105"/>
        <v>0</v>
      </c>
      <c r="M227" s="15">
        <f t="shared" si="105"/>
        <v>0</v>
      </c>
      <c r="N227" s="15">
        <f t="shared" si="105"/>
        <v>100000</v>
      </c>
      <c r="O227" s="15">
        <f t="shared" si="105"/>
        <v>100000</v>
      </c>
    </row>
    <row r="228" spans="1:15" s="12" customFormat="1" ht="21" customHeight="1">
      <c r="A228" s="115"/>
      <c r="B228" s="71">
        <v>3</v>
      </c>
      <c r="C228" s="72" t="s">
        <v>3</v>
      </c>
      <c r="D228" s="73">
        <f t="shared" si="105"/>
        <v>40000</v>
      </c>
      <c r="E228" s="73">
        <f t="shared" si="98"/>
        <v>360000</v>
      </c>
      <c r="F228" s="73">
        <f t="shared" si="105"/>
        <v>320000</v>
      </c>
      <c r="G228" s="73">
        <f t="shared" si="105"/>
        <v>0</v>
      </c>
      <c r="H228" s="73">
        <f t="shared" si="105"/>
        <v>0</v>
      </c>
      <c r="I228" s="73">
        <f t="shared" si="105"/>
        <v>40000</v>
      </c>
      <c r="J228" s="73">
        <f t="shared" si="105"/>
        <v>0</v>
      </c>
      <c r="K228" s="73">
        <f t="shared" si="105"/>
        <v>0</v>
      </c>
      <c r="L228" s="73">
        <f t="shared" si="105"/>
        <v>0</v>
      </c>
      <c r="M228" s="73">
        <f t="shared" si="105"/>
        <v>0</v>
      </c>
      <c r="N228" s="73">
        <f t="shared" si="105"/>
        <v>100000</v>
      </c>
      <c r="O228" s="73">
        <f t="shared" si="105"/>
        <v>100000</v>
      </c>
    </row>
    <row r="229" spans="1:15" s="12" customFormat="1" ht="18" customHeight="1">
      <c r="A229" s="115"/>
      <c r="B229" s="71">
        <v>32</v>
      </c>
      <c r="C229" s="72" t="s">
        <v>11</v>
      </c>
      <c r="D229" s="73">
        <f>D230</f>
        <v>40000</v>
      </c>
      <c r="E229" s="73">
        <f t="shared" si="98"/>
        <v>360000</v>
      </c>
      <c r="F229" s="73">
        <f>F230</f>
        <v>320000</v>
      </c>
      <c r="G229" s="73">
        <f t="shared" si="105"/>
        <v>0</v>
      </c>
      <c r="H229" s="73">
        <f t="shared" si="105"/>
        <v>0</v>
      </c>
      <c r="I229" s="73">
        <f>I230</f>
        <v>40000</v>
      </c>
      <c r="J229" s="73">
        <f>J230</f>
        <v>0</v>
      </c>
      <c r="K229" s="73">
        <f>K230</f>
        <v>0</v>
      </c>
      <c r="L229" s="73">
        <f>L230</f>
        <v>0</v>
      </c>
      <c r="M229" s="73">
        <f>M230</f>
        <v>0</v>
      </c>
      <c r="N229" s="73">
        <v>100000</v>
      </c>
      <c r="O229" s="73">
        <v>100000</v>
      </c>
    </row>
    <row r="230" spans="1:15" s="107" customFormat="1" ht="15" customHeight="1">
      <c r="A230" s="116"/>
      <c r="B230" s="104">
        <v>323</v>
      </c>
      <c r="C230" s="105" t="s">
        <v>358</v>
      </c>
      <c r="D230" s="69">
        <v>40000</v>
      </c>
      <c r="E230" s="69">
        <f t="shared" si="98"/>
        <v>360000</v>
      </c>
      <c r="F230" s="69">
        <v>320000</v>
      </c>
      <c r="G230" s="69">
        <v>0</v>
      </c>
      <c r="H230" s="69">
        <v>0</v>
      </c>
      <c r="I230" s="69">
        <v>40000</v>
      </c>
      <c r="J230" s="69">
        <v>0</v>
      </c>
      <c r="K230" s="69">
        <v>0</v>
      </c>
      <c r="L230" s="69">
        <v>0</v>
      </c>
      <c r="M230" s="69">
        <v>0</v>
      </c>
      <c r="N230" s="69"/>
      <c r="O230" s="69"/>
    </row>
    <row r="231" spans="1:15" s="12" customFormat="1" ht="24" customHeight="1">
      <c r="A231" s="113" t="s">
        <v>73</v>
      </c>
      <c r="B231" s="196" t="s">
        <v>574</v>
      </c>
      <c r="C231" s="189"/>
      <c r="D231" s="15">
        <f>D232</f>
        <v>0</v>
      </c>
      <c r="E231" s="130">
        <f>SUM(F231:M231)</f>
        <v>0</v>
      </c>
      <c r="F231" s="15">
        <f>F232</f>
        <v>0</v>
      </c>
      <c r="G231" s="15">
        <f aca="true" t="shared" si="106" ref="G231:O231">G232</f>
        <v>0</v>
      </c>
      <c r="H231" s="15">
        <f t="shared" si="106"/>
        <v>0</v>
      </c>
      <c r="I231" s="15">
        <f t="shared" si="106"/>
        <v>0</v>
      </c>
      <c r="J231" s="15">
        <f t="shared" si="106"/>
        <v>0</v>
      </c>
      <c r="K231" s="15">
        <f t="shared" si="106"/>
        <v>0</v>
      </c>
      <c r="L231" s="15">
        <f t="shared" si="106"/>
        <v>0</v>
      </c>
      <c r="M231" s="15">
        <f t="shared" si="106"/>
        <v>0</v>
      </c>
      <c r="N231" s="15">
        <f t="shared" si="106"/>
        <v>0</v>
      </c>
      <c r="O231" s="15">
        <f t="shared" si="106"/>
        <v>100000</v>
      </c>
    </row>
    <row r="232" spans="1:15" s="12" customFormat="1" ht="21" customHeight="1">
      <c r="A232" s="115"/>
      <c r="B232" s="71">
        <v>4</v>
      </c>
      <c r="C232" s="72" t="s">
        <v>367</v>
      </c>
      <c r="D232" s="73">
        <f>D233</f>
        <v>0</v>
      </c>
      <c r="E232" s="73">
        <f>SUM(F232:M232)</f>
        <v>0</v>
      </c>
      <c r="F232" s="73">
        <f>F233</f>
        <v>0</v>
      </c>
      <c r="G232" s="73">
        <f aca="true" t="shared" si="107" ref="G232:O232">G233</f>
        <v>0</v>
      </c>
      <c r="H232" s="73">
        <f t="shared" si="107"/>
        <v>0</v>
      </c>
      <c r="I232" s="73">
        <f t="shared" si="107"/>
        <v>0</v>
      </c>
      <c r="J232" s="73">
        <f t="shared" si="107"/>
        <v>0</v>
      </c>
      <c r="K232" s="73">
        <f t="shared" si="107"/>
        <v>0</v>
      </c>
      <c r="L232" s="73">
        <f t="shared" si="107"/>
        <v>0</v>
      </c>
      <c r="M232" s="73">
        <f t="shared" si="107"/>
        <v>0</v>
      </c>
      <c r="N232" s="73">
        <f t="shared" si="107"/>
        <v>0</v>
      </c>
      <c r="O232" s="73">
        <f t="shared" si="107"/>
        <v>100000</v>
      </c>
    </row>
    <row r="233" spans="1:15" s="12" customFormat="1" ht="18" customHeight="1">
      <c r="A233" s="115" t="s">
        <v>1</v>
      </c>
      <c r="B233" s="71">
        <v>42</v>
      </c>
      <c r="C233" s="72" t="s">
        <v>373</v>
      </c>
      <c r="D233" s="73">
        <f>D234</f>
        <v>0</v>
      </c>
      <c r="E233" s="73">
        <f>SUM(F233:M233)</f>
        <v>0</v>
      </c>
      <c r="F233" s="73">
        <f aca="true" t="shared" si="108" ref="F233:M233">F234</f>
        <v>0</v>
      </c>
      <c r="G233" s="73">
        <f t="shared" si="108"/>
        <v>0</v>
      </c>
      <c r="H233" s="73">
        <f t="shared" si="108"/>
        <v>0</v>
      </c>
      <c r="I233" s="73">
        <f t="shared" si="108"/>
        <v>0</v>
      </c>
      <c r="J233" s="73">
        <f t="shared" si="108"/>
        <v>0</v>
      </c>
      <c r="K233" s="73">
        <f t="shared" si="108"/>
        <v>0</v>
      </c>
      <c r="L233" s="73">
        <f t="shared" si="108"/>
        <v>0</v>
      </c>
      <c r="M233" s="73">
        <f t="shared" si="108"/>
        <v>0</v>
      </c>
      <c r="N233" s="73">
        <v>0</v>
      </c>
      <c r="O233" s="73">
        <v>100000</v>
      </c>
    </row>
    <row r="234" spans="1:15" s="107" customFormat="1" ht="15" customHeight="1">
      <c r="A234" s="116" t="s">
        <v>1</v>
      </c>
      <c r="B234" s="104" t="s">
        <v>105</v>
      </c>
      <c r="C234" s="105" t="s">
        <v>371</v>
      </c>
      <c r="D234" s="69">
        <v>0</v>
      </c>
      <c r="E234" s="69">
        <f>SUM(F234:M234)</f>
        <v>0</v>
      </c>
      <c r="F234" s="69"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  <c r="M234" s="69">
        <v>0</v>
      </c>
      <c r="N234" s="69"/>
      <c r="O234" s="69"/>
    </row>
    <row r="235" spans="1:15" s="12" customFormat="1" ht="27.75" customHeight="1">
      <c r="A235" s="124"/>
      <c r="B235" s="199" t="s">
        <v>449</v>
      </c>
      <c r="C235" s="200"/>
      <c r="D235" s="16">
        <f aca="true" t="shared" si="109" ref="D235:O235">D236</f>
        <v>0</v>
      </c>
      <c r="E235" s="16">
        <f t="shared" si="98"/>
        <v>0</v>
      </c>
      <c r="F235" s="16">
        <f t="shared" si="109"/>
        <v>0</v>
      </c>
      <c r="G235" s="16">
        <f t="shared" si="109"/>
        <v>0</v>
      </c>
      <c r="H235" s="16">
        <f t="shared" si="109"/>
        <v>0</v>
      </c>
      <c r="I235" s="16">
        <f t="shared" si="109"/>
        <v>0</v>
      </c>
      <c r="J235" s="16">
        <f t="shared" si="109"/>
        <v>0</v>
      </c>
      <c r="K235" s="16">
        <f t="shared" si="109"/>
        <v>0</v>
      </c>
      <c r="L235" s="16">
        <f t="shared" si="109"/>
        <v>0</v>
      </c>
      <c r="M235" s="16">
        <f t="shared" si="109"/>
        <v>0</v>
      </c>
      <c r="N235" s="16">
        <f t="shared" si="109"/>
        <v>0</v>
      </c>
      <c r="O235" s="16">
        <f t="shared" si="109"/>
        <v>0</v>
      </c>
    </row>
    <row r="236" spans="1:15" s="12" customFormat="1" ht="25.5" customHeight="1">
      <c r="A236" s="113" t="s">
        <v>74</v>
      </c>
      <c r="B236" s="196" t="s">
        <v>450</v>
      </c>
      <c r="C236" s="189"/>
      <c r="D236" s="15">
        <f aca="true" t="shared" si="110" ref="D236:O238">D237</f>
        <v>0</v>
      </c>
      <c r="E236" s="130">
        <f t="shared" si="98"/>
        <v>0</v>
      </c>
      <c r="F236" s="15">
        <f t="shared" si="110"/>
        <v>0</v>
      </c>
      <c r="G236" s="15">
        <f t="shared" si="110"/>
        <v>0</v>
      </c>
      <c r="H236" s="15">
        <f t="shared" si="110"/>
        <v>0</v>
      </c>
      <c r="I236" s="15">
        <f t="shared" si="110"/>
        <v>0</v>
      </c>
      <c r="J236" s="15">
        <f t="shared" si="110"/>
        <v>0</v>
      </c>
      <c r="K236" s="15">
        <f t="shared" si="110"/>
        <v>0</v>
      </c>
      <c r="L236" s="15">
        <f t="shared" si="110"/>
        <v>0</v>
      </c>
      <c r="M236" s="15">
        <f t="shared" si="110"/>
        <v>0</v>
      </c>
      <c r="N236" s="15">
        <f t="shared" si="110"/>
        <v>0</v>
      </c>
      <c r="O236" s="15">
        <f t="shared" si="110"/>
        <v>0</v>
      </c>
    </row>
    <row r="237" spans="1:15" s="12" customFormat="1" ht="21" customHeight="1">
      <c r="A237" s="115"/>
      <c r="B237" s="71">
        <v>3</v>
      </c>
      <c r="C237" s="72" t="s">
        <v>3</v>
      </c>
      <c r="D237" s="73">
        <f t="shared" si="110"/>
        <v>0</v>
      </c>
      <c r="E237" s="73">
        <f t="shared" si="98"/>
        <v>0</v>
      </c>
      <c r="F237" s="73">
        <f t="shared" si="110"/>
        <v>0</v>
      </c>
      <c r="G237" s="73">
        <f t="shared" si="110"/>
        <v>0</v>
      </c>
      <c r="H237" s="73">
        <f t="shared" si="110"/>
        <v>0</v>
      </c>
      <c r="I237" s="73">
        <f t="shared" si="110"/>
        <v>0</v>
      </c>
      <c r="J237" s="73">
        <f t="shared" si="110"/>
        <v>0</v>
      </c>
      <c r="K237" s="73">
        <f t="shared" si="110"/>
        <v>0</v>
      </c>
      <c r="L237" s="73">
        <f t="shared" si="110"/>
        <v>0</v>
      </c>
      <c r="M237" s="73">
        <f t="shared" si="110"/>
        <v>0</v>
      </c>
      <c r="N237" s="73">
        <f t="shared" si="110"/>
        <v>0</v>
      </c>
      <c r="O237" s="73">
        <f t="shared" si="110"/>
        <v>0</v>
      </c>
    </row>
    <row r="238" spans="1:15" s="12" customFormat="1" ht="18" customHeight="1">
      <c r="A238" s="115" t="s">
        <v>1</v>
      </c>
      <c r="B238" s="71">
        <v>38</v>
      </c>
      <c r="C238" s="72" t="s">
        <v>363</v>
      </c>
      <c r="D238" s="73">
        <f>D239</f>
        <v>0</v>
      </c>
      <c r="E238" s="73">
        <f t="shared" si="98"/>
        <v>0</v>
      </c>
      <c r="F238" s="73">
        <f>F239</f>
        <v>0</v>
      </c>
      <c r="G238" s="73">
        <f t="shared" si="110"/>
        <v>0</v>
      </c>
      <c r="H238" s="73">
        <f t="shared" si="110"/>
        <v>0</v>
      </c>
      <c r="I238" s="73">
        <f>I239</f>
        <v>0</v>
      </c>
      <c r="J238" s="73">
        <f>J239</f>
        <v>0</v>
      </c>
      <c r="K238" s="73">
        <f>K239</f>
        <v>0</v>
      </c>
      <c r="L238" s="73">
        <f>L239</f>
        <v>0</v>
      </c>
      <c r="M238" s="73">
        <f>M239</f>
        <v>0</v>
      </c>
      <c r="N238" s="73">
        <v>0</v>
      </c>
      <c r="O238" s="73">
        <v>0</v>
      </c>
    </row>
    <row r="239" spans="1:15" s="107" customFormat="1" ht="15" customHeight="1">
      <c r="A239" s="116"/>
      <c r="B239" s="104">
        <v>386</v>
      </c>
      <c r="C239" s="105" t="s">
        <v>372</v>
      </c>
      <c r="D239" s="69">
        <v>0</v>
      </c>
      <c r="E239" s="69">
        <f t="shared" si="98"/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/>
      <c r="O239" s="69"/>
    </row>
    <row r="240" spans="1:15" s="12" customFormat="1" ht="27.75" customHeight="1">
      <c r="A240" s="124"/>
      <c r="B240" s="199" t="s">
        <v>451</v>
      </c>
      <c r="C240" s="200"/>
      <c r="D240" s="16">
        <f>D241+D246+D253</f>
        <v>4090550</v>
      </c>
      <c r="E240" s="16">
        <f aca="true" t="shared" si="111" ref="E240:E270">SUM(F240:M240)</f>
        <v>3775550</v>
      </c>
      <c r="F240" s="16">
        <f>F241+F246+F253</f>
        <v>0</v>
      </c>
      <c r="G240" s="16">
        <f aca="true" t="shared" si="112" ref="G240:O240">G241+G246+G253</f>
        <v>0</v>
      </c>
      <c r="H240" s="16">
        <f t="shared" si="112"/>
        <v>1070000</v>
      </c>
      <c r="I240" s="16">
        <f t="shared" si="112"/>
        <v>0</v>
      </c>
      <c r="J240" s="16">
        <f t="shared" si="112"/>
        <v>0</v>
      </c>
      <c r="K240" s="16">
        <f t="shared" si="112"/>
        <v>0</v>
      </c>
      <c r="L240" s="16">
        <f t="shared" si="112"/>
        <v>2705550</v>
      </c>
      <c r="M240" s="16">
        <f t="shared" si="112"/>
        <v>0</v>
      </c>
      <c r="N240" s="16">
        <f t="shared" si="112"/>
        <v>800000</v>
      </c>
      <c r="O240" s="16">
        <f t="shared" si="112"/>
        <v>800000</v>
      </c>
    </row>
    <row r="241" spans="1:15" s="12" customFormat="1" ht="24" customHeight="1">
      <c r="A241" s="113" t="s">
        <v>75</v>
      </c>
      <c r="B241" s="188" t="s">
        <v>452</v>
      </c>
      <c r="C241" s="189"/>
      <c r="D241" s="15">
        <f>D242</f>
        <v>985000</v>
      </c>
      <c r="E241" s="130">
        <f t="shared" si="111"/>
        <v>800000</v>
      </c>
      <c r="F241" s="15">
        <f aca="true" t="shared" si="113" ref="F241:O241">F242</f>
        <v>0</v>
      </c>
      <c r="G241" s="15">
        <f t="shared" si="113"/>
        <v>0</v>
      </c>
      <c r="H241" s="15">
        <f t="shared" si="113"/>
        <v>800000</v>
      </c>
      <c r="I241" s="15">
        <f t="shared" si="113"/>
        <v>0</v>
      </c>
      <c r="J241" s="15">
        <f t="shared" si="113"/>
        <v>0</v>
      </c>
      <c r="K241" s="15">
        <f t="shared" si="113"/>
        <v>0</v>
      </c>
      <c r="L241" s="15">
        <f t="shared" si="113"/>
        <v>0</v>
      </c>
      <c r="M241" s="15">
        <f t="shared" si="113"/>
        <v>0</v>
      </c>
      <c r="N241" s="15">
        <f t="shared" si="113"/>
        <v>500000</v>
      </c>
      <c r="O241" s="15">
        <f t="shared" si="113"/>
        <v>500000</v>
      </c>
    </row>
    <row r="242" spans="1:15" s="12" customFormat="1" ht="21" customHeight="1">
      <c r="A242" s="115"/>
      <c r="B242" s="71">
        <v>3</v>
      </c>
      <c r="C242" s="72" t="s">
        <v>3</v>
      </c>
      <c r="D242" s="73">
        <f aca="true" t="shared" si="114" ref="D242:O242">D243</f>
        <v>985000</v>
      </c>
      <c r="E242" s="73">
        <f t="shared" si="111"/>
        <v>800000</v>
      </c>
      <c r="F242" s="73">
        <f t="shared" si="114"/>
        <v>0</v>
      </c>
      <c r="G242" s="73">
        <f t="shared" si="114"/>
        <v>0</v>
      </c>
      <c r="H242" s="73">
        <f t="shared" si="114"/>
        <v>800000</v>
      </c>
      <c r="I242" s="73">
        <f t="shared" si="114"/>
        <v>0</v>
      </c>
      <c r="J242" s="73">
        <f t="shared" si="114"/>
        <v>0</v>
      </c>
      <c r="K242" s="73">
        <f t="shared" si="114"/>
        <v>0</v>
      </c>
      <c r="L242" s="73">
        <f t="shared" si="114"/>
        <v>0</v>
      </c>
      <c r="M242" s="73">
        <f t="shared" si="114"/>
        <v>0</v>
      </c>
      <c r="N242" s="73">
        <f t="shared" si="114"/>
        <v>500000</v>
      </c>
      <c r="O242" s="73">
        <f t="shared" si="114"/>
        <v>500000</v>
      </c>
    </row>
    <row r="243" spans="1:15" s="12" customFormat="1" ht="18" customHeight="1">
      <c r="A243" s="115" t="s">
        <v>2</v>
      </c>
      <c r="B243" s="71">
        <v>32</v>
      </c>
      <c r="C243" s="72" t="s">
        <v>11</v>
      </c>
      <c r="D243" s="73">
        <f>D244+D245</f>
        <v>985000</v>
      </c>
      <c r="E243" s="73">
        <f t="shared" si="111"/>
        <v>800000</v>
      </c>
      <c r="F243" s="73">
        <f aca="true" t="shared" si="115" ref="F243:M243">F244+F245</f>
        <v>0</v>
      </c>
      <c r="G243" s="73">
        <f t="shared" si="115"/>
        <v>0</v>
      </c>
      <c r="H243" s="73">
        <f t="shared" si="115"/>
        <v>800000</v>
      </c>
      <c r="I243" s="73">
        <f t="shared" si="115"/>
        <v>0</v>
      </c>
      <c r="J243" s="73">
        <f t="shared" si="115"/>
        <v>0</v>
      </c>
      <c r="K243" s="73">
        <f t="shared" si="115"/>
        <v>0</v>
      </c>
      <c r="L243" s="73">
        <f>L244+L245</f>
        <v>0</v>
      </c>
      <c r="M243" s="73">
        <f t="shared" si="115"/>
        <v>0</v>
      </c>
      <c r="N243" s="73">
        <v>500000</v>
      </c>
      <c r="O243" s="73">
        <v>500000</v>
      </c>
    </row>
    <row r="244" spans="1:15" s="107" customFormat="1" ht="15" customHeight="1">
      <c r="A244" s="116"/>
      <c r="B244" s="104">
        <v>322</v>
      </c>
      <c r="C244" s="105" t="s">
        <v>351</v>
      </c>
      <c r="D244" s="69">
        <v>500000</v>
      </c>
      <c r="E244" s="69">
        <f t="shared" si="111"/>
        <v>315000</v>
      </c>
      <c r="F244" s="69">
        <v>0</v>
      </c>
      <c r="G244" s="69">
        <v>0</v>
      </c>
      <c r="H244" s="69">
        <v>315000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/>
      <c r="O244" s="69"/>
    </row>
    <row r="245" spans="1:15" s="107" customFormat="1" ht="15" customHeight="1">
      <c r="A245" s="116"/>
      <c r="B245" s="104">
        <v>323</v>
      </c>
      <c r="C245" s="105" t="s">
        <v>358</v>
      </c>
      <c r="D245" s="69">
        <v>485000</v>
      </c>
      <c r="E245" s="69">
        <f t="shared" si="111"/>
        <v>485000</v>
      </c>
      <c r="F245" s="69">
        <v>0</v>
      </c>
      <c r="G245" s="69">
        <v>0</v>
      </c>
      <c r="H245" s="69">
        <v>485000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/>
      <c r="O245" s="69"/>
    </row>
    <row r="246" spans="1:15" s="12" customFormat="1" ht="24" customHeight="1">
      <c r="A246" s="113" t="s">
        <v>75</v>
      </c>
      <c r="B246" s="188" t="s">
        <v>560</v>
      </c>
      <c r="C246" s="189"/>
      <c r="D246" s="15">
        <f>D247</f>
        <v>400000</v>
      </c>
      <c r="E246" s="130">
        <f t="shared" si="111"/>
        <v>270000</v>
      </c>
      <c r="F246" s="15">
        <f>F247</f>
        <v>0</v>
      </c>
      <c r="G246" s="15">
        <f aca="true" t="shared" si="116" ref="G246:H248">G247</f>
        <v>0</v>
      </c>
      <c r="H246" s="15">
        <f t="shared" si="116"/>
        <v>270000</v>
      </c>
      <c r="I246" s="15">
        <f aca="true" t="shared" si="117" ref="I246:M248">I247</f>
        <v>0</v>
      </c>
      <c r="J246" s="15">
        <f t="shared" si="117"/>
        <v>0</v>
      </c>
      <c r="K246" s="15">
        <f t="shared" si="117"/>
        <v>0</v>
      </c>
      <c r="L246" s="15">
        <f t="shared" si="117"/>
        <v>0</v>
      </c>
      <c r="M246" s="15">
        <f t="shared" si="117"/>
        <v>0</v>
      </c>
      <c r="N246" s="15">
        <f>N247</f>
        <v>300000</v>
      </c>
      <c r="O246" s="15">
        <f>O247</f>
        <v>300000</v>
      </c>
    </row>
    <row r="247" spans="1:15" s="12" customFormat="1" ht="21" customHeight="1">
      <c r="A247" s="115"/>
      <c r="B247" s="71">
        <v>4</v>
      </c>
      <c r="C247" s="72" t="s">
        <v>375</v>
      </c>
      <c r="D247" s="73">
        <f>D248</f>
        <v>400000</v>
      </c>
      <c r="E247" s="73">
        <f t="shared" si="111"/>
        <v>270000</v>
      </c>
      <c r="F247" s="73">
        <f>F248</f>
        <v>0</v>
      </c>
      <c r="G247" s="73">
        <f t="shared" si="116"/>
        <v>0</v>
      </c>
      <c r="H247" s="73">
        <f t="shared" si="116"/>
        <v>270000</v>
      </c>
      <c r="I247" s="73">
        <f t="shared" si="117"/>
        <v>0</v>
      </c>
      <c r="J247" s="73">
        <f t="shared" si="117"/>
        <v>0</v>
      </c>
      <c r="K247" s="73">
        <f t="shared" si="117"/>
        <v>0</v>
      </c>
      <c r="L247" s="73">
        <f t="shared" si="117"/>
        <v>0</v>
      </c>
      <c r="M247" s="73">
        <f t="shared" si="117"/>
        <v>0</v>
      </c>
      <c r="N247" s="73">
        <f>N248</f>
        <v>300000</v>
      </c>
      <c r="O247" s="73">
        <f>O248</f>
        <v>300000</v>
      </c>
    </row>
    <row r="248" spans="1:15" s="12" customFormat="1" ht="18" customHeight="1">
      <c r="A248" s="115" t="s">
        <v>1</v>
      </c>
      <c r="B248" s="71">
        <v>42</v>
      </c>
      <c r="C248" s="72" t="s">
        <v>370</v>
      </c>
      <c r="D248" s="73">
        <f>D249</f>
        <v>400000</v>
      </c>
      <c r="E248" s="73">
        <f t="shared" si="111"/>
        <v>270000</v>
      </c>
      <c r="F248" s="73">
        <f>F249</f>
        <v>0</v>
      </c>
      <c r="G248" s="73">
        <f t="shared" si="116"/>
        <v>0</v>
      </c>
      <c r="H248" s="73">
        <f t="shared" si="116"/>
        <v>270000</v>
      </c>
      <c r="I248" s="73">
        <f t="shared" si="117"/>
        <v>0</v>
      </c>
      <c r="J248" s="73">
        <f t="shared" si="117"/>
        <v>0</v>
      </c>
      <c r="K248" s="73">
        <f t="shared" si="117"/>
        <v>0</v>
      </c>
      <c r="L248" s="73">
        <f t="shared" si="117"/>
        <v>0</v>
      </c>
      <c r="M248" s="73">
        <f t="shared" si="117"/>
        <v>0</v>
      </c>
      <c r="N248" s="73">
        <v>300000</v>
      </c>
      <c r="O248" s="73">
        <v>300000</v>
      </c>
    </row>
    <row r="249" spans="1:15" s="146" customFormat="1" ht="35.25" customHeight="1">
      <c r="A249" s="116" t="s">
        <v>1</v>
      </c>
      <c r="B249" s="104" t="s">
        <v>105</v>
      </c>
      <c r="C249" s="105" t="s">
        <v>371</v>
      </c>
      <c r="D249" s="69">
        <v>400000</v>
      </c>
      <c r="E249" s="69">
        <f t="shared" si="111"/>
        <v>270000</v>
      </c>
      <c r="F249" s="69">
        <v>0</v>
      </c>
      <c r="G249" s="69">
        <v>0</v>
      </c>
      <c r="H249" s="69">
        <v>270000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/>
      <c r="O249" s="69"/>
    </row>
    <row r="250" spans="1:15" s="143" customFormat="1" ht="15" customHeight="1">
      <c r="A250" s="186" t="s">
        <v>19</v>
      </c>
      <c r="B250" s="186" t="s">
        <v>232</v>
      </c>
      <c r="C250" s="187" t="s">
        <v>32</v>
      </c>
      <c r="D250" s="186" t="s">
        <v>722</v>
      </c>
      <c r="E250" s="197" t="s">
        <v>723</v>
      </c>
      <c r="F250" s="187" t="s">
        <v>724</v>
      </c>
      <c r="G250" s="187"/>
      <c r="H250" s="187"/>
      <c r="I250" s="187"/>
      <c r="J250" s="187"/>
      <c r="K250" s="187"/>
      <c r="L250" s="187"/>
      <c r="M250" s="187"/>
      <c r="N250" s="186" t="s">
        <v>627</v>
      </c>
      <c r="O250" s="186" t="s">
        <v>727</v>
      </c>
    </row>
    <row r="251" spans="1:15" s="144" customFormat="1" ht="35.25" customHeight="1">
      <c r="A251" s="187"/>
      <c r="B251" s="187"/>
      <c r="C251" s="187"/>
      <c r="D251" s="187"/>
      <c r="E251" s="198"/>
      <c r="F251" s="62" t="s">
        <v>164</v>
      </c>
      <c r="G251" s="62" t="s">
        <v>20</v>
      </c>
      <c r="H251" s="166" t="s">
        <v>168</v>
      </c>
      <c r="I251" s="62" t="s">
        <v>165</v>
      </c>
      <c r="J251" s="62" t="s">
        <v>21</v>
      </c>
      <c r="K251" s="165" t="s">
        <v>725</v>
      </c>
      <c r="L251" s="62" t="s">
        <v>726</v>
      </c>
      <c r="M251" s="62" t="s">
        <v>272</v>
      </c>
      <c r="N251" s="186"/>
      <c r="O251" s="186"/>
    </row>
    <row r="252" spans="1:15" s="144" customFormat="1" ht="10.5" customHeight="1">
      <c r="A252" s="63">
        <v>1</v>
      </c>
      <c r="B252" s="63">
        <v>2</v>
      </c>
      <c r="C252" s="63">
        <v>3</v>
      </c>
      <c r="D252" s="63">
        <v>4</v>
      </c>
      <c r="E252" s="63">
        <v>5</v>
      </c>
      <c r="F252" s="63">
        <v>6</v>
      </c>
      <c r="G252" s="63">
        <v>7</v>
      </c>
      <c r="H252" s="63">
        <v>8</v>
      </c>
      <c r="I252" s="63">
        <v>9</v>
      </c>
      <c r="J252" s="63">
        <v>10</v>
      </c>
      <c r="K252" s="63">
        <v>11</v>
      </c>
      <c r="L252" s="63">
        <v>12</v>
      </c>
      <c r="M252" s="63">
        <v>13</v>
      </c>
      <c r="N252" s="63">
        <v>14</v>
      </c>
      <c r="O252" s="63">
        <v>15</v>
      </c>
    </row>
    <row r="253" spans="1:15" s="12" customFormat="1" ht="24" customHeight="1">
      <c r="A253" s="113" t="s">
        <v>75</v>
      </c>
      <c r="B253" s="188" t="s">
        <v>729</v>
      </c>
      <c r="C253" s="189"/>
      <c r="D253" s="15">
        <f>D254</f>
        <v>2705550</v>
      </c>
      <c r="E253" s="130">
        <f>SUM(F253:M253)</f>
        <v>2705550</v>
      </c>
      <c r="F253" s="15">
        <f>F254</f>
        <v>0</v>
      </c>
      <c r="G253" s="15">
        <f aca="true" t="shared" si="118" ref="G253:M255">G254</f>
        <v>0</v>
      </c>
      <c r="H253" s="15">
        <f t="shared" si="118"/>
        <v>0</v>
      </c>
      <c r="I253" s="15">
        <f t="shared" si="118"/>
        <v>0</v>
      </c>
      <c r="J253" s="15">
        <f t="shared" si="118"/>
        <v>0</v>
      </c>
      <c r="K253" s="15">
        <f t="shared" si="118"/>
        <v>0</v>
      </c>
      <c r="L253" s="15">
        <f t="shared" si="118"/>
        <v>2705550</v>
      </c>
      <c r="M253" s="15">
        <f t="shared" si="118"/>
        <v>0</v>
      </c>
      <c r="N253" s="15">
        <f>N254</f>
        <v>0</v>
      </c>
      <c r="O253" s="15">
        <f>O254</f>
        <v>0</v>
      </c>
    </row>
    <row r="254" spans="1:15" s="12" customFormat="1" ht="21" customHeight="1">
      <c r="A254" s="115"/>
      <c r="B254" s="71">
        <v>4</v>
      </c>
      <c r="C254" s="72" t="s">
        <v>375</v>
      </c>
      <c r="D254" s="73">
        <f>D255</f>
        <v>2705550</v>
      </c>
      <c r="E254" s="73">
        <f>SUM(F254:M254)</f>
        <v>2705550</v>
      </c>
      <c r="F254" s="73">
        <f>F255</f>
        <v>0</v>
      </c>
      <c r="G254" s="73">
        <f t="shared" si="118"/>
        <v>0</v>
      </c>
      <c r="H254" s="73">
        <f t="shared" si="118"/>
        <v>0</v>
      </c>
      <c r="I254" s="73">
        <f t="shared" si="118"/>
        <v>0</v>
      </c>
      <c r="J254" s="73">
        <f t="shared" si="118"/>
        <v>0</v>
      </c>
      <c r="K254" s="73">
        <f t="shared" si="118"/>
        <v>0</v>
      </c>
      <c r="L254" s="73">
        <f t="shared" si="118"/>
        <v>2705550</v>
      </c>
      <c r="M254" s="73">
        <f t="shared" si="118"/>
        <v>0</v>
      </c>
      <c r="N254" s="73">
        <f>N255</f>
        <v>0</v>
      </c>
      <c r="O254" s="73">
        <f>O255</f>
        <v>0</v>
      </c>
    </row>
    <row r="255" spans="1:15" s="12" customFormat="1" ht="18" customHeight="1">
      <c r="A255" s="115" t="s">
        <v>1</v>
      </c>
      <c r="B255" s="71">
        <v>42</v>
      </c>
      <c r="C255" s="72" t="s">
        <v>370</v>
      </c>
      <c r="D255" s="73">
        <f>D256</f>
        <v>2705550</v>
      </c>
      <c r="E255" s="73">
        <f>SUM(F255:M255)</f>
        <v>2705550</v>
      </c>
      <c r="F255" s="73">
        <f>F256</f>
        <v>0</v>
      </c>
      <c r="G255" s="73">
        <f t="shared" si="118"/>
        <v>0</v>
      </c>
      <c r="H255" s="73">
        <f t="shared" si="118"/>
        <v>0</v>
      </c>
      <c r="I255" s="73">
        <f t="shared" si="118"/>
        <v>0</v>
      </c>
      <c r="J255" s="73">
        <f t="shared" si="118"/>
        <v>0</v>
      </c>
      <c r="K255" s="73">
        <f t="shared" si="118"/>
        <v>0</v>
      </c>
      <c r="L255" s="73">
        <f t="shared" si="118"/>
        <v>2705550</v>
      </c>
      <c r="M255" s="73">
        <f t="shared" si="118"/>
        <v>0</v>
      </c>
      <c r="N255" s="73">
        <v>0</v>
      </c>
      <c r="O255" s="73">
        <v>0</v>
      </c>
    </row>
    <row r="256" spans="1:15" s="146" customFormat="1" ht="23.25" customHeight="1">
      <c r="A256" s="116" t="s">
        <v>1</v>
      </c>
      <c r="B256" s="104" t="s">
        <v>105</v>
      </c>
      <c r="C256" s="105" t="s">
        <v>371</v>
      </c>
      <c r="D256" s="69">
        <v>2705550</v>
      </c>
      <c r="E256" s="69">
        <f>SUM(F256:M256)</f>
        <v>2705550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2705550</v>
      </c>
      <c r="M256" s="69">
        <v>0</v>
      </c>
      <c r="N256" s="69"/>
      <c r="O256" s="69"/>
    </row>
    <row r="257" spans="1:15" s="12" customFormat="1" ht="27.75" customHeight="1">
      <c r="A257" s="124"/>
      <c r="B257" s="199" t="s">
        <v>639</v>
      </c>
      <c r="C257" s="200"/>
      <c r="D257" s="16">
        <f>D258+D263+D267+D278+D271</f>
        <v>3600000</v>
      </c>
      <c r="E257" s="16">
        <f t="shared" si="111"/>
        <v>4915000</v>
      </c>
      <c r="F257" s="16">
        <f>F258+F263+F267+F278+F271</f>
        <v>950000</v>
      </c>
      <c r="G257" s="16">
        <f aca="true" t="shared" si="119" ref="G257:M257">G258+G263+G267+G278+G271</f>
        <v>0</v>
      </c>
      <c r="H257" s="16">
        <f t="shared" si="119"/>
        <v>2135000</v>
      </c>
      <c r="I257" s="16">
        <f t="shared" si="119"/>
        <v>1510000</v>
      </c>
      <c r="J257" s="16">
        <f t="shared" si="119"/>
        <v>0</v>
      </c>
      <c r="K257" s="16">
        <f t="shared" si="119"/>
        <v>0</v>
      </c>
      <c r="L257" s="16">
        <f t="shared" si="119"/>
        <v>0</v>
      </c>
      <c r="M257" s="16">
        <f t="shared" si="119"/>
        <v>320000</v>
      </c>
      <c r="N257" s="16">
        <f>N258+N263+N267+N271+N275</f>
        <v>3800000</v>
      </c>
      <c r="O257" s="16">
        <f>O258+O263+O267+O271+O275</f>
        <v>3950000</v>
      </c>
    </row>
    <row r="258" spans="1:15" s="12" customFormat="1" ht="24" customHeight="1">
      <c r="A258" s="113" t="s">
        <v>76</v>
      </c>
      <c r="B258" s="201" t="s">
        <v>640</v>
      </c>
      <c r="C258" s="202"/>
      <c r="D258" s="15">
        <f aca="true" t="shared" si="120" ref="D258:O259">D259</f>
        <v>2700000</v>
      </c>
      <c r="E258" s="130">
        <f t="shared" si="111"/>
        <v>2620000</v>
      </c>
      <c r="F258" s="15">
        <f t="shared" si="120"/>
        <v>950000</v>
      </c>
      <c r="G258" s="15">
        <f t="shared" si="120"/>
        <v>0</v>
      </c>
      <c r="H258" s="15">
        <f t="shared" si="120"/>
        <v>1670000</v>
      </c>
      <c r="I258" s="15">
        <f t="shared" si="120"/>
        <v>0</v>
      </c>
      <c r="J258" s="15">
        <f t="shared" si="120"/>
        <v>0</v>
      </c>
      <c r="K258" s="15">
        <f t="shared" si="120"/>
        <v>0</v>
      </c>
      <c r="L258" s="15">
        <f t="shared" si="120"/>
        <v>0</v>
      </c>
      <c r="M258" s="15">
        <f t="shared" si="120"/>
        <v>0</v>
      </c>
      <c r="N258" s="15">
        <f t="shared" si="120"/>
        <v>2800000</v>
      </c>
      <c r="O258" s="15">
        <f t="shared" si="120"/>
        <v>2900000</v>
      </c>
    </row>
    <row r="259" spans="1:15" s="12" customFormat="1" ht="21" customHeight="1">
      <c r="A259" s="115"/>
      <c r="B259" s="71">
        <v>3</v>
      </c>
      <c r="C259" s="72" t="s">
        <v>3</v>
      </c>
      <c r="D259" s="73">
        <f>D260</f>
        <v>2700000</v>
      </c>
      <c r="E259" s="73">
        <f t="shared" si="111"/>
        <v>2620000</v>
      </c>
      <c r="F259" s="73">
        <f>F260</f>
        <v>950000</v>
      </c>
      <c r="G259" s="73">
        <f t="shared" si="120"/>
        <v>0</v>
      </c>
      <c r="H259" s="73">
        <f t="shared" si="120"/>
        <v>1670000</v>
      </c>
      <c r="I259" s="73">
        <f t="shared" si="120"/>
        <v>0</v>
      </c>
      <c r="J259" s="73">
        <f t="shared" si="120"/>
        <v>0</v>
      </c>
      <c r="K259" s="73">
        <f t="shared" si="120"/>
        <v>0</v>
      </c>
      <c r="L259" s="73">
        <f t="shared" si="120"/>
        <v>0</v>
      </c>
      <c r="M259" s="73">
        <f t="shared" si="120"/>
        <v>0</v>
      </c>
      <c r="N259" s="73">
        <f t="shared" si="120"/>
        <v>2800000</v>
      </c>
      <c r="O259" s="73">
        <f t="shared" si="120"/>
        <v>2900000</v>
      </c>
    </row>
    <row r="260" spans="1:15" s="12" customFormat="1" ht="18" customHeight="1">
      <c r="A260" s="115"/>
      <c r="B260" s="71">
        <v>32</v>
      </c>
      <c r="C260" s="72" t="s">
        <v>11</v>
      </c>
      <c r="D260" s="73">
        <f>SUM(D261+D262)</f>
        <v>2700000</v>
      </c>
      <c r="E260" s="73">
        <f t="shared" si="111"/>
        <v>2620000</v>
      </c>
      <c r="F260" s="73">
        <f>SUM(F261+F262)</f>
        <v>950000</v>
      </c>
      <c r="G260" s="73">
        <f aca="true" t="shared" si="121" ref="G260:M260">G261+G262</f>
        <v>0</v>
      </c>
      <c r="H260" s="73">
        <f t="shared" si="121"/>
        <v>1670000</v>
      </c>
      <c r="I260" s="73">
        <f t="shared" si="121"/>
        <v>0</v>
      </c>
      <c r="J260" s="73">
        <f t="shared" si="121"/>
        <v>0</v>
      </c>
      <c r="K260" s="73">
        <f t="shared" si="121"/>
        <v>0</v>
      </c>
      <c r="L260" s="73">
        <f>L261+L262</f>
        <v>0</v>
      </c>
      <c r="M260" s="73">
        <f t="shared" si="121"/>
        <v>0</v>
      </c>
      <c r="N260" s="73">
        <v>2800000</v>
      </c>
      <c r="O260" s="73">
        <v>2900000</v>
      </c>
    </row>
    <row r="261" spans="1:15" s="107" customFormat="1" ht="15" customHeight="1">
      <c r="A261" s="116"/>
      <c r="B261" s="104">
        <v>322</v>
      </c>
      <c r="C261" s="105" t="s">
        <v>351</v>
      </c>
      <c r="D261" s="69">
        <v>120000</v>
      </c>
      <c r="E261" s="69">
        <f t="shared" si="111"/>
        <v>100000</v>
      </c>
      <c r="F261" s="69">
        <v>0</v>
      </c>
      <c r="G261" s="69">
        <v>0</v>
      </c>
      <c r="H261" s="69">
        <v>100000</v>
      </c>
      <c r="I261" s="69">
        <v>0</v>
      </c>
      <c r="J261" s="69">
        <v>0</v>
      </c>
      <c r="K261" s="69">
        <v>0</v>
      </c>
      <c r="L261" s="69">
        <v>0</v>
      </c>
      <c r="M261" s="69">
        <v>0</v>
      </c>
      <c r="N261" s="69"/>
      <c r="O261" s="69"/>
    </row>
    <row r="262" spans="1:15" s="107" customFormat="1" ht="15" customHeight="1">
      <c r="A262" s="116"/>
      <c r="B262" s="104">
        <v>323</v>
      </c>
      <c r="C262" s="105" t="s">
        <v>358</v>
      </c>
      <c r="D262" s="69">
        <v>2580000</v>
      </c>
      <c r="E262" s="69">
        <f t="shared" si="111"/>
        <v>2520000</v>
      </c>
      <c r="F262" s="69">
        <v>950000</v>
      </c>
      <c r="G262" s="69">
        <v>0</v>
      </c>
      <c r="H262" s="69">
        <v>1570000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/>
      <c r="O262" s="69"/>
    </row>
    <row r="263" spans="1:15" s="12" customFormat="1" ht="25.5" customHeight="1">
      <c r="A263" s="113" t="s">
        <v>76</v>
      </c>
      <c r="B263" s="196" t="s">
        <v>581</v>
      </c>
      <c r="C263" s="189"/>
      <c r="D263" s="15">
        <f>D264</f>
        <v>0</v>
      </c>
      <c r="E263" s="130">
        <f t="shared" si="111"/>
        <v>0</v>
      </c>
      <c r="F263" s="15">
        <f>F264</f>
        <v>0</v>
      </c>
      <c r="G263" s="15">
        <f aca="true" t="shared" si="122" ref="G263:O263">G264</f>
        <v>0</v>
      </c>
      <c r="H263" s="15">
        <f t="shared" si="122"/>
        <v>0</v>
      </c>
      <c r="I263" s="15">
        <f t="shared" si="122"/>
        <v>0</v>
      </c>
      <c r="J263" s="15">
        <f t="shared" si="122"/>
        <v>0</v>
      </c>
      <c r="K263" s="15">
        <f t="shared" si="122"/>
        <v>0</v>
      </c>
      <c r="L263" s="15">
        <f t="shared" si="122"/>
        <v>0</v>
      </c>
      <c r="M263" s="15">
        <f t="shared" si="122"/>
        <v>0</v>
      </c>
      <c r="N263" s="15">
        <f t="shared" si="122"/>
        <v>0</v>
      </c>
      <c r="O263" s="15">
        <f t="shared" si="122"/>
        <v>0</v>
      </c>
    </row>
    <row r="264" spans="1:15" s="12" customFormat="1" ht="21" customHeight="1">
      <c r="A264" s="115"/>
      <c r="B264" s="71">
        <v>3</v>
      </c>
      <c r="C264" s="72" t="s">
        <v>3</v>
      </c>
      <c r="D264" s="73">
        <f>D265</f>
        <v>0</v>
      </c>
      <c r="E264" s="73">
        <f>SUM(F264:M264)</f>
        <v>0</v>
      </c>
      <c r="F264" s="73">
        <f>F265</f>
        <v>0</v>
      </c>
      <c r="G264" s="73">
        <f aca="true" t="shared" si="123" ref="G264:O264">G265</f>
        <v>0</v>
      </c>
      <c r="H264" s="73">
        <f t="shared" si="123"/>
        <v>0</v>
      </c>
      <c r="I264" s="73">
        <f t="shared" si="123"/>
        <v>0</v>
      </c>
      <c r="J264" s="73">
        <f t="shared" si="123"/>
        <v>0</v>
      </c>
      <c r="K264" s="73">
        <f t="shared" si="123"/>
        <v>0</v>
      </c>
      <c r="L264" s="73">
        <f t="shared" si="123"/>
        <v>0</v>
      </c>
      <c r="M264" s="73">
        <f t="shared" si="123"/>
        <v>0</v>
      </c>
      <c r="N264" s="73">
        <f t="shared" si="123"/>
        <v>0</v>
      </c>
      <c r="O264" s="73">
        <f t="shared" si="123"/>
        <v>0</v>
      </c>
    </row>
    <row r="265" spans="1:15" s="12" customFormat="1" ht="18" customHeight="1">
      <c r="A265" s="115"/>
      <c r="B265" s="71">
        <v>38</v>
      </c>
      <c r="C265" s="72" t="s">
        <v>363</v>
      </c>
      <c r="D265" s="73">
        <f>D266</f>
        <v>0</v>
      </c>
      <c r="E265" s="73">
        <f t="shared" si="111"/>
        <v>0</v>
      </c>
      <c r="F265" s="73">
        <f>F266</f>
        <v>0</v>
      </c>
      <c r="G265" s="73">
        <f aca="true" t="shared" si="124" ref="G265:M265">G266</f>
        <v>0</v>
      </c>
      <c r="H265" s="73">
        <f t="shared" si="124"/>
        <v>0</v>
      </c>
      <c r="I265" s="73">
        <f t="shared" si="124"/>
        <v>0</v>
      </c>
      <c r="J265" s="73">
        <f t="shared" si="124"/>
        <v>0</v>
      </c>
      <c r="K265" s="73">
        <f t="shared" si="124"/>
        <v>0</v>
      </c>
      <c r="L265" s="73">
        <f t="shared" si="124"/>
        <v>0</v>
      </c>
      <c r="M265" s="73">
        <f t="shared" si="124"/>
        <v>0</v>
      </c>
      <c r="N265" s="73">
        <v>0</v>
      </c>
      <c r="O265" s="73">
        <v>0</v>
      </c>
    </row>
    <row r="266" spans="1:15" s="107" customFormat="1" ht="15" customHeight="1">
      <c r="A266" s="116" t="s">
        <v>1</v>
      </c>
      <c r="B266" s="104">
        <v>386</v>
      </c>
      <c r="C266" s="105" t="s">
        <v>372</v>
      </c>
      <c r="D266" s="69">
        <v>0</v>
      </c>
      <c r="E266" s="69">
        <f t="shared" si="111"/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/>
      <c r="O266" s="69"/>
    </row>
    <row r="267" spans="1:15" s="12" customFormat="1" ht="24" customHeight="1">
      <c r="A267" s="113" t="s">
        <v>76</v>
      </c>
      <c r="B267" s="188" t="s">
        <v>641</v>
      </c>
      <c r="C267" s="189"/>
      <c r="D267" s="15">
        <f>D268</f>
        <v>900000</v>
      </c>
      <c r="E267" s="130">
        <f t="shared" si="111"/>
        <v>2295000</v>
      </c>
      <c r="F267" s="15">
        <f>F268</f>
        <v>0</v>
      </c>
      <c r="G267" s="15">
        <f aca="true" t="shared" si="125" ref="G267:H277">G268</f>
        <v>0</v>
      </c>
      <c r="H267" s="15">
        <f t="shared" si="125"/>
        <v>465000</v>
      </c>
      <c r="I267" s="15">
        <f aca="true" t="shared" si="126" ref="I267:M277">I268</f>
        <v>1510000</v>
      </c>
      <c r="J267" s="15">
        <f t="shared" si="126"/>
        <v>0</v>
      </c>
      <c r="K267" s="15">
        <f t="shared" si="126"/>
        <v>0</v>
      </c>
      <c r="L267" s="15">
        <f t="shared" si="126"/>
        <v>0</v>
      </c>
      <c r="M267" s="15">
        <f t="shared" si="126"/>
        <v>320000</v>
      </c>
      <c r="N267" s="15">
        <f>N268</f>
        <v>500000</v>
      </c>
      <c r="O267" s="15">
        <f>O268</f>
        <v>500000</v>
      </c>
    </row>
    <row r="268" spans="1:15" s="12" customFormat="1" ht="21" customHeight="1">
      <c r="A268" s="115"/>
      <c r="B268" s="71">
        <v>4</v>
      </c>
      <c r="C268" s="72" t="s">
        <v>375</v>
      </c>
      <c r="D268" s="73">
        <f>D269</f>
        <v>900000</v>
      </c>
      <c r="E268" s="73">
        <f t="shared" si="111"/>
        <v>2295000</v>
      </c>
      <c r="F268" s="73">
        <f>F269</f>
        <v>0</v>
      </c>
      <c r="G268" s="73">
        <f t="shared" si="125"/>
        <v>0</v>
      </c>
      <c r="H268" s="73">
        <f t="shared" si="125"/>
        <v>465000</v>
      </c>
      <c r="I268" s="73">
        <f t="shared" si="126"/>
        <v>1510000</v>
      </c>
      <c r="J268" s="73">
        <f t="shared" si="126"/>
        <v>0</v>
      </c>
      <c r="K268" s="73">
        <f t="shared" si="126"/>
        <v>0</v>
      </c>
      <c r="L268" s="73">
        <f t="shared" si="126"/>
        <v>0</v>
      </c>
      <c r="M268" s="73">
        <f t="shared" si="126"/>
        <v>320000</v>
      </c>
      <c r="N268" s="73">
        <f>N269</f>
        <v>500000</v>
      </c>
      <c r="O268" s="73">
        <f>O269</f>
        <v>500000</v>
      </c>
    </row>
    <row r="269" spans="1:15" s="12" customFormat="1" ht="18" customHeight="1">
      <c r="A269" s="115" t="s">
        <v>1</v>
      </c>
      <c r="B269" s="71">
        <v>42</v>
      </c>
      <c r="C269" s="72" t="s">
        <v>370</v>
      </c>
      <c r="D269" s="73">
        <f>D270</f>
        <v>900000</v>
      </c>
      <c r="E269" s="73">
        <f t="shared" si="111"/>
        <v>2295000</v>
      </c>
      <c r="F269" s="73">
        <f>F270</f>
        <v>0</v>
      </c>
      <c r="G269" s="73">
        <f t="shared" si="125"/>
        <v>0</v>
      </c>
      <c r="H269" s="73">
        <f t="shared" si="125"/>
        <v>465000</v>
      </c>
      <c r="I269" s="73">
        <f t="shared" si="126"/>
        <v>1510000</v>
      </c>
      <c r="J269" s="73">
        <f t="shared" si="126"/>
        <v>0</v>
      </c>
      <c r="K269" s="73">
        <f t="shared" si="126"/>
        <v>0</v>
      </c>
      <c r="L269" s="73">
        <f t="shared" si="126"/>
        <v>0</v>
      </c>
      <c r="M269" s="73">
        <f t="shared" si="126"/>
        <v>320000</v>
      </c>
      <c r="N269" s="73">
        <v>500000</v>
      </c>
      <c r="O269" s="73">
        <v>500000</v>
      </c>
    </row>
    <row r="270" spans="1:15" s="107" customFormat="1" ht="15" customHeight="1">
      <c r="A270" s="116" t="s">
        <v>1</v>
      </c>
      <c r="B270" s="104" t="s">
        <v>105</v>
      </c>
      <c r="C270" s="105" t="s">
        <v>371</v>
      </c>
      <c r="D270" s="69">
        <v>900000</v>
      </c>
      <c r="E270" s="69">
        <f t="shared" si="111"/>
        <v>2295000</v>
      </c>
      <c r="F270" s="69">
        <v>0</v>
      </c>
      <c r="G270" s="69">
        <v>0</v>
      </c>
      <c r="H270" s="69">
        <v>465000</v>
      </c>
      <c r="I270" s="69">
        <v>1510000</v>
      </c>
      <c r="J270" s="69">
        <v>0</v>
      </c>
      <c r="K270" s="69">
        <v>0</v>
      </c>
      <c r="L270" s="69">
        <v>0</v>
      </c>
      <c r="M270" s="69">
        <v>320000</v>
      </c>
      <c r="N270" s="69"/>
      <c r="O270" s="69"/>
    </row>
    <row r="271" spans="1:15" s="12" customFormat="1" ht="24" customHeight="1">
      <c r="A271" s="113" t="s">
        <v>76</v>
      </c>
      <c r="B271" s="188" t="s">
        <v>582</v>
      </c>
      <c r="C271" s="189"/>
      <c r="D271" s="15">
        <f>D272</f>
        <v>0</v>
      </c>
      <c r="E271" s="130">
        <f aca="true" t="shared" si="127" ref="E271:E278">SUM(F271:M271)</f>
        <v>0</v>
      </c>
      <c r="F271" s="15">
        <f>F272</f>
        <v>0</v>
      </c>
      <c r="G271" s="15">
        <f t="shared" si="125"/>
        <v>0</v>
      </c>
      <c r="H271" s="15">
        <f t="shared" si="125"/>
        <v>0</v>
      </c>
      <c r="I271" s="15">
        <f t="shared" si="126"/>
        <v>0</v>
      </c>
      <c r="J271" s="15">
        <f t="shared" si="126"/>
        <v>0</v>
      </c>
      <c r="K271" s="15">
        <f t="shared" si="126"/>
        <v>0</v>
      </c>
      <c r="L271" s="15">
        <f t="shared" si="126"/>
        <v>0</v>
      </c>
      <c r="M271" s="15">
        <f t="shared" si="126"/>
        <v>0</v>
      </c>
      <c r="N271" s="15">
        <f>N272</f>
        <v>500000</v>
      </c>
      <c r="O271" s="15">
        <f>O272</f>
        <v>500000</v>
      </c>
    </row>
    <row r="272" spans="1:15" s="12" customFormat="1" ht="21" customHeight="1">
      <c r="A272" s="115"/>
      <c r="B272" s="71">
        <v>4</v>
      </c>
      <c r="C272" s="72" t="s">
        <v>375</v>
      </c>
      <c r="D272" s="73">
        <f>D273</f>
        <v>0</v>
      </c>
      <c r="E272" s="73">
        <f t="shared" si="127"/>
        <v>0</v>
      </c>
      <c r="F272" s="73">
        <f>F273</f>
        <v>0</v>
      </c>
      <c r="G272" s="73">
        <f t="shared" si="125"/>
        <v>0</v>
      </c>
      <c r="H272" s="73">
        <f t="shared" si="125"/>
        <v>0</v>
      </c>
      <c r="I272" s="73">
        <f t="shared" si="126"/>
        <v>0</v>
      </c>
      <c r="J272" s="73">
        <f t="shared" si="126"/>
        <v>0</v>
      </c>
      <c r="K272" s="73">
        <f t="shared" si="126"/>
        <v>0</v>
      </c>
      <c r="L272" s="73">
        <f t="shared" si="126"/>
        <v>0</v>
      </c>
      <c r="M272" s="73">
        <f t="shared" si="126"/>
        <v>0</v>
      </c>
      <c r="N272" s="73">
        <f>N273</f>
        <v>500000</v>
      </c>
      <c r="O272" s="73">
        <f>O273</f>
        <v>500000</v>
      </c>
    </row>
    <row r="273" spans="1:15" s="12" customFormat="1" ht="18" customHeight="1">
      <c r="A273" s="115" t="s">
        <v>1</v>
      </c>
      <c r="B273" s="71">
        <v>42</v>
      </c>
      <c r="C273" s="72" t="s">
        <v>370</v>
      </c>
      <c r="D273" s="73">
        <f>D274</f>
        <v>0</v>
      </c>
      <c r="E273" s="73">
        <f t="shared" si="127"/>
        <v>0</v>
      </c>
      <c r="F273" s="73">
        <f>F274</f>
        <v>0</v>
      </c>
      <c r="G273" s="73">
        <f t="shared" si="125"/>
        <v>0</v>
      </c>
      <c r="H273" s="73">
        <f t="shared" si="125"/>
        <v>0</v>
      </c>
      <c r="I273" s="73">
        <f t="shared" si="126"/>
        <v>0</v>
      </c>
      <c r="J273" s="73">
        <f t="shared" si="126"/>
        <v>0</v>
      </c>
      <c r="K273" s="73">
        <f t="shared" si="126"/>
        <v>0</v>
      </c>
      <c r="L273" s="73">
        <f t="shared" si="126"/>
        <v>0</v>
      </c>
      <c r="M273" s="73">
        <f t="shared" si="126"/>
        <v>0</v>
      </c>
      <c r="N273" s="73">
        <v>500000</v>
      </c>
      <c r="O273" s="73">
        <v>500000</v>
      </c>
    </row>
    <row r="274" spans="1:15" s="107" customFormat="1" ht="15" customHeight="1">
      <c r="A274" s="116" t="s">
        <v>1</v>
      </c>
      <c r="B274" s="104" t="s">
        <v>105</v>
      </c>
      <c r="C274" s="105" t="s">
        <v>371</v>
      </c>
      <c r="D274" s="69">
        <v>0</v>
      </c>
      <c r="E274" s="69">
        <f t="shared" si="127"/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/>
      <c r="O274" s="69"/>
    </row>
    <row r="275" spans="1:15" s="12" customFormat="1" ht="24" customHeight="1">
      <c r="A275" s="113" t="s">
        <v>76</v>
      </c>
      <c r="B275" s="188" t="s">
        <v>583</v>
      </c>
      <c r="C275" s="189"/>
      <c r="D275" s="15">
        <f>D276</f>
        <v>0</v>
      </c>
      <c r="E275" s="130">
        <f t="shared" si="127"/>
        <v>0</v>
      </c>
      <c r="F275" s="15">
        <f>F276</f>
        <v>0</v>
      </c>
      <c r="G275" s="15">
        <f t="shared" si="125"/>
        <v>0</v>
      </c>
      <c r="H275" s="15">
        <f t="shared" si="125"/>
        <v>0</v>
      </c>
      <c r="I275" s="15">
        <f t="shared" si="126"/>
        <v>0</v>
      </c>
      <c r="J275" s="15">
        <f t="shared" si="126"/>
        <v>0</v>
      </c>
      <c r="K275" s="15">
        <f t="shared" si="126"/>
        <v>0</v>
      </c>
      <c r="L275" s="15">
        <f t="shared" si="126"/>
        <v>0</v>
      </c>
      <c r="M275" s="15">
        <f t="shared" si="126"/>
        <v>0</v>
      </c>
      <c r="N275" s="15">
        <f>N276</f>
        <v>0</v>
      </c>
      <c r="O275" s="15">
        <f>O276</f>
        <v>50000</v>
      </c>
    </row>
    <row r="276" spans="1:15" s="12" customFormat="1" ht="21" customHeight="1">
      <c r="A276" s="115"/>
      <c r="B276" s="71">
        <v>4</v>
      </c>
      <c r="C276" s="72" t="s">
        <v>375</v>
      </c>
      <c r="D276" s="73">
        <f>D277</f>
        <v>0</v>
      </c>
      <c r="E276" s="73">
        <f t="shared" si="127"/>
        <v>0</v>
      </c>
      <c r="F276" s="73">
        <f>F277</f>
        <v>0</v>
      </c>
      <c r="G276" s="73">
        <f t="shared" si="125"/>
        <v>0</v>
      </c>
      <c r="H276" s="73">
        <f t="shared" si="125"/>
        <v>0</v>
      </c>
      <c r="I276" s="73">
        <f t="shared" si="126"/>
        <v>0</v>
      </c>
      <c r="J276" s="73">
        <f t="shared" si="126"/>
        <v>0</v>
      </c>
      <c r="K276" s="73">
        <f t="shared" si="126"/>
        <v>0</v>
      </c>
      <c r="L276" s="73">
        <f t="shared" si="126"/>
        <v>0</v>
      </c>
      <c r="M276" s="73">
        <f t="shared" si="126"/>
        <v>0</v>
      </c>
      <c r="N276" s="73">
        <f>N277</f>
        <v>0</v>
      </c>
      <c r="O276" s="73">
        <f>O277</f>
        <v>50000</v>
      </c>
    </row>
    <row r="277" spans="1:15" s="12" customFormat="1" ht="18" customHeight="1">
      <c r="A277" s="115" t="s">
        <v>1</v>
      </c>
      <c r="B277" s="71">
        <v>42</v>
      </c>
      <c r="C277" s="72" t="s">
        <v>370</v>
      </c>
      <c r="D277" s="73">
        <f>D278</f>
        <v>0</v>
      </c>
      <c r="E277" s="73">
        <f t="shared" si="127"/>
        <v>0</v>
      </c>
      <c r="F277" s="73">
        <f>F278</f>
        <v>0</v>
      </c>
      <c r="G277" s="73">
        <f t="shared" si="125"/>
        <v>0</v>
      </c>
      <c r="H277" s="73">
        <f t="shared" si="125"/>
        <v>0</v>
      </c>
      <c r="I277" s="73">
        <f t="shared" si="126"/>
        <v>0</v>
      </c>
      <c r="J277" s="73">
        <f t="shared" si="126"/>
        <v>0</v>
      </c>
      <c r="K277" s="73">
        <f t="shared" si="126"/>
        <v>0</v>
      </c>
      <c r="L277" s="73">
        <f t="shared" si="126"/>
        <v>0</v>
      </c>
      <c r="M277" s="73">
        <f t="shared" si="126"/>
        <v>0</v>
      </c>
      <c r="N277" s="73">
        <v>0</v>
      </c>
      <c r="O277" s="73">
        <v>50000</v>
      </c>
    </row>
    <row r="278" spans="1:15" s="107" customFormat="1" ht="15" customHeight="1">
      <c r="A278" s="116" t="s">
        <v>1</v>
      </c>
      <c r="B278" s="104" t="s">
        <v>104</v>
      </c>
      <c r="C278" s="105" t="s">
        <v>354</v>
      </c>
      <c r="D278" s="69">
        <v>0</v>
      </c>
      <c r="E278" s="69">
        <f t="shared" si="127"/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/>
      <c r="O278" s="69"/>
    </row>
    <row r="279" spans="1:15" s="107" customFormat="1" ht="15" customHeight="1">
      <c r="A279" s="127"/>
      <c r="B279" s="128"/>
      <c r="C279" s="152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</row>
    <row r="280" spans="1:15" s="107" customFormat="1" ht="48.75" customHeight="1">
      <c r="A280" s="127"/>
      <c r="B280" s="128"/>
      <c r="C280" s="152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</row>
    <row r="281" spans="1:15" s="143" customFormat="1" ht="22.5" customHeight="1">
      <c r="A281" s="186" t="s">
        <v>19</v>
      </c>
      <c r="B281" s="186" t="s">
        <v>232</v>
      </c>
      <c r="C281" s="187" t="s">
        <v>32</v>
      </c>
      <c r="D281" s="186" t="s">
        <v>722</v>
      </c>
      <c r="E281" s="197" t="s">
        <v>723</v>
      </c>
      <c r="F281" s="187" t="s">
        <v>724</v>
      </c>
      <c r="G281" s="187"/>
      <c r="H281" s="187"/>
      <c r="I281" s="187"/>
      <c r="J281" s="187"/>
      <c r="K281" s="187"/>
      <c r="L281" s="187"/>
      <c r="M281" s="187"/>
      <c r="N281" s="186" t="s">
        <v>627</v>
      </c>
      <c r="O281" s="186" t="s">
        <v>727</v>
      </c>
    </row>
    <row r="282" spans="1:15" s="144" customFormat="1" ht="35.25" customHeight="1">
      <c r="A282" s="187"/>
      <c r="B282" s="187"/>
      <c r="C282" s="187"/>
      <c r="D282" s="187"/>
      <c r="E282" s="198"/>
      <c r="F282" s="62" t="s">
        <v>164</v>
      </c>
      <c r="G282" s="62" t="s">
        <v>20</v>
      </c>
      <c r="H282" s="166" t="s">
        <v>168</v>
      </c>
      <c r="I282" s="62" t="s">
        <v>165</v>
      </c>
      <c r="J282" s="62" t="s">
        <v>21</v>
      </c>
      <c r="K282" s="165" t="s">
        <v>725</v>
      </c>
      <c r="L282" s="62" t="s">
        <v>726</v>
      </c>
      <c r="M282" s="62" t="s">
        <v>272</v>
      </c>
      <c r="N282" s="186"/>
      <c r="O282" s="186"/>
    </row>
    <row r="283" spans="1:15" s="144" customFormat="1" ht="10.5" customHeight="1">
      <c r="A283" s="63">
        <v>1</v>
      </c>
      <c r="B283" s="63">
        <v>2</v>
      </c>
      <c r="C283" s="63">
        <v>3</v>
      </c>
      <c r="D283" s="63">
        <v>4</v>
      </c>
      <c r="E283" s="63">
        <v>5</v>
      </c>
      <c r="F283" s="63">
        <v>6</v>
      </c>
      <c r="G283" s="63">
        <v>7</v>
      </c>
      <c r="H283" s="63">
        <v>8</v>
      </c>
      <c r="I283" s="63">
        <v>9</v>
      </c>
      <c r="J283" s="63">
        <v>10</v>
      </c>
      <c r="K283" s="63">
        <v>11</v>
      </c>
      <c r="L283" s="63">
        <v>12</v>
      </c>
      <c r="M283" s="63">
        <v>13</v>
      </c>
      <c r="N283" s="63">
        <v>14</v>
      </c>
      <c r="O283" s="63">
        <v>15</v>
      </c>
    </row>
    <row r="284" spans="1:15" s="12" customFormat="1" ht="27" customHeight="1">
      <c r="A284" s="124"/>
      <c r="B284" s="199" t="s">
        <v>453</v>
      </c>
      <c r="C284" s="200"/>
      <c r="D284" s="16">
        <f>D285+D289+D293</f>
        <v>53000</v>
      </c>
      <c r="E284" s="16">
        <f aca="true" t="shared" si="128" ref="E284:E296">SUM(F284:M284)</f>
        <v>770000</v>
      </c>
      <c r="F284" s="16">
        <f aca="true" t="shared" si="129" ref="F284:O284">F285+F289+F293</f>
        <v>670000</v>
      </c>
      <c r="G284" s="16">
        <f t="shared" si="129"/>
        <v>0</v>
      </c>
      <c r="H284" s="16">
        <f t="shared" si="129"/>
        <v>0</v>
      </c>
      <c r="I284" s="16">
        <f t="shared" si="129"/>
        <v>0</v>
      </c>
      <c r="J284" s="16">
        <f t="shared" si="129"/>
        <v>0</v>
      </c>
      <c r="K284" s="16">
        <f t="shared" si="129"/>
        <v>0</v>
      </c>
      <c r="L284" s="16">
        <f t="shared" si="129"/>
        <v>0</v>
      </c>
      <c r="M284" s="16">
        <f t="shared" si="129"/>
        <v>100000</v>
      </c>
      <c r="N284" s="16">
        <f t="shared" si="129"/>
        <v>2050000</v>
      </c>
      <c r="O284" s="16">
        <f t="shared" si="129"/>
        <v>2100000</v>
      </c>
    </row>
    <row r="285" spans="1:15" s="12" customFormat="1" ht="24" customHeight="1">
      <c r="A285" s="113" t="s">
        <v>76</v>
      </c>
      <c r="B285" s="201" t="s">
        <v>454</v>
      </c>
      <c r="C285" s="202"/>
      <c r="D285" s="15">
        <f aca="true" t="shared" si="130" ref="D285:O287">D286</f>
        <v>0</v>
      </c>
      <c r="E285" s="130">
        <f t="shared" si="128"/>
        <v>0</v>
      </c>
      <c r="F285" s="15">
        <f t="shared" si="130"/>
        <v>0</v>
      </c>
      <c r="G285" s="15">
        <f t="shared" si="130"/>
        <v>0</v>
      </c>
      <c r="H285" s="15">
        <f t="shared" si="130"/>
        <v>0</v>
      </c>
      <c r="I285" s="15">
        <f t="shared" si="130"/>
        <v>0</v>
      </c>
      <c r="J285" s="15">
        <f t="shared" si="130"/>
        <v>0</v>
      </c>
      <c r="K285" s="15">
        <f t="shared" si="130"/>
        <v>0</v>
      </c>
      <c r="L285" s="15">
        <f t="shared" si="130"/>
        <v>0</v>
      </c>
      <c r="M285" s="15">
        <f t="shared" si="130"/>
        <v>0</v>
      </c>
      <c r="N285" s="15">
        <f t="shared" si="130"/>
        <v>0</v>
      </c>
      <c r="O285" s="15">
        <f t="shared" si="130"/>
        <v>0</v>
      </c>
    </row>
    <row r="286" spans="1:15" s="12" customFormat="1" ht="21" customHeight="1">
      <c r="A286" s="115"/>
      <c r="B286" s="71" t="s">
        <v>182</v>
      </c>
      <c r="C286" s="72" t="s">
        <v>367</v>
      </c>
      <c r="D286" s="73">
        <f>D287</f>
        <v>0</v>
      </c>
      <c r="E286" s="73">
        <f t="shared" si="128"/>
        <v>0</v>
      </c>
      <c r="F286" s="73">
        <f>F287</f>
        <v>0</v>
      </c>
      <c r="G286" s="73">
        <f t="shared" si="130"/>
        <v>0</v>
      </c>
      <c r="H286" s="73">
        <f t="shared" si="130"/>
        <v>0</v>
      </c>
      <c r="I286" s="73">
        <f t="shared" si="130"/>
        <v>0</v>
      </c>
      <c r="J286" s="73">
        <f t="shared" si="130"/>
        <v>0</v>
      </c>
      <c r="K286" s="73">
        <f t="shared" si="130"/>
        <v>0</v>
      </c>
      <c r="L286" s="73">
        <f t="shared" si="130"/>
        <v>0</v>
      </c>
      <c r="M286" s="73">
        <f t="shared" si="130"/>
        <v>0</v>
      </c>
      <c r="N286" s="73">
        <f t="shared" si="130"/>
        <v>0</v>
      </c>
      <c r="O286" s="73">
        <f t="shared" si="130"/>
        <v>0</v>
      </c>
    </row>
    <row r="287" spans="1:15" s="12" customFormat="1" ht="18" customHeight="1">
      <c r="A287" s="115"/>
      <c r="B287" s="71" t="s">
        <v>183</v>
      </c>
      <c r="C287" s="72" t="s">
        <v>368</v>
      </c>
      <c r="D287" s="73">
        <f>D288</f>
        <v>0</v>
      </c>
      <c r="E287" s="73">
        <f t="shared" si="128"/>
        <v>0</v>
      </c>
      <c r="F287" s="73">
        <f>F288</f>
        <v>0</v>
      </c>
      <c r="G287" s="73">
        <f t="shared" si="130"/>
        <v>0</v>
      </c>
      <c r="H287" s="73">
        <f t="shared" si="130"/>
        <v>0</v>
      </c>
      <c r="I287" s="73">
        <f t="shared" si="130"/>
        <v>0</v>
      </c>
      <c r="J287" s="73">
        <f t="shared" si="130"/>
        <v>0</v>
      </c>
      <c r="K287" s="73">
        <f t="shared" si="130"/>
        <v>0</v>
      </c>
      <c r="L287" s="73">
        <f t="shared" si="130"/>
        <v>0</v>
      </c>
      <c r="M287" s="73">
        <f t="shared" si="130"/>
        <v>0</v>
      </c>
      <c r="N287" s="73">
        <v>0</v>
      </c>
      <c r="O287" s="73">
        <v>0</v>
      </c>
    </row>
    <row r="288" spans="1:15" s="107" customFormat="1" ht="15" customHeight="1">
      <c r="A288" s="116"/>
      <c r="B288" s="104" t="s">
        <v>184</v>
      </c>
      <c r="C288" s="105" t="s">
        <v>369</v>
      </c>
      <c r="D288" s="69">
        <v>0</v>
      </c>
      <c r="E288" s="69">
        <f t="shared" si="128"/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/>
      <c r="O288" s="69"/>
    </row>
    <row r="289" spans="1:15" s="12" customFormat="1" ht="24" customHeight="1">
      <c r="A289" s="113" t="s">
        <v>76</v>
      </c>
      <c r="B289" s="188" t="s">
        <v>515</v>
      </c>
      <c r="C289" s="189"/>
      <c r="D289" s="15">
        <f>D290</f>
        <v>0</v>
      </c>
      <c r="E289" s="130">
        <f t="shared" si="128"/>
        <v>550000</v>
      </c>
      <c r="F289" s="15">
        <f aca="true" t="shared" si="131" ref="F289:O289">F290</f>
        <v>550000</v>
      </c>
      <c r="G289" s="15">
        <f t="shared" si="131"/>
        <v>0</v>
      </c>
      <c r="H289" s="15">
        <f t="shared" si="131"/>
        <v>0</v>
      </c>
      <c r="I289" s="15">
        <f t="shared" si="131"/>
        <v>0</v>
      </c>
      <c r="J289" s="15">
        <f t="shared" si="131"/>
        <v>0</v>
      </c>
      <c r="K289" s="15">
        <f t="shared" si="131"/>
        <v>0</v>
      </c>
      <c r="L289" s="15">
        <f t="shared" si="131"/>
        <v>0</v>
      </c>
      <c r="M289" s="15">
        <f t="shared" si="131"/>
        <v>0</v>
      </c>
      <c r="N289" s="15">
        <f t="shared" si="131"/>
        <v>2000000</v>
      </c>
      <c r="O289" s="15">
        <f t="shared" si="131"/>
        <v>2000000</v>
      </c>
    </row>
    <row r="290" spans="1:15" s="145" customFormat="1" ht="21" customHeight="1">
      <c r="A290" s="115"/>
      <c r="B290" s="71">
        <v>4</v>
      </c>
      <c r="C290" s="72" t="s">
        <v>375</v>
      </c>
      <c r="D290" s="73">
        <f>D291</f>
        <v>0</v>
      </c>
      <c r="E290" s="73">
        <f t="shared" si="128"/>
        <v>550000</v>
      </c>
      <c r="F290" s="73">
        <f aca="true" t="shared" si="132" ref="F290:O290">F291</f>
        <v>550000</v>
      </c>
      <c r="G290" s="73">
        <f t="shared" si="132"/>
        <v>0</v>
      </c>
      <c r="H290" s="73">
        <f t="shared" si="132"/>
        <v>0</v>
      </c>
      <c r="I290" s="73">
        <f t="shared" si="132"/>
        <v>0</v>
      </c>
      <c r="J290" s="73">
        <f t="shared" si="132"/>
        <v>0</v>
      </c>
      <c r="K290" s="73">
        <f t="shared" si="132"/>
        <v>0</v>
      </c>
      <c r="L290" s="73">
        <f t="shared" si="132"/>
        <v>0</v>
      </c>
      <c r="M290" s="73">
        <f t="shared" si="132"/>
        <v>0</v>
      </c>
      <c r="N290" s="73">
        <f t="shared" si="132"/>
        <v>2000000</v>
      </c>
      <c r="O290" s="73">
        <f t="shared" si="132"/>
        <v>2000000</v>
      </c>
    </row>
    <row r="291" spans="1:15" s="12" customFormat="1" ht="18" customHeight="1">
      <c r="A291" s="115" t="s">
        <v>1</v>
      </c>
      <c r="B291" s="71">
        <v>42</v>
      </c>
      <c r="C291" s="72" t="s">
        <v>370</v>
      </c>
      <c r="D291" s="73">
        <f>D292</f>
        <v>0</v>
      </c>
      <c r="E291" s="73">
        <f t="shared" si="128"/>
        <v>550000</v>
      </c>
      <c r="F291" s="73">
        <f aca="true" t="shared" si="133" ref="F291:M291">F292</f>
        <v>550000</v>
      </c>
      <c r="G291" s="73">
        <f t="shared" si="133"/>
        <v>0</v>
      </c>
      <c r="H291" s="73">
        <f t="shared" si="133"/>
        <v>0</v>
      </c>
      <c r="I291" s="73">
        <f t="shared" si="133"/>
        <v>0</v>
      </c>
      <c r="J291" s="73">
        <f t="shared" si="133"/>
        <v>0</v>
      </c>
      <c r="K291" s="73">
        <f t="shared" si="133"/>
        <v>0</v>
      </c>
      <c r="L291" s="73">
        <f t="shared" si="133"/>
        <v>0</v>
      </c>
      <c r="M291" s="73">
        <f t="shared" si="133"/>
        <v>0</v>
      </c>
      <c r="N291" s="73">
        <v>2000000</v>
      </c>
      <c r="O291" s="73">
        <v>2000000</v>
      </c>
    </row>
    <row r="292" spans="1:15" s="107" customFormat="1" ht="15" customHeight="1">
      <c r="A292" s="116" t="s">
        <v>1</v>
      </c>
      <c r="B292" s="104" t="s">
        <v>105</v>
      </c>
      <c r="C292" s="105" t="s">
        <v>371</v>
      </c>
      <c r="D292" s="69">
        <v>0</v>
      </c>
      <c r="E292" s="69">
        <f t="shared" si="128"/>
        <v>550000</v>
      </c>
      <c r="F292" s="69">
        <v>550000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/>
      <c r="O292" s="69"/>
    </row>
    <row r="293" spans="1:15" s="12" customFormat="1" ht="24" customHeight="1">
      <c r="A293" s="113" t="s">
        <v>76</v>
      </c>
      <c r="B293" s="201" t="s">
        <v>589</v>
      </c>
      <c r="C293" s="202"/>
      <c r="D293" s="15">
        <f aca="true" t="shared" si="134" ref="D293:M295">D294</f>
        <v>53000</v>
      </c>
      <c r="E293" s="130">
        <f t="shared" si="128"/>
        <v>220000</v>
      </c>
      <c r="F293" s="15">
        <f t="shared" si="134"/>
        <v>120000</v>
      </c>
      <c r="G293" s="15">
        <f t="shared" si="134"/>
        <v>0</v>
      </c>
      <c r="H293" s="15">
        <f t="shared" si="134"/>
        <v>0</v>
      </c>
      <c r="I293" s="15">
        <f t="shared" si="134"/>
        <v>0</v>
      </c>
      <c r="J293" s="15">
        <f t="shared" si="134"/>
        <v>0</v>
      </c>
      <c r="K293" s="15">
        <f t="shared" si="134"/>
        <v>0</v>
      </c>
      <c r="L293" s="15">
        <f t="shared" si="134"/>
        <v>0</v>
      </c>
      <c r="M293" s="15">
        <f t="shared" si="134"/>
        <v>100000</v>
      </c>
      <c r="N293" s="15">
        <f>N294</f>
        <v>50000</v>
      </c>
      <c r="O293" s="15">
        <f>O294</f>
        <v>100000</v>
      </c>
    </row>
    <row r="294" spans="1:15" s="12" customFormat="1" ht="21" customHeight="1">
      <c r="A294" s="115"/>
      <c r="B294" s="71">
        <v>3</v>
      </c>
      <c r="C294" s="72" t="s">
        <v>3</v>
      </c>
      <c r="D294" s="73">
        <f t="shared" si="134"/>
        <v>53000</v>
      </c>
      <c r="E294" s="73">
        <f t="shared" si="128"/>
        <v>220000</v>
      </c>
      <c r="F294" s="73">
        <f t="shared" si="134"/>
        <v>120000</v>
      </c>
      <c r="G294" s="73">
        <f t="shared" si="134"/>
        <v>0</v>
      </c>
      <c r="H294" s="73">
        <f t="shared" si="134"/>
        <v>0</v>
      </c>
      <c r="I294" s="73">
        <f t="shared" si="134"/>
        <v>0</v>
      </c>
      <c r="J294" s="73">
        <f t="shared" si="134"/>
        <v>0</v>
      </c>
      <c r="K294" s="73">
        <f t="shared" si="134"/>
        <v>0</v>
      </c>
      <c r="L294" s="73">
        <f t="shared" si="134"/>
        <v>0</v>
      </c>
      <c r="M294" s="73">
        <f t="shared" si="134"/>
        <v>100000</v>
      </c>
      <c r="N294" s="73">
        <f>N295</f>
        <v>50000</v>
      </c>
      <c r="O294" s="73">
        <f>O295</f>
        <v>100000</v>
      </c>
    </row>
    <row r="295" spans="1:15" s="12" customFormat="1" ht="18" customHeight="1">
      <c r="A295" s="115"/>
      <c r="B295" s="71">
        <v>32</v>
      </c>
      <c r="C295" s="72" t="s">
        <v>11</v>
      </c>
      <c r="D295" s="73">
        <f>D296</f>
        <v>53000</v>
      </c>
      <c r="E295" s="73">
        <f t="shared" si="128"/>
        <v>220000</v>
      </c>
      <c r="F295" s="73">
        <f>F296</f>
        <v>120000</v>
      </c>
      <c r="G295" s="73">
        <f t="shared" si="134"/>
        <v>0</v>
      </c>
      <c r="H295" s="73">
        <f t="shared" si="134"/>
        <v>0</v>
      </c>
      <c r="I295" s="73">
        <f t="shared" si="134"/>
        <v>0</v>
      </c>
      <c r="J295" s="73">
        <f t="shared" si="134"/>
        <v>0</v>
      </c>
      <c r="K295" s="73">
        <f t="shared" si="134"/>
        <v>0</v>
      </c>
      <c r="L295" s="73">
        <f t="shared" si="134"/>
        <v>0</v>
      </c>
      <c r="M295" s="73">
        <f t="shared" si="134"/>
        <v>100000</v>
      </c>
      <c r="N295" s="73">
        <v>50000</v>
      </c>
      <c r="O295" s="73">
        <v>100000</v>
      </c>
    </row>
    <row r="296" spans="1:15" s="107" customFormat="1" ht="15" customHeight="1">
      <c r="A296" s="116"/>
      <c r="B296" s="104">
        <v>323</v>
      </c>
      <c r="C296" s="105" t="s">
        <v>358</v>
      </c>
      <c r="D296" s="69">
        <v>53000</v>
      </c>
      <c r="E296" s="69">
        <f t="shared" si="128"/>
        <v>220000</v>
      </c>
      <c r="F296" s="69">
        <v>120000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100000</v>
      </c>
      <c r="N296" s="69"/>
      <c r="O296" s="69"/>
    </row>
    <row r="297" spans="1:15" s="12" customFormat="1" ht="27" customHeight="1">
      <c r="A297" s="124"/>
      <c r="B297" s="199" t="s">
        <v>642</v>
      </c>
      <c r="C297" s="200"/>
      <c r="D297" s="16">
        <f>D298+D303+D308</f>
        <v>1453000</v>
      </c>
      <c r="E297" s="16">
        <f aca="true" t="shared" si="135" ref="E297:E334">SUM(F297:M297)</f>
        <v>1025000</v>
      </c>
      <c r="F297" s="16">
        <f aca="true" t="shared" si="136" ref="F297:M297">F298+F303+F308</f>
        <v>275000</v>
      </c>
      <c r="G297" s="16">
        <f t="shared" si="136"/>
        <v>0</v>
      </c>
      <c r="H297" s="16">
        <f t="shared" si="136"/>
        <v>750000</v>
      </c>
      <c r="I297" s="16">
        <f t="shared" si="136"/>
        <v>0</v>
      </c>
      <c r="J297" s="16">
        <f t="shared" si="136"/>
        <v>0</v>
      </c>
      <c r="K297" s="16">
        <f t="shared" si="136"/>
        <v>0</v>
      </c>
      <c r="L297" s="16">
        <f t="shared" si="136"/>
        <v>0</v>
      </c>
      <c r="M297" s="16">
        <f t="shared" si="136"/>
        <v>0</v>
      </c>
      <c r="N297" s="16">
        <f>N298+N303+N308</f>
        <v>1450000</v>
      </c>
      <c r="O297" s="16">
        <f>O298+O303+O308</f>
        <v>1600000</v>
      </c>
    </row>
    <row r="298" spans="1:15" s="12" customFormat="1" ht="24.75" customHeight="1">
      <c r="A298" s="113" t="s">
        <v>110</v>
      </c>
      <c r="B298" s="201" t="s">
        <v>455</v>
      </c>
      <c r="C298" s="202"/>
      <c r="D298" s="15">
        <f aca="true" t="shared" si="137" ref="D298:H299">D299</f>
        <v>1403000</v>
      </c>
      <c r="E298" s="130">
        <f t="shared" si="135"/>
        <v>965000</v>
      </c>
      <c r="F298" s="15">
        <f t="shared" si="137"/>
        <v>275000</v>
      </c>
      <c r="G298" s="15">
        <f t="shared" si="137"/>
        <v>0</v>
      </c>
      <c r="H298" s="15">
        <f t="shared" si="137"/>
        <v>690000</v>
      </c>
      <c r="I298" s="15">
        <f aca="true" t="shared" si="138" ref="I298:M299">I299</f>
        <v>0</v>
      </c>
      <c r="J298" s="15">
        <f t="shared" si="138"/>
        <v>0</v>
      </c>
      <c r="K298" s="15">
        <f t="shared" si="138"/>
        <v>0</v>
      </c>
      <c r="L298" s="15">
        <f t="shared" si="138"/>
        <v>0</v>
      </c>
      <c r="M298" s="15">
        <f t="shared" si="138"/>
        <v>0</v>
      </c>
      <c r="N298" s="15">
        <f>N299</f>
        <v>1000000</v>
      </c>
      <c r="O298" s="15">
        <f>O299</f>
        <v>1100000</v>
      </c>
    </row>
    <row r="299" spans="1:15" s="12" customFormat="1" ht="21" customHeight="1">
      <c r="A299" s="115"/>
      <c r="B299" s="71">
        <v>3</v>
      </c>
      <c r="C299" s="72" t="s">
        <v>3</v>
      </c>
      <c r="D299" s="73">
        <f t="shared" si="137"/>
        <v>1403000</v>
      </c>
      <c r="E299" s="73">
        <f t="shared" si="135"/>
        <v>965000</v>
      </c>
      <c r="F299" s="73">
        <f t="shared" si="137"/>
        <v>275000</v>
      </c>
      <c r="G299" s="73">
        <f t="shared" si="137"/>
        <v>0</v>
      </c>
      <c r="H299" s="73">
        <f t="shared" si="137"/>
        <v>690000</v>
      </c>
      <c r="I299" s="73">
        <f>I300</f>
        <v>0</v>
      </c>
      <c r="J299" s="73">
        <f t="shared" si="138"/>
        <v>0</v>
      </c>
      <c r="K299" s="73">
        <f t="shared" si="138"/>
        <v>0</v>
      </c>
      <c r="L299" s="73">
        <f t="shared" si="138"/>
        <v>0</v>
      </c>
      <c r="M299" s="73">
        <f t="shared" si="138"/>
        <v>0</v>
      </c>
      <c r="N299" s="73">
        <f>N300</f>
        <v>1000000</v>
      </c>
      <c r="O299" s="73">
        <f>O300</f>
        <v>1100000</v>
      </c>
    </row>
    <row r="300" spans="1:15" s="12" customFormat="1" ht="18" customHeight="1">
      <c r="A300" s="115"/>
      <c r="B300" s="71">
        <v>32</v>
      </c>
      <c r="C300" s="72" t="s">
        <v>11</v>
      </c>
      <c r="D300" s="73">
        <f>D301+D302</f>
        <v>1403000</v>
      </c>
      <c r="E300" s="73">
        <f t="shared" si="135"/>
        <v>965000</v>
      </c>
      <c r="F300" s="73">
        <f>F301+F302</f>
        <v>275000</v>
      </c>
      <c r="G300" s="73">
        <f>G301+G302</f>
        <v>0</v>
      </c>
      <c r="H300" s="73">
        <f>H301+H302</f>
        <v>690000</v>
      </c>
      <c r="I300" s="73">
        <f>I302+I301</f>
        <v>0</v>
      </c>
      <c r="J300" s="73">
        <f>J302+J301</f>
        <v>0</v>
      </c>
      <c r="K300" s="73">
        <f>K302+K301</f>
        <v>0</v>
      </c>
      <c r="L300" s="73">
        <f>L302+L301</f>
        <v>0</v>
      </c>
      <c r="M300" s="73">
        <f>M302+M301</f>
        <v>0</v>
      </c>
      <c r="N300" s="73">
        <v>1000000</v>
      </c>
      <c r="O300" s="73">
        <v>1100000</v>
      </c>
    </row>
    <row r="301" spans="1:15" s="107" customFormat="1" ht="15" customHeight="1">
      <c r="A301" s="116"/>
      <c r="B301" s="104">
        <v>322</v>
      </c>
      <c r="C301" s="105" t="s">
        <v>351</v>
      </c>
      <c r="D301" s="69">
        <v>423000</v>
      </c>
      <c r="E301" s="69">
        <f t="shared" si="135"/>
        <v>150000</v>
      </c>
      <c r="F301" s="69">
        <v>0</v>
      </c>
      <c r="G301" s="69">
        <v>0</v>
      </c>
      <c r="H301" s="69">
        <v>150000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/>
      <c r="O301" s="69"/>
    </row>
    <row r="302" spans="1:15" s="107" customFormat="1" ht="15" customHeight="1">
      <c r="A302" s="116"/>
      <c r="B302" s="104">
        <v>323</v>
      </c>
      <c r="C302" s="105" t="s">
        <v>358</v>
      </c>
      <c r="D302" s="69">
        <v>980000</v>
      </c>
      <c r="E302" s="69">
        <f t="shared" si="135"/>
        <v>815000</v>
      </c>
      <c r="F302" s="69">
        <v>275000</v>
      </c>
      <c r="G302" s="69">
        <v>0</v>
      </c>
      <c r="H302" s="69">
        <v>540000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/>
      <c r="O302" s="69"/>
    </row>
    <row r="303" spans="1:15" s="12" customFormat="1" ht="27" customHeight="1">
      <c r="A303" s="113" t="s">
        <v>76</v>
      </c>
      <c r="B303" s="201" t="s">
        <v>456</v>
      </c>
      <c r="C303" s="202"/>
      <c r="D303" s="15">
        <f aca="true" t="shared" si="139" ref="D303:O304">D304</f>
        <v>10000</v>
      </c>
      <c r="E303" s="130">
        <f t="shared" si="135"/>
        <v>10000</v>
      </c>
      <c r="F303" s="15">
        <f t="shared" si="139"/>
        <v>0</v>
      </c>
      <c r="G303" s="15">
        <f t="shared" si="139"/>
        <v>0</v>
      </c>
      <c r="H303" s="15">
        <f t="shared" si="139"/>
        <v>10000</v>
      </c>
      <c r="I303" s="15">
        <f t="shared" si="139"/>
        <v>0</v>
      </c>
      <c r="J303" s="15">
        <f t="shared" si="139"/>
        <v>0</v>
      </c>
      <c r="K303" s="15">
        <f t="shared" si="139"/>
        <v>0</v>
      </c>
      <c r="L303" s="15">
        <f t="shared" si="139"/>
        <v>0</v>
      </c>
      <c r="M303" s="15">
        <f t="shared" si="139"/>
        <v>0</v>
      </c>
      <c r="N303" s="15">
        <f t="shared" si="139"/>
        <v>150000</v>
      </c>
      <c r="O303" s="15">
        <f t="shared" si="139"/>
        <v>150000</v>
      </c>
    </row>
    <row r="304" spans="1:15" s="12" customFormat="1" ht="21" customHeight="1">
      <c r="A304" s="115"/>
      <c r="B304" s="71">
        <v>3</v>
      </c>
      <c r="C304" s="72" t="s">
        <v>3</v>
      </c>
      <c r="D304" s="73">
        <f>D305</f>
        <v>10000</v>
      </c>
      <c r="E304" s="73">
        <f t="shared" si="135"/>
        <v>10000</v>
      </c>
      <c r="F304" s="73">
        <f>F305</f>
        <v>0</v>
      </c>
      <c r="G304" s="73">
        <f t="shared" si="139"/>
        <v>0</v>
      </c>
      <c r="H304" s="73">
        <f t="shared" si="139"/>
        <v>10000</v>
      </c>
      <c r="I304" s="73">
        <f t="shared" si="139"/>
        <v>0</v>
      </c>
      <c r="J304" s="73">
        <f t="shared" si="139"/>
        <v>0</v>
      </c>
      <c r="K304" s="73">
        <f t="shared" si="139"/>
        <v>0</v>
      </c>
      <c r="L304" s="73">
        <f t="shared" si="139"/>
        <v>0</v>
      </c>
      <c r="M304" s="73">
        <f t="shared" si="139"/>
        <v>0</v>
      </c>
      <c r="N304" s="73">
        <f t="shared" si="139"/>
        <v>150000</v>
      </c>
      <c r="O304" s="73">
        <f t="shared" si="139"/>
        <v>150000</v>
      </c>
    </row>
    <row r="305" spans="1:15" s="12" customFormat="1" ht="18" customHeight="1">
      <c r="A305" s="115"/>
      <c r="B305" s="71">
        <v>32</v>
      </c>
      <c r="C305" s="72" t="s">
        <v>11</v>
      </c>
      <c r="D305" s="73">
        <f>D306+D307</f>
        <v>10000</v>
      </c>
      <c r="E305" s="73">
        <f t="shared" si="135"/>
        <v>10000</v>
      </c>
      <c r="F305" s="73">
        <f>F306+F307</f>
        <v>0</v>
      </c>
      <c r="G305" s="73">
        <f>G306+G307</f>
        <v>0</v>
      </c>
      <c r="H305" s="73">
        <f>H306+H307</f>
        <v>10000</v>
      </c>
      <c r="I305" s="73">
        <f>I306</f>
        <v>0</v>
      </c>
      <c r="J305" s="73">
        <f>J306</f>
        <v>0</v>
      </c>
      <c r="K305" s="73">
        <f>K306</f>
        <v>0</v>
      </c>
      <c r="L305" s="73">
        <f>L306</f>
        <v>0</v>
      </c>
      <c r="M305" s="73">
        <f>M306</f>
        <v>0</v>
      </c>
      <c r="N305" s="73">
        <v>150000</v>
      </c>
      <c r="O305" s="73">
        <v>150000</v>
      </c>
    </row>
    <row r="306" spans="1:15" s="107" customFormat="1" ht="15" customHeight="1">
      <c r="A306" s="116"/>
      <c r="B306" s="104">
        <v>323</v>
      </c>
      <c r="C306" s="105" t="s">
        <v>358</v>
      </c>
      <c r="D306" s="69">
        <v>0</v>
      </c>
      <c r="E306" s="69">
        <f t="shared" si="135"/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/>
      <c r="O306" s="69"/>
    </row>
    <row r="307" spans="1:15" s="107" customFormat="1" ht="15" customHeight="1">
      <c r="A307" s="116"/>
      <c r="B307" s="104">
        <v>329</v>
      </c>
      <c r="C307" s="105" t="s">
        <v>352</v>
      </c>
      <c r="D307" s="69">
        <v>10000</v>
      </c>
      <c r="E307" s="69">
        <f t="shared" si="135"/>
        <v>10000</v>
      </c>
      <c r="F307" s="69">
        <v>0</v>
      </c>
      <c r="G307" s="69">
        <v>0</v>
      </c>
      <c r="H307" s="69">
        <v>10000</v>
      </c>
      <c r="I307" s="67">
        <v>0</v>
      </c>
      <c r="J307" s="67">
        <v>0</v>
      </c>
      <c r="K307" s="67">
        <v>0</v>
      </c>
      <c r="L307" s="67">
        <v>0</v>
      </c>
      <c r="M307" s="67">
        <v>0</v>
      </c>
      <c r="N307" s="69"/>
      <c r="O307" s="69"/>
    </row>
    <row r="308" spans="1:15" s="12" customFormat="1" ht="24" customHeight="1">
      <c r="A308" s="113" t="s">
        <v>110</v>
      </c>
      <c r="B308" s="188" t="s">
        <v>545</v>
      </c>
      <c r="C308" s="189"/>
      <c r="D308" s="15">
        <f>D309</f>
        <v>40000</v>
      </c>
      <c r="E308" s="130">
        <f t="shared" si="135"/>
        <v>50000</v>
      </c>
      <c r="F308" s="15">
        <f>F309</f>
        <v>0</v>
      </c>
      <c r="G308" s="15">
        <f aca="true" t="shared" si="140" ref="G308:M310">G309</f>
        <v>0</v>
      </c>
      <c r="H308" s="15">
        <f t="shared" si="140"/>
        <v>50000</v>
      </c>
      <c r="I308" s="15">
        <f t="shared" si="140"/>
        <v>0</v>
      </c>
      <c r="J308" s="15">
        <f t="shared" si="140"/>
        <v>0</v>
      </c>
      <c r="K308" s="15">
        <f t="shared" si="140"/>
        <v>0</v>
      </c>
      <c r="L308" s="15">
        <f t="shared" si="140"/>
        <v>0</v>
      </c>
      <c r="M308" s="15">
        <f t="shared" si="140"/>
        <v>0</v>
      </c>
      <c r="N308" s="15">
        <f>N309</f>
        <v>300000</v>
      </c>
      <c r="O308" s="15">
        <f>O309</f>
        <v>350000</v>
      </c>
    </row>
    <row r="309" spans="1:15" s="12" customFormat="1" ht="21" customHeight="1">
      <c r="A309" s="115"/>
      <c r="B309" s="71">
        <v>4</v>
      </c>
      <c r="C309" s="72" t="s">
        <v>375</v>
      </c>
      <c r="D309" s="73">
        <f>D310</f>
        <v>40000</v>
      </c>
      <c r="E309" s="73">
        <f t="shared" si="135"/>
        <v>50000</v>
      </c>
      <c r="F309" s="73">
        <f>F310</f>
        <v>0</v>
      </c>
      <c r="G309" s="73">
        <f t="shared" si="140"/>
        <v>0</v>
      </c>
      <c r="H309" s="73">
        <f t="shared" si="140"/>
        <v>50000</v>
      </c>
      <c r="I309" s="73">
        <f t="shared" si="140"/>
        <v>0</v>
      </c>
      <c r="J309" s="73">
        <f t="shared" si="140"/>
        <v>0</v>
      </c>
      <c r="K309" s="73">
        <f t="shared" si="140"/>
        <v>0</v>
      </c>
      <c r="L309" s="73">
        <f t="shared" si="140"/>
        <v>0</v>
      </c>
      <c r="M309" s="73">
        <f t="shared" si="140"/>
        <v>0</v>
      </c>
      <c r="N309" s="73">
        <f>N310</f>
        <v>300000</v>
      </c>
      <c r="O309" s="73">
        <f>O310</f>
        <v>350000</v>
      </c>
    </row>
    <row r="310" spans="1:15" s="12" customFormat="1" ht="18" customHeight="1">
      <c r="A310" s="115" t="s">
        <v>1</v>
      </c>
      <c r="B310" s="71">
        <v>42</v>
      </c>
      <c r="C310" s="72" t="s">
        <v>370</v>
      </c>
      <c r="D310" s="73">
        <f>D311</f>
        <v>40000</v>
      </c>
      <c r="E310" s="73">
        <f t="shared" si="135"/>
        <v>50000</v>
      </c>
      <c r="F310" s="73">
        <f>F311</f>
        <v>0</v>
      </c>
      <c r="G310" s="73">
        <f t="shared" si="140"/>
        <v>0</v>
      </c>
      <c r="H310" s="73">
        <f t="shared" si="140"/>
        <v>50000</v>
      </c>
      <c r="I310" s="73">
        <f t="shared" si="140"/>
        <v>0</v>
      </c>
      <c r="J310" s="73">
        <f t="shared" si="140"/>
        <v>0</v>
      </c>
      <c r="K310" s="73">
        <f t="shared" si="140"/>
        <v>0</v>
      </c>
      <c r="L310" s="73">
        <f t="shared" si="140"/>
        <v>0</v>
      </c>
      <c r="M310" s="73">
        <f t="shared" si="140"/>
        <v>0</v>
      </c>
      <c r="N310" s="73">
        <v>300000</v>
      </c>
      <c r="O310" s="73">
        <v>350000</v>
      </c>
    </row>
    <row r="311" spans="1:15" s="107" customFormat="1" ht="15" customHeight="1">
      <c r="A311" s="116" t="s">
        <v>1</v>
      </c>
      <c r="B311" s="104" t="s">
        <v>105</v>
      </c>
      <c r="C311" s="105" t="s">
        <v>371</v>
      </c>
      <c r="D311" s="69">
        <v>40000</v>
      </c>
      <c r="E311" s="69">
        <f t="shared" si="135"/>
        <v>50000</v>
      </c>
      <c r="F311" s="69">
        <v>0</v>
      </c>
      <c r="G311" s="69">
        <v>0</v>
      </c>
      <c r="H311" s="69">
        <v>50000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/>
      <c r="O311" s="69"/>
    </row>
    <row r="312" spans="1:15" s="107" customFormat="1" ht="15" customHeight="1">
      <c r="A312" s="116"/>
      <c r="B312" s="104"/>
      <c r="C312" s="105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</row>
    <row r="313" spans="1:15" s="143" customFormat="1" ht="22.5" customHeight="1">
      <c r="A313" s="186" t="s">
        <v>19</v>
      </c>
      <c r="B313" s="186" t="s">
        <v>232</v>
      </c>
      <c r="C313" s="187" t="s">
        <v>32</v>
      </c>
      <c r="D313" s="186" t="s">
        <v>722</v>
      </c>
      <c r="E313" s="197" t="s">
        <v>723</v>
      </c>
      <c r="F313" s="187" t="s">
        <v>724</v>
      </c>
      <c r="G313" s="187"/>
      <c r="H313" s="187"/>
      <c r="I313" s="187"/>
      <c r="J313" s="187"/>
      <c r="K313" s="187"/>
      <c r="L313" s="187"/>
      <c r="M313" s="187"/>
      <c r="N313" s="186" t="s">
        <v>627</v>
      </c>
      <c r="O313" s="186" t="s">
        <v>727</v>
      </c>
    </row>
    <row r="314" spans="1:15" s="144" customFormat="1" ht="35.25" customHeight="1">
      <c r="A314" s="187"/>
      <c r="B314" s="187"/>
      <c r="C314" s="187"/>
      <c r="D314" s="187"/>
      <c r="E314" s="198"/>
      <c r="F314" s="62" t="s">
        <v>164</v>
      </c>
      <c r="G314" s="62" t="s">
        <v>20</v>
      </c>
      <c r="H314" s="166" t="s">
        <v>168</v>
      </c>
      <c r="I314" s="62" t="s">
        <v>165</v>
      </c>
      <c r="J314" s="62" t="s">
        <v>21</v>
      </c>
      <c r="K314" s="165" t="s">
        <v>725</v>
      </c>
      <c r="L314" s="62" t="s">
        <v>726</v>
      </c>
      <c r="M314" s="62" t="s">
        <v>272</v>
      </c>
      <c r="N314" s="186"/>
      <c r="O314" s="186"/>
    </row>
    <row r="315" spans="1:15" s="144" customFormat="1" ht="10.5" customHeight="1">
      <c r="A315" s="63">
        <v>1</v>
      </c>
      <c r="B315" s="63">
        <v>2</v>
      </c>
      <c r="C315" s="63">
        <v>3</v>
      </c>
      <c r="D315" s="63">
        <v>4</v>
      </c>
      <c r="E315" s="63">
        <v>5</v>
      </c>
      <c r="F315" s="63">
        <v>6</v>
      </c>
      <c r="G315" s="63">
        <v>7</v>
      </c>
      <c r="H315" s="63">
        <v>8</v>
      </c>
      <c r="I315" s="63">
        <v>9</v>
      </c>
      <c r="J315" s="63">
        <v>10</v>
      </c>
      <c r="K315" s="63">
        <v>11</v>
      </c>
      <c r="L315" s="63">
        <v>12</v>
      </c>
      <c r="M315" s="63">
        <v>13</v>
      </c>
      <c r="N315" s="63">
        <v>14</v>
      </c>
      <c r="O315" s="63">
        <v>15</v>
      </c>
    </row>
    <row r="316" spans="1:15" s="12" customFormat="1" ht="27" customHeight="1">
      <c r="A316" s="123"/>
      <c r="B316" s="199" t="s">
        <v>457</v>
      </c>
      <c r="C316" s="200"/>
      <c r="D316" s="16">
        <f>D317+D321+D325</f>
        <v>803000</v>
      </c>
      <c r="E316" s="16">
        <f t="shared" si="135"/>
        <v>690000</v>
      </c>
      <c r="F316" s="16">
        <f aca="true" t="shared" si="141" ref="F316:O316">F317+F321+F325</f>
        <v>660000</v>
      </c>
      <c r="G316" s="16">
        <f t="shared" si="141"/>
        <v>0</v>
      </c>
      <c r="H316" s="16">
        <f t="shared" si="141"/>
        <v>0</v>
      </c>
      <c r="I316" s="16">
        <f t="shared" si="141"/>
        <v>0</v>
      </c>
      <c r="J316" s="16">
        <f t="shared" si="141"/>
        <v>0</v>
      </c>
      <c r="K316" s="16">
        <f t="shared" si="141"/>
        <v>0</v>
      </c>
      <c r="L316" s="16">
        <f t="shared" si="141"/>
        <v>0</v>
      </c>
      <c r="M316" s="16">
        <f t="shared" si="141"/>
        <v>30000</v>
      </c>
      <c r="N316" s="16">
        <f t="shared" si="141"/>
        <v>900000</v>
      </c>
      <c r="O316" s="16">
        <f t="shared" si="141"/>
        <v>1700000</v>
      </c>
    </row>
    <row r="317" spans="1:15" s="12" customFormat="1" ht="24.75" customHeight="1">
      <c r="A317" s="113" t="s">
        <v>78</v>
      </c>
      <c r="B317" s="188" t="s">
        <v>458</v>
      </c>
      <c r="C317" s="189"/>
      <c r="D317" s="15">
        <f>D318</f>
        <v>660000</v>
      </c>
      <c r="E317" s="130">
        <f t="shared" si="135"/>
        <v>660000</v>
      </c>
      <c r="F317" s="15">
        <f>F318</f>
        <v>660000</v>
      </c>
      <c r="G317" s="15">
        <f aca="true" t="shared" si="142" ref="G317:M319">G318</f>
        <v>0</v>
      </c>
      <c r="H317" s="15">
        <f t="shared" si="142"/>
        <v>0</v>
      </c>
      <c r="I317" s="15">
        <f t="shared" si="142"/>
        <v>0</v>
      </c>
      <c r="J317" s="15">
        <f t="shared" si="142"/>
        <v>0</v>
      </c>
      <c r="K317" s="15">
        <f t="shared" si="142"/>
        <v>0</v>
      </c>
      <c r="L317" s="15">
        <f t="shared" si="142"/>
        <v>0</v>
      </c>
      <c r="M317" s="15">
        <f t="shared" si="142"/>
        <v>0</v>
      </c>
      <c r="N317" s="15">
        <f>N318</f>
        <v>660000</v>
      </c>
      <c r="O317" s="15">
        <f>O318</f>
        <v>660000</v>
      </c>
    </row>
    <row r="318" spans="1:15" s="12" customFormat="1" ht="21" customHeight="1">
      <c r="A318" s="115"/>
      <c r="B318" s="71">
        <v>3</v>
      </c>
      <c r="C318" s="72" t="s">
        <v>3</v>
      </c>
      <c r="D318" s="73">
        <f>D319</f>
        <v>660000</v>
      </c>
      <c r="E318" s="73">
        <f t="shared" si="135"/>
        <v>660000</v>
      </c>
      <c r="F318" s="73">
        <f>F319</f>
        <v>660000</v>
      </c>
      <c r="G318" s="73">
        <f t="shared" si="142"/>
        <v>0</v>
      </c>
      <c r="H318" s="73">
        <f t="shared" si="142"/>
        <v>0</v>
      </c>
      <c r="I318" s="73">
        <f t="shared" si="142"/>
        <v>0</v>
      </c>
      <c r="J318" s="73">
        <f t="shared" si="142"/>
        <v>0</v>
      </c>
      <c r="K318" s="73">
        <f t="shared" si="142"/>
        <v>0</v>
      </c>
      <c r="L318" s="73">
        <f t="shared" si="142"/>
        <v>0</v>
      </c>
      <c r="M318" s="73">
        <f t="shared" si="142"/>
        <v>0</v>
      </c>
      <c r="N318" s="73">
        <f>N319</f>
        <v>660000</v>
      </c>
      <c r="O318" s="73">
        <f>O319</f>
        <v>660000</v>
      </c>
    </row>
    <row r="319" spans="1:15" s="12" customFormat="1" ht="18" customHeight="1">
      <c r="A319" s="115"/>
      <c r="B319" s="71" t="s">
        <v>204</v>
      </c>
      <c r="C319" s="72" t="s">
        <v>376</v>
      </c>
      <c r="D319" s="73">
        <f>D320</f>
        <v>660000</v>
      </c>
      <c r="E319" s="73">
        <f t="shared" si="135"/>
        <v>660000</v>
      </c>
      <c r="F319" s="73">
        <f>F320</f>
        <v>660000</v>
      </c>
      <c r="G319" s="73">
        <f t="shared" si="142"/>
        <v>0</v>
      </c>
      <c r="H319" s="73">
        <f t="shared" si="142"/>
        <v>0</v>
      </c>
      <c r="I319" s="73">
        <f t="shared" si="142"/>
        <v>0</v>
      </c>
      <c r="J319" s="73">
        <f t="shared" si="142"/>
        <v>0</v>
      </c>
      <c r="K319" s="73">
        <f t="shared" si="142"/>
        <v>0</v>
      </c>
      <c r="L319" s="73">
        <f t="shared" si="142"/>
        <v>0</v>
      </c>
      <c r="M319" s="73">
        <f t="shared" si="142"/>
        <v>0</v>
      </c>
      <c r="N319" s="73">
        <v>660000</v>
      </c>
      <c r="O319" s="73">
        <v>660000</v>
      </c>
    </row>
    <row r="320" spans="1:15" s="107" customFormat="1" ht="15" customHeight="1">
      <c r="A320" s="116"/>
      <c r="B320" s="104" t="s">
        <v>235</v>
      </c>
      <c r="C320" s="105" t="s">
        <v>377</v>
      </c>
      <c r="D320" s="69">
        <v>660000</v>
      </c>
      <c r="E320" s="69">
        <f t="shared" si="135"/>
        <v>660000</v>
      </c>
      <c r="F320" s="69">
        <v>660000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/>
      <c r="O320" s="69"/>
    </row>
    <row r="321" spans="1:15" s="12" customFormat="1" ht="27" customHeight="1">
      <c r="A321" s="113" t="s">
        <v>78</v>
      </c>
      <c r="B321" s="196" t="s">
        <v>459</v>
      </c>
      <c r="C321" s="189"/>
      <c r="D321" s="15">
        <f>D322</f>
        <v>113000</v>
      </c>
      <c r="E321" s="130">
        <f aca="true" t="shared" si="143" ref="E321:E328">SUM(F321:M321)</f>
        <v>30000</v>
      </c>
      <c r="F321" s="15">
        <f>F322</f>
        <v>0</v>
      </c>
      <c r="G321" s="15">
        <f aca="true" t="shared" si="144" ref="G321:M322">G322</f>
        <v>0</v>
      </c>
      <c r="H321" s="15">
        <f t="shared" si="144"/>
        <v>0</v>
      </c>
      <c r="I321" s="15">
        <f t="shared" si="144"/>
        <v>0</v>
      </c>
      <c r="J321" s="15">
        <f t="shared" si="144"/>
        <v>0</v>
      </c>
      <c r="K321" s="15">
        <f t="shared" si="144"/>
        <v>0</v>
      </c>
      <c r="L321" s="15">
        <f t="shared" si="144"/>
        <v>0</v>
      </c>
      <c r="M321" s="15">
        <f t="shared" si="144"/>
        <v>30000</v>
      </c>
      <c r="N321" s="15">
        <f>N322</f>
        <v>40000</v>
      </c>
      <c r="O321" s="15">
        <f>O322</f>
        <v>40000</v>
      </c>
    </row>
    <row r="322" spans="1:15" s="12" customFormat="1" ht="21" customHeight="1">
      <c r="A322" s="115"/>
      <c r="B322" s="71">
        <v>3</v>
      </c>
      <c r="C322" s="72" t="s">
        <v>3</v>
      </c>
      <c r="D322" s="73">
        <f>D323</f>
        <v>113000</v>
      </c>
      <c r="E322" s="73">
        <f t="shared" si="143"/>
        <v>30000</v>
      </c>
      <c r="F322" s="73">
        <f>F323</f>
        <v>0</v>
      </c>
      <c r="G322" s="73">
        <f t="shared" si="144"/>
        <v>0</v>
      </c>
      <c r="H322" s="73">
        <f t="shared" si="144"/>
        <v>0</v>
      </c>
      <c r="I322" s="73">
        <f t="shared" si="144"/>
        <v>0</v>
      </c>
      <c r="J322" s="73">
        <f t="shared" si="144"/>
        <v>0</v>
      </c>
      <c r="K322" s="73">
        <f t="shared" si="144"/>
        <v>0</v>
      </c>
      <c r="L322" s="73">
        <f t="shared" si="144"/>
        <v>0</v>
      </c>
      <c r="M322" s="73">
        <f t="shared" si="144"/>
        <v>30000</v>
      </c>
      <c r="N322" s="73">
        <f>N323</f>
        <v>40000</v>
      </c>
      <c r="O322" s="73">
        <f>O323</f>
        <v>40000</v>
      </c>
    </row>
    <row r="323" spans="1:15" s="145" customFormat="1" ht="18" customHeight="1">
      <c r="A323" s="115"/>
      <c r="B323" s="71" t="s">
        <v>204</v>
      </c>
      <c r="C323" s="72" t="s">
        <v>376</v>
      </c>
      <c r="D323" s="73">
        <f>D324</f>
        <v>113000</v>
      </c>
      <c r="E323" s="73">
        <f t="shared" si="143"/>
        <v>30000</v>
      </c>
      <c r="F323" s="73">
        <f aca="true" t="shared" si="145" ref="F323:M323">F324</f>
        <v>0</v>
      </c>
      <c r="G323" s="73">
        <f t="shared" si="145"/>
        <v>0</v>
      </c>
      <c r="H323" s="73">
        <f t="shared" si="145"/>
        <v>0</v>
      </c>
      <c r="I323" s="73">
        <f t="shared" si="145"/>
        <v>0</v>
      </c>
      <c r="J323" s="73">
        <f t="shared" si="145"/>
        <v>0</v>
      </c>
      <c r="K323" s="73">
        <f t="shared" si="145"/>
        <v>0</v>
      </c>
      <c r="L323" s="73">
        <f t="shared" si="145"/>
        <v>0</v>
      </c>
      <c r="M323" s="73">
        <f t="shared" si="145"/>
        <v>30000</v>
      </c>
      <c r="N323" s="73">
        <v>40000</v>
      </c>
      <c r="O323" s="73">
        <v>40000</v>
      </c>
    </row>
    <row r="324" spans="1:15" s="107" customFormat="1" ht="15" customHeight="1">
      <c r="A324" s="116"/>
      <c r="B324" s="104" t="s">
        <v>235</v>
      </c>
      <c r="C324" s="105" t="s">
        <v>377</v>
      </c>
      <c r="D324" s="69">
        <v>113000</v>
      </c>
      <c r="E324" s="69">
        <f t="shared" si="143"/>
        <v>30000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30000</v>
      </c>
      <c r="N324" s="69"/>
      <c r="O324" s="69"/>
    </row>
    <row r="325" spans="1:15" s="12" customFormat="1" ht="24.75" customHeight="1">
      <c r="A325" s="113" t="s">
        <v>78</v>
      </c>
      <c r="B325" s="188" t="s">
        <v>460</v>
      </c>
      <c r="C325" s="189"/>
      <c r="D325" s="15">
        <f aca="true" t="shared" si="146" ref="D325:O327">D326</f>
        <v>30000</v>
      </c>
      <c r="E325" s="130">
        <f t="shared" si="143"/>
        <v>0</v>
      </c>
      <c r="F325" s="15">
        <f t="shared" si="146"/>
        <v>0</v>
      </c>
      <c r="G325" s="15">
        <f t="shared" si="146"/>
        <v>0</v>
      </c>
      <c r="H325" s="15">
        <f t="shared" si="146"/>
        <v>0</v>
      </c>
      <c r="I325" s="15">
        <f t="shared" si="146"/>
        <v>0</v>
      </c>
      <c r="J325" s="15">
        <f t="shared" si="146"/>
        <v>0</v>
      </c>
      <c r="K325" s="15">
        <f t="shared" si="146"/>
        <v>0</v>
      </c>
      <c r="L325" s="15">
        <f t="shared" si="146"/>
        <v>0</v>
      </c>
      <c r="M325" s="15">
        <f t="shared" si="146"/>
        <v>0</v>
      </c>
      <c r="N325" s="15">
        <f t="shared" si="146"/>
        <v>200000</v>
      </c>
      <c r="O325" s="15">
        <f t="shared" si="146"/>
        <v>1000000</v>
      </c>
    </row>
    <row r="326" spans="1:15" s="12" customFormat="1" ht="21" customHeight="1">
      <c r="A326" s="115"/>
      <c r="B326" s="71">
        <v>4</v>
      </c>
      <c r="C326" s="72" t="s">
        <v>375</v>
      </c>
      <c r="D326" s="73">
        <f t="shared" si="146"/>
        <v>30000</v>
      </c>
      <c r="E326" s="73">
        <f t="shared" si="143"/>
        <v>0</v>
      </c>
      <c r="F326" s="73">
        <f t="shared" si="146"/>
        <v>0</v>
      </c>
      <c r="G326" s="73">
        <f t="shared" si="146"/>
        <v>0</v>
      </c>
      <c r="H326" s="73">
        <f t="shared" si="146"/>
        <v>0</v>
      </c>
      <c r="I326" s="73">
        <f t="shared" si="146"/>
        <v>0</v>
      </c>
      <c r="J326" s="73">
        <f t="shared" si="146"/>
        <v>0</v>
      </c>
      <c r="K326" s="73">
        <f t="shared" si="146"/>
        <v>0</v>
      </c>
      <c r="L326" s="73">
        <f t="shared" si="146"/>
        <v>0</v>
      </c>
      <c r="M326" s="73">
        <f t="shared" si="146"/>
        <v>0</v>
      </c>
      <c r="N326" s="73">
        <f t="shared" si="146"/>
        <v>200000</v>
      </c>
      <c r="O326" s="73">
        <f t="shared" si="146"/>
        <v>1000000</v>
      </c>
    </row>
    <row r="327" spans="1:15" s="12" customFormat="1" ht="18" customHeight="1">
      <c r="A327" s="115"/>
      <c r="B327" s="71">
        <v>42</v>
      </c>
      <c r="C327" s="72" t="s">
        <v>370</v>
      </c>
      <c r="D327" s="73">
        <f>D328</f>
        <v>30000</v>
      </c>
      <c r="E327" s="73">
        <f t="shared" si="143"/>
        <v>0</v>
      </c>
      <c r="F327" s="73">
        <f>F328</f>
        <v>0</v>
      </c>
      <c r="G327" s="73">
        <f t="shared" si="146"/>
        <v>0</v>
      </c>
      <c r="H327" s="73">
        <f t="shared" si="146"/>
        <v>0</v>
      </c>
      <c r="I327" s="73">
        <f t="shared" si="146"/>
        <v>0</v>
      </c>
      <c r="J327" s="73">
        <f t="shared" si="146"/>
        <v>0</v>
      </c>
      <c r="K327" s="73">
        <f t="shared" si="146"/>
        <v>0</v>
      </c>
      <c r="L327" s="73">
        <f t="shared" si="146"/>
        <v>0</v>
      </c>
      <c r="M327" s="73">
        <f t="shared" si="146"/>
        <v>0</v>
      </c>
      <c r="N327" s="73">
        <v>200000</v>
      </c>
      <c r="O327" s="73">
        <v>1000000</v>
      </c>
    </row>
    <row r="328" spans="1:15" s="107" customFormat="1" ht="15" customHeight="1">
      <c r="A328" s="116"/>
      <c r="B328" s="104" t="s">
        <v>105</v>
      </c>
      <c r="C328" s="105" t="s">
        <v>371</v>
      </c>
      <c r="D328" s="69">
        <v>30000</v>
      </c>
      <c r="E328" s="69">
        <f t="shared" si="143"/>
        <v>0</v>
      </c>
      <c r="F328" s="69">
        <v>0</v>
      </c>
      <c r="G328" s="69">
        <v>0</v>
      </c>
      <c r="H328" s="69">
        <v>0</v>
      </c>
      <c r="I328" s="69">
        <v>0</v>
      </c>
      <c r="J328" s="69">
        <v>0</v>
      </c>
      <c r="K328" s="69">
        <v>0</v>
      </c>
      <c r="L328" s="69">
        <v>0</v>
      </c>
      <c r="M328" s="69">
        <v>0</v>
      </c>
      <c r="N328" s="69"/>
      <c r="O328" s="69"/>
    </row>
    <row r="329" spans="1:15" s="12" customFormat="1" ht="30" customHeight="1">
      <c r="A329" s="124"/>
      <c r="B329" s="199" t="s">
        <v>461</v>
      </c>
      <c r="C329" s="200"/>
      <c r="D329" s="16">
        <f>D330+D335+D339+D347+D352+D356</f>
        <v>1550000</v>
      </c>
      <c r="E329" s="16">
        <f t="shared" si="135"/>
        <v>1687000</v>
      </c>
      <c r="F329" s="16">
        <f>F330+F335+F339+F347+F352+F356</f>
        <v>1169000</v>
      </c>
      <c r="G329" s="16">
        <f aca="true" t="shared" si="147" ref="G329:O329">G330+G335+G339+G347+G352+G356</f>
        <v>0</v>
      </c>
      <c r="H329" s="16">
        <f t="shared" si="147"/>
        <v>0</v>
      </c>
      <c r="I329" s="16">
        <f t="shared" si="147"/>
        <v>518000</v>
      </c>
      <c r="J329" s="16">
        <f t="shared" si="147"/>
        <v>0</v>
      </c>
      <c r="K329" s="16">
        <f t="shared" si="147"/>
        <v>0</v>
      </c>
      <c r="L329" s="16">
        <f t="shared" si="147"/>
        <v>0</v>
      </c>
      <c r="M329" s="16">
        <f t="shared" si="147"/>
        <v>0</v>
      </c>
      <c r="N329" s="16">
        <f t="shared" si="147"/>
        <v>950000</v>
      </c>
      <c r="O329" s="16">
        <f t="shared" si="147"/>
        <v>1170000</v>
      </c>
    </row>
    <row r="330" spans="1:15" s="12" customFormat="1" ht="24.75" customHeight="1">
      <c r="A330" s="113" t="s">
        <v>80</v>
      </c>
      <c r="B330" s="188" t="s">
        <v>462</v>
      </c>
      <c r="C330" s="189"/>
      <c r="D330" s="15">
        <f aca="true" t="shared" si="148" ref="D330:O331">D331</f>
        <v>970000</v>
      </c>
      <c r="E330" s="130">
        <f t="shared" si="135"/>
        <v>70000</v>
      </c>
      <c r="F330" s="15">
        <f t="shared" si="148"/>
        <v>70000</v>
      </c>
      <c r="G330" s="15">
        <f t="shared" si="148"/>
        <v>0</v>
      </c>
      <c r="H330" s="15">
        <f t="shared" si="148"/>
        <v>0</v>
      </c>
      <c r="I330" s="15">
        <f t="shared" si="148"/>
        <v>0</v>
      </c>
      <c r="J330" s="15">
        <f t="shared" si="148"/>
        <v>0</v>
      </c>
      <c r="K330" s="15">
        <f t="shared" si="148"/>
        <v>0</v>
      </c>
      <c r="L330" s="15">
        <f t="shared" si="148"/>
        <v>0</v>
      </c>
      <c r="M330" s="15">
        <f t="shared" si="148"/>
        <v>0</v>
      </c>
      <c r="N330" s="15">
        <f t="shared" si="148"/>
        <v>100000</v>
      </c>
      <c r="O330" s="15">
        <f t="shared" si="148"/>
        <v>120000</v>
      </c>
    </row>
    <row r="331" spans="1:15" s="12" customFormat="1" ht="21" customHeight="1">
      <c r="A331" s="115"/>
      <c r="B331" s="71">
        <v>3</v>
      </c>
      <c r="C331" s="72" t="s">
        <v>3</v>
      </c>
      <c r="D331" s="73">
        <f t="shared" si="148"/>
        <v>970000</v>
      </c>
      <c r="E331" s="73">
        <f t="shared" si="135"/>
        <v>70000</v>
      </c>
      <c r="F331" s="73">
        <f t="shared" si="148"/>
        <v>70000</v>
      </c>
      <c r="G331" s="73">
        <f t="shared" si="148"/>
        <v>0</v>
      </c>
      <c r="H331" s="73">
        <f t="shared" si="148"/>
        <v>0</v>
      </c>
      <c r="I331" s="73">
        <f t="shared" si="148"/>
        <v>0</v>
      </c>
      <c r="J331" s="73">
        <f t="shared" si="148"/>
        <v>0</v>
      </c>
      <c r="K331" s="73">
        <f t="shared" si="148"/>
        <v>0</v>
      </c>
      <c r="L331" s="73">
        <f t="shared" si="148"/>
        <v>0</v>
      </c>
      <c r="M331" s="73">
        <f t="shared" si="148"/>
        <v>0</v>
      </c>
      <c r="N331" s="73">
        <f t="shared" si="148"/>
        <v>100000</v>
      </c>
      <c r="O331" s="73">
        <f t="shared" si="148"/>
        <v>120000</v>
      </c>
    </row>
    <row r="332" spans="1:15" s="12" customFormat="1" ht="18" customHeight="1">
      <c r="A332" s="115"/>
      <c r="B332" s="71" t="s">
        <v>27</v>
      </c>
      <c r="C332" s="72" t="s">
        <v>11</v>
      </c>
      <c r="D332" s="73">
        <f>SUM(D333+D334)</f>
        <v>970000</v>
      </c>
      <c r="E332" s="73">
        <f t="shared" si="135"/>
        <v>70000</v>
      </c>
      <c r="F332" s="73">
        <f>SUM(F333+F334)</f>
        <v>70000</v>
      </c>
      <c r="G332" s="73">
        <f aca="true" t="shared" si="149" ref="G332:M332">G334</f>
        <v>0</v>
      </c>
      <c r="H332" s="73">
        <f t="shared" si="149"/>
        <v>0</v>
      </c>
      <c r="I332" s="73">
        <f t="shared" si="149"/>
        <v>0</v>
      </c>
      <c r="J332" s="73">
        <f t="shared" si="149"/>
        <v>0</v>
      </c>
      <c r="K332" s="73">
        <f t="shared" si="149"/>
        <v>0</v>
      </c>
      <c r="L332" s="73">
        <f>L334</f>
        <v>0</v>
      </c>
      <c r="M332" s="73">
        <f t="shared" si="149"/>
        <v>0</v>
      </c>
      <c r="N332" s="73">
        <v>100000</v>
      </c>
      <c r="O332" s="73">
        <v>120000</v>
      </c>
    </row>
    <row r="333" spans="1:15" s="107" customFormat="1" ht="15" customHeight="1">
      <c r="A333" s="116"/>
      <c r="B333" s="104">
        <v>322</v>
      </c>
      <c r="C333" s="105" t="s">
        <v>351</v>
      </c>
      <c r="D333" s="69">
        <v>0</v>
      </c>
      <c r="E333" s="69">
        <f t="shared" si="135"/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/>
      <c r="O333" s="69"/>
    </row>
    <row r="334" spans="1:15" s="107" customFormat="1" ht="15" customHeight="1">
      <c r="A334" s="116"/>
      <c r="B334" s="104" t="s">
        <v>28</v>
      </c>
      <c r="C334" s="105" t="s">
        <v>358</v>
      </c>
      <c r="D334" s="69">
        <v>970000</v>
      </c>
      <c r="E334" s="69">
        <f t="shared" si="135"/>
        <v>70000</v>
      </c>
      <c r="F334" s="69">
        <v>70000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/>
      <c r="O334" s="69"/>
    </row>
    <row r="335" spans="1:15" s="12" customFormat="1" ht="24.75" customHeight="1">
      <c r="A335" s="113" t="s">
        <v>80</v>
      </c>
      <c r="B335" s="188" t="s">
        <v>787</v>
      </c>
      <c r="C335" s="189"/>
      <c r="D335" s="15">
        <f>D336</f>
        <v>520000</v>
      </c>
      <c r="E335" s="130">
        <f aca="true" t="shared" si="150" ref="E335:E371">SUM(F335:M335)</f>
        <v>440000</v>
      </c>
      <c r="F335" s="15">
        <f>F336</f>
        <v>440000</v>
      </c>
      <c r="G335" s="15">
        <f aca="true" t="shared" si="151" ref="G335:M337">G336</f>
        <v>0</v>
      </c>
      <c r="H335" s="15">
        <f t="shared" si="151"/>
        <v>0</v>
      </c>
      <c r="I335" s="15">
        <f t="shared" si="151"/>
        <v>0</v>
      </c>
      <c r="J335" s="15">
        <f t="shared" si="151"/>
        <v>0</v>
      </c>
      <c r="K335" s="15">
        <f t="shared" si="151"/>
        <v>0</v>
      </c>
      <c r="L335" s="15">
        <f t="shared" si="151"/>
        <v>0</v>
      </c>
      <c r="M335" s="15">
        <f t="shared" si="151"/>
        <v>0</v>
      </c>
      <c r="N335" s="15">
        <f>N336</f>
        <v>600000</v>
      </c>
      <c r="O335" s="15">
        <f>O336</f>
        <v>800000</v>
      </c>
    </row>
    <row r="336" spans="1:15" s="12" customFormat="1" ht="21" customHeight="1">
      <c r="A336" s="115"/>
      <c r="B336" s="71">
        <v>3</v>
      </c>
      <c r="C336" s="72" t="s">
        <v>3</v>
      </c>
      <c r="D336" s="73">
        <f>D337</f>
        <v>520000</v>
      </c>
      <c r="E336" s="73">
        <f t="shared" si="150"/>
        <v>440000</v>
      </c>
      <c r="F336" s="73">
        <f>F337</f>
        <v>440000</v>
      </c>
      <c r="G336" s="73">
        <f t="shared" si="151"/>
        <v>0</v>
      </c>
      <c r="H336" s="73">
        <f t="shared" si="151"/>
        <v>0</v>
      </c>
      <c r="I336" s="73">
        <f t="shared" si="151"/>
        <v>0</v>
      </c>
      <c r="J336" s="73">
        <f t="shared" si="151"/>
        <v>0</v>
      </c>
      <c r="K336" s="73">
        <f t="shared" si="151"/>
        <v>0</v>
      </c>
      <c r="L336" s="73">
        <f t="shared" si="151"/>
        <v>0</v>
      </c>
      <c r="M336" s="73">
        <f t="shared" si="151"/>
        <v>0</v>
      </c>
      <c r="N336" s="73">
        <f>N337</f>
        <v>600000</v>
      </c>
      <c r="O336" s="73">
        <f>O337</f>
        <v>800000</v>
      </c>
    </row>
    <row r="337" spans="1:15" s="12" customFormat="1" ht="18" customHeight="1">
      <c r="A337" s="115"/>
      <c r="B337" s="71">
        <v>38</v>
      </c>
      <c r="C337" s="72" t="s">
        <v>363</v>
      </c>
      <c r="D337" s="73">
        <f>D338</f>
        <v>520000</v>
      </c>
      <c r="E337" s="73">
        <f t="shared" si="150"/>
        <v>440000</v>
      </c>
      <c r="F337" s="73">
        <f>F338</f>
        <v>440000</v>
      </c>
      <c r="G337" s="73">
        <f t="shared" si="151"/>
        <v>0</v>
      </c>
      <c r="H337" s="73">
        <f t="shared" si="151"/>
        <v>0</v>
      </c>
      <c r="I337" s="73">
        <f t="shared" si="151"/>
        <v>0</v>
      </c>
      <c r="J337" s="73">
        <f t="shared" si="151"/>
        <v>0</v>
      </c>
      <c r="K337" s="73">
        <f t="shared" si="151"/>
        <v>0</v>
      </c>
      <c r="L337" s="73">
        <f t="shared" si="151"/>
        <v>0</v>
      </c>
      <c r="M337" s="73">
        <f t="shared" si="151"/>
        <v>0</v>
      </c>
      <c r="N337" s="73">
        <v>600000</v>
      </c>
      <c r="O337" s="73">
        <v>800000</v>
      </c>
    </row>
    <row r="338" spans="1:15" s="107" customFormat="1" ht="15" customHeight="1">
      <c r="A338" s="116"/>
      <c r="B338" s="104">
        <v>381</v>
      </c>
      <c r="C338" s="105" t="s">
        <v>364</v>
      </c>
      <c r="D338" s="69">
        <v>520000</v>
      </c>
      <c r="E338" s="69">
        <f t="shared" si="150"/>
        <v>440000</v>
      </c>
      <c r="F338" s="69">
        <v>440000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/>
      <c r="O338" s="69"/>
    </row>
    <row r="339" spans="1:15" s="12" customFormat="1" ht="24.75" customHeight="1">
      <c r="A339" s="113" t="s">
        <v>80</v>
      </c>
      <c r="B339" s="188" t="s">
        <v>463</v>
      </c>
      <c r="C339" s="189"/>
      <c r="D339" s="15">
        <f>D340</f>
        <v>0</v>
      </c>
      <c r="E339" s="130">
        <f t="shared" si="150"/>
        <v>50000</v>
      </c>
      <c r="F339" s="15">
        <f aca="true" t="shared" si="152" ref="F339:O340">F340</f>
        <v>50000</v>
      </c>
      <c r="G339" s="15">
        <f t="shared" si="152"/>
        <v>0</v>
      </c>
      <c r="H339" s="15">
        <f t="shared" si="152"/>
        <v>0</v>
      </c>
      <c r="I339" s="15">
        <f t="shared" si="152"/>
        <v>0</v>
      </c>
      <c r="J339" s="15">
        <f t="shared" si="152"/>
        <v>0</v>
      </c>
      <c r="K339" s="15">
        <f t="shared" si="152"/>
        <v>0</v>
      </c>
      <c r="L339" s="15">
        <f t="shared" si="152"/>
        <v>0</v>
      </c>
      <c r="M339" s="15">
        <f t="shared" si="152"/>
        <v>0</v>
      </c>
      <c r="N339" s="15">
        <f t="shared" si="152"/>
        <v>200000</v>
      </c>
      <c r="O339" s="15">
        <f t="shared" si="152"/>
        <v>200000</v>
      </c>
    </row>
    <row r="340" spans="1:15" s="12" customFormat="1" ht="21" customHeight="1">
      <c r="A340" s="115"/>
      <c r="B340" s="71">
        <v>4</v>
      </c>
      <c r="C340" s="72" t="s">
        <v>375</v>
      </c>
      <c r="D340" s="73">
        <f>D341</f>
        <v>0</v>
      </c>
      <c r="E340" s="73">
        <f t="shared" si="150"/>
        <v>50000</v>
      </c>
      <c r="F340" s="73">
        <f t="shared" si="152"/>
        <v>50000</v>
      </c>
      <c r="G340" s="73">
        <f t="shared" si="152"/>
        <v>0</v>
      </c>
      <c r="H340" s="73">
        <f t="shared" si="152"/>
        <v>0</v>
      </c>
      <c r="I340" s="73">
        <f t="shared" si="152"/>
        <v>0</v>
      </c>
      <c r="J340" s="73">
        <f t="shared" si="152"/>
        <v>0</v>
      </c>
      <c r="K340" s="73">
        <f t="shared" si="152"/>
        <v>0</v>
      </c>
      <c r="L340" s="73">
        <f t="shared" si="152"/>
        <v>0</v>
      </c>
      <c r="M340" s="73">
        <f t="shared" si="152"/>
        <v>0</v>
      </c>
      <c r="N340" s="73">
        <f t="shared" si="152"/>
        <v>200000</v>
      </c>
      <c r="O340" s="73">
        <f t="shared" si="152"/>
        <v>200000</v>
      </c>
    </row>
    <row r="341" spans="1:15" s="12" customFormat="1" ht="18" customHeight="1">
      <c r="A341" s="115"/>
      <c r="B341" s="71">
        <v>42</v>
      </c>
      <c r="C341" s="72" t="s">
        <v>370</v>
      </c>
      <c r="D341" s="73">
        <f>D342</f>
        <v>0</v>
      </c>
      <c r="E341" s="73">
        <f t="shared" si="150"/>
        <v>50000</v>
      </c>
      <c r="F341" s="73">
        <f aca="true" t="shared" si="153" ref="F341:M341">F342</f>
        <v>50000</v>
      </c>
      <c r="G341" s="73">
        <f t="shared" si="153"/>
        <v>0</v>
      </c>
      <c r="H341" s="73">
        <f t="shared" si="153"/>
        <v>0</v>
      </c>
      <c r="I341" s="73">
        <f t="shared" si="153"/>
        <v>0</v>
      </c>
      <c r="J341" s="73">
        <f t="shared" si="153"/>
        <v>0</v>
      </c>
      <c r="K341" s="73">
        <f t="shared" si="153"/>
        <v>0</v>
      </c>
      <c r="L341" s="73">
        <f t="shared" si="153"/>
        <v>0</v>
      </c>
      <c r="M341" s="73">
        <f t="shared" si="153"/>
        <v>0</v>
      </c>
      <c r="N341" s="73">
        <v>200000</v>
      </c>
      <c r="O341" s="73">
        <v>200000</v>
      </c>
    </row>
    <row r="342" spans="1:15" s="107" customFormat="1" ht="15" customHeight="1">
      <c r="A342" s="116"/>
      <c r="B342" s="104" t="s">
        <v>105</v>
      </c>
      <c r="C342" s="105" t="s">
        <v>371</v>
      </c>
      <c r="D342" s="69">
        <v>0</v>
      </c>
      <c r="E342" s="69">
        <f t="shared" si="150"/>
        <v>50000</v>
      </c>
      <c r="F342" s="69">
        <v>50000</v>
      </c>
      <c r="G342" s="69">
        <v>0</v>
      </c>
      <c r="H342" s="69">
        <v>0</v>
      </c>
      <c r="I342" s="69">
        <v>0</v>
      </c>
      <c r="J342" s="69">
        <v>0</v>
      </c>
      <c r="K342" s="69">
        <v>0</v>
      </c>
      <c r="L342" s="69">
        <v>0</v>
      </c>
      <c r="M342" s="69">
        <v>0</v>
      </c>
      <c r="N342" s="69"/>
      <c r="O342" s="69"/>
    </row>
    <row r="343" spans="1:15" s="107" customFormat="1" ht="20.25" customHeight="1">
      <c r="A343" s="116"/>
      <c r="B343" s="167"/>
      <c r="C343" s="168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</row>
    <row r="344" spans="1:15" s="143" customFormat="1" ht="22.5" customHeight="1">
      <c r="A344" s="186" t="s">
        <v>19</v>
      </c>
      <c r="B344" s="186" t="s">
        <v>232</v>
      </c>
      <c r="C344" s="187" t="s">
        <v>32</v>
      </c>
      <c r="D344" s="186" t="s">
        <v>722</v>
      </c>
      <c r="E344" s="197" t="s">
        <v>723</v>
      </c>
      <c r="F344" s="187" t="s">
        <v>724</v>
      </c>
      <c r="G344" s="187"/>
      <c r="H344" s="187"/>
      <c r="I344" s="187"/>
      <c r="J344" s="187"/>
      <c r="K344" s="187"/>
      <c r="L344" s="187"/>
      <c r="M344" s="187"/>
      <c r="N344" s="186" t="s">
        <v>627</v>
      </c>
      <c r="O344" s="186" t="s">
        <v>727</v>
      </c>
    </row>
    <row r="345" spans="1:15" s="144" customFormat="1" ht="35.25" customHeight="1">
      <c r="A345" s="187"/>
      <c r="B345" s="187"/>
      <c r="C345" s="187"/>
      <c r="D345" s="187"/>
      <c r="E345" s="198"/>
      <c r="F345" s="62" t="s">
        <v>164</v>
      </c>
      <c r="G345" s="62" t="s">
        <v>20</v>
      </c>
      <c r="H345" s="166" t="s">
        <v>168</v>
      </c>
      <c r="I345" s="62" t="s">
        <v>165</v>
      </c>
      <c r="J345" s="62" t="s">
        <v>21</v>
      </c>
      <c r="K345" s="165" t="s">
        <v>725</v>
      </c>
      <c r="L345" s="62" t="s">
        <v>726</v>
      </c>
      <c r="M345" s="62" t="s">
        <v>272</v>
      </c>
      <c r="N345" s="186"/>
      <c r="O345" s="186"/>
    </row>
    <row r="346" spans="1:15" s="144" customFormat="1" ht="10.5" customHeight="1">
      <c r="A346" s="63">
        <v>1</v>
      </c>
      <c r="B346" s="63">
        <v>2</v>
      </c>
      <c r="C346" s="63">
        <v>3</v>
      </c>
      <c r="D346" s="63">
        <v>4</v>
      </c>
      <c r="E346" s="63">
        <v>5</v>
      </c>
      <c r="F346" s="63">
        <v>6</v>
      </c>
      <c r="G346" s="63">
        <v>7</v>
      </c>
      <c r="H346" s="63">
        <v>8</v>
      </c>
      <c r="I346" s="63">
        <v>9</v>
      </c>
      <c r="J346" s="63">
        <v>10</v>
      </c>
      <c r="K346" s="63">
        <v>11</v>
      </c>
      <c r="L346" s="63">
        <v>12</v>
      </c>
      <c r="M346" s="63">
        <v>13</v>
      </c>
      <c r="N346" s="63">
        <v>14</v>
      </c>
      <c r="O346" s="63">
        <v>15</v>
      </c>
    </row>
    <row r="347" spans="1:15" s="12" customFormat="1" ht="24.75" customHeight="1">
      <c r="A347" s="113" t="s">
        <v>80</v>
      </c>
      <c r="B347" s="188" t="s">
        <v>464</v>
      </c>
      <c r="C347" s="189"/>
      <c r="D347" s="15">
        <f>D348</f>
        <v>10000</v>
      </c>
      <c r="E347" s="130">
        <f aca="true" t="shared" si="154" ref="E347:E355">SUM(F347:M347)</f>
        <v>1127000</v>
      </c>
      <c r="F347" s="15">
        <f aca="true" t="shared" si="155" ref="F347:O348">F348</f>
        <v>609000</v>
      </c>
      <c r="G347" s="15">
        <f t="shared" si="155"/>
        <v>0</v>
      </c>
      <c r="H347" s="15">
        <f t="shared" si="155"/>
        <v>0</v>
      </c>
      <c r="I347" s="15">
        <f t="shared" si="155"/>
        <v>518000</v>
      </c>
      <c r="J347" s="15">
        <f t="shared" si="155"/>
        <v>0</v>
      </c>
      <c r="K347" s="15">
        <f t="shared" si="155"/>
        <v>0</v>
      </c>
      <c r="L347" s="15">
        <f t="shared" si="155"/>
        <v>0</v>
      </c>
      <c r="M347" s="15">
        <f t="shared" si="155"/>
        <v>0</v>
      </c>
      <c r="N347" s="15">
        <f t="shared" si="155"/>
        <v>50000</v>
      </c>
      <c r="O347" s="15">
        <f t="shared" si="155"/>
        <v>50000</v>
      </c>
    </row>
    <row r="348" spans="1:15" s="12" customFormat="1" ht="21" customHeight="1">
      <c r="A348" s="115"/>
      <c r="B348" s="71">
        <v>4</v>
      </c>
      <c r="C348" s="72" t="s">
        <v>375</v>
      </c>
      <c r="D348" s="73">
        <f>D349</f>
        <v>10000</v>
      </c>
      <c r="E348" s="73">
        <f t="shared" si="154"/>
        <v>1127000</v>
      </c>
      <c r="F348" s="73">
        <f t="shared" si="155"/>
        <v>609000</v>
      </c>
      <c r="G348" s="73">
        <f t="shared" si="155"/>
        <v>0</v>
      </c>
      <c r="H348" s="73">
        <f t="shared" si="155"/>
        <v>0</v>
      </c>
      <c r="I348" s="73">
        <f t="shared" si="155"/>
        <v>518000</v>
      </c>
      <c r="J348" s="73">
        <f t="shared" si="155"/>
        <v>0</v>
      </c>
      <c r="K348" s="73">
        <f t="shared" si="155"/>
        <v>0</v>
      </c>
      <c r="L348" s="73">
        <f t="shared" si="155"/>
        <v>0</v>
      </c>
      <c r="M348" s="73">
        <f t="shared" si="155"/>
        <v>0</v>
      </c>
      <c r="N348" s="73">
        <f t="shared" si="155"/>
        <v>50000</v>
      </c>
      <c r="O348" s="73">
        <f t="shared" si="155"/>
        <v>50000</v>
      </c>
    </row>
    <row r="349" spans="1:15" s="12" customFormat="1" ht="18" customHeight="1">
      <c r="A349" s="115"/>
      <c r="B349" s="71">
        <v>42</v>
      </c>
      <c r="C349" s="72" t="s">
        <v>370</v>
      </c>
      <c r="D349" s="73">
        <f>D350</f>
        <v>10000</v>
      </c>
      <c r="E349" s="73">
        <f t="shared" si="154"/>
        <v>1127000</v>
      </c>
      <c r="F349" s="73">
        <f aca="true" t="shared" si="156" ref="F349:M349">F350</f>
        <v>609000</v>
      </c>
      <c r="G349" s="73">
        <f t="shared" si="156"/>
        <v>0</v>
      </c>
      <c r="H349" s="73">
        <f t="shared" si="156"/>
        <v>0</v>
      </c>
      <c r="I349" s="73">
        <f t="shared" si="156"/>
        <v>518000</v>
      </c>
      <c r="J349" s="73">
        <f t="shared" si="156"/>
        <v>0</v>
      </c>
      <c r="K349" s="73">
        <f t="shared" si="156"/>
        <v>0</v>
      </c>
      <c r="L349" s="73">
        <f t="shared" si="156"/>
        <v>0</v>
      </c>
      <c r="M349" s="73">
        <f t="shared" si="156"/>
        <v>0</v>
      </c>
      <c r="N349" s="73">
        <v>50000</v>
      </c>
      <c r="O349" s="73">
        <v>50000</v>
      </c>
    </row>
    <row r="350" spans="1:15" s="107" customFormat="1" ht="15" customHeight="1">
      <c r="A350" s="116"/>
      <c r="B350" s="104" t="s">
        <v>105</v>
      </c>
      <c r="C350" s="105" t="s">
        <v>371</v>
      </c>
      <c r="D350" s="69">
        <v>10000</v>
      </c>
      <c r="E350" s="69">
        <f t="shared" si="154"/>
        <v>1127000</v>
      </c>
      <c r="F350" s="69">
        <v>609000</v>
      </c>
      <c r="G350" s="69">
        <v>0</v>
      </c>
      <c r="H350" s="69">
        <v>0</v>
      </c>
      <c r="I350" s="69">
        <v>518000</v>
      </c>
      <c r="J350" s="69">
        <v>0</v>
      </c>
      <c r="K350" s="69">
        <v>0</v>
      </c>
      <c r="L350" s="69">
        <v>0</v>
      </c>
      <c r="M350" s="69">
        <v>0</v>
      </c>
      <c r="N350" s="69"/>
      <c r="O350" s="69"/>
    </row>
    <row r="351" spans="1:15" s="107" customFormat="1" ht="15" customHeight="1">
      <c r="A351" s="116"/>
      <c r="B351" s="167"/>
      <c r="C351" s="168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</row>
    <row r="352" spans="1:15" s="12" customFormat="1" ht="21.75" customHeight="1">
      <c r="A352" s="113" t="s">
        <v>80</v>
      </c>
      <c r="B352" s="196" t="s">
        <v>590</v>
      </c>
      <c r="C352" s="189"/>
      <c r="D352" s="15">
        <f>D353</f>
        <v>0</v>
      </c>
      <c r="E352" s="130">
        <f t="shared" si="154"/>
        <v>0</v>
      </c>
      <c r="F352" s="15">
        <f aca="true" t="shared" si="157" ref="F352:O353">F353</f>
        <v>0</v>
      </c>
      <c r="G352" s="15">
        <f t="shared" si="157"/>
        <v>0</v>
      </c>
      <c r="H352" s="15">
        <f t="shared" si="157"/>
        <v>0</v>
      </c>
      <c r="I352" s="15">
        <f t="shared" si="157"/>
        <v>0</v>
      </c>
      <c r="J352" s="15">
        <f t="shared" si="157"/>
        <v>0</v>
      </c>
      <c r="K352" s="15">
        <f t="shared" si="157"/>
        <v>0</v>
      </c>
      <c r="L352" s="15">
        <f t="shared" si="157"/>
        <v>0</v>
      </c>
      <c r="M352" s="15">
        <f t="shared" si="157"/>
        <v>0</v>
      </c>
      <c r="N352" s="15">
        <f t="shared" si="157"/>
        <v>0</v>
      </c>
      <c r="O352" s="15">
        <f t="shared" si="157"/>
        <v>0</v>
      </c>
    </row>
    <row r="353" spans="1:15" s="12" customFormat="1" ht="21.75" customHeight="1">
      <c r="A353" s="115"/>
      <c r="B353" s="71">
        <v>4</v>
      </c>
      <c r="C353" s="72" t="s">
        <v>375</v>
      </c>
      <c r="D353" s="73">
        <f>D354</f>
        <v>0</v>
      </c>
      <c r="E353" s="73">
        <f t="shared" si="154"/>
        <v>0</v>
      </c>
      <c r="F353" s="73">
        <f t="shared" si="157"/>
        <v>0</v>
      </c>
      <c r="G353" s="73">
        <f t="shared" si="157"/>
        <v>0</v>
      </c>
      <c r="H353" s="73">
        <f t="shared" si="157"/>
        <v>0</v>
      </c>
      <c r="I353" s="73">
        <f t="shared" si="157"/>
        <v>0</v>
      </c>
      <c r="J353" s="73">
        <f t="shared" si="157"/>
        <v>0</v>
      </c>
      <c r="K353" s="73">
        <f t="shared" si="157"/>
        <v>0</v>
      </c>
      <c r="L353" s="73">
        <f t="shared" si="157"/>
        <v>0</v>
      </c>
      <c r="M353" s="73">
        <f t="shared" si="157"/>
        <v>0</v>
      </c>
      <c r="N353" s="73">
        <f t="shared" si="157"/>
        <v>0</v>
      </c>
      <c r="O353" s="73">
        <f t="shared" si="157"/>
        <v>0</v>
      </c>
    </row>
    <row r="354" spans="1:15" s="12" customFormat="1" ht="12" customHeight="1">
      <c r="A354" s="115"/>
      <c r="B354" s="71" t="s">
        <v>7</v>
      </c>
      <c r="C354" s="72" t="s">
        <v>406</v>
      </c>
      <c r="D354" s="73">
        <f>D355</f>
        <v>0</v>
      </c>
      <c r="E354" s="73">
        <f t="shared" si="154"/>
        <v>0</v>
      </c>
      <c r="F354" s="73">
        <f aca="true" t="shared" si="158" ref="F354:M354">F355</f>
        <v>0</v>
      </c>
      <c r="G354" s="73">
        <f t="shared" si="158"/>
        <v>0</v>
      </c>
      <c r="H354" s="73">
        <f t="shared" si="158"/>
        <v>0</v>
      </c>
      <c r="I354" s="73">
        <f t="shared" si="158"/>
        <v>0</v>
      </c>
      <c r="J354" s="73">
        <f t="shared" si="158"/>
        <v>0</v>
      </c>
      <c r="K354" s="73">
        <f t="shared" si="158"/>
        <v>0</v>
      </c>
      <c r="L354" s="73">
        <f t="shared" si="158"/>
        <v>0</v>
      </c>
      <c r="M354" s="73">
        <f t="shared" si="158"/>
        <v>0</v>
      </c>
      <c r="N354" s="73">
        <v>0</v>
      </c>
      <c r="O354" s="73">
        <v>0</v>
      </c>
    </row>
    <row r="355" spans="1:15" s="146" customFormat="1" ht="15.75" customHeight="1">
      <c r="A355" s="116"/>
      <c r="B355" s="104" t="s">
        <v>9</v>
      </c>
      <c r="C355" s="105" t="s">
        <v>407</v>
      </c>
      <c r="D355" s="69">
        <v>0</v>
      </c>
      <c r="E355" s="69">
        <f t="shared" si="154"/>
        <v>0</v>
      </c>
      <c r="F355" s="69">
        <v>0</v>
      </c>
      <c r="G355" s="69">
        <v>0</v>
      </c>
      <c r="H355" s="69">
        <v>0</v>
      </c>
      <c r="I355" s="69">
        <v>0</v>
      </c>
      <c r="J355" s="69">
        <v>0</v>
      </c>
      <c r="K355" s="69">
        <v>0</v>
      </c>
      <c r="L355" s="69">
        <v>0</v>
      </c>
      <c r="M355" s="69">
        <v>0</v>
      </c>
      <c r="N355" s="69"/>
      <c r="O355" s="69"/>
    </row>
    <row r="356" spans="1:15" s="12" customFormat="1" ht="24" customHeight="1">
      <c r="A356" s="113" t="s">
        <v>80</v>
      </c>
      <c r="B356" s="215" t="s">
        <v>730</v>
      </c>
      <c r="C356" s="216"/>
      <c r="D356" s="15">
        <f>D357</f>
        <v>50000</v>
      </c>
      <c r="E356" s="130">
        <f>SUM(F356:M356)</f>
        <v>0</v>
      </c>
      <c r="F356" s="15">
        <f aca="true" t="shared" si="159" ref="F356:O358">F357</f>
        <v>0</v>
      </c>
      <c r="G356" s="15">
        <f t="shared" si="159"/>
        <v>0</v>
      </c>
      <c r="H356" s="15">
        <f t="shared" si="159"/>
        <v>0</v>
      </c>
      <c r="I356" s="15">
        <f t="shared" si="159"/>
        <v>0</v>
      </c>
      <c r="J356" s="15">
        <f t="shared" si="159"/>
        <v>0</v>
      </c>
      <c r="K356" s="15">
        <f t="shared" si="159"/>
        <v>0</v>
      </c>
      <c r="L356" s="15">
        <f t="shared" si="159"/>
        <v>0</v>
      </c>
      <c r="M356" s="15">
        <f t="shared" si="159"/>
        <v>0</v>
      </c>
      <c r="N356" s="15">
        <f t="shared" si="159"/>
        <v>0</v>
      </c>
      <c r="O356" s="15">
        <f t="shared" si="159"/>
        <v>0</v>
      </c>
    </row>
    <row r="357" spans="1:15" s="12" customFormat="1" ht="21.75" customHeight="1">
      <c r="A357" s="115"/>
      <c r="B357" s="71" t="s">
        <v>731</v>
      </c>
      <c r="C357" s="72" t="s">
        <v>3</v>
      </c>
      <c r="D357" s="73">
        <f>D358</f>
        <v>50000</v>
      </c>
      <c r="E357" s="73">
        <f>SUM(F357:M357)</f>
        <v>0</v>
      </c>
      <c r="F357" s="73">
        <f t="shared" si="159"/>
        <v>0</v>
      </c>
      <c r="G357" s="73">
        <f t="shared" si="159"/>
        <v>0</v>
      </c>
      <c r="H357" s="73">
        <f t="shared" si="159"/>
        <v>0</v>
      </c>
      <c r="I357" s="73">
        <f t="shared" si="159"/>
        <v>0</v>
      </c>
      <c r="J357" s="73">
        <f t="shared" si="159"/>
        <v>0</v>
      </c>
      <c r="K357" s="73">
        <f t="shared" si="159"/>
        <v>0</v>
      </c>
      <c r="L357" s="73">
        <f t="shared" si="159"/>
        <v>0</v>
      </c>
      <c r="M357" s="73">
        <f t="shared" si="159"/>
        <v>0</v>
      </c>
      <c r="N357" s="73">
        <f t="shared" si="159"/>
        <v>0</v>
      </c>
      <c r="O357" s="73">
        <f t="shared" si="159"/>
        <v>0</v>
      </c>
    </row>
    <row r="358" spans="1:15" s="12" customFormat="1" ht="12" customHeight="1">
      <c r="A358" s="115"/>
      <c r="B358" s="71" t="s">
        <v>204</v>
      </c>
      <c r="C358" s="169" t="s">
        <v>732</v>
      </c>
      <c r="D358" s="73">
        <f>D359</f>
        <v>50000</v>
      </c>
      <c r="E358" s="73">
        <f>SUM(F358:M358)</f>
        <v>0</v>
      </c>
      <c r="F358" s="73">
        <f t="shared" si="159"/>
        <v>0</v>
      </c>
      <c r="G358" s="73">
        <f t="shared" si="159"/>
        <v>0</v>
      </c>
      <c r="H358" s="73">
        <f t="shared" si="159"/>
        <v>0</v>
      </c>
      <c r="I358" s="73">
        <f t="shared" si="159"/>
        <v>0</v>
      </c>
      <c r="J358" s="73">
        <f t="shared" si="159"/>
        <v>0</v>
      </c>
      <c r="K358" s="73">
        <f t="shared" si="159"/>
        <v>0</v>
      </c>
      <c r="L358" s="73">
        <f t="shared" si="159"/>
        <v>0</v>
      </c>
      <c r="M358" s="73">
        <f t="shared" si="159"/>
        <v>0</v>
      </c>
      <c r="N358" s="73">
        <v>0</v>
      </c>
      <c r="O358" s="73">
        <v>0</v>
      </c>
    </row>
    <row r="359" spans="1:15" s="146" customFormat="1" ht="15.75" customHeight="1">
      <c r="A359" s="116"/>
      <c r="B359" s="104" t="s">
        <v>205</v>
      </c>
      <c r="C359" s="105" t="s">
        <v>385</v>
      </c>
      <c r="D359" s="69">
        <v>50000</v>
      </c>
      <c r="E359" s="69">
        <f>SUM(F359:M359)</f>
        <v>0</v>
      </c>
      <c r="F359" s="69">
        <v>0</v>
      </c>
      <c r="G359" s="69">
        <v>0</v>
      </c>
      <c r="H359" s="69">
        <v>0</v>
      </c>
      <c r="I359" s="69">
        <v>0</v>
      </c>
      <c r="J359" s="69">
        <v>0</v>
      </c>
      <c r="K359" s="69">
        <v>0</v>
      </c>
      <c r="L359" s="69">
        <v>0</v>
      </c>
      <c r="M359" s="69">
        <v>0</v>
      </c>
      <c r="N359" s="69"/>
      <c r="O359" s="69"/>
    </row>
    <row r="360" spans="1:15" s="12" customFormat="1" ht="30" customHeight="1">
      <c r="A360" s="123"/>
      <c r="B360" s="199" t="s">
        <v>465</v>
      </c>
      <c r="C360" s="200"/>
      <c r="D360" s="16">
        <f>D361+D367+D372+D380+D384+D389+D393+D400+D404+D418</f>
        <v>5097000</v>
      </c>
      <c r="E360" s="16">
        <f t="shared" si="150"/>
        <v>3091000</v>
      </c>
      <c r="F360" s="16">
        <f aca="true" t="shared" si="160" ref="F360:O360">F361+F367+F372+F380+F384+F389+F393+F400+F404+F418</f>
        <v>306000</v>
      </c>
      <c r="G360" s="16">
        <f t="shared" si="160"/>
        <v>1695000</v>
      </c>
      <c r="H360" s="16">
        <f t="shared" si="160"/>
        <v>250000</v>
      </c>
      <c r="I360" s="16">
        <f t="shared" si="160"/>
        <v>260000</v>
      </c>
      <c r="J360" s="16">
        <f t="shared" si="160"/>
        <v>0</v>
      </c>
      <c r="K360" s="16">
        <f t="shared" si="160"/>
        <v>0</v>
      </c>
      <c r="L360" s="16">
        <f t="shared" si="160"/>
        <v>0</v>
      </c>
      <c r="M360" s="16">
        <f t="shared" si="160"/>
        <v>580000</v>
      </c>
      <c r="N360" s="16">
        <f t="shared" si="160"/>
        <v>1180000</v>
      </c>
      <c r="O360" s="16">
        <f t="shared" si="160"/>
        <v>1530000</v>
      </c>
    </row>
    <row r="361" spans="1:15" s="12" customFormat="1" ht="24.75" customHeight="1">
      <c r="A361" s="113" t="s">
        <v>81</v>
      </c>
      <c r="B361" s="188" t="s">
        <v>466</v>
      </c>
      <c r="C361" s="189"/>
      <c r="D361" s="15">
        <f aca="true" t="shared" si="161" ref="D361:O361">D362</f>
        <v>0</v>
      </c>
      <c r="E361" s="130">
        <f t="shared" si="150"/>
        <v>0</v>
      </c>
      <c r="F361" s="15">
        <f t="shared" si="161"/>
        <v>0</v>
      </c>
      <c r="G361" s="15">
        <f t="shared" si="161"/>
        <v>0</v>
      </c>
      <c r="H361" s="15">
        <f t="shared" si="161"/>
        <v>0</v>
      </c>
      <c r="I361" s="15">
        <f t="shared" si="161"/>
        <v>0</v>
      </c>
      <c r="J361" s="15">
        <f t="shared" si="161"/>
        <v>0</v>
      </c>
      <c r="K361" s="15">
        <f t="shared" si="161"/>
        <v>0</v>
      </c>
      <c r="L361" s="15">
        <f t="shared" si="161"/>
        <v>0</v>
      </c>
      <c r="M361" s="15">
        <f t="shared" si="161"/>
        <v>0</v>
      </c>
      <c r="N361" s="15">
        <f t="shared" si="161"/>
        <v>0</v>
      </c>
      <c r="O361" s="15">
        <f t="shared" si="161"/>
        <v>0</v>
      </c>
    </row>
    <row r="362" spans="1:15" s="12" customFormat="1" ht="21" customHeight="1">
      <c r="A362" s="115"/>
      <c r="B362" s="71">
        <v>3</v>
      </c>
      <c r="C362" s="72" t="s">
        <v>3</v>
      </c>
      <c r="D362" s="73">
        <f>D363</f>
        <v>0</v>
      </c>
      <c r="E362" s="73">
        <f t="shared" si="150"/>
        <v>0</v>
      </c>
      <c r="F362" s="73">
        <f aca="true" t="shared" si="162" ref="F362:O362">F363</f>
        <v>0</v>
      </c>
      <c r="G362" s="73">
        <f t="shared" si="162"/>
        <v>0</v>
      </c>
      <c r="H362" s="73">
        <f t="shared" si="162"/>
        <v>0</v>
      </c>
      <c r="I362" s="73">
        <f t="shared" si="162"/>
        <v>0</v>
      </c>
      <c r="J362" s="73">
        <f t="shared" si="162"/>
        <v>0</v>
      </c>
      <c r="K362" s="73">
        <f t="shared" si="162"/>
        <v>0</v>
      </c>
      <c r="L362" s="73">
        <f t="shared" si="162"/>
        <v>0</v>
      </c>
      <c r="M362" s="73">
        <f t="shared" si="162"/>
        <v>0</v>
      </c>
      <c r="N362" s="73">
        <f t="shared" si="162"/>
        <v>0</v>
      </c>
      <c r="O362" s="73">
        <f t="shared" si="162"/>
        <v>0</v>
      </c>
    </row>
    <row r="363" spans="1:15" s="12" customFormat="1" ht="18" customHeight="1">
      <c r="A363" s="115"/>
      <c r="B363" s="71">
        <v>32</v>
      </c>
      <c r="C363" s="72" t="s">
        <v>11</v>
      </c>
      <c r="D363" s="73">
        <f>D364+D365+D366</f>
        <v>0</v>
      </c>
      <c r="E363" s="73">
        <f t="shared" si="150"/>
        <v>0</v>
      </c>
      <c r="F363" s="73">
        <f aca="true" t="shared" si="163" ref="F363:M363">F364+F365+F366</f>
        <v>0</v>
      </c>
      <c r="G363" s="73">
        <f t="shared" si="163"/>
        <v>0</v>
      </c>
      <c r="H363" s="73">
        <f t="shared" si="163"/>
        <v>0</v>
      </c>
      <c r="I363" s="73">
        <f t="shared" si="163"/>
        <v>0</v>
      </c>
      <c r="J363" s="73">
        <f t="shared" si="163"/>
        <v>0</v>
      </c>
      <c r="K363" s="73">
        <f t="shared" si="163"/>
        <v>0</v>
      </c>
      <c r="L363" s="73">
        <f>L364+L365+L366</f>
        <v>0</v>
      </c>
      <c r="M363" s="73">
        <f t="shared" si="163"/>
        <v>0</v>
      </c>
      <c r="N363" s="73">
        <v>0</v>
      </c>
      <c r="O363" s="73">
        <v>0</v>
      </c>
    </row>
    <row r="364" spans="1:15" s="107" customFormat="1" ht="15" customHeight="1">
      <c r="A364" s="116"/>
      <c r="B364" s="104">
        <v>322</v>
      </c>
      <c r="C364" s="105" t="s">
        <v>351</v>
      </c>
      <c r="D364" s="69">
        <v>0</v>
      </c>
      <c r="E364" s="69">
        <f t="shared" si="150"/>
        <v>0</v>
      </c>
      <c r="F364" s="69">
        <v>0</v>
      </c>
      <c r="G364" s="69">
        <v>0</v>
      </c>
      <c r="H364" s="69">
        <v>0</v>
      </c>
      <c r="I364" s="69">
        <v>0</v>
      </c>
      <c r="J364" s="69">
        <v>0</v>
      </c>
      <c r="K364" s="69">
        <v>0</v>
      </c>
      <c r="L364" s="69">
        <v>0</v>
      </c>
      <c r="M364" s="69">
        <v>0</v>
      </c>
      <c r="N364" s="69"/>
      <c r="O364" s="69"/>
    </row>
    <row r="365" spans="1:15" s="107" customFormat="1" ht="15" customHeight="1">
      <c r="A365" s="116"/>
      <c r="B365" s="104">
        <v>323</v>
      </c>
      <c r="C365" s="105" t="s">
        <v>358</v>
      </c>
      <c r="D365" s="69">
        <v>0</v>
      </c>
      <c r="E365" s="69">
        <f t="shared" si="150"/>
        <v>0</v>
      </c>
      <c r="F365" s="69">
        <v>0</v>
      </c>
      <c r="G365" s="69">
        <v>0</v>
      </c>
      <c r="H365" s="69">
        <v>0</v>
      </c>
      <c r="I365" s="69">
        <v>0</v>
      </c>
      <c r="J365" s="69">
        <v>0</v>
      </c>
      <c r="K365" s="69">
        <v>0</v>
      </c>
      <c r="L365" s="69">
        <v>0</v>
      </c>
      <c r="M365" s="69">
        <v>0</v>
      </c>
      <c r="N365" s="69"/>
      <c r="O365" s="69"/>
    </row>
    <row r="366" spans="1:15" s="107" customFormat="1" ht="15" customHeight="1">
      <c r="A366" s="116"/>
      <c r="B366" s="104">
        <v>329</v>
      </c>
      <c r="C366" s="105" t="s">
        <v>352</v>
      </c>
      <c r="D366" s="69">
        <v>0</v>
      </c>
      <c r="E366" s="69">
        <f t="shared" si="150"/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/>
      <c r="O366" s="69"/>
    </row>
    <row r="367" spans="1:15" s="12" customFormat="1" ht="24.75" customHeight="1">
      <c r="A367" s="113" t="s">
        <v>81</v>
      </c>
      <c r="B367" s="188" t="s">
        <v>591</v>
      </c>
      <c r="C367" s="189"/>
      <c r="D367" s="15">
        <f>D368</f>
        <v>50000</v>
      </c>
      <c r="E367" s="130">
        <f t="shared" si="150"/>
        <v>30000</v>
      </c>
      <c r="F367" s="15">
        <f>F368</f>
        <v>0</v>
      </c>
      <c r="G367" s="15">
        <f aca="true" t="shared" si="164" ref="G367:M368">G368</f>
        <v>30000</v>
      </c>
      <c r="H367" s="15">
        <f t="shared" si="164"/>
        <v>0</v>
      </c>
      <c r="I367" s="15">
        <f t="shared" si="164"/>
        <v>0</v>
      </c>
      <c r="J367" s="15">
        <f t="shared" si="164"/>
        <v>0</v>
      </c>
      <c r="K367" s="15">
        <f t="shared" si="164"/>
        <v>0</v>
      </c>
      <c r="L367" s="15">
        <f t="shared" si="164"/>
        <v>0</v>
      </c>
      <c r="M367" s="15">
        <f t="shared" si="164"/>
        <v>0</v>
      </c>
      <c r="N367" s="15">
        <f>N368</f>
        <v>50000</v>
      </c>
      <c r="O367" s="15">
        <f>O368</f>
        <v>50000</v>
      </c>
    </row>
    <row r="368" spans="1:15" s="12" customFormat="1" ht="21" customHeight="1">
      <c r="A368" s="115"/>
      <c r="B368" s="71">
        <v>3</v>
      </c>
      <c r="C368" s="72" t="s">
        <v>3</v>
      </c>
      <c r="D368" s="73">
        <f>D369</f>
        <v>50000</v>
      </c>
      <c r="E368" s="73">
        <f t="shared" si="150"/>
        <v>30000</v>
      </c>
      <c r="F368" s="73">
        <f>F369</f>
        <v>0</v>
      </c>
      <c r="G368" s="73">
        <f t="shared" si="164"/>
        <v>30000</v>
      </c>
      <c r="H368" s="73">
        <f t="shared" si="164"/>
        <v>0</v>
      </c>
      <c r="I368" s="73">
        <f t="shared" si="164"/>
        <v>0</v>
      </c>
      <c r="J368" s="73">
        <f t="shared" si="164"/>
        <v>0</v>
      </c>
      <c r="K368" s="73">
        <f t="shared" si="164"/>
        <v>0</v>
      </c>
      <c r="L368" s="73">
        <f t="shared" si="164"/>
        <v>0</v>
      </c>
      <c r="M368" s="73">
        <f t="shared" si="164"/>
        <v>0</v>
      </c>
      <c r="N368" s="73">
        <f>N369</f>
        <v>50000</v>
      </c>
      <c r="O368" s="73">
        <f>O369</f>
        <v>50000</v>
      </c>
    </row>
    <row r="369" spans="1:15" s="12" customFormat="1" ht="18" customHeight="1">
      <c r="A369" s="115"/>
      <c r="B369" s="71">
        <v>32</v>
      </c>
      <c r="C369" s="72" t="s">
        <v>11</v>
      </c>
      <c r="D369" s="73">
        <f>D370+D371</f>
        <v>50000</v>
      </c>
      <c r="E369" s="73">
        <f t="shared" si="150"/>
        <v>30000</v>
      </c>
      <c r="F369" s="73">
        <f aca="true" t="shared" si="165" ref="F369:M369">F370+F371</f>
        <v>0</v>
      </c>
      <c r="G369" s="73">
        <f t="shared" si="165"/>
        <v>30000</v>
      </c>
      <c r="H369" s="73">
        <f t="shared" si="165"/>
        <v>0</v>
      </c>
      <c r="I369" s="73">
        <f t="shared" si="165"/>
        <v>0</v>
      </c>
      <c r="J369" s="73">
        <f t="shared" si="165"/>
        <v>0</v>
      </c>
      <c r="K369" s="73">
        <f t="shared" si="165"/>
        <v>0</v>
      </c>
      <c r="L369" s="73">
        <f>L370+L371</f>
        <v>0</v>
      </c>
      <c r="M369" s="73">
        <f t="shared" si="165"/>
        <v>0</v>
      </c>
      <c r="N369" s="73">
        <v>50000</v>
      </c>
      <c r="O369" s="73">
        <v>50000</v>
      </c>
    </row>
    <row r="370" spans="1:15" s="107" customFormat="1" ht="15" customHeight="1">
      <c r="A370" s="116"/>
      <c r="B370" s="104">
        <v>323</v>
      </c>
      <c r="C370" s="105" t="s">
        <v>358</v>
      </c>
      <c r="D370" s="69">
        <v>50000</v>
      </c>
      <c r="E370" s="69">
        <f t="shared" si="150"/>
        <v>30000</v>
      </c>
      <c r="F370" s="69">
        <v>0</v>
      </c>
      <c r="G370" s="69">
        <v>30000</v>
      </c>
      <c r="H370" s="69">
        <v>0</v>
      </c>
      <c r="I370" s="69">
        <v>0</v>
      </c>
      <c r="J370" s="69">
        <v>0</v>
      </c>
      <c r="K370" s="69">
        <v>0</v>
      </c>
      <c r="L370" s="69">
        <v>0</v>
      </c>
      <c r="M370" s="69">
        <v>0</v>
      </c>
      <c r="N370" s="69"/>
      <c r="O370" s="69"/>
    </row>
    <row r="371" spans="1:15" s="107" customFormat="1" ht="15" customHeight="1">
      <c r="A371" s="116"/>
      <c r="B371" s="104">
        <v>329</v>
      </c>
      <c r="C371" s="105" t="s">
        <v>352</v>
      </c>
      <c r="D371" s="69">
        <v>0</v>
      </c>
      <c r="E371" s="69">
        <f t="shared" si="150"/>
        <v>0</v>
      </c>
      <c r="F371" s="69">
        <v>0</v>
      </c>
      <c r="G371" s="69">
        <v>0</v>
      </c>
      <c r="H371" s="69">
        <v>0</v>
      </c>
      <c r="I371" s="69">
        <v>0</v>
      </c>
      <c r="J371" s="69">
        <v>0</v>
      </c>
      <c r="K371" s="69">
        <v>0</v>
      </c>
      <c r="L371" s="69">
        <v>0</v>
      </c>
      <c r="M371" s="69">
        <v>0</v>
      </c>
      <c r="N371" s="69"/>
      <c r="O371" s="69"/>
    </row>
    <row r="372" spans="1:15" s="12" customFormat="1" ht="24" customHeight="1">
      <c r="A372" s="113" t="s">
        <v>81</v>
      </c>
      <c r="B372" s="188" t="s">
        <v>467</v>
      </c>
      <c r="C372" s="189"/>
      <c r="D372" s="15">
        <f>D373</f>
        <v>200000</v>
      </c>
      <c r="E372" s="130">
        <f aca="true" t="shared" si="166" ref="E372:E383">SUM(F372:M372)</f>
        <v>200000</v>
      </c>
      <c r="F372" s="15">
        <f>F373</f>
        <v>200000</v>
      </c>
      <c r="G372" s="15">
        <f aca="true" t="shared" si="167" ref="G372:M373">G373</f>
        <v>0</v>
      </c>
      <c r="H372" s="15">
        <f t="shared" si="167"/>
        <v>0</v>
      </c>
      <c r="I372" s="15">
        <f t="shared" si="167"/>
        <v>0</v>
      </c>
      <c r="J372" s="15">
        <f t="shared" si="167"/>
        <v>0</v>
      </c>
      <c r="K372" s="15">
        <f t="shared" si="167"/>
        <v>0</v>
      </c>
      <c r="L372" s="15">
        <f t="shared" si="167"/>
        <v>0</v>
      </c>
      <c r="M372" s="15">
        <f t="shared" si="167"/>
        <v>0</v>
      </c>
      <c r="N372" s="15">
        <f>N373</f>
        <v>250000</v>
      </c>
      <c r="O372" s="15">
        <f>O373</f>
        <v>350000</v>
      </c>
    </row>
    <row r="373" spans="1:15" s="12" customFormat="1" ht="21" customHeight="1">
      <c r="A373" s="115"/>
      <c r="B373" s="71">
        <v>3</v>
      </c>
      <c r="C373" s="72" t="s">
        <v>3</v>
      </c>
      <c r="D373" s="73">
        <f>D374</f>
        <v>200000</v>
      </c>
      <c r="E373" s="73">
        <f t="shared" si="166"/>
        <v>200000</v>
      </c>
      <c r="F373" s="73">
        <f>F374</f>
        <v>200000</v>
      </c>
      <c r="G373" s="73">
        <f t="shared" si="167"/>
        <v>0</v>
      </c>
      <c r="H373" s="73">
        <f t="shared" si="167"/>
        <v>0</v>
      </c>
      <c r="I373" s="73">
        <f t="shared" si="167"/>
        <v>0</v>
      </c>
      <c r="J373" s="73">
        <f t="shared" si="167"/>
        <v>0</v>
      </c>
      <c r="K373" s="73">
        <f t="shared" si="167"/>
        <v>0</v>
      </c>
      <c r="L373" s="73">
        <f t="shared" si="167"/>
        <v>0</v>
      </c>
      <c r="M373" s="73">
        <f t="shared" si="167"/>
        <v>0</v>
      </c>
      <c r="N373" s="73">
        <f>N374</f>
        <v>250000</v>
      </c>
      <c r="O373" s="73">
        <f>O374</f>
        <v>350000</v>
      </c>
    </row>
    <row r="374" spans="1:15" s="12" customFormat="1" ht="18" customHeight="1">
      <c r="A374" s="115"/>
      <c r="B374" s="71">
        <v>38</v>
      </c>
      <c r="C374" s="72" t="s">
        <v>363</v>
      </c>
      <c r="D374" s="73">
        <f>D375</f>
        <v>200000</v>
      </c>
      <c r="E374" s="73">
        <f t="shared" si="166"/>
        <v>200000</v>
      </c>
      <c r="F374" s="73">
        <f aca="true" t="shared" si="168" ref="F374:M374">F375</f>
        <v>200000</v>
      </c>
      <c r="G374" s="73">
        <f t="shared" si="168"/>
        <v>0</v>
      </c>
      <c r="H374" s="73">
        <f t="shared" si="168"/>
        <v>0</v>
      </c>
      <c r="I374" s="73">
        <f t="shared" si="168"/>
        <v>0</v>
      </c>
      <c r="J374" s="73">
        <f t="shared" si="168"/>
        <v>0</v>
      </c>
      <c r="K374" s="73">
        <f t="shared" si="168"/>
        <v>0</v>
      </c>
      <c r="L374" s="73">
        <f t="shared" si="168"/>
        <v>0</v>
      </c>
      <c r="M374" s="73">
        <f t="shared" si="168"/>
        <v>0</v>
      </c>
      <c r="N374" s="73">
        <v>250000</v>
      </c>
      <c r="O374" s="73">
        <v>350000</v>
      </c>
    </row>
    <row r="375" spans="1:15" s="107" customFormat="1" ht="15" customHeight="1">
      <c r="A375" s="116"/>
      <c r="B375" s="104">
        <v>381</v>
      </c>
      <c r="C375" s="105" t="s">
        <v>364</v>
      </c>
      <c r="D375" s="69">
        <v>200000</v>
      </c>
      <c r="E375" s="69">
        <f t="shared" si="166"/>
        <v>200000</v>
      </c>
      <c r="F375" s="69">
        <v>200000</v>
      </c>
      <c r="G375" s="69">
        <v>0</v>
      </c>
      <c r="H375" s="69">
        <v>0</v>
      </c>
      <c r="I375" s="69">
        <v>0</v>
      </c>
      <c r="J375" s="69">
        <v>0</v>
      </c>
      <c r="K375" s="69">
        <v>0</v>
      </c>
      <c r="L375" s="69">
        <v>0</v>
      </c>
      <c r="M375" s="69">
        <v>0</v>
      </c>
      <c r="N375" s="69"/>
      <c r="O375" s="69"/>
    </row>
    <row r="376" spans="1:15" s="107" customFormat="1" ht="15" customHeight="1">
      <c r="A376" s="116"/>
      <c r="B376" s="167"/>
      <c r="C376" s="168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</row>
    <row r="377" spans="1:15" s="143" customFormat="1" ht="22.5" customHeight="1">
      <c r="A377" s="186" t="s">
        <v>19</v>
      </c>
      <c r="B377" s="186" t="s">
        <v>232</v>
      </c>
      <c r="C377" s="187" t="s">
        <v>32</v>
      </c>
      <c r="D377" s="186" t="s">
        <v>722</v>
      </c>
      <c r="E377" s="197" t="s">
        <v>723</v>
      </c>
      <c r="F377" s="187" t="s">
        <v>724</v>
      </c>
      <c r="G377" s="187"/>
      <c r="H377" s="187"/>
      <c r="I377" s="187"/>
      <c r="J377" s="187"/>
      <c r="K377" s="187"/>
      <c r="L377" s="187"/>
      <c r="M377" s="187"/>
      <c r="N377" s="186" t="s">
        <v>627</v>
      </c>
      <c r="O377" s="186" t="s">
        <v>727</v>
      </c>
    </row>
    <row r="378" spans="1:15" s="144" customFormat="1" ht="35.25" customHeight="1">
      <c r="A378" s="187"/>
      <c r="B378" s="187"/>
      <c r="C378" s="187"/>
      <c r="D378" s="187"/>
      <c r="E378" s="198"/>
      <c r="F378" s="62" t="s">
        <v>164</v>
      </c>
      <c r="G378" s="62" t="s">
        <v>20</v>
      </c>
      <c r="H378" s="166" t="s">
        <v>168</v>
      </c>
      <c r="I378" s="62" t="s">
        <v>165</v>
      </c>
      <c r="J378" s="62" t="s">
        <v>21</v>
      </c>
      <c r="K378" s="165" t="s">
        <v>725</v>
      </c>
      <c r="L378" s="62" t="s">
        <v>726</v>
      </c>
      <c r="M378" s="62" t="s">
        <v>272</v>
      </c>
      <c r="N378" s="186"/>
      <c r="O378" s="186"/>
    </row>
    <row r="379" spans="1:15" s="144" customFormat="1" ht="10.5" customHeight="1">
      <c r="A379" s="63">
        <v>1</v>
      </c>
      <c r="B379" s="63">
        <v>2</v>
      </c>
      <c r="C379" s="63">
        <v>3</v>
      </c>
      <c r="D379" s="63">
        <v>4</v>
      </c>
      <c r="E379" s="63">
        <v>5</v>
      </c>
      <c r="F379" s="63">
        <v>6</v>
      </c>
      <c r="G379" s="63">
        <v>7</v>
      </c>
      <c r="H379" s="63">
        <v>8</v>
      </c>
      <c r="I379" s="63">
        <v>9</v>
      </c>
      <c r="J379" s="63">
        <v>10</v>
      </c>
      <c r="K379" s="63">
        <v>11</v>
      </c>
      <c r="L379" s="63">
        <v>12</v>
      </c>
      <c r="M379" s="63">
        <v>13</v>
      </c>
      <c r="N379" s="63">
        <v>14</v>
      </c>
      <c r="O379" s="63">
        <v>15</v>
      </c>
    </row>
    <row r="380" spans="1:15" s="12" customFormat="1" ht="24.75" customHeight="1">
      <c r="A380" s="113" t="s">
        <v>81</v>
      </c>
      <c r="B380" s="194" t="s">
        <v>468</v>
      </c>
      <c r="C380" s="195"/>
      <c r="D380" s="15">
        <f aca="true" t="shared" si="169" ref="D380:O380">SUM(D381)</f>
        <v>50000</v>
      </c>
      <c r="E380" s="130">
        <f t="shared" si="166"/>
        <v>0</v>
      </c>
      <c r="F380" s="15">
        <f t="shared" si="169"/>
        <v>0</v>
      </c>
      <c r="G380" s="15">
        <f t="shared" si="169"/>
        <v>0</v>
      </c>
      <c r="H380" s="15">
        <f t="shared" si="169"/>
        <v>0</v>
      </c>
      <c r="I380" s="15">
        <f t="shared" si="169"/>
        <v>0</v>
      </c>
      <c r="J380" s="15">
        <f t="shared" si="169"/>
        <v>0</v>
      </c>
      <c r="K380" s="15">
        <f t="shared" si="169"/>
        <v>0</v>
      </c>
      <c r="L380" s="15">
        <f t="shared" si="169"/>
        <v>0</v>
      </c>
      <c r="M380" s="15">
        <f t="shared" si="169"/>
        <v>0</v>
      </c>
      <c r="N380" s="15">
        <f t="shared" si="169"/>
        <v>0</v>
      </c>
      <c r="O380" s="15">
        <f t="shared" si="169"/>
        <v>50000</v>
      </c>
    </row>
    <row r="381" spans="1:15" s="12" customFormat="1" ht="21" customHeight="1">
      <c r="A381" s="115"/>
      <c r="B381" s="71">
        <v>3</v>
      </c>
      <c r="C381" s="72" t="s">
        <v>3</v>
      </c>
      <c r="D381" s="73">
        <f aca="true" t="shared" si="170" ref="D381:O382">D382</f>
        <v>50000</v>
      </c>
      <c r="E381" s="73">
        <f t="shared" si="166"/>
        <v>0</v>
      </c>
      <c r="F381" s="73">
        <f t="shared" si="170"/>
        <v>0</v>
      </c>
      <c r="G381" s="73">
        <f t="shared" si="170"/>
        <v>0</v>
      </c>
      <c r="H381" s="73">
        <f t="shared" si="170"/>
        <v>0</v>
      </c>
      <c r="I381" s="73">
        <f t="shared" si="170"/>
        <v>0</v>
      </c>
      <c r="J381" s="73">
        <f t="shared" si="170"/>
        <v>0</v>
      </c>
      <c r="K381" s="73">
        <f t="shared" si="170"/>
        <v>0</v>
      </c>
      <c r="L381" s="73">
        <f t="shared" si="170"/>
        <v>0</v>
      </c>
      <c r="M381" s="73">
        <f t="shared" si="170"/>
        <v>0</v>
      </c>
      <c r="N381" s="73">
        <f t="shared" si="170"/>
        <v>0</v>
      </c>
      <c r="O381" s="73">
        <f t="shared" si="170"/>
        <v>50000</v>
      </c>
    </row>
    <row r="382" spans="1:15" s="12" customFormat="1" ht="18" customHeight="1">
      <c r="A382" s="115"/>
      <c r="B382" s="71" t="s">
        <v>204</v>
      </c>
      <c r="C382" s="72" t="s">
        <v>376</v>
      </c>
      <c r="D382" s="73">
        <f>D383</f>
        <v>50000</v>
      </c>
      <c r="E382" s="73">
        <f t="shared" si="166"/>
        <v>0</v>
      </c>
      <c r="F382" s="73">
        <f>F383</f>
        <v>0</v>
      </c>
      <c r="G382" s="73">
        <f t="shared" si="170"/>
        <v>0</v>
      </c>
      <c r="H382" s="73">
        <f t="shared" si="170"/>
        <v>0</v>
      </c>
      <c r="I382" s="73">
        <f t="shared" si="170"/>
        <v>0</v>
      </c>
      <c r="J382" s="73">
        <f t="shared" si="170"/>
        <v>0</v>
      </c>
      <c r="K382" s="73">
        <f t="shared" si="170"/>
        <v>0</v>
      </c>
      <c r="L382" s="73">
        <f t="shared" si="170"/>
        <v>0</v>
      </c>
      <c r="M382" s="73">
        <f t="shared" si="170"/>
        <v>0</v>
      </c>
      <c r="N382" s="73">
        <v>0</v>
      </c>
      <c r="O382" s="73">
        <v>50000</v>
      </c>
    </row>
    <row r="383" spans="1:15" s="107" customFormat="1" ht="15" customHeight="1">
      <c r="A383" s="116"/>
      <c r="B383" s="104" t="s">
        <v>235</v>
      </c>
      <c r="C383" s="105" t="s">
        <v>377</v>
      </c>
      <c r="D383" s="69">
        <v>50000</v>
      </c>
      <c r="E383" s="69">
        <f t="shared" si="166"/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/>
      <c r="O383" s="69"/>
    </row>
    <row r="384" spans="1:15" s="12" customFormat="1" ht="24" customHeight="1">
      <c r="A384" s="113" t="s">
        <v>81</v>
      </c>
      <c r="B384" s="188" t="s">
        <v>469</v>
      </c>
      <c r="C384" s="189"/>
      <c r="D384" s="15">
        <f>D385</f>
        <v>536000</v>
      </c>
      <c r="E384" s="130">
        <f aca="true" t="shared" si="171" ref="E384:E398">SUM(F384:M384)</f>
        <v>751000</v>
      </c>
      <c r="F384" s="15">
        <f>F385</f>
        <v>106000</v>
      </c>
      <c r="G384" s="15">
        <f aca="true" t="shared" si="172" ref="G384:M385">G385</f>
        <v>405000</v>
      </c>
      <c r="H384" s="15">
        <f t="shared" si="172"/>
        <v>50000</v>
      </c>
      <c r="I384" s="15">
        <f t="shared" si="172"/>
        <v>110000</v>
      </c>
      <c r="J384" s="15">
        <f t="shared" si="172"/>
        <v>0</v>
      </c>
      <c r="K384" s="15">
        <f t="shared" si="172"/>
        <v>0</v>
      </c>
      <c r="L384" s="15">
        <f t="shared" si="172"/>
        <v>0</v>
      </c>
      <c r="M384" s="15">
        <f t="shared" si="172"/>
        <v>80000</v>
      </c>
      <c r="N384" s="15">
        <f>N385</f>
        <v>750000</v>
      </c>
      <c r="O384" s="15">
        <f>O385</f>
        <v>850000</v>
      </c>
    </row>
    <row r="385" spans="1:15" s="12" customFormat="1" ht="20.25" customHeight="1">
      <c r="A385" s="115"/>
      <c r="B385" s="71">
        <v>3</v>
      </c>
      <c r="C385" s="72" t="s">
        <v>3</v>
      </c>
      <c r="D385" s="73">
        <f>D386</f>
        <v>536000</v>
      </c>
      <c r="E385" s="73">
        <f t="shared" si="171"/>
        <v>751000</v>
      </c>
      <c r="F385" s="73">
        <f>F386</f>
        <v>106000</v>
      </c>
      <c r="G385" s="73">
        <f t="shared" si="172"/>
        <v>405000</v>
      </c>
      <c r="H385" s="73">
        <f t="shared" si="172"/>
        <v>50000</v>
      </c>
      <c r="I385" s="73">
        <f t="shared" si="172"/>
        <v>110000</v>
      </c>
      <c r="J385" s="73">
        <f t="shared" si="172"/>
        <v>0</v>
      </c>
      <c r="K385" s="73">
        <f t="shared" si="172"/>
        <v>0</v>
      </c>
      <c r="L385" s="73">
        <f t="shared" si="172"/>
        <v>0</v>
      </c>
      <c r="M385" s="73">
        <f t="shared" si="172"/>
        <v>80000</v>
      </c>
      <c r="N385" s="73">
        <f>N386</f>
        <v>750000</v>
      </c>
      <c r="O385" s="73">
        <f>O386</f>
        <v>850000</v>
      </c>
    </row>
    <row r="386" spans="1:15" s="12" customFormat="1" ht="18" customHeight="1">
      <c r="A386" s="115"/>
      <c r="B386" s="71">
        <v>32</v>
      </c>
      <c r="C386" s="72" t="s">
        <v>11</v>
      </c>
      <c r="D386" s="73">
        <f>D387+D388</f>
        <v>536000</v>
      </c>
      <c r="E386" s="73">
        <f t="shared" si="171"/>
        <v>751000</v>
      </c>
      <c r="F386" s="73">
        <f aca="true" t="shared" si="173" ref="F386:M386">F387+F388</f>
        <v>106000</v>
      </c>
      <c r="G386" s="73">
        <f t="shared" si="173"/>
        <v>405000</v>
      </c>
      <c r="H386" s="73">
        <f t="shared" si="173"/>
        <v>50000</v>
      </c>
      <c r="I386" s="73">
        <f t="shared" si="173"/>
        <v>110000</v>
      </c>
      <c r="J386" s="73">
        <f t="shared" si="173"/>
        <v>0</v>
      </c>
      <c r="K386" s="73">
        <f t="shared" si="173"/>
        <v>0</v>
      </c>
      <c r="L386" s="73">
        <f>L387+L388</f>
        <v>0</v>
      </c>
      <c r="M386" s="73">
        <f t="shared" si="173"/>
        <v>80000</v>
      </c>
      <c r="N386" s="73">
        <v>750000</v>
      </c>
      <c r="O386" s="73">
        <v>850000</v>
      </c>
    </row>
    <row r="387" spans="1:15" s="107" customFormat="1" ht="14.25" customHeight="1">
      <c r="A387" s="116"/>
      <c r="B387" s="104">
        <v>322</v>
      </c>
      <c r="C387" s="105" t="s">
        <v>351</v>
      </c>
      <c r="D387" s="69">
        <v>90000</v>
      </c>
      <c r="E387" s="69">
        <f t="shared" si="171"/>
        <v>80000</v>
      </c>
      <c r="F387" s="69">
        <v>80000</v>
      </c>
      <c r="G387" s="69">
        <v>0</v>
      </c>
      <c r="H387" s="69">
        <v>0</v>
      </c>
      <c r="I387" s="67">
        <v>0</v>
      </c>
      <c r="J387" s="67">
        <v>0</v>
      </c>
      <c r="K387" s="67">
        <v>0</v>
      </c>
      <c r="L387" s="67">
        <v>0</v>
      </c>
      <c r="M387" s="67">
        <v>0</v>
      </c>
      <c r="N387" s="69"/>
      <c r="O387" s="69"/>
    </row>
    <row r="388" spans="1:15" s="146" customFormat="1" ht="30" customHeight="1">
      <c r="A388" s="116"/>
      <c r="B388" s="104">
        <v>323</v>
      </c>
      <c r="C388" s="105" t="s">
        <v>358</v>
      </c>
      <c r="D388" s="69">
        <v>446000</v>
      </c>
      <c r="E388" s="69">
        <f t="shared" si="171"/>
        <v>671000</v>
      </c>
      <c r="F388" s="69">
        <v>26000</v>
      </c>
      <c r="G388" s="69">
        <v>405000</v>
      </c>
      <c r="H388" s="69">
        <v>50000</v>
      </c>
      <c r="I388" s="69">
        <v>110000</v>
      </c>
      <c r="J388" s="69">
        <v>0</v>
      </c>
      <c r="K388" s="69">
        <v>0</v>
      </c>
      <c r="L388" s="69">
        <v>0</v>
      </c>
      <c r="M388" s="69">
        <v>80000</v>
      </c>
      <c r="N388" s="69"/>
      <c r="O388" s="69"/>
    </row>
    <row r="389" spans="1:15" s="12" customFormat="1" ht="24" customHeight="1">
      <c r="A389" s="113" t="s">
        <v>81</v>
      </c>
      <c r="B389" s="196" t="s">
        <v>592</v>
      </c>
      <c r="C389" s="189"/>
      <c r="D389" s="15">
        <f aca="true" t="shared" si="174" ref="D389:O391">D390</f>
        <v>1100000</v>
      </c>
      <c r="E389" s="130">
        <f t="shared" si="171"/>
        <v>800000</v>
      </c>
      <c r="F389" s="15">
        <f t="shared" si="174"/>
        <v>0</v>
      </c>
      <c r="G389" s="15">
        <f t="shared" si="174"/>
        <v>600000</v>
      </c>
      <c r="H389" s="15">
        <f t="shared" si="174"/>
        <v>100000</v>
      </c>
      <c r="I389" s="15">
        <f t="shared" si="174"/>
        <v>100000</v>
      </c>
      <c r="J389" s="15">
        <f t="shared" si="174"/>
        <v>0</v>
      </c>
      <c r="K389" s="15">
        <f t="shared" si="174"/>
        <v>0</v>
      </c>
      <c r="L389" s="15">
        <f t="shared" si="174"/>
        <v>0</v>
      </c>
      <c r="M389" s="15">
        <f t="shared" si="174"/>
        <v>0</v>
      </c>
      <c r="N389" s="15">
        <f t="shared" si="174"/>
        <v>0</v>
      </c>
      <c r="O389" s="15">
        <f t="shared" si="174"/>
        <v>0</v>
      </c>
    </row>
    <row r="390" spans="1:15" s="12" customFormat="1" ht="21" customHeight="1">
      <c r="A390" s="115"/>
      <c r="B390" s="71">
        <v>4</v>
      </c>
      <c r="C390" s="72" t="s">
        <v>378</v>
      </c>
      <c r="D390" s="73">
        <f t="shared" si="174"/>
        <v>1100000</v>
      </c>
      <c r="E390" s="73">
        <f t="shared" si="171"/>
        <v>800000</v>
      </c>
      <c r="F390" s="73">
        <f t="shared" si="174"/>
        <v>0</v>
      </c>
      <c r="G390" s="73">
        <f t="shared" si="174"/>
        <v>600000</v>
      </c>
      <c r="H390" s="73">
        <f t="shared" si="174"/>
        <v>100000</v>
      </c>
      <c r="I390" s="73">
        <f t="shared" si="174"/>
        <v>100000</v>
      </c>
      <c r="J390" s="73">
        <f t="shared" si="174"/>
        <v>0</v>
      </c>
      <c r="K390" s="73">
        <f t="shared" si="174"/>
        <v>0</v>
      </c>
      <c r="L390" s="73">
        <f t="shared" si="174"/>
        <v>0</v>
      </c>
      <c r="M390" s="73">
        <f t="shared" si="174"/>
        <v>0</v>
      </c>
      <c r="N390" s="73">
        <f t="shared" si="174"/>
        <v>0</v>
      </c>
      <c r="O390" s="73">
        <f t="shared" si="174"/>
        <v>0</v>
      </c>
    </row>
    <row r="391" spans="1:15" s="12" customFormat="1" ht="18" customHeight="1">
      <c r="A391" s="115"/>
      <c r="B391" s="71">
        <v>45</v>
      </c>
      <c r="C391" s="72" t="s">
        <v>379</v>
      </c>
      <c r="D391" s="73">
        <f>D392</f>
        <v>1100000</v>
      </c>
      <c r="E391" s="73">
        <f t="shared" si="171"/>
        <v>800000</v>
      </c>
      <c r="F391" s="73">
        <f>F392</f>
        <v>0</v>
      </c>
      <c r="G391" s="73">
        <f t="shared" si="174"/>
        <v>600000</v>
      </c>
      <c r="H391" s="73">
        <f t="shared" si="174"/>
        <v>100000</v>
      </c>
      <c r="I391" s="73">
        <f t="shared" si="174"/>
        <v>100000</v>
      </c>
      <c r="J391" s="73">
        <f t="shared" si="174"/>
        <v>0</v>
      </c>
      <c r="K391" s="73">
        <f t="shared" si="174"/>
        <v>0</v>
      </c>
      <c r="L391" s="73">
        <f t="shared" si="174"/>
        <v>0</v>
      </c>
      <c r="M391" s="73">
        <f t="shared" si="174"/>
        <v>0</v>
      </c>
      <c r="N391" s="73">
        <v>0</v>
      </c>
      <c r="O391" s="73">
        <v>0</v>
      </c>
    </row>
    <row r="392" spans="1:15" s="107" customFormat="1" ht="14.25" customHeight="1">
      <c r="A392" s="116"/>
      <c r="B392" s="104">
        <v>451</v>
      </c>
      <c r="C392" s="105" t="s">
        <v>380</v>
      </c>
      <c r="D392" s="69">
        <v>1100000</v>
      </c>
      <c r="E392" s="69">
        <f t="shared" si="171"/>
        <v>800000</v>
      </c>
      <c r="F392" s="69">
        <v>0</v>
      </c>
      <c r="G392" s="69">
        <v>600000</v>
      </c>
      <c r="H392" s="69">
        <v>100000</v>
      </c>
      <c r="I392" s="69">
        <v>100000</v>
      </c>
      <c r="J392" s="69">
        <v>0</v>
      </c>
      <c r="K392" s="69">
        <v>0</v>
      </c>
      <c r="L392" s="69">
        <v>0</v>
      </c>
      <c r="M392" s="69">
        <v>0</v>
      </c>
      <c r="N392" s="69"/>
      <c r="O392" s="69"/>
    </row>
    <row r="393" spans="1:15" s="12" customFormat="1" ht="24" customHeight="1">
      <c r="A393" s="113" t="s">
        <v>81</v>
      </c>
      <c r="B393" s="188" t="s">
        <v>470</v>
      </c>
      <c r="C393" s="189"/>
      <c r="D393" s="15">
        <f>D394+D397</f>
        <v>0</v>
      </c>
      <c r="E393" s="135">
        <f t="shared" si="171"/>
        <v>40000</v>
      </c>
      <c r="F393" s="15">
        <f aca="true" t="shared" si="175" ref="F393:O393">F394+F397</f>
        <v>0</v>
      </c>
      <c r="G393" s="15">
        <f t="shared" si="175"/>
        <v>40000</v>
      </c>
      <c r="H393" s="15">
        <f t="shared" si="175"/>
        <v>0</v>
      </c>
      <c r="I393" s="15">
        <f t="shared" si="175"/>
        <v>0</v>
      </c>
      <c r="J393" s="15">
        <f t="shared" si="175"/>
        <v>0</v>
      </c>
      <c r="K393" s="15">
        <f t="shared" si="175"/>
        <v>0</v>
      </c>
      <c r="L393" s="15">
        <f t="shared" si="175"/>
        <v>0</v>
      </c>
      <c r="M393" s="15">
        <f t="shared" si="175"/>
        <v>0</v>
      </c>
      <c r="N393" s="15">
        <f t="shared" si="175"/>
        <v>80000</v>
      </c>
      <c r="O393" s="15">
        <f t="shared" si="175"/>
        <v>180000</v>
      </c>
    </row>
    <row r="394" spans="1:15" s="12" customFormat="1" ht="21" customHeight="1">
      <c r="A394" s="115"/>
      <c r="B394" s="71">
        <v>3</v>
      </c>
      <c r="C394" s="72" t="s">
        <v>3</v>
      </c>
      <c r="D394" s="73">
        <f>D395</f>
        <v>0</v>
      </c>
      <c r="E394" s="73">
        <f t="shared" si="171"/>
        <v>0</v>
      </c>
      <c r="F394" s="73">
        <f>F395</f>
        <v>0</v>
      </c>
      <c r="G394" s="73">
        <f aca="true" t="shared" si="176" ref="G394:M394">G395</f>
        <v>0</v>
      </c>
      <c r="H394" s="73">
        <f t="shared" si="176"/>
        <v>0</v>
      </c>
      <c r="I394" s="73">
        <f t="shared" si="176"/>
        <v>0</v>
      </c>
      <c r="J394" s="73">
        <f t="shared" si="176"/>
        <v>0</v>
      </c>
      <c r="K394" s="73">
        <f t="shared" si="176"/>
        <v>0</v>
      </c>
      <c r="L394" s="73">
        <f t="shared" si="176"/>
        <v>0</v>
      </c>
      <c r="M394" s="73">
        <f t="shared" si="176"/>
        <v>0</v>
      </c>
      <c r="N394" s="73">
        <f>N395</f>
        <v>30000</v>
      </c>
      <c r="O394" s="73">
        <f>O395</f>
        <v>30000</v>
      </c>
    </row>
    <row r="395" spans="1:15" s="12" customFormat="1" ht="18" customHeight="1">
      <c r="A395" s="115"/>
      <c r="B395" s="71">
        <v>32</v>
      </c>
      <c r="C395" s="72" t="s">
        <v>11</v>
      </c>
      <c r="D395" s="73">
        <f>D396</f>
        <v>0</v>
      </c>
      <c r="E395" s="73">
        <f t="shared" si="171"/>
        <v>0</v>
      </c>
      <c r="F395" s="73">
        <f>F396</f>
        <v>0</v>
      </c>
      <c r="G395" s="73">
        <f aca="true" t="shared" si="177" ref="G395:M395">G396</f>
        <v>0</v>
      </c>
      <c r="H395" s="73">
        <f t="shared" si="177"/>
        <v>0</v>
      </c>
      <c r="I395" s="73">
        <f t="shared" si="177"/>
        <v>0</v>
      </c>
      <c r="J395" s="73">
        <f t="shared" si="177"/>
        <v>0</v>
      </c>
      <c r="K395" s="73">
        <f t="shared" si="177"/>
        <v>0</v>
      </c>
      <c r="L395" s="73">
        <f t="shared" si="177"/>
        <v>0</v>
      </c>
      <c r="M395" s="73">
        <f t="shared" si="177"/>
        <v>0</v>
      </c>
      <c r="N395" s="73">
        <v>30000</v>
      </c>
      <c r="O395" s="73">
        <v>30000</v>
      </c>
    </row>
    <row r="396" spans="1:15" s="107" customFormat="1" ht="14.25" customHeight="1">
      <c r="A396" s="116"/>
      <c r="B396" s="104">
        <v>322</v>
      </c>
      <c r="C396" s="105" t="s">
        <v>351</v>
      </c>
      <c r="D396" s="69">
        <v>0</v>
      </c>
      <c r="E396" s="69">
        <f t="shared" si="171"/>
        <v>0</v>
      </c>
      <c r="F396" s="69">
        <v>0</v>
      </c>
      <c r="G396" s="69">
        <v>0</v>
      </c>
      <c r="H396" s="69">
        <v>0</v>
      </c>
      <c r="I396" s="67">
        <v>0</v>
      </c>
      <c r="J396" s="67">
        <v>0</v>
      </c>
      <c r="K396" s="67">
        <v>0</v>
      </c>
      <c r="L396" s="67">
        <v>0</v>
      </c>
      <c r="M396" s="67">
        <v>0</v>
      </c>
      <c r="N396" s="69"/>
      <c r="O396" s="69"/>
    </row>
    <row r="397" spans="1:15" s="12" customFormat="1" ht="19.5" customHeight="1">
      <c r="A397" s="115"/>
      <c r="B397" s="71">
        <v>4</v>
      </c>
      <c r="C397" s="72" t="s">
        <v>378</v>
      </c>
      <c r="D397" s="73">
        <f>D398</f>
        <v>0</v>
      </c>
      <c r="E397" s="73">
        <f t="shared" si="171"/>
        <v>40000</v>
      </c>
      <c r="F397" s="73">
        <f>F398</f>
        <v>0</v>
      </c>
      <c r="G397" s="73">
        <f aca="true" t="shared" si="178" ref="G397:O397">G398</f>
        <v>40000</v>
      </c>
      <c r="H397" s="73">
        <f t="shared" si="178"/>
        <v>0</v>
      </c>
      <c r="I397" s="73">
        <f t="shared" si="178"/>
        <v>0</v>
      </c>
      <c r="J397" s="73">
        <f t="shared" si="178"/>
        <v>0</v>
      </c>
      <c r="K397" s="73">
        <f t="shared" si="178"/>
        <v>0</v>
      </c>
      <c r="L397" s="73">
        <f t="shared" si="178"/>
        <v>0</v>
      </c>
      <c r="M397" s="73">
        <f t="shared" si="178"/>
        <v>0</v>
      </c>
      <c r="N397" s="73">
        <f t="shared" si="178"/>
        <v>50000</v>
      </c>
      <c r="O397" s="73">
        <f t="shared" si="178"/>
        <v>150000</v>
      </c>
    </row>
    <row r="398" spans="1:15" s="12" customFormat="1" ht="18" customHeight="1">
      <c r="A398" s="115"/>
      <c r="B398" s="71">
        <v>42</v>
      </c>
      <c r="C398" s="71" t="s">
        <v>381</v>
      </c>
      <c r="D398" s="73">
        <f>D399</f>
        <v>0</v>
      </c>
      <c r="E398" s="73">
        <f t="shared" si="171"/>
        <v>40000</v>
      </c>
      <c r="F398" s="73">
        <f>F399</f>
        <v>0</v>
      </c>
      <c r="G398" s="73">
        <f aca="true" t="shared" si="179" ref="G398:M398">G399</f>
        <v>40000</v>
      </c>
      <c r="H398" s="73">
        <f t="shared" si="179"/>
        <v>0</v>
      </c>
      <c r="I398" s="73">
        <f t="shared" si="179"/>
        <v>0</v>
      </c>
      <c r="J398" s="73">
        <f t="shared" si="179"/>
        <v>0</v>
      </c>
      <c r="K398" s="73">
        <f t="shared" si="179"/>
        <v>0</v>
      </c>
      <c r="L398" s="73">
        <f t="shared" si="179"/>
        <v>0</v>
      </c>
      <c r="M398" s="73">
        <f t="shared" si="179"/>
        <v>0</v>
      </c>
      <c r="N398" s="73">
        <v>50000</v>
      </c>
      <c r="O398" s="73">
        <v>150000</v>
      </c>
    </row>
    <row r="399" spans="1:15" s="107" customFormat="1" ht="14.25" customHeight="1">
      <c r="A399" s="116"/>
      <c r="B399" s="104" t="s">
        <v>104</v>
      </c>
      <c r="C399" s="105" t="s">
        <v>354</v>
      </c>
      <c r="D399" s="69">
        <v>0</v>
      </c>
      <c r="E399" s="69">
        <f>SUM(F399:M399)</f>
        <v>40000</v>
      </c>
      <c r="F399" s="69">
        <v>0</v>
      </c>
      <c r="G399" s="69">
        <v>40000</v>
      </c>
      <c r="H399" s="69">
        <v>0</v>
      </c>
      <c r="I399" s="69">
        <v>0</v>
      </c>
      <c r="J399" s="69">
        <v>0</v>
      </c>
      <c r="K399" s="69">
        <v>0</v>
      </c>
      <c r="L399" s="69">
        <v>0</v>
      </c>
      <c r="M399" s="69">
        <v>0</v>
      </c>
      <c r="N399" s="69"/>
      <c r="O399" s="69"/>
    </row>
    <row r="400" spans="1:15" s="12" customFormat="1" ht="24" customHeight="1">
      <c r="A400" s="113" t="s">
        <v>81</v>
      </c>
      <c r="B400" s="188" t="s">
        <v>471</v>
      </c>
      <c r="C400" s="189"/>
      <c r="D400" s="15">
        <f>D401</f>
        <v>491000</v>
      </c>
      <c r="E400" s="130">
        <f>SUM(F400:M400)</f>
        <v>600000</v>
      </c>
      <c r="F400" s="15">
        <f aca="true" t="shared" si="180" ref="F400:O401">F401</f>
        <v>0</v>
      </c>
      <c r="G400" s="15">
        <f t="shared" si="180"/>
        <v>550000</v>
      </c>
      <c r="H400" s="15">
        <f t="shared" si="180"/>
        <v>0</v>
      </c>
      <c r="I400" s="15">
        <f t="shared" si="180"/>
        <v>50000</v>
      </c>
      <c r="J400" s="15">
        <f t="shared" si="180"/>
        <v>0</v>
      </c>
      <c r="K400" s="15">
        <f t="shared" si="180"/>
        <v>0</v>
      </c>
      <c r="L400" s="15">
        <f t="shared" si="180"/>
        <v>0</v>
      </c>
      <c r="M400" s="15">
        <f t="shared" si="180"/>
        <v>0</v>
      </c>
      <c r="N400" s="15">
        <f t="shared" si="180"/>
        <v>50000</v>
      </c>
      <c r="O400" s="15">
        <f t="shared" si="180"/>
        <v>50000</v>
      </c>
    </row>
    <row r="401" spans="1:15" s="12" customFormat="1" ht="20.25" customHeight="1">
      <c r="A401" s="115"/>
      <c r="B401" s="71">
        <v>4</v>
      </c>
      <c r="C401" s="72" t="s">
        <v>378</v>
      </c>
      <c r="D401" s="73">
        <f>D402</f>
        <v>491000</v>
      </c>
      <c r="E401" s="73">
        <f>SUM(F401:M401)</f>
        <v>600000</v>
      </c>
      <c r="F401" s="73">
        <f t="shared" si="180"/>
        <v>0</v>
      </c>
      <c r="G401" s="73">
        <f t="shared" si="180"/>
        <v>550000</v>
      </c>
      <c r="H401" s="73">
        <f t="shared" si="180"/>
        <v>0</v>
      </c>
      <c r="I401" s="73">
        <f t="shared" si="180"/>
        <v>50000</v>
      </c>
      <c r="J401" s="73">
        <f t="shared" si="180"/>
        <v>0</v>
      </c>
      <c r="K401" s="73">
        <f t="shared" si="180"/>
        <v>0</v>
      </c>
      <c r="L401" s="73">
        <f t="shared" si="180"/>
        <v>0</v>
      </c>
      <c r="M401" s="73">
        <f t="shared" si="180"/>
        <v>0</v>
      </c>
      <c r="N401" s="73">
        <f t="shared" si="180"/>
        <v>50000</v>
      </c>
      <c r="O401" s="73">
        <f t="shared" si="180"/>
        <v>50000</v>
      </c>
    </row>
    <row r="402" spans="1:15" s="12" customFormat="1" ht="18" customHeight="1">
      <c r="A402" s="115"/>
      <c r="B402" s="71">
        <v>45</v>
      </c>
      <c r="C402" s="72" t="s">
        <v>379</v>
      </c>
      <c r="D402" s="73">
        <f>D403</f>
        <v>491000</v>
      </c>
      <c r="E402" s="73">
        <f>SUM(F402:M402)</f>
        <v>600000</v>
      </c>
      <c r="F402" s="73">
        <f aca="true" t="shared" si="181" ref="F402:M402">F403</f>
        <v>0</v>
      </c>
      <c r="G402" s="73">
        <f t="shared" si="181"/>
        <v>550000</v>
      </c>
      <c r="H402" s="73">
        <f t="shared" si="181"/>
        <v>0</v>
      </c>
      <c r="I402" s="73">
        <f t="shared" si="181"/>
        <v>50000</v>
      </c>
      <c r="J402" s="73">
        <f t="shared" si="181"/>
        <v>0</v>
      </c>
      <c r="K402" s="73">
        <f t="shared" si="181"/>
        <v>0</v>
      </c>
      <c r="L402" s="73">
        <f t="shared" si="181"/>
        <v>0</v>
      </c>
      <c r="M402" s="73">
        <f t="shared" si="181"/>
        <v>0</v>
      </c>
      <c r="N402" s="73">
        <v>50000</v>
      </c>
      <c r="O402" s="73">
        <v>50000</v>
      </c>
    </row>
    <row r="403" spans="1:15" s="107" customFormat="1" ht="14.25" customHeight="1">
      <c r="A403" s="116"/>
      <c r="B403" s="104">
        <v>451</v>
      </c>
      <c r="C403" s="105" t="s">
        <v>380</v>
      </c>
      <c r="D403" s="69">
        <v>491000</v>
      </c>
      <c r="E403" s="69">
        <f>SUM(F403:M403)</f>
        <v>600000</v>
      </c>
      <c r="F403" s="69">
        <v>0</v>
      </c>
      <c r="G403" s="69">
        <v>550000</v>
      </c>
      <c r="H403" s="69">
        <v>0</v>
      </c>
      <c r="I403" s="69">
        <v>50000</v>
      </c>
      <c r="J403" s="69">
        <v>0</v>
      </c>
      <c r="K403" s="69">
        <v>0</v>
      </c>
      <c r="L403" s="69">
        <v>0</v>
      </c>
      <c r="M403" s="69">
        <v>0</v>
      </c>
      <c r="N403" s="69"/>
      <c r="O403" s="69"/>
    </row>
    <row r="404" spans="1:15" s="12" customFormat="1" ht="24" customHeight="1">
      <c r="A404" s="113" t="s">
        <v>81</v>
      </c>
      <c r="B404" s="188" t="s">
        <v>472</v>
      </c>
      <c r="C404" s="189"/>
      <c r="D404" s="15">
        <f>D405+D415</f>
        <v>0</v>
      </c>
      <c r="E404" s="130">
        <f aca="true" t="shared" si="182" ref="E404:E421">SUM(F404:M404)</f>
        <v>0</v>
      </c>
      <c r="F404" s="15">
        <f aca="true" t="shared" si="183" ref="F404:O404">F405+F415</f>
        <v>0</v>
      </c>
      <c r="G404" s="15">
        <f t="shared" si="183"/>
        <v>0</v>
      </c>
      <c r="H404" s="15">
        <f t="shared" si="183"/>
        <v>0</v>
      </c>
      <c r="I404" s="15">
        <f t="shared" si="183"/>
        <v>0</v>
      </c>
      <c r="J404" s="15">
        <f t="shared" si="183"/>
        <v>0</v>
      </c>
      <c r="K404" s="15">
        <f t="shared" si="183"/>
        <v>0</v>
      </c>
      <c r="L404" s="15">
        <f t="shared" si="183"/>
        <v>0</v>
      </c>
      <c r="M404" s="15">
        <f t="shared" si="183"/>
        <v>0</v>
      </c>
      <c r="N404" s="15">
        <f t="shared" si="183"/>
        <v>0</v>
      </c>
      <c r="O404" s="15">
        <f t="shared" si="183"/>
        <v>0</v>
      </c>
    </row>
    <row r="405" spans="1:15" s="12" customFormat="1" ht="20.25" customHeight="1">
      <c r="A405" s="115"/>
      <c r="B405" s="71">
        <v>3</v>
      </c>
      <c r="C405" s="72" t="s">
        <v>3</v>
      </c>
      <c r="D405" s="73">
        <f>D412+D406</f>
        <v>0</v>
      </c>
      <c r="E405" s="73">
        <f t="shared" si="182"/>
        <v>0</v>
      </c>
      <c r="F405" s="73">
        <f aca="true" t="shared" si="184" ref="F405:O405">F412+F406</f>
        <v>0</v>
      </c>
      <c r="G405" s="73">
        <f t="shared" si="184"/>
        <v>0</v>
      </c>
      <c r="H405" s="73">
        <f t="shared" si="184"/>
        <v>0</v>
      </c>
      <c r="I405" s="73">
        <f t="shared" si="184"/>
        <v>0</v>
      </c>
      <c r="J405" s="73">
        <f t="shared" si="184"/>
        <v>0</v>
      </c>
      <c r="K405" s="73">
        <f t="shared" si="184"/>
        <v>0</v>
      </c>
      <c r="L405" s="73">
        <f t="shared" si="184"/>
        <v>0</v>
      </c>
      <c r="M405" s="73">
        <f t="shared" si="184"/>
        <v>0</v>
      </c>
      <c r="N405" s="73">
        <f t="shared" si="184"/>
        <v>0</v>
      </c>
      <c r="O405" s="73">
        <f t="shared" si="184"/>
        <v>0</v>
      </c>
    </row>
    <row r="406" spans="1:15" s="12" customFormat="1" ht="18" customHeight="1">
      <c r="A406" s="115"/>
      <c r="B406" s="71">
        <v>31</v>
      </c>
      <c r="C406" s="72" t="s">
        <v>10</v>
      </c>
      <c r="D406" s="73">
        <f>D407+D408</f>
        <v>0</v>
      </c>
      <c r="E406" s="74">
        <f t="shared" si="182"/>
        <v>0</v>
      </c>
      <c r="F406" s="73">
        <f>F407+F408</f>
        <v>0</v>
      </c>
      <c r="G406" s="73">
        <f aca="true" t="shared" si="185" ref="G406:M406">G407+G408</f>
        <v>0</v>
      </c>
      <c r="H406" s="73">
        <f t="shared" si="185"/>
        <v>0</v>
      </c>
      <c r="I406" s="73">
        <f t="shared" si="185"/>
        <v>0</v>
      </c>
      <c r="J406" s="73">
        <f t="shared" si="185"/>
        <v>0</v>
      </c>
      <c r="K406" s="73">
        <f t="shared" si="185"/>
        <v>0</v>
      </c>
      <c r="L406" s="73">
        <f t="shared" si="185"/>
        <v>0</v>
      </c>
      <c r="M406" s="73">
        <f t="shared" si="185"/>
        <v>0</v>
      </c>
      <c r="N406" s="73">
        <v>0</v>
      </c>
      <c r="O406" s="73">
        <v>0</v>
      </c>
    </row>
    <row r="407" spans="1:15" s="107" customFormat="1" ht="15" customHeight="1">
      <c r="A407" s="116"/>
      <c r="B407" s="104">
        <v>311</v>
      </c>
      <c r="C407" s="105" t="s">
        <v>347</v>
      </c>
      <c r="D407" s="69">
        <v>0</v>
      </c>
      <c r="E407" s="106">
        <f t="shared" si="182"/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/>
      <c r="O407" s="69"/>
    </row>
    <row r="408" spans="1:15" s="107" customFormat="1" ht="15" customHeight="1">
      <c r="A408" s="116"/>
      <c r="B408" s="104">
        <v>313</v>
      </c>
      <c r="C408" s="105" t="s">
        <v>349</v>
      </c>
      <c r="D408" s="69">
        <v>0</v>
      </c>
      <c r="E408" s="106">
        <f t="shared" si="182"/>
        <v>0</v>
      </c>
      <c r="F408" s="69">
        <v>0</v>
      </c>
      <c r="G408" s="69">
        <v>0</v>
      </c>
      <c r="H408" s="69">
        <v>0</v>
      </c>
      <c r="I408" s="69">
        <v>0</v>
      </c>
      <c r="J408" s="67">
        <v>0</v>
      </c>
      <c r="K408" s="67">
        <v>0</v>
      </c>
      <c r="L408" s="67">
        <v>0</v>
      </c>
      <c r="M408" s="67">
        <v>0</v>
      </c>
      <c r="N408" s="69"/>
      <c r="O408" s="69"/>
    </row>
    <row r="409" spans="1:15" s="143" customFormat="1" ht="22.5" customHeight="1">
      <c r="A409" s="186" t="s">
        <v>19</v>
      </c>
      <c r="B409" s="186" t="s">
        <v>232</v>
      </c>
      <c r="C409" s="187" t="s">
        <v>32</v>
      </c>
      <c r="D409" s="186" t="s">
        <v>722</v>
      </c>
      <c r="E409" s="197" t="s">
        <v>723</v>
      </c>
      <c r="F409" s="187" t="s">
        <v>724</v>
      </c>
      <c r="G409" s="187"/>
      <c r="H409" s="187"/>
      <c r="I409" s="187"/>
      <c r="J409" s="187"/>
      <c r="K409" s="187"/>
      <c r="L409" s="187"/>
      <c r="M409" s="187"/>
      <c r="N409" s="186" t="s">
        <v>627</v>
      </c>
      <c r="O409" s="186" t="s">
        <v>727</v>
      </c>
    </row>
    <row r="410" spans="1:15" s="144" customFormat="1" ht="35.25" customHeight="1">
      <c r="A410" s="187"/>
      <c r="B410" s="187"/>
      <c r="C410" s="187"/>
      <c r="D410" s="187"/>
      <c r="E410" s="198"/>
      <c r="F410" s="62" t="s">
        <v>164</v>
      </c>
      <c r="G410" s="62" t="s">
        <v>20</v>
      </c>
      <c r="H410" s="166" t="s">
        <v>168</v>
      </c>
      <c r="I410" s="62" t="s">
        <v>165</v>
      </c>
      <c r="J410" s="62" t="s">
        <v>21</v>
      </c>
      <c r="K410" s="165" t="s">
        <v>725</v>
      </c>
      <c r="L410" s="62" t="s">
        <v>726</v>
      </c>
      <c r="M410" s="62" t="s">
        <v>272</v>
      </c>
      <c r="N410" s="186"/>
      <c r="O410" s="186"/>
    </row>
    <row r="411" spans="1:15" s="144" customFormat="1" ht="10.5" customHeight="1">
      <c r="A411" s="63">
        <v>1</v>
      </c>
      <c r="B411" s="63">
        <v>2</v>
      </c>
      <c r="C411" s="63">
        <v>3</v>
      </c>
      <c r="D411" s="63">
        <v>4</v>
      </c>
      <c r="E411" s="63">
        <v>5</v>
      </c>
      <c r="F411" s="63">
        <v>6</v>
      </c>
      <c r="G411" s="63">
        <v>7</v>
      </c>
      <c r="H411" s="63">
        <v>8</v>
      </c>
      <c r="I411" s="63">
        <v>9</v>
      </c>
      <c r="J411" s="63">
        <v>10</v>
      </c>
      <c r="K411" s="63">
        <v>11</v>
      </c>
      <c r="L411" s="63">
        <v>12</v>
      </c>
      <c r="M411" s="63">
        <v>13</v>
      </c>
      <c r="N411" s="63">
        <v>14</v>
      </c>
      <c r="O411" s="63">
        <v>15</v>
      </c>
    </row>
    <row r="412" spans="1:15" s="12" customFormat="1" ht="18" customHeight="1">
      <c r="A412" s="115"/>
      <c r="B412" s="71">
        <v>32</v>
      </c>
      <c r="C412" s="72" t="s">
        <v>11</v>
      </c>
      <c r="D412" s="73">
        <f>D414+D413</f>
        <v>0</v>
      </c>
      <c r="E412" s="73">
        <f t="shared" si="182"/>
        <v>0</v>
      </c>
      <c r="F412" s="73">
        <f>F414+F413</f>
        <v>0</v>
      </c>
      <c r="G412" s="73">
        <f aca="true" t="shared" si="186" ref="G412:M412">G414+G413</f>
        <v>0</v>
      </c>
      <c r="H412" s="73">
        <f t="shared" si="186"/>
        <v>0</v>
      </c>
      <c r="I412" s="73">
        <f t="shared" si="186"/>
        <v>0</v>
      </c>
      <c r="J412" s="73">
        <f t="shared" si="186"/>
        <v>0</v>
      </c>
      <c r="K412" s="73">
        <f t="shared" si="186"/>
        <v>0</v>
      </c>
      <c r="L412" s="73">
        <f t="shared" si="186"/>
        <v>0</v>
      </c>
      <c r="M412" s="73">
        <f t="shared" si="186"/>
        <v>0</v>
      </c>
      <c r="N412" s="73">
        <v>0</v>
      </c>
      <c r="O412" s="73">
        <v>0</v>
      </c>
    </row>
    <row r="413" spans="1:15" s="107" customFormat="1" ht="15" customHeight="1">
      <c r="A413" s="116"/>
      <c r="B413" s="104">
        <v>321</v>
      </c>
      <c r="C413" s="105" t="s">
        <v>350</v>
      </c>
      <c r="D413" s="69">
        <v>0</v>
      </c>
      <c r="E413" s="106">
        <f t="shared" si="182"/>
        <v>0</v>
      </c>
      <c r="F413" s="69">
        <v>0</v>
      </c>
      <c r="G413" s="69">
        <v>0</v>
      </c>
      <c r="H413" s="69">
        <v>0</v>
      </c>
      <c r="I413" s="67">
        <v>0</v>
      </c>
      <c r="J413" s="67">
        <v>0</v>
      </c>
      <c r="K413" s="67">
        <v>0</v>
      </c>
      <c r="L413" s="67">
        <v>0</v>
      </c>
      <c r="M413" s="67">
        <v>0</v>
      </c>
      <c r="N413" s="69"/>
      <c r="O413" s="69"/>
    </row>
    <row r="414" spans="1:15" s="107" customFormat="1" ht="14.25" customHeight="1">
      <c r="A414" s="116"/>
      <c r="B414" s="104" t="s">
        <v>28</v>
      </c>
      <c r="C414" s="105" t="s">
        <v>358</v>
      </c>
      <c r="D414" s="69">
        <v>0</v>
      </c>
      <c r="E414" s="69">
        <f t="shared" si="182"/>
        <v>0</v>
      </c>
      <c r="F414" s="69">
        <v>0</v>
      </c>
      <c r="G414" s="69">
        <v>0</v>
      </c>
      <c r="H414" s="69">
        <v>0</v>
      </c>
      <c r="I414" s="69">
        <v>0</v>
      </c>
      <c r="J414" s="67">
        <v>0</v>
      </c>
      <c r="K414" s="67">
        <v>0</v>
      </c>
      <c r="L414" s="67">
        <v>0</v>
      </c>
      <c r="M414" s="67">
        <v>0</v>
      </c>
      <c r="N414" s="69"/>
      <c r="O414" s="69"/>
    </row>
    <row r="415" spans="1:15" s="12" customFormat="1" ht="19.5" customHeight="1">
      <c r="A415" s="115"/>
      <c r="B415" s="71">
        <v>4</v>
      </c>
      <c r="C415" s="72" t="s">
        <v>378</v>
      </c>
      <c r="D415" s="73">
        <f>D416</f>
        <v>0</v>
      </c>
      <c r="E415" s="73">
        <f t="shared" si="182"/>
        <v>0</v>
      </c>
      <c r="F415" s="73">
        <f aca="true" t="shared" si="187" ref="F415:O415">F416</f>
        <v>0</v>
      </c>
      <c r="G415" s="73">
        <f t="shared" si="187"/>
        <v>0</v>
      </c>
      <c r="H415" s="73">
        <f t="shared" si="187"/>
        <v>0</v>
      </c>
      <c r="I415" s="73">
        <f t="shared" si="187"/>
        <v>0</v>
      </c>
      <c r="J415" s="73">
        <f t="shared" si="187"/>
        <v>0</v>
      </c>
      <c r="K415" s="73">
        <f t="shared" si="187"/>
        <v>0</v>
      </c>
      <c r="L415" s="73">
        <f t="shared" si="187"/>
        <v>0</v>
      </c>
      <c r="M415" s="73">
        <f t="shared" si="187"/>
        <v>0</v>
      </c>
      <c r="N415" s="73">
        <f t="shared" si="187"/>
        <v>0</v>
      </c>
      <c r="O415" s="73">
        <f t="shared" si="187"/>
        <v>0</v>
      </c>
    </row>
    <row r="416" spans="1:15" s="12" customFormat="1" ht="18" customHeight="1">
      <c r="A416" s="115"/>
      <c r="B416" s="71">
        <v>45</v>
      </c>
      <c r="C416" s="72" t="s">
        <v>379</v>
      </c>
      <c r="D416" s="73">
        <f>D417</f>
        <v>0</v>
      </c>
      <c r="E416" s="73">
        <f t="shared" si="182"/>
        <v>0</v>
      </c>
      <c r="F416" s="73">
        <f aca="true" t="shared" si="188" ref="F416:M416">F417</f>
        <v>0</v>
      </c>
      <c r="G416" s="73">
        <f t="shared" si="188"/>
        <v>0</v>
      </c>
      <c r="H416" s="73">
        <f t="shared" si="188"/>
        <v>0</v>
      </c>
      <c r="I416" s="73">
        <f t="shared" si="188"/>
        <v>0</v>
      </c>
      <c r="J416" s="73">
        <f t="shared" si="188"/>
        <v>0</v>
      </c>
      <c r="K416" s="73">
        <f t="shared" si="188"/>
        <v>0</v>
      </c>
      <c r="L416" s="73">
        <f t="shared" si="188"/>
        <v>0</v>
      </c>
      <c r="M416" s="73">
        <f t="shared" si="188"/>
        <v>0</v>
      </c>
      <c r="N416" s="73">
        <v>0</v>
      </c>
      <c r="O416" s="73">
        <v>0</v>
      </c>
    </row>
    <row r="417" spans="1:15" s="107" customFormat="1" ht="14.25" customHeight="1">
      <c r="A417" s="116"/>
      <c r="B417" s="104">
        <v>451</v>
      </c>
      <c r="C417" s="105" t="s">
        <v>380</v>
      </c>
      <c r="D417" s="69">
        <v>0</v>
      </c>
      <c r="E417" s="69">
        <f t="shared" si="182"/>
        <v>0</v>
      </c>
      <c r="F417" s="69">
        <v>0</v>
      </c>
      <c r="G417" s="69">
        <v>0</v>
      </c>
      <c r="H417" s="69">
        <v>0</v>
      </c>
      <c r="I417" s="69">
        <v>0</v>
      </c>
      <c r="J417" s="69">
        <v>0</v>
      </c>
      <c r="K417" s="69">
        <v>0</v>
      </c>
      <c r="L417" s="69">
        <v>0</v>
      </c>
      <c r="M417" s="69">
        <v>0</v>
      </c>
      <c r="N417" s="69"/>
      <c r="O417" s="69"/>
    </row>
    <row r="418" spans="1:15" s="12" customFormat="1" ht="24" customHeight="1">
      <c r="A418" s="113" t="s">
        <v>81</v>
      </c>
      <c r="B418" s="196" t="s">
        <v>647</v>
      </c>
      <c r="C418" s="189"/>
      <c r="D418" s="15">
        <f>D419</f>
        <v>2670000</v>
      </c>
      <c r="E418" s="130">
        <f t="shared" si="182"/>
        <v>670000</v>
      </c>
      <c r="F418" s="15">
        <f aca="true" t="shared" si="189" ref="F418:O420">F419</f>
        <v>0</v>
      </c>
      <c r="G418" s="15">
        <f t="shared" si="189"/>
        <v>70000</v>
      </c>
      <c r="H418" s="15">
        <f t="shared" si="189"/>
        <v>100000</v>
      </c>
      <c r="I418" s="15">
        <f t="shared" si="189"/>
        <v>0</v>
      </c>
      <c r="J418" s="15">
        <f t="shared" si="189"/>
        <v>0</v>
      </c>
      <c r="K418" s="15">
        <f t="shared" si="189"/>
        <v>0</v>
      </c>
      <c r="L418" s="15">
        <f t="shared" si="189"/>
        <v>0</v>
      </c>
      <c r="M418" s="15">
        <f t="shared" si="189"/>
        <v>500000</v>
      </c>
      <c r="N418" s="15">
        <f t="shared" si="189"/>
        <v>0</v>
      </c>
      <c r="O418" s="15">
        <f t="shared" si="189"/>
        <v>0</v>
      </c>
    </row>
    <row r="419" spans="1:15" s="12" customFormat="1" ht="20.25" customHeight="1">
      <c r="A419" s="115"/>
      <c r="B419" s="71">
        <v>4</v>
      </c>
      <c r="C419" s="72" t="s">
        <v>378</v>
      </c>
      <c r="D419" s="73">
        <f>D420</f>
        <v>2670000</v>
      </c>
      <c r="E419" s="73">
        <f t="shared" si="182"/>
        <v>670000</v>
      </c>
      <c r="F419" s="73">
        <f t="shared" si="189"/>
        <v>0</v>
      </c>
      <c r="G419" s="73">
        <f t="shared" si="189"/>
        <v>70000</v>
      </c>
      <c r="H419" s="73">
        <f t="shared" si="189"/>
        <v>100000</v>
      </c>
      <c r="I419" s="73">
        <f t="shared" si="189"/>
        <v>0</v>
      </c>
      <c r="J419" s="73">
        <f t="shared" si="189"/>
        <v>0</v>
      </c>
      <c r="K419" s="73">
        <f t="shared" si="189"/>
        <v>0</v>
      </c>
      <c r="L419" s="73">
        <f t="shared" si="189"/>
        <v>0</v>
      </c>
      <c r="M419" s="73">
        <f t="shared" si="189"/>
        <v>500000</v>
      </c>
      <c r="N419" s="73">
        <f t="shared" si="189"/>
        <v>0</v>
      </c>
      <c r="O419" s="73">
        <f t="shared" si="189"/>
        <v>0</v>
      </c>
    </row>
    <row r="420" spans="1:15" s="12" customFormat="1" ht="18" customHeight="1">
      <c r="A420" s="115"/>
      <c r="B420" s="71">
        <v>45</v>
      </c>
      <c r="C420" s="72" t="s">
        <v>379</v>
      </c>
      <c r="D420" s="73">
        <f>D421</f>
        <v>2670000</v>
      </c>
      <c r="E420" s="73">
        <f t="shared" si="182"/>
        <v>670000</v>
      </c>
      <c r="F420" s="73">
        <f t="shared" si="189"/>
        <v>0</v>
      </c>
      <c r="G420" s="73">
        <f t="shared" si="189"/>
        <v>70000</v>
      </c>
      <c r="H420" s="73">
        <f t="shared" si="189"/>
        <v>100000</v>
      </c>
      <c r="I420" s="73">
        <f t="shared" si="189"/>
        <v>0</v>
      </c>
      <c r="J420" s="73">
        <f t="shared" si="189"/>
        <v>0</v>
      </c>
      <c r="K420" s="73">
        <f t="shared" si="189"/>
        <v>0</v>
      </c>
      <c r="L420" s="73">
        <f t="shared" si="189"/>
        <v>0</v>
      </c>
      <c r="M420" s="73">
        <f t="shared" si="189"/>
        <v>500000</v>
      </c>
      <c r="N420" s="73">
        <v>0</v>
      </c>
      <c r="O420" s="73">
        <v>0</v>
      </c>
    </row>
    <row r="421" spans="1:15" s="107" customFormat="1" ht="14.25" customHeight="1">
      <c r="A421" s="116"/>
      <c r="B421" s="104">
        <v>451</v>
      </c>
      <c r="C421" s="105" t="s">
        <v>380</v>
      </c>
      <c r="D421" s="69">
        <v>2670000</v>
      </c>
      <c r="E421" s="69">
        <f t="shared" si="182"/>
        <v>670000</v>
      </c>
      <c r="F421" s="69">
        <v>0</v>
      </c>
      <c r="G421" s="69">
        <v>70000</v>
      </c>
      <c r="H421" s="69">
        <v>100000</v>
      </c>
      <c r="I421" s="69">
        <v>0</v>
      </c>
      <c r="J421" s="69">
        <v>0</v>
      </c>
      <c r="K421" s="69">
        <v>0</v>
      </c>
      <c r="L421" s="69">
        <v>0</v>
      </c>
      <c r="M421" s="69">
        <v>500000</v>
      </c>
      <c r="N421" s="69"/>
      <c r="O421" s="69"/>
    </row>
    <row r="422" spans="1:15" s="12" customFormat="1" ht="30" customHeight="1">
      <c r="A422" s="125"/>
      <c r="B422" s="213" t="s">
        <v>473</v>
      </c>
      <c r="C422" s="214"/>
      <c r="D422" s="16">
        <f aca="true" t="shared" si="190" ref="D422:O422">D423</f>
        <v>80000</v>
      </c>
      <c r="E422" s="16">
        <f>SUM(F422:M422)</f>
        <v>80000</v>
      </c>
      <c r="F422" s="16">
        <f t="shared" si="190"/>
        <v>80000</v>
      </c>
      <c r="G422" s="16">
        <f t="shared" si="190"/>
        <v>0</v>
      </c>
      <c r="H422" s="16">
        <f t="shared" si="190"/>
        <v>0</v>
      </c>
      <c r="I422" s="16">
        <f t="shared" si="190"/>
        <v>0</v>
      </c>
      <c r="J422" s="16">
        <f t="shared" si="190"/>
        <v>0</v>
      </c>
      <c r="K422" s="16">
        <f t="shared" si="190"/>
        <v>0</v>
      </c>
      <c r="L422" s="16">
        <f t="shared" si="190"/>
        <v>0</v>
      </c>
      <c r="M422" s="16">
        <f t="shared" si="190"/>
        <v>0</v>
      </c>
      <c r="N422" s="16">
        <f t="shared" si="190"/>
        <v>100000</v>
      </c>
      <c r="O422" s="16">
        <f t="shared" si="190"/>
        <v>120000</v>
      </c>
    </row>
    <row r="423" spans="1:15" s="12" customFormat="1" ht="24.75" customHeight="1">
      <c r="A423" s="113" t="s">
        <v>82</v>
      </c>
      <c r="B423" s="188" t="s">
        <v>474</v>
      </c>
      <c r="C423" s="189"/>
      <c r="D423" s="15">
        <f>D424</f>
        <v>80000</v>
      </c>
      <c r="E423" s="130">
        <f>SUM(F423:M423)</f>
        <v>80000</v>
      </c>
      <c r="F423" s="15">
        <f>F424</f>
        <v>80000</v>
      </c>
      <c r="G423" s="15">
        <f aca="true" t="shared" si="191" ref="G423:M425">G424</f>
        <v>0</v>
      </c>
      <c r="H423" s="15">
        <f t="shared" si="191"/>
        <v>0</v>
      </c>
      <c r="I423" s="15">
        <f t="shared" si="191"/>
        <v>0</v>
      </c>
      <c r="J423" s="15">
        <f t="shared" si="191"/>
        <v>0</v>
      </c>
      <c r="K423" s="15">
        <f t="shared" si="191"/>
        <v>0</v>
      </c>
      <c r="L423" s="15">
        <f t="shared" si="191"/>
        <v>0</v>
      </c>
      <c r="M423" s="15">
        <f t="shared" si="191"/>
        <v>0</v>
      </c>
      <c r="N423" s="15">
        <f>N424</f>
        <v>100000</v>
      </c>
      <c r="O423" s="15">
        <f>O424</f>
        <v>120000</v>
      </c>
    </row>
    <row r="424" spans="1:15" s="12" customFormat="1" ht="21" customHeight="1">
      <c r="A424" s="115"/>
      <c r="B424" s="71">
        <v>3</v>
      </c>
      <c r="C424" s="72" t="s">
        <v>3</v>
      </c>
      <c r="D424" s="73">
        <f>D425</f>
        <v>80000</v>
      </c>
      <c r="E424" s="73">
        <f>SUM(F424:M424)</f>
        <v>80000</v>
      </c>
      <c r="F424" s="73">
        <f>F425</f>
        <v>80000</v>
      </c>
      <c r="G424" s="73">
        <f t="shared" si="191"/>
        <v>0</v>
      </c>
      <c r="H424" s="73">
        <f t="shared" si="191"/>
        <v>0</v>
      </c>
      <c r="I424" s="73">
        <f t="shared" si="191"/>
        <v>0</v>
      </c>
      <c r="J424" s="73">
        <f t="shared" si="191"/>
        <v>0</v>
      </c>
      <c r="K424" s="73">
        <f t="shared" si="191"/>
        <v>0</v>
      </c>
      <c r="L424" s="73">
        <f t="shared" si="191"/>
        <v>0</v>
      </c>
      <c r="M424" s="73">
        <f t="shared" si="191"/>
        <v>0</v>
      </c>
      <c r="N424" s="73">
        <f>N425</f>
        <v>100000</v>
      </c>
      <c r="O424" s="73">
        <f>O425</f>
        <v>120000</v>
      </c>
    </row>
    <row r="425" spans="1:15" s="12" customFormat="1" ht="18" customHeight="1">
      <c r="A425" s="115"/>
      <c r="B425" s="71">
        <v>38</v>
      </c>
      <c r="C425" s="72" t="s">
        <v>363</v>
      </c>
      <c r="D425" s="73">
        <f>D426</f>
        <v>80000</v>
      </c>
      <c r="E425" s="73">
        <f>SUM(F425:M425)</f>
        <v>80000</v>
      </c>
      <c r="F425" s="73">
        <f>F426</f>
        <v>80000</v>
      </c>
      <c r="G425" s="73">
        <f t="shared" si="191"/>
        <v>0</v>
      </c>
      <c r="H425" s="73">
        <f t="shared" si="191"/>
        <v>0</v>
      </c>
      <c r="I425" s="73">
        <f t="shared" si="191"/>
        <v>0</v>
      </c>
      <c r="J425" s="73">
        <f t="shared" si="191"/>
        <v>0</v>
      </c>
      <c r="K425" s="73">
        <f t="shared" si="191"/>
        <v>0</v>
      </c>
      <c r="L425" s="73">
        <f t="shared" si="191"/>
        <v>0</v>
      </c>
      <c r="M425" s="73">
        <f t="shared" si="191"/>
        <v>0</v>
      </c>
      <c r="N425" s="73">
        <v>100000</v>
      </c>
      <c r="O425" s="73">
        <v>120000</v>
      </c>
    </row>
    <row r="426" spans="1:15" s="107" customFormat="1" ht="15" customHeight="1">
      <c r="A426" s="116"/>
      <c r="B426" s="104">
        <v>381</v>
      </c>
      <c r="C426" s="105" t="s">
        <v>364</v>
      </c>
      <c r="D426" s="69">
        <v>80000</v>
      </c>
      <c r="E426" s="69">
        <f>SUM(F426:M426)</f>
        <v>80000</v>
      </c>
      <c r="F426" s="69">
        <v>80000</v>
      </c>
      <c r="G426" s="69">
        <v>0</v>
      </c>
      <c r="H426" s="69">
        <v>0</v>
      </c>
      <c r="I426" s="69">
        <v>0</v>
      </c>
      <c r="J426" s="69">
        <v>0</v>
      </c>
      <c r="K426" s="69">
        <v>0</v>
      </c>
      <c r="L426" s="69">
        <v>0</v>
      </c>
      <c r="M426" s="69">
        <v>0</v>
      </c>
      <c r="N426" s="69"/>
      <c r="O426" s="69"/>
    </row>
    <row r="427" spans="1:15" s="12" customFormat="1" ht="30" customHeight="1">
      <c r="A427" s="124"/>
      <c r="B427" s="199" t="s">
        <v>475</v>
      </c>
      <c r="C427" s="200"/>
      <c r="D427" s="16">
        <f>D428+D432</f>
        <v>165000</v>
      </c>
      <c r="E427" s="16">
        <f aca="true" t="shared" si="192" ref="E427:E443">SUM(F427:M427)</f>
        <v>165000</v>
      </c>
      <c r="F427" s="16">
        <f>F428+F432</f>
        <v>165000</v>
      </c>
      <c r="G427" s="16">
        <f aca="true" t="shared" si="193" ref="G427:O427">G428+G432</f>
        <v>0</v>
      </c>
      <c r="H427" s="16">
        <f t="shared" si="193"/>
        <v>0</v>
      </c>
      <c r="I427" s="16">
        <f t="shared" si="193"/>
        <v>0</v>
      </c>
      <c r="J427" s="16">
        <f t="shared" si="193"/>
        <v>0</v>
      </c>
      <c r="K427" s="16">
        <f t="shared" si="193"/>
        <v>0</v>
      </c>
      <c r="L427" s="16">
        <f t="shared" si="193"/>
        <v>0</v>
      </c>
      <c r="M427" s="16">
        <f t="shared" si="193"/>
        <v>0</v>
      </c>
      <c r="N427" s="16">
        <f t="shared" si="193"/>
        <v>180000</v>
      </c>
      <c r="O427" s="16">
        <f t="shared" si="193"/>
        <v>200000</v>
      </c>
    </row>
    <row r="428" spans="1:15" s="12" customFormat="1" ht="24.75" customHeight="1">
      <c r="A428" s="113" t="s">
        <v>64</v>
      </c>
      <c r="B428" s="188" t="s">
        <v>476</v>
      </c>
      <c r="C428" s="189"/>
      <c r="D428" s="15">
        <f>D429</f>
        <v>100000</v>
      </c>
      <c r="E428" s="130">
        <f t="shared" si="192"/>
        <v>100000</v>
      </c>
      <c r="F428" s="15">
        <f>F429</f>
        <v>100000</v>
      </c>
      <c r="G428" s="15">
        <f aca="true" t="shared" si="194" ref="G428:M434">G429</f>
        <v>0</v>
      </c>
      <c r="H428" s="15">
        <f t="shared" si="194"/>
        <v>0</v>
      </c>
      <c r="I428" s="15">
        <f t="shared" si="194"/>
        <v>0</v>
      </c>
      <c r="J428" s="15">
        <f t="shared" si="194"/>
        <v>0</v>
      </c>
      <c r="K428" s="15">
        <f t="shared" si="194"/>
        <v>0</v>
      </c>
      <c r="L428" s="15">
        <f t="shared" si="194"/>
        <v>0</v>
      </c>
      <c r="M428" s="15">
        <f t="shared" si="194"/>
        <v>0</v>
      </c>
      <c r="N428" s="15">
        <f>N429</f>
        <v>100000</v>
      </c>
      <c r="O428" s="15">
        <f>O429</f>
        <v>100000</v>
      </c>
    </row>
    <row r="429" spans="1:15" s="12" customFormat="1" ht="21" customHeight="1">
      <c r="A429" s="115"/>
      <c r="B429" s="71">
        <v>3</v>
      </c>
      <c r="C429" s="72" t="s">
        <v>3</v>
      </c>
      <c r="D429" s="73">
        <f>D430</f>
        <v>100000</v>
      </c>
      <c r="E429" s="73">
        <f t="shared" si="192"/>
        <v>100000</v>
      </c>
      <c r="F429" s="73">
        <f>F430</f>
        <v>100000</v>
      </c>
      <c r="G429" s="73">
        <f t="shared" si="194"/>
        <v>0</v>
      </c>
      <c r="H429" s="73">
        <f t="shared" si="194"/>
        <v>0</v>
      </c>
      <c r="I429" s="73">
        <f t="shared" si="194"/>
        <v>0</v>
      </c>
      <c r="J429" s="73">
        <f t="shared" si="194"/>
        <v>0</v>
      </c>
      <c r="K429" s="73">
        <f t="shared" si="194"/>
        <v>0</v>
      </c>
      <c r="L429" s="73">
        <f t="shared" si="194"/>
        <v>0</v>
      </c>
      <c r="M429" s="73">
        <f t="shared" si="194"/>
        <v>0</v>
      </c>
      <c r="N429" s="73">
        <f>N430</f>
        <v>100000</v>
      </c>
      <c r="O429" s="73">
        <f>O430</f>
        <v>100000</v>
      </c>
    </row>
    <row r="430" spans="1:15" s="12" customFormat="1" ht="18" customHeight="1">
      <c r="A430" s="115"/>
      <c r="B430" s="71">
        <v>38</v>
      </c>
      <c r="C430" s="72" t="s">
        <v>363</v>
      </c>
      <c r="D430" s="73">
        <f>D431</f>
        <v>100000</v>
      </c>
      <c r="E430" s="73">
        <f t="shared" si="192"/>
        <v>100000</v>
      </c>
      <c r="F430" s="73">
        <f>F431</f>
        <v>100000</v>
      </c>
      <c r="G430" s="73">
        <f t="shared" si="194"/>
        <v>0</v>
      </c>
      <c r="H430" s="73">
        <f t="shared" si="194"/>
        <v>0</v>
      </c>
      <c r="I430" s="73">
        <f t="shared" si="194"/>
        <v>0</v>
      </c>
      <c r="J430" s="73">
        <f t="shared" si="194"/>
        <v>0</v>
      </c>
      <c r="K430" s="73">
        <f t="shared" si="194"/>
        <v>0</v>
      </c>
      <c r="L430" s="73">
        <f t="shared" si="194"/>
        <v>0</v>
      </c>
      <c r="M430" s="73">
        <f t="shared" si="194"/>
        <v>0</v>
      </c>
      <c r="N430" s="73">
        <v>100000</v>
      </c>
      <c r="O430" s="73">
        <v>100000</v>
      </c>
    </row>
    <row r="431" spans="1:15" s="107" customFormat="1" ht="15" customHeight="1">
      <c r="A431" s="116"/>
      <c r="B431" s="104">
        <v>381</v>
      </c>
      <c r="C431" s="105" t="s">
        <v>364</v>
      </c>
      <c r="D431" s="69">
        <v>100000</v>
      </c>
      <c r="E431" s="69">
        <f t="shared" si="192"/>
        <v>100000</v>
      </c>
      <c r="F431" s="69">
        <v>100000</v>
      </c>
      <c r="G431" s="69">
        <v>0</v>
      </c>
      <c r="H431" s="69">
        <v>0</v>
      </c>
      <c r="I431" s="69">
        <v>0</v>
      </c>
      <c r="J431" s="69">
        <v>0</v>
      </c>
      <c r="K431" s="69">
        <v>0</v>
      </c>
      <c r="L431" s="69">
        <v>0</v>
      </c>
      <c r="M431" s="69">
        <v>0</v>
      </c>
      <c r="N431" s="69"/>
      <c r="O431" s="69"/>
    </row>
    <row r="432" spans="1:15" s="12" customFormat="1" ht="24.75" customHeight="1">
      <c r="A432" s="113" t="s">
        <v>64</v>
      </c>
      <c r="B432" s="188" t="s">
        <v>477</v>
      </c>
      <c r="C432" s="189"/>
      <c r="D432" s="15">
        <f>D433</f>
        <v>65000</v>
      </c>
      <c r="E432" s="130">
        <f t="shared" si="192"/>
        <v>65000</v>
      </c>
      <c r="F432" s="15">
        <f>F433</f>
        <v>65000</v>
      </c>
      <c r="G432" s="15">
        <f t="shared" si="194"/>
        <v>0</v>
      </c>
      <c r="H432" s="15">
        <f t="shared" si="194"/>
        <v>0</v>
      </c>
      <c r="I432" s="15">
        <f t="shared" si="194"/>
        <v>0</v>
      </c>
      <c r="J432" s="15">
        <f t="shared" si="194"/>
        <v>0</v>
      </c>
      <c r="K432" s="15">
        <f t="shared" si="194"/>
        <v>0</v>
      </c>
      <c r="L432" s="15">
        <f t="shared" si="194"/>
        <v>0</v>
      </c>
      <c r="M432" s="15">
        <f t="shared" si="194"/>
        <v>0</v>
      </c>
      <c r="N432" s="15">
        <f>N433</f>
        <v>80000</v>
      </c>
      <c r="O432" s="15">
        <f>O433</f>
        <v>100000</v>
      </c>
    </row>
    <row r="433" spans="1:15" s="12" customFormat="1" ht="21" customHeight="1">
      <c r="A433" s="115"/>
      <c r="B433" s="71">
        <v>3</v>
      </c>
      <c r="C433" s="72" t="s">
        <v>3</v>
      </c>
      <c r="D433" s="73">
        <f>D434</f>
        <v>65000</v>
      </c>
      <c r="E433" s="73">
        <f t="shared" si="192"/>
        <v>65000</v>
      </c>
      <c r="F433" s="73">
        <f>F434</f>
        <v>65000</v>
      </c>
      <c r="G433" s="73">
        <f t="shared" si="194"/>
        <v>0</v>
      </c>
      <c r="H433" s="73">
        <f t="shared" si="194"/>
        <v>0</v>
      </c>
      <c r="I433" s="73">
        <f t="shared" si="194"/>
        <v>0</v>
      </c>
      <c r="J433" s="73">
        <f t="shared" si="194"/>
        <v>0</v>
      </c>
      <c r="K433" s="73">
        <f t="shared" si="194"/>
        <v>0</v>
      </c>
      <c r="L433" s="73">
        <f t="shared" si="194"/>
        <v>0</v>
      </c>
      <c r="M433" s="73">
        <f t="shared" si="194"/>
        <v>0</v>
      </c>
      <c r="N433" s="73">
        <f>N434</f>
        <v>80000</v>
      </c>
      <c r="O433" s="73">
        <f>O434</f>
        <v>100000</v>
      </c>
    </row>
    <row r="434" spans="1:15" s="12" customFormat="1" ht="18" customHeight="1">
      <c r="A434" s="115"/>
      <c r="B434" s="71">
        <v>38</v>
      </c>
      <c r="C434" s="72" t="s">
        <v>363</v>
      </c>
      <c r="D434" s="73">
        <f>D435</f>
        <v>65000</v>
      </c>
      <c r="E434" s="73">
        <f t="shared" si="192"/>
        <v>65000</v>
      </c>
      <c r="F434" s="73">
        <f>F435</f>
        <v>65000</v>
      </c>
      <c r="G434" s="73">
        <f t="shared" si="194"/>
        <v>0</v>
      </c>
      <c r="H434" s="73">
        <f t="shared" si="194"/>
        <v>0</v>
      </c>
      <c r="I434" s="73">
        <f t="shared" si="194"/>
        <v>0</v>
      </c>
      <c r="J434" s="73">
        <f t="shared" si="194"/>
        <v>0</v>
      </c>
      <c r="K434" s="73">
        <f t="shared" si="194"/>
        <v>0</v>
      </c>
      <c r="L434" s="73">
        <f t="shared" si="194"/>
        <v>0</v>
      </c>
      <c r="M434" s="73">
        <f t="shared" si="194"/>
        <v>0</v>
      </c>
      <c r="N434" s="73">
        <v>80000</v>
      </c>
      <c r="O434" s="73">
        <v>100000</v>
      </c>
    </row>
    <row r="435" spans="1:15" s="107" customFormat="1" ht="15" customHeight="1">
      <c r="A435" s="116"/>
      <c r="B435" s="104">
        <v>381</v>
      </c>
      <c r="C435" s="105" t="s">
        <v>364</v>
      </c>
      <c r="D435" s="69">
        <v>65000</v>
      </c>
      <c r="E435" s="69">
        <f t="shared" si="192"/>
        <v>65000</v>
      </c>
      <c r="F435" s="69">
        <v>65000</v>
      </c>
      <c r="G435" s="69">
        <v>0</v>
      </c>
      <c r="H435" s="69">
        <v>0</v>
      </c>
      <c r="I435" s="69">
        <v>0</v>
      </c>
      <c r="J435" s="69">
        <v>0</v>
      </c>
      <c r="K435" s="69">
        <v>0</v>
      </c>
      <c r="L435" s="69">
        <v>0</v>
      </c>
      <c r="M435" s="69">
        <v>0</v>
      </c>
      <c r="N435" s="69"/>
      <c r="O435" s="69"/>
    </row>
    <row r="436" spans="1:15" s="12" customFormat="1" ht="30" customHeight="1">
      <c r="A436" s="124"/>
      <c r="B436" s="199" t="s">
        <v>478</v>
      </c>
      <c r="C436" s="200"/>
      <c r="D436" s="16">
        <f>D437+D444+D448</f>
        <v>130000</v>
      </c>
      <c r="E436" s="16">
        <f t="shared" si="192"/>
        <v>120000</v>
      </c>
      <c r="F436" s="16">
        <f aca="true" t="shared" si="195" ref="F436:O436">F437+F444+F448</f>
        <v>120000</v>
      </c>
      <c r="G436" s="16">
        <f t="shared" si="195"/>
        <v>0</v>
      </c>
      <c r="H436" s="16">
        <f t="shared" si="195"/>
        <v>0</v>
      </c>
      <c r="I436" s="16">
        <f t="shared" si="195"/>
        <v>0</v>
      </c>
      <c r="J436" s="16">
        <f t="shared" si="195"/>
        <v>0</v>
      </c>
      <c r="K436" s="16">
        <f t="shared" si="195"/>
        <v>0</v>
      </c>
      <c r="L436" s="16">
        <f t="shared" si="195"/>
        <v>0</v>
      </c>
      <c r="M436" s="16">
        <f t="shared" si="195"/>
        <v>0</v>
      </c>
      <c r="N436" s="16">
        <f t="shared" si="195"/>
        <v>130000</v>
      </c>
      <c r="O436" s="16">
        <f t="shared" si="195"/>
        <v>150000</v>
      </c>
    </row>
    <row r="437" spans="1:15" s="12" customFormat="1" ht="24.75" customHeight="1">
      <c r="A437" s="113" t="s">
        <v>85</v>
      </c>
      <c r="B437" s="188" t="s">
        <v>479</v>
      </c>
      <c r="C437" s="189"/>
      <c r="D437" s="15">
        <f aca="true" t="shared" si="196" ref="D437:O437">D438</f>
        <v>75000</v>
      </c>
      <c r="E437" s="130">
        <f t="shared" si="192"/>
        <v>100000</v>
      </c>
      <c r="F437" s="15">
        <f t="shared" si="196"/>
        <v>100000</v>
      </c>
      <c r="G437" s="15">
        <f t="shared" si="196"/>
        <v>0</v>
      </c>
      <c r="H437" s="15">
        <f t="shared" si="196"/>
        <v>0</v>
      </c>
      <c r="I437" s="15">
        <f t="shared" si="196"/>
        <v>0</v>
      </c>
      <c r="J437" s="15">
        <f t="shared" si="196"/>
        <v>0</v>
      </c>
      <c r="K437" s="15">
        <f t="shared" si="196"/>
        <v>0</v>
      </c>
      <c r="L437" s="15">
        <f t="shared" si="196"/>
        <v>0</v>
      </c>
      <c r="M437" s="15">
        <f t="shared" si="196"/>
        <v>0</v>
      </c>
      <c r="N437" s="15">
        <f t="shared" si="196"/>
        <v>100000</v>
      </c>
      <c r="O437" s="15">
        <f t="shared" si="196"/>
        <v>100000</v>
      </c>
    </row>
    <row r="438" spans="1:15" s="12" customFormat="1" ht="21" customHeight="1">
      <c r="A438" s="115"/>
      <c r="B438" s="71">
        <v>3</v>
      </c>
      <c r="C438" s="72" t="s">
        <v>3</v>
      </c>
      <c r="D438" s="73">
        <f>D439</f>
        <v>75000</v>
      </c>
      <c r="E438" s="73">
        <f t="shared" si="192"/>
        <v>100000</v>
      </c>
      <c r="F438" s="73">
        <f>F439</f>
        <v>100000</v>
      </c>
      <c r="G438" s="73">
        <f aca="true" t="shared" si="197" ref="G438:M438">G439</f>
        <v>0</v>
      </c>
      <c r="H438" s="73">
        <f t="shared" si="197"/>
        <v>0</v>
      </c>
      <c r="I438" s="73">
        <f t="shared" si="197"/>
        <v>0</v>
      </c>
      <c r="J438" s="73">
        <f t="shared" si="197"/>
        <v>0</v>
      </c>
      <c r="K438" s="73">
        <f t="shared" si="197"/>
        <v>0</v>
      </c>
      <c r="L438" s="73">
        <f t="shared" si="197"/>
        <v>0</v>
      </c>
      <c r="M438" s="73">
        <f t="shared" si="197"/>
        <v>0</v>
      </c>
      <c r="N438" s="73">
        <f>N439</f>
        <v>100000</v>
      </c>
      <c r="O438" s="73">
        <f>O439</f>
        <v>100000</v>
      </c>
    </row>
    <row r="439" spans="1:15" s="12" customFormat="1" ht="18" customHeight="1">
      <c r="A439" s="115"/>
      <c r="B439" s="71" t="s">
        <v>204</v>
      </c>
      <c r="C439" s="72" t="s">
        <v>376</v>
      </c>
      <c r="D439" s="73">
        <f>D443</f>
        <v>75000</v>
      </c>
      <c r="E439" s="73">
        <f t="shared" si="192"/>
        <v>100000</v>
      </c>
      <c r="F439" s="73">
        <f aca="true" t="shared" si="198" ref="F439:M439">F443</f>
        <v>100000</v>
      </c>
      <c r="G439" s="73">
        <f t="shared" si="198"/>
        <v>0</v>
      </c>
      <c r="H439" s="73">
        <f t="shared" si="198"/>
        <v>0</v>
      </c>
      <c r="I439" s="73">
        <f t="shared" si="198"/>
        <v>0</v>
      </c>
      <c r="J439" s="73">
        <f t="shared" si="198"/>
        <v>0</v>
      </c>
      <c r="K439" s="73">
        <f t="shared" si="198"/>
        <v>0</v>
      </c>
      <c r="L439" s="73">
        <f t="shared" si="198"/>
        <v>0</v>
      </c>
      <c r="M439" s="73">
        <f t="shared" si="198"/>
        <v>0</v>
      </c>
      <c r="N439" s="73">
        <v>100000</v>
      </c>
      <c r="O439" s="73">
        <v>100000</v>
      </c>
    </row>
    <row r="440" spans="1:15" s="64" customFormat="1" ht="15" customHeight="1">
      <c r="A440" s="186" t="s">
        <v>19</v>
      </c>
      <c r="B440" s="186" t="s">
        <v>232</v>
      </c>
      <c r="C440" s="187" t="s">
        <v>32</v>
      </c>
      <c r="D440" s="186" t="s">
        <v>722</v>
      </c>
      <c r="E440" s="197" t="s">
        <v>723</v>
      </c>
      <c r="F440" s="187" t="s">
        <v>724</v>
      </c>
      <c r="G440" s="187"/>
      <c r="H440" s="187"/>
      <c r="I440" s="187"/>
      <c r="J440" s="187"/>
      <c r="K440" s="187"/>
      <c r="L440" s="187"/>
      <c r="M440" s="187"/>
      <c r="N440" s="186" t="s">
        <v>627</v>
      </c>
      <c r="O440" s="186" t="s">
        <v>727</v>
      </c>
    </row>
    <row r="441" spans="1:15" s="64" customFormat="1" ht="35.25" customHeight="1">
      <c r="A441" s="187"/>
      <c r="B441" s="187"/>
      <c r="C441" s="187"/>
      <c r="D441" s="187"/>
      <c r="E441" s="198"/>
      <c r="F441" s="62" t="s">
        <v>164</v>
      </c>
      <c r="G441" s="62" t="s">
        <v>20</v>
      </c>
      <c r="H441" s="166" t="s">
        <v>168</v>
      </c>
      <c r="I441" s="62" t="s">
        <v>165</v>
      </c>
      <c r="J441" s="62" t="s">
        <v>21</v>
      </c>
      <c r="K441" s="165" t="s">
        <v>725</v>
      </c>
      <c r="L441" s="62" t="s">
        <v>726</v>
      </c>
      <c r="M441" s="62" t="s">
        <v>272</v>
      </c>
      <c r="N441" s="186"/>
      <c r="O441" s="186"/>
    </row>
    <row r="442" spans="1:15" s="64" customFormat="1" ht="10.5" customHeight="1">
      <c r="A442" s="63">
        <v>1</v>
      </c>
      <c r="B442" s="63">
        <v>2</v>
      </c>
      <c r="C442" s="63">
        <v>3</v>
      </c>
      <c r="D442" s="63">
        <v>4</v>
      </c>
      <c r="E442" s="63">
        <v>5</v>
      </c>
      <c r="F442" s="63">
        <v>6</v>
      </c>
      <c r="G442" s="63">
        <v>7</v>
      </c>
      <c r="H442" s="63">
        <v>8</v>
      </c>
      <c r="I442" s="63">
        <v>9</v>
      </c>
      <c r="J442" s="63">
        <v>10</v>
      </c>
      <c r="K442" s="63">
        <v>11</v>
      </c>
      <c r="L442" s="63">
        <v>12</v>
      </c>
      <c r="M442" s="63">
        <v>13</v>
      </c>
      <c r="N442" s="63">
        <v>14</v>
      </c>
      <c r="O442" s="63">
        <v>15</v>
      </c>
    </row>
    <row r="443" spans="1:15" s="107" customFormat="1" ht="15" customHeight="1">
      <c r="A443" s="116"/>
      <c r="B443" s="104" t="s">
        <v>235</v>
      </c>
      <c r="C443" s="105" t="s">
        <v>377</v>
      </c>
      <c r="D443" s="69">
        <v>75000</v>
      </c>
      <c r="E443" s="69">
        <f t="shared" si="192"/>
        <v>100000</v>
      </c>
      <c r="F443" s="69">
        <v>100000</v>
      </c>
      <c r="G443" s="69">
        <v>0</v>
      </c>
      <c r="H443" s="69">
        <v>0</v>
      </c>
      <c r="I443" s="69">
        <v>0</v>
      </c>
      <c r="J443" s="69">
        <v>0</v>
      </c>
      <c r="K443" s="69">
        <v>0</v>
      </c>
      <c r="L443" s="69">
        <v>0</v>
      </c>
      <c r="M443" s="69">
        <v>0</v>
      </c>
      <c r="N443" s="69"/>
      <c r="O443" s="69"/>
    </row>
    <row r="444" spans="1:15" s="12" customFormat="1" ht="24.75" customHeight="1">
      <c r="A444" s="113" t="s">
        <v>402</v>
      </c>
      <c r="B444" s="188" t="s">
        <v>480</v>
      </c>
      <c r="C444" s="189"/>
      <c r="D444" s="15">
        <f>D445</f>
        <v>55000</v>
      </c>
      <c r="E444" s="15">
        <f aca="true" t="shared" si="199" ref="E444:E451">SUM(F444:M444)</f>
        <v>20000</v>
      </c>
      <c r="F444" s="15">
        <f aca="true" t="shared" si="200" ref="F444:O444">F445</f>
        <v>20000</v>
      </c>
      <c r="G444" s="15">
        <f t="shared" si="200"/>
        <v>0</v>
      </c>
      <c r="H444" s="15">
        <f t="shared" si="200"/>
        <v>0</v>
      </c>
      <c r="I444" s="15">
        <f t="shared" si="200"/>
        <v>0</v>
      </c>
      <c r="J444" s="15">
        <f t="shared" si="200"/>
        <v>0</v>
      </c>
      <c r="K444" s="15">
        <f t="shared" si="200"/>
        <v>0</v>
      </c>
      <c r="L444" s="15">
        <f t="shared" si="200"/>
        <v>0</v>
      </c>
      <c r="M444" s="15">
        <f t="shared" si="200"/>
        <v>0</v>
      </c>
      <c r="N444" s="15">
        <f t="shared" si="200"/>
        <v>30000</v>
      </c>
      <c r="O444" s="15">
        <f t="shared" si="200"/>
        <v>50000</v>
      </c>
    </row>
    <row r="445" spans="1:15" s="12" customFormat="1" ht="21" customHeight="1">
      <c r="A445" s="115"/>
      <c r="B445" s="71">
        <v>3</v>
      </c>
      <c r="C445" s="72" t="s">
        <v>3</v>
      </c>
      <c r="D445" s="73">
        <f>D446</f>
        <v>55000</v>
      </c>
      <c r="E445" s="134">
        <f t="shared" si="199"/>
        <v>20000</v>
      </c>
      <c r="F445" s="73">
        <f aca="true" t="shared" si="201" ref="F445:O445">F446</f>
        <v>20000</v>
      </c>
      <c r="G445" s="73">
        <f t="shared" si="201"/>
        <v>0</v>
      </c>
      <c r="H445" s="73">
        <f t="shared" si="201"/>
        <v>0</v>
      </c>
      <c r="I445" s="73">
        <f t="shared" si="201"/>
        <v>0</v>
      </c>
      <c r="J445" s="73">
        <f t="shared" si="201"/>
        <v>0</v>
      </c>
      <c r="K445" s="73">
        <f t="shared" si="201"/>
        <v>0</v>
      </c>
      <c r="L445" s="73">
        <f t="shared" si="201"/>
        <v>0</v>
      </c>
      <c r="M445" s="73">
        <f t="shared" si="201"/>
        <v>0</v>
      </c>
      <c r="N445" s="73">
        <f t="shared" si="201"/>
        <v>30000</v>
      </c>
      <c r="O445" s="73">
        <f t="shared" si="201"/>
        <v>50000</v>
      </c>
    </row>
    <row r="446" spans="1:15" s="12" customFormat="1" ht="18" customHeight="1">
      <c r="A446" s="115"/>
      <c r="B446" s="71" t="s">
        <v>204</v>
      </c>
      <c r="C446" s="72" t="s">
        <v>376</v>
      </c>
      <c r="D446" s="73">
        <f>D447</f>
        <v>55000</v>
      </c>
      <c r="E446" s="73">
        <f t="shared" si="199"/>
        <v>20000</v>
      </c>
      <c r="F446" s="73">
        <f aca="true" t="shared" si="202" ref="F446:M446">F447</f>
        <v>20000</v>
      </c>
      <c r="G446" s="73">
        <f t="shared" si="202"/>
        <v>0</v>
      </c>
      <c r="H446" s="73">
        <f t="shared" si="202"/>
        <v>0</v>
      </c>
      <c r="I446" s="73">
        <f t="shared" si="202"/>
        <v>0</v>
      </c>
      <c r="J446" s="73">
        <f t="shared" si="202"/>
        <v>0</v>
      </c>
      <c r="K446" s="73">
        <f t="shared" si="202"/>
        <v>0</v>
      </c>
      <c r="L446" s="73">
        <f t="shared" si="202"/>
        <v>0</v>
      </c>
      <c r="M446" s="73">
        <f t="shared" si="202"/>
        <v>0</v>
      </c>
      <c r="N446" s="73">
        <v>30000</v>
      </c>
      <c r="O446" s="73">
        <v>50000</v>
      </c>
    </row>
    <row r="447" spans="1:15" s="107" customFormat="1" ht="15" customHeight="1">
      <c r="A447" s="116"/>
      <c r="B447" s="104" t="s">
        <v>235</v>
      </c>
      <c r="C447" s="105" t="s">
        <v>377</v>
      </c>
      <c r="D447" s="69">
        <v>55000</v>
      </c>
      <c r="E447" s="69">
        <f t="shared" si="199"/>
        <v>20000</v>
      </c>
      <c r="F447" s="69">
        <v>20000</v>
      </c>
      <c r="G447" s="69">
        <v>0</v>
      </c>
      <c r="H447" s="69">
        <v>0</v>
      </c>
      <c r="I447" s="69">
        <v>0</v>
      </c>
      <c r="J447" s="69">
        <v>0</v>
      </c>
      <c r="K447" s="69">
        <v>0</v>
      </c>
      <c r="L447" s="69">
        <v>0</v>
      </c>
      <c r="M447" s="69">
        <v>0</v>
      </c>
      <c r="N447" s="69"/>
      <c r="O447" s="69"/>
    </row>
    <row r="448" spans="1:15" s="12" customFormat="1" ht="32.25" customHeight="1">
      <c r="A448" s="113" t="s">
        <v>402</v>
      </c>
      <c r="B448" s="188" t="s">
        <v>481</v>
      </c>
      <c r="C448" s="189"/>
      <c r="D448" s="15">
        <f aca="true" t="shared" si="203" ref="D448:O450">D449</f>
        <v>0</v>
      </c>
      <c r="E448" s="130">
        <f t="shared" si="199"/>
        <v>0</v>
      </c>
      <c r="F448" s="15">
        <f t="shared" si="203"/>
        <v>0</v>
      </c>
      <c r="G448" s="15">
        <f t="shared" si="203"/>
        <v>0</v>
      </c>
      <c r="H448" s="15">
        <f t="shared" si="203"/>
        <v>0</v>
      </c>
      <c r="I448" s="15">
        <f t="shared" si="203"/>
        <v>0</v>
      </c>
      <c r="J448" s="15">
        <f t="shared" si="203"/>
        <v>0</v>
      </c>
      <c r="K448" s="15">
        <f t="shared" si="203"/>
        <v>0</v>
      </c>
      <c r="L448" s="15">
        <f t="shared" si="203"/>
        <v>0</v>
      </c>
      <c r="M448" s="15">
        <f t="shared" si="203"/>
        <v>0</v>
      </c>
      <c r="N448" s="15">
        <f t="shared" si="203"/>
        <v>0</v>
      </c>
      <c r="O448" s="15">
        <f t="shared" si="203"/>
        <v>0</v>
      </c>
    </row>
    <row r="449" spans="1:15" s="12" customFormat="1" ht="21" customHeight="1">
      <c r="A449" s="115"/>
      <c r="B449" s="71" t="s">
        <v>182</v>
      </c>
      <c r="C449" s="71" t="s">
        <v>356</v>
      </c>
      <c r="D449" s="73">
        <f>D450</f>
        <v>0</v>
      </c>
      <c r="E449" s="73">
        <f t="shared" si="199"/>
        <v>0</v>
      </c>
      <c r="F449" s="73">
        <f>F450</f>
        <v>0</v>
      </c>
      <c r="G449" s="73">
        <f t="shared" si="203"/>
        <v>0</v>
      </c>
      <c r="H449" s="73">
        <f t="shared" si="203"/>
        <v>0</v>
      </c>
      <c r="I449" s="73">
        <f t="shared" si="203"/>
        <v>0</v>
      </c>
      <c r="J449" s="73">
        <f t="shared" si="203"/>
        <v>0</v>
      </c>
      <c r="K449" s="73">
        <f t="shared" si="203"/>
        <v>0</v>
      </c>
      <c r="L449" s="73">
        <f t="shared" si="203"/>
        <v>0</v>
      </c>
      <c r="M449" s="73">
        <f t="shared" si="203"/>
        <v>0</v>
      </c>
      <c r="N449" s="73">
        <f>N450</f>
        <v>0</v>
      </c>
      <c r="O449" s="73">
        <f>O450</f>
        <v>0</v>
      </c>
    </row>
    <row r="450" spans="1:15" s="12" customFormat="1" ht="18" customHeight="1">
      <c r="A450" s="115"/>
      <c r="B450" s="71" t="s">
        <v>192</v>
      </c>
      <c r="C450" s="71" t="s">
        <v>382</v>
      </c>
      <c r="D450" s="73">
        <f>D451</f>
        <v>0</v>
      </c>
      <c r="E450" s="73">
        <f t="shared" si="199"/>
        <v>0</v>
      </c>
      <c r="F450" s="73">
        <f>F451</f>
        <v>0</v>
      </c>
      <c r="G450" s="73">
        <f t="shared" si="203"/>
        <v>0</v>
      </c>
      <c r="H450" s="73">
        <f t="shared" si="203"/>
        <v>0</v>
      </c>
      <c r="I450" s="73">
        <f t="shared" si="203"/>
        <v>0</v>
      </c>
      <c r="J450" s="73">
        <f t="shared" si="203"/>
        <v>0</v>
      </c>
      <c r="K450" s="73">
        <f t="shared" si="203"/>
        <v>0</v>
      </c>
      <c r="L450" s="73">
        <f t="shared" si="203"/>
        <v>0</v>
      </c>
      <c r="M450" s="73">
        <f t="shared" si="203"/>
        <v>0</v>
      </c>
      <c r="N450" s="73">
        <v>0</v>
      </c>
      <c r="O450" s="73">
        <v>0</v>
      </c>
    </row>
    <row r="451" spans="1:15" s="146" customFormat="1" ht="22.5" customHeight="1">
      <c r="A451" s="116"/>
      <c r="B451" s="104" t="s">
        <v>105</v>
      </c>
      <c r="C451" s="104" t="s">
        <v>371</v>
      </c>
      <c r="D451" s="69">
        <v>0</v>
      </c>
      <c r="E451" s="69">
        <f t="shared" si="199"/>
        <v>0</v>
      </c>
      <c r="F451" s="69">
        <v>0</v>
      </c>
      <c r="G451" s="69">
        <v>0</v>
      </c>
      <c r="H451" s="69">
        <v>0</v>
      </c>
      <c r="I451" s="69">
        <v>0</v>
      </c>
      <c r="J451" s="69">
        <v>0</v>
      </c>
      <c r="K451" s="69">
        <v>0</v>
      </c>
      <c r="L451" s="69">
        <v>0</v>
      </c>
      <c r="M451" s="69">
        <v>0</v>
      </c>
      <c r="N451" s="69"/>
      <c r="O451" s="69"/>
    </row>
    <row r="452" spans="1:15" s="12" customFormat="1" ht="30" customHeight="1">
      <c r="A452" s="123"/>
      <c r="B452" s="199" t="s">
        <v>482</v>
      </c>
      <c r="C452" s="200"/>
      <c r="D452" s="16">
        <f>D453+D457+D461+D465+D469+D476+D480</f>
        <v>1065000</v>
      </c>
      <c r="E452" s="16">
        <f aca="true" t="shared" si="204" ref="E452:E457">SUM(F452:M452)</f>
        <v>1265000</v>
      </c>
      <c r="F452" s="16">
        <f aca="true" t="shared" si="205" ref="F452:M452">F453+F457+F461+F465+F469+F476+F480</f>
        <v>1260000</v>
      </c>
      <c r="G452" s="16">
        <f t="shared" si="205"/>
        <v>0</v>
      </c>
      <c r="H452" s="16">
        <f t="shared" si="205"/>
        <v>0</v>
      </c>
      <c r="I452" s="16">
        <f t="shared" si="205"/>
        <v>5000</v>
      </c>
      <c r="J452" s="16">
        <f t="shared" si="205"/>
        <v>0</v>
      </c>
      <c r="K452" s="16">
        <f t="shared" si="205"/>
        <v>0</v>
      </c>
      <c r="L452" s="16">
        <f t="shared" si="205"/>
        <v>0</v>
      </c>
      <c r="M452" s="16">
        <f t="shared" si="205"/>
        <v>0</v>
      </c>
      <c r="N452" s="16">
        <f>N453+N457+N461+N465+N469+N476+N480</f>
        <v>1090000</v>
      </c>
      <c r="O452" s="16">
        <f>O453+O457+O461+O465+O469+O476+O480</f>
        <v>1110000</v>
      </c>
    </row>
    <row r="453" spans="1:15" s="12" customFormat="1" ht="24.75" customHeight="1">
      <c r="A453" s="113" t="s">
        <v>392</v>
      </c>
      <c r="B453" s="188" t="s">
        <v>483</v>
      </c>
      <c r="C453" s="189"/>
      <c r="D453" s="15">
        <f>D454</f>
        <v>555000</v>
      </c>
      <c r="E453" s="130">
        <f t="shared" si="204"/>
        <v>755000</v>
      </c>
      <c r="F453" s="15">
        <f aca="true" t="shared" si="206" ref="F453:O454">F454</f>
        <v>755000</v>
      </c>
      <c r="G453" s="15">
        <f t="shared" si="206"/>
        <v>0</v>
      </c>
      <c r="H453" s="15">
        <f t="shared" si="206"/>
        <v>0</v>
      </c>
      <c r="I453" s="15">
        <f t="shared" si="206"/>
        <v>0</v>
      </c>
      <c r="J453" s="15">
        <f t="shared" si="206"/>
        <v>0</v>
      </c>
      <c r="K453" s="15">
        <f t="shared" si="206"/>
        <v>0</v>
      </c>
      <c r="L453" s="15">
        <f t="shared" si="206"/>
        <v>0</v>
      </c>
      <c r="M453" s="15">
        <f t="shared" si="206"/>
        <v>0</v>
      </c>
      <c r="N453" s="15">
        <f t="shared" si="206"/>
        <v>560000</v>
      </c>
      <c r="O453" s="15">
        <f t="shared" si="206"/>
        <v>570000</v>
      </c>
    </row>
    <row r="454" spans="1:15" s="12" customFormat="1" ht="21" customHeight="1">
      <c r="A454" s="115"/>
      <c r="B454" s="71">
        <v>3</v>
      </c>
      <c r="C454" s="71" t="s">
        <v>3</v>
      </c>
      <c r="D454" s="73">
        <f>D455</f>
        <v>555000</v>
      </c>
      <c r="E454" s="73">
        <f t="shared" si="204"/>
        <v>755000</v>
      </c>
      <c r="F454" s="73">
        <f>F455</f>
        <v>755000</v>
      </c>
      <c r="G454" s="73">
        <f t="shared" si="206"/>
        <v>0</v>
      </c>
      <c r="H454" s="73">
        <f t="shared" si="206"/>
        <v>0</v>
      </c>
      <c r="I454" s="73">
        <f t="shared" si="206"/>
        <v>0</v>
      </c>
      <c r="J454" s="73">
        <f t="shared" si="206"/>
        <v>0</v>
      </c>
      <c r="K454" s="73">
        <f t="shared" si="206"/>
        <v>0</v>
      </c>
      <c r="L454" s="73">
        <f t="shared" si="206"/>
        <v>0</v>
      </c>
      <c r="M454" s="73">
        <f t="shared" si="206"/>
        <v>0</v>
      </c>
      <c r="N454" s="73">
        <f t="shared" si="206"/>
        <v>560000</v>
      </c>
      <c r="O454" s="73">
        <f t="shared" si="206"/>
        <v>570000</v>
      </c>
    </row>
    <row r="455" spans="1:15" s="12" customFormat="1" ht="18" customHeight="1">
      <c r="A455" s="115"/>
      <c r="B455" s="71">
        <v>37</v>
      </c>
      <c r="C455" s="71" t="s">
        <v>383</v>
      </c>
      <c r="D455" s="73">
        <f>D456</f>
        <v>555000</v>
      </c>
      <c r="E455" s="73">
        <f t="shared" si="204"/>
        <v>755000</v>
      </c>
      <c r="F455" s="73">
        <f aca="true" t="shared" si="207" ref="F455:M455">F456</f>
        <v>755000</v>
      </c>
      <c r="G455" s="73">
        <f t="shared" si="207"/>
        <v>0</v>
      </c>
      <c r="H455" s="73">
        <f t="shared" si="207"/>
        <v>0</v>
      </c>
      <c r="I455" s="73">
        <f t="shared" si="207"/>
        <v>0</v>
      </c>
      <c r="J455" s="73">
        <f t="shared" si="207"/>
        <v>0</v>
      </c>
      <c r="K455" s="73">
        <f t="shared" si="207"/>
        <v>0</v>
      </c>
      <c r="L455" s="73">
        <f t="shared" si="207"/>
        <v>0</v>
      </c>
      <c r="M455" s="73">
        <f t="shared" si="207"/>
        <v>0</v>
      </c>
      <c r="N455" s="73">
        <v>560000</v>
      </c>
      <c r="O455" s="73">
        <v>570000</v>
      </c>
    </row>
    <row r="456" spans="1:15" s="107" customFormat="1" ht="15" customHeight="1">
      <c r="A456" s="116"/>
      <c r="B456" s="104">
        <v>372</v>
      </c>
      <c r="C456" s="104" t="s">
        <v>384</v>
      </c>
      <c r="D456" s="69">
        <v>555000</v>
      </c>
      <c r="E456" s="69">
        <f t="shared" si="204"/>
        <v>755000</v>
      </c>
      <c r="F456" s="69">
        <v>755000</v>
      </c>
      <c r="G456" s="69">
        <v>0</v>
      </c>
      <c r="H456" s="69">
        <v>0</v>
      </c>
      <c r="I456" s="69">
        <v>0</v>
      </c>
      <c r="J456" s="69">
        <v>0</v>
      </c>
      <c r="K456" s="69">
        <v>0</v>
      </c>
      <c r="L456" s="69">
        <v>0</v>
      </c>
      <c r="M456" s="69">
        <v>0</v>
      </c>
      <c r="N456" s="69"/>
      <c r="O456" s="69"/>
    </row>
    <row r="457" spans="1:15" s="12" customFormat="1" ht="24.75" customHeight="1">
      <c r="A457" s="113" t="s">
        <v>393</v>
      </c>
      <c r="B457" s="188" t="s">
        <v>484</v>
      </c>
      <c r="C457" s="189"/>
      <c r="D457" s="15">
        <f>D459</f>
        <v>40000</v>
      </c>
      <c r="E457" s="130">
        <f t="shared" si="204"/>
        <v>40000</v>
      </c>
      <c r="F457" s="15">
        <f aca="true" t="shared" si="208" ref="F457:O457">F459</f>
        <v>40000</v>
      </c>
      <c r="G457" s="15">
        <f t="shared" si="208"/>
        <v>0</v>
      </c>
      <c r="H457" s="15">
        <f t="shared" si="208"/>
        <v>0</v>
      </c>
      <c r="I457" s="15">
        <f t="shared" si="208"/>
        <v>0</v>
      </c>
      <c r="J457" s="15">
        <f t="shared" si="208"/>
        <v>0</v>
      </c>
      <c r="K457" s="15">
        <f t="shared" si="208"/>
        <v>0</v>
      </c>
      <c r="L457" s="15">
        <f t="shared" si="208"/>
        <v>0</v>
      </c>
      <c r="M457" s="15">
        <f t="shared" si="208"/>
        <v>0</v>
      </c>
      <c r="N457" s="15">
        <f t="shared" si="208"/>
        <v>40000</v>
      </c>
      <c r="O457" s="15">
        <f t="shared" si="208"/>
        <v>40000</v>
      </c>
    </row>
    <row r="458" spans="1:15" s="12" customFormat="1" ht="21" customHeight="1">
      <c r="A458" s="115"/>
      <c r="B458" s="71">
        <v>3</v>
      </c>
      <c r="C458" s="72" t="s">
        <v>3</v>
      </c>
      <c r="D458" s="73">
        <f>D459</f>
        <v>40000</v>
      </c>
      <c r="E458" s="73">
        <f aca="true" t="shared" si="209" ref="E458:E479">SUM(F458:M458)</f>
        <v>40000</v>
      </c>
      <c r="F458" s="73">
        <f>F459</f>
        <v>40000</v>
      </c>
      <c r="G458" s="73">
        <f aca="true" t="shared" si="210" ref="G458:O458">G459</f>
        <v>0</v>
      </c>
      <c r="H458" s="73">
        <f t="shared" si="210"/>
        <v>0</v>
      </c>
      <c r="I458" s="73">
        <f t="shared" si="210"/>
        <v>0</v>
      </c>
      <c r="J458" s="73">
        <f t="shared" si="210"/>
        <v>0</v>
      </c>
      <c r="K458" s="73">
        <f t="shared" si="210"/>
        <v>0</v>
      </c>
      <c r="L458" s="73">
        <f t="shared" si="210"/>
        <v>0</v>
      </c>
      <c r="M458" s="73">
        <f t="shared" si="210"/>
        <v>0</v>
      </c>
      <c r="N458" s="73">
        <f t="shared" si="210"/>
        <v>40000</v>
      </c>
      <c r="O458" s="73">
        <f t="shared" si="210"/>
        <v>40000</v>
      </c>
    </row>
    <row r="459" spans="1:15" s="12" customFormat="1" ht="18" customHeight="1">
      <c r="A459" s="115"/>
      <c r="B459" s="71" t="s">
        <v>204</v>
      </c>
      <c r="C459" s="72" t="s">
        <v>376</v>
      </c>
      <c r="D459" s="73">
        <f>D460</f>
        <v>40000</v>
      </c>
      <c r="E459" s="73">
        <f>SUM(F459:M459)</f>
        <v>40000</v>
      </c>
      <c r="F459" s="73">
        <f aca="true" t="shared" si="211" ref="F459:M459">F460</f>
        <v>40000</v>
      </c>
      <c r="G459" s="73">
        <f t="shared" si="211"/>
        <v>0</v>
      </c>
      <c r="H459" s="73">
        <f t="shared" si="211"/>
        <v>0</v>
      </c>
      <c r="I459" s="73">
        <f t="shared" si="211"/>
        <v>0</v>
      </c>
      <c r="J459" s="73">
        <f t="shared" si="211"/>
        <v>0</v>
      </c>
      <c r="K459" s="73">
        <f t="shared" si="211"/>
        <v>0</v>
      </c>
      <c r="L459" s="73">
        <f t="shared" si="211"/>
        <v>0</v>
      </c>
      <c r="M459" s="73">
        <f t="shared" si="211"/>
        <v>0</v>
      </c>
      <c r="N459" s="73">
        <v>40000</v>
      </c>
      <c r="O459" s="73">
        <v>40000</v>
      </c>
    </row>
    <row r="460" spans="1:15" s="107" customFormat="1" ht="15" customHeight="1">
      <c r="A460" s="116"/>
      <c r="B460" s="104" t="s">
        <v>205</v>
      </c>
      <c r="C460" s="104" t="s">
        <v>385</v>
      </c>
      <c r="D460" s="69">
        <v>40000</v>
      </c>
      <c r="E460" s="69">
        <f>SUM(F460:M460)</f>
        <v>40000</v>
      </c>
      <c r="F460" s="69">
        <v>40000</v>
      </c>
      <c r="G460" s="69">
        <v>0</v>
      </c>
      <c r="H460" s="69">
        <v>0</v>
      </c>
      <c r="I460" s="69">
        <v>0</v>
      </c>
      <c r="J460" s="69">
        <v>0</v>
      </c>
      <c r="K460" s="69">
        <v>0</v>
      </c>
      <c r="L460" s="69">
        <v>0</v>
      </c>
      <c r="M460" s="69">
        <v>0</v>
      </c>
      <c r="N460" s="69"/>
      <c r="O460" s="69"/>
    </row>
    <row r="461" spans="1:15" s="12" customFormat="1" ht="24.75" customHeight="1">
      <c r="A461" s="113" t="s">
        <v>393</v>
      </c>
      <c r="B461" s="188" t="s">
        <v>485</v>
      </c>
      <c r="C461" s="189"/>
      <c r="D461" s="15">
        <f>D462</f>
        <v>150000</v>
      </c>
      <c r="E461" s="130">
        <f>SUM(F461:M461)</f>
        <v>150000</v>
      </c>
      <c r="F461" s="15">
        <f>F462</f>
        <v>150000</v>
      </c>
      <c r="G461" s="15">
        <f aca="true" t="shared" si="212" ref="G461:O461">G462</f>
        <v>0</v>
      </c>
      <c r="H461" s="15">
        <f t="shared" si="212"/>
        <v>0</v>
      </c>
      <c r="I461" s="15">
        <f t="shared" si="212"/>
        <v>0</v>
      </c>
      <c r="J461" s="15">
        <f t="shared" si="212"/>
        <v>0</v>
      </c>
      <c r="K461" s="15">
        <f t="shared" si="212"/>
        <v>0</v>
      </c>
      <c r="L461" s="15">
        <f t="shared" si="212"/>
        <v>0</v>
      </c>
      <c r="M461" s="15">
        <f t="shared" si="212"/>
        <v>0</v>
      </c>
      <c r="N461" s="15">
        <f t="shared" si="212"/>
        <v>150000</v>
      </c>
      <c r="O461" s="15">
        <f t="shared" si="212"/>
        <v>150000</v>
      </c>
    </row>
    <row r="462" spans="1:15" s="12" customFormat="1" ht="21" customHeight="1">
      <c r="A462" s="115"/>
      <c r="B462" s="71">
        <v>3</v>
      </c>
      <c r="C462" s="71" t="s">
        <v>3</v>
      </c>
      <c r="D462" s="73">
        <f>D463</f>
        <v>150000</v>
      </c>
      <c r="E462" s="73">
        <f>SUM(F462:M462)</f>
        <v>150000</v>
      </c>
      <c r="F462" s="73">
        <f>F463</f>
        <v>150000</v>
      </c>
      <c r="G462" s="73">
        <f aca="true" t="shared" si="213" ref="G462:O462">G463</f>
        <v>0</v>
      </c>
      <c r="H462" s="73">
        <f t="shared" si="213"/>
        <v>0</v>
      </c>
      <c r="I462" s="73">
        <f t="shared" si="213"/>
        <v>0</v>
      </c>
      <c r="J462" s="73">
        <f t="shared" si="213"/>
        <v>0</v>
      </c>
      <c r="K462" s="73">
        <f t="shared" si="213"/>
        <v>0</v>
      </c>
      <c r="L462" s="73">
        <f t="shared" si="213"/>
        <v>0</v>
      </c>
      <c r="M462" s="73">
        <f t="shared" si="213"/>
        <v>0</v>
      </c>
      <c r="N462" s="73">
        <f t="shared" si="213"/>
        <v>150000</v>
      </c>
      <c r="O462" s="73">
        <f t="shared" si="213"/>
        <v>150000</v>
      </c>
    </row>
    <row r="463" spans="1:15" s="12" customFormat="1" ht="18" customHeight="1">
      <c r="A463" s="115"/>
      <c r="B463" s="71">
        <v>37</v>
      </c>
      <c r="C463" s="71" t="s">
        <v>383</v>
      </c>
      <c r="D463" s="73">
        <f>D464</f>
        <v>150000</v>
      </c>
      <c r="E463" s="73">
        <f t="shared" si="209"/>
        <v>150000</v>
      </c>
      <c r="F463" s="73">
        <f aca="true" t="shared" si="214" ref="F463:M463">F464</f>
        <v>150000</v>
      </c>
      <c r="G463" s="73">
        <f t="shared" si="214"/>
        <v>0</v>
      </c>
      <c r="H463" s="73">
        <f t="shared" si="214"/>
        <v>0</v>
      </c>
      <c r="I463" s="73">
        <f t="shared" si="214"/>
        <v>0</v>
      </c>
      <c r="J463" s="73">
        <f t="shared" si="214"/>
        <v>0</v>
      </c>
      <c r="K463" s="73">
        <f t="shared" si="214"/>
        <v>0</v>
      </c>
      <c r="L463" s="73">
        <f t="shared" si="214"/>
        <v>0</v>
      </c>
      <c r="M463" s="73">
        <f t="shared" si="214"/>
        <v>0</v>
      </c>
      <c r="N463" s="73">
        <v>150000</v>
      </c>
      <c r="O463" s="73">
        <v>150000</v>
      </c>
    </row>
    <row r="464" spans="1:15" s="107" customFormat="1" ht="15.75" customHeight="1">
      <c r="A464" s="116"/>
      <c r="B464" s="104">
        <v>372</v>
      </c>
      <c r="C464" s="104" t="s">
        <v>384</v>
      </c>
      <c r="D464" s="69">
        <v>150000</v>
      </c>
      <c r="E464" s="69">
        <f t="shared" si="209"/>
        <v>150000</v>
      </c>
      <c r="F464" s="69">
        <v>150000</v>
      </c>
      <c r="G464" s="69">
        <v>0</v>
      </c>
      <c r="H464" s="69">
        <v>0</v>
      </c>
      <c r="I464" s="69">
        <v>0</v>
      </c>
      <c r="J464" s="69">
        <v>0</v>
      </c>
      <c r="K464" s="69">
        <v>0</v>
      </c>
      <c r="L464" s="69">
        <v>0</v>
      </c>
      <c r="M464" s="69">
        <v>0</v>
      </c>
      <c r="N464" s="69"/>
      <c r="O464" s="69"/>
    </row>
    <row r="465" spans="1:15" s="12" customFormat="1" ht="24.75" customHeight="1">
      <c r="A465" s="113" t="s">
        <v>394</v>
      </c>
      <c r="B465" s="196" t="s">
        <v>643</v>
      </c>
      <c r="C465" s="189"/>
      <c r="D465" s="15">
        <f>D466</f>
        <v>60000</v>
      </c>
      <c r="E465" s="130">
        <f t="shared" si="209"/>
        <v>60000</v>
      </c>
      <c r="F465" s="15">
        <f>F466</f>
        <v>60000</v>
      </c>
      <c r="G465" s="15">
        <f aca="true" t="shared" si="215" ref="G465:M467">G466</f>
        <v>0</v>
      </c>
      <c r="H465" s="15">
        <f t="shared" si="215"/>
        <v>0</v>
      </c>
      <c r="I465" s="15">
        <f t="shared" si="215"/>
        <v>0</v>
      </c>
      <c r="J465" s="15">
        <f t="shared" si="215"/>
        <v>0</v>
      </c>
      <c r="K465" s="15">
        <f t="shared" si="215"/>
        <v>0</v>
      </c>
      <c r="L465" s="15">
        <f t="shared" si="215"/>
        <v>0</v>
      </c>
      <c r="M465" s="15">
        <f t="shared" si="215"/>
        <v>0</v>
      </c>
      <c r="N465" s="15">
        <f>N466</f>
        <v>75000</v>
      </c>
      <c r="O465" s="15">
        <f>O466</f>
        <v>85000</v>
      </c>
    </row>
    <row r="466" spans="1:15" s="12" customFormat="1" ht="21" customHeight="1">
      <c r="A466" s="115"/>
      <c r="B466" s="71">
        <v>3</v>
      </c>
      <c r="C466" s="72" t="s">
        <v>3</v>
      </c>
      <c r="D466" s="73">
        <f>D467</f>
        <v>60000</v>
      </c>
      <c r="E466" s="73">
        <f t="shared" si="209"/>
        <v>60000</v>
      </c>
      <c r="F466" s="73">
        <f>F467</f>
        <v>60000</v>
      </c>
      <c r="G466" s="73">
        <f t="shared" si="215"/>
        <v>0</v>
      </c>
      <c r="H466" s="73">
        <f t="shared" si="215"/>
        <v>0</v>
      </c>
      <c r="I466" s="73">
        <f t="shared" si="215"/>
        <v>0</v>
      </c>
      <c r="J466" s="73">
        <f t="shared" si="215"/>
        <v>0</v>
      </c>
      <c r="K466" s="73">
        <f t="shared" si="215"/>
        <v>0</v>
      </c>
      <c r="L466" s="73">
        <f t="shared" si="215"/>
        <v>0</v>
      </c>
      <c r="M466" s="73">
        <f t="shared" si="215"/>
        <v>0</v>
      </c>
      <c r="N466" s="73">
        <f>N467</f>
        <v>75000</v>
      </c>
      <c r="O466" s="73">
        <f>O467</f>
        <v>85000</v>
      </c>
    </row>
    <row r="467" spans="1:15" s="12" customFormat="1" ht="18" customHeight="1">
      <c r="A467" s="115"/>
      <c r="B467" s="71">
        <v>38</v>
      </c>
      <c r="C467" s="72" t="s">
        <v>363</v>
      </c>
      <c r="D467" s="73">
        <f>D468</f>
        <v>60000</v>
      </c>
      <c r="E467" s="73">
        <f t="shared" si="209"/>
        <v>60000</v>
      </c>
      <c r="F467" s="73">
        <f>F468</f>
        <v>60000</v>
      </c>
      <c r="G467" s="73">
        <f t="shared" si="215"/>
        <v>0</v>
      </c>
      <c r="H467" s="73">
        <f t="shared" si="215"/>
        <v>0</v>
      </c>
      <c r="I467" s="73">
        <f t="shared" si="215"/>
        <v>0</v>
      </c>
      <c r="J467" s="73">
        <f t="shared" si="215"/>
        <v>0</v>
      </c>
      <c r="K467" s="73">
        <f t="shared" si="215"/>
        <v>0</v>
      </c>
      <c r="L467" s="73">
        <f t="shared" si="215"/>
        <v>0</v>
      </c>
      <c r="M467" s="73">
        <f t="shared" si="215"/>
        <v>0</v>
      </c>
      <c r="N467" s="73">
        <v>75000</v>
      </c>
      <c r="O467" s="73">
        <v>85000</v>
      </c>
    </row>
    <row r="468" spans="1:15" s="107" customFormat="1" ht="15" customHeight="1">
      <c r="A468" s="116"/>
      <c r="B468" s="104">
        <v>381</v>
      </c>
      <c r="C468" s="105" t="s">
        <v>364</v>
      </c>
      <c r="D468" s="69">
        <v>60000</v>
      </c>
      <c r="E468" s="69">
        <f t="shared" si="209"/>
        <v>60000</v>
      </c>
      <c r="F468" s="69">
        <v>60000</v>
      </c>
      <c r="G468" s="69">
        <v>0</v>
      </c>
      <c r="H468" s="69">
        <v>0</v>
      </c>
      <c r="I468" s="69">
        <v>0</v>
      </c>
      <c r="J468" s="69">
        <v>0</v>
      </c>
      <c r="K468" s="69">
        <v>0</v>
      </c>
      <c r="L468" s="69">
        <v>0</v>
      </c>
      <c r="M468" s="69">
        <v>0</v>
      </c>
      <c r="N468" s="69"/>
      <c r="O468" s="69"/>
    </row>
    <row r="469" spans="1:15" s="12" customFormat="1" ht="24.75" customHeight="1">
      <c r="A469" s="113" t="s">
        <v>395</v>
      </c>
      <c r="B469" s="188" t="s">
        <v>486</v>
      </c>
      <c r="C469" s="189"/>
      <c r="D469" s="15">
        <f>D470</f>
        <v>5000</v>
      </c>
      <c r="E469" s="130">
        <f t="shared" si="209"/>
        <v>5000</v>
      </c>
      <c r="F469" s="15">
        <f aca="true" t="shared" si="216" ref="F469:O469">F470</f>
        <v>0</v>
      </c>
      <c r="G469" s="15">
        <f t="shared" si="216"/>
        <v>0</v>
      </c>
      <c r="H469" s="15">
        <f t="shared" si="216"/>
        <v>0</v>
      </c>
      <c r="I469" s="15">
        <f t="shared" si="216"/>
        <v>5000</v>
      </c>
      <c r="J469" s="15">
        <f t="shared" si="216"/>
        <v>0</v>
      </c>
      <c r="K469" s="15">
        <f t="shared" si="216"/>
        <v>0</v>
      </c>
      <c r="L469" s="15">
        <f t="shared" si="216"/>
        <v>0</v>
      </c>
      <c r="M469" s="15">
        <f t="shared" si="216"/>
        <v>0</v>
      </c>
      <c r="N469" s="15">
        <f t="shared" si="216"/>
        <v>10000</v>
      </c>
      <c r="O469" s="15">
        <f t="shared" si="216"/>
        <v>10000</v>
      </c>
    </row>
    <row r="470" spans="1:15" s="12" customFormat="1" ht="21" customHeight="1">
      <c r="A470" s="115"/>
      <c r="B470" s="71">
        <v>3</v>
      </c>
      <c r="C470" s="71" t="s">
        <v>3</v>
      </c>
      <c r="D470" s="73">
        <f>D474</f>
        <v>5000</v>
      </c>
      <c r="E470" s="73">
        <f t="shared" si="209"/>
        <v>5000</v>
      </c>
      <c r="F470" s="73">
        <f aca="true" t="shared" si="217" ref="F470:O470">F474</f>
        <v>0</v>
      </c>
      <c r="G470" s="73">
        <f t="shared" si="217"/>
        <v>0</v>
      </c>
      <c r="H470" s="73">
        <f t="shared" si="217"/>
        <v>0</v>
      </c>
      <c r="I470" s="73">
        <f t="shared" si="217"/>
        <v>5000</v>
      </c>
      <c r="J470" s="73">
        <f t="shared" si="217"/>
        <v>0</v>
      </c>
      <c r="K470" s="73">
        <f t="shared" si="217"/>
        <v>0</v>
      </c>
      <c r="L470" s="73">
        <f t="shared" si="217"/>
        <v>0</v>
      </c>
      <c r="M470" s="73">
        <f t="shared" si="217"/>
        <v>0</v>
      </c>
      <c r="N470" s="73">
        <f t="shared" si="217"/>
        <v>10000</v>
      </c>
      <c r="O470" s="73">
        <f t="shared" si="217"/>
        <v>10000</v>
      </c>
    </row>
    <row r="471" spans="1:15" s="64" customFormat="1" ht="15" customHeight="1">
      <c r="A471" s="186" t="s">
        <v>19</v>
      </c>
      <c r="B471" s="186" t="s">
        <v>232</v>
      </c>
      <c r="C471" s="187" t="s">
        <v>32</v>
      </c>
      <c r="D471" s="186" t="s">
        <v>722</v>
      </c>
      <c r="E471" s="197" t="s">
        <v>723</v>
      </c>
      <c r="F471" s="187" t="s">
        <v>724</v>
      </c>
      <c r="G471" s="187"/>
      <c r="H471" s="187"/>
      <c r="I471" s="187"/>
      <c r="J471" s="187"/>
      <c r="K471" s="187"/>
      <c r="L471" s="187"/>
      <c r="M471" s="187"/>
      <c r="N471" s="186" t="s">
        <v>627</v>
      </c>
      <c r="O471" s="186" t="s">
        <v>727</v>
      </c>
    </row>
    <row r="472" spans="1:15" s="64" customFormat="1" ht="35.25" customHeight="1">
      <c r="A472" s="187"/>
      <c r="B472" s="187"/>
      <c r="C472" s="187"/>
      <c r="D472" s="187"/>
      <c r="E472" s="198"/>
      <c r="F472" s="62" t="s">
        <v>164</v>
      </c>
      <c r="G472" s="62" t="s">
        <v>20</v>
      </c>
      <c r="H472" s="166" t="s">
        <v>168</v>
      </c>
      <c r="I472" s="62" t="s">
        <v>165</v>
      </c>
      <c r="J472" s="62" t="s">
        <v>21</v>
      </c>
      <c r="K472" s="165" t="s">
        <v>725</v>
      </c>
      <c r="L472" s="62" t="s">
        <v>726</v>
      </c>
      <c r="M472" s="62" t="s">
        <v>272</v>
      </c>
      <c r="N472" s="186"/>
      <c r="O472" s="186"/>
    </row>
    <row r="473" spans="1:15" s="64" customFormat="1" ht="10.5" customHeight="1">
      <c r="A473" s="63">
        <v>1</v>
      </c>
      <c r="B473" s="63">
        <v>2</v>
      </c>
      <c r="C473" s="63">
        <v>3</v>
      </c>
      <c r="D473" s="63">
        <v>4</v>
      </c>
      <c r="E473" s="63">
        <v>5</v>
      </c>
      <c r="F473" s="63">
        <v>6</v>
      </c>
      <c r="G473" s="63">
        <v>7</v>
      </c>
      <c r="H473" s="63">
        <v>8</v>
      </c>
      <c r="I473" s="63">
        <v>9</v>
      </c>
      <c r="J473" s="63">
        <v>10</v>
      </c>
      <c r="K473" s="63">
        <v>11</v>
      </c>
      <c r="L473" s="63">
        <v>12</v>
      </c>
      <c r="M473" s="63">
        <v>13</v>
      </c>
      <c r="N473" s="63">
        <v>14</v>
      </c>
      <c r="O473" s="63">
        <v>15</v>
      </c>
    </row>
    <row r="474" spans="1:15" s="12" customFormat="1" ht="18" customHeight="1">
      <c r="A474" s="115"/>
      <c r="B474" s="71">
        <v>37</v>
      </c>
      <c r="C474" s="71" t="s">
        <v>383</v>
      </c>
      <c r="D474" s="73">
        <f>D475</f>
        <v>5000</v>
      </c>
      <c r="E474" s="73">
        <f t="shared" si="209"/>
        <v>5000</v>
      </c>
      <c r="F474" s="73">
        <f aca="true" t="shared" si="218" ref="F474:M474">F475</f>
        <v>0</v>
      </c>
      <c r="G474" s="73">
        <f t="shared" si="218"/>
        <v>0</v>
      </c>
      <c r="H474" s="73">
        <f t="shared" si="218"/>
        <v>0</v>
      </c>
      <c r="I474" s="73">
        <f t="shared" si="218"/>
        <v>5000</v>
      </c>
      <c r="J474" s="73">
        <f t="shared" si="218"/>
        <v>0</v>
      </c>
      <c r="K474" s="73">
        <f t="shared" si="218"/>
        <v>0</v>
      </c>
      <c r="L474" s="73">
        <f t="shared" si="218"/>
        <v>0</v>
      </c>
      <c r="M474" s="73">
        <f t="shared" si="218"/>
        <v>0</v>
      </c>
      <c r="N474" s="73">
        <v>10000</v>
      </c>
      <c r="O474" s="73">
        <v>10000</v>
      </c>
    </row>
    <row r="475" spans="1:15" s="107" customFormat="1" ht="15" customHeight="1">
      <c r="A475" s="116"/>
      <c r="B475" s="104">
        <v>372</v>
      </c>
      <c r="C475" s="104" t="s">
        <v>384</v>
      </c>
      <c r="D475" s="69">
        <v>5000</v>
      </c>
      <c r="E475" s="69">
        <f t="shared" si="209"/>
        <v>5000</v>
      </c>
      <c r="F475" s="69">
        <v>0</v>
      </c>
      <c r="G475" s="69">
        <v>0</v>
      </c>
      <c r="H475" s="69">
        <v>0</v>
      </c>
      <c r="I475" s="69">
        <v>5000</v>
      </c>
      <c r="J475" s="69">
        <v>0</v>
      </c>
      <c r="K475" s="69">
        <v>0</v>
      </c>
      <c r="L475" s="69">
        <v>0</v>
      </c>
      <c r="M475" s="69">
        <v>0</v>
      </c>
      <c r="N475" s="69"/>
      <c r="O475" s="69"/>
    </row>
    <row r="476" spans="1:15" s="12" customFormat="1" ht="24.75" customHeight="1">
      <c r="A476" s="113" t="s">
        <v>396</v>
      </c>
      <c r="B476" s="188" t="s">
        <v>487</v>
      </c>
      <c r="C476" s="189"/>
      <c r="D476" s="15">
        <f aca="true" t="shared" si="219" ref="D476:O477">D477</f>
        <v>255000</v>
      </c>
      <c r="E476" s="130">
        <f t="shared" si="209"/>
        <v>255000</v>
      </c>
      <c r="F476" s="15">
        <f t="shared" si="219"/>
        <v>255000</v>
      </c>
      <c r="G476" s="15">
        <f t="shared" si="219"/>
        <v>0</v>
      </c>
      <c r="H476" s="15">
        <f t="shared" si="219"/>
        <v>0</v>
      </c>
      <c r="I476" s="15">
        <f t="shared" si="219"/>
        <v>0</v>
      </c>
      <c r="J476" s="15">
        <f t="shared" si="219"/>
        <v>0</v>
      </c>
      <c r="K476" s="15">
        <f t="shared" si="219"/>
        <v>0</v>
      </c>
      <c r="L476" s="15">
        <f t="shared" si="219"/>
        <v>0</v>
      </c>
      <c r="M476" s="15">
        <f t="shared" si="219"/>
        <v>0</v>
      </c>
      <c r="N476" s="15">
        <f t="shared" si="219"/>
        <v>255000</v>
      </c>
      <c r="O476" s="15">
        <f t="shared" si="219"/>
        <v>255000</v>
      </c>
    </row>
    <row r="477" spans="1:15" s="12" customFormat="1" ht="21" customHeight="1">
      <c r="A477" s="115"/>
      <c r="B477" s="71">
        <v>3</v>
      </c>
      <c r="C477" s="72" t="s">
        <v>3</v>
      </c>
      <c r="D477" s="73">
        <f t="shared" si="219"/>
        <v>255000</v>
      </c>
      <c r="E477" s="73">
        <f t="shared" si="209"/>
        <v>255000</v>
      </c>
      <c r="F477" s="73">
        <f t="shared" si="219"/>
        <v>255000</v>
      </c>
      <c r="G477" s="73">
        <f t="shared" si="219"/>
        <v>0</v>
      </c>
      <c r="H477" s="73">
        <f t="shared" si="219"/>
        <v>0</v>
      </c>
      <c r="I477" s="73">
        <f t="shared" si="219"/>
        <v>0</v>
      </c>
      <c r="J477" s="73">
        <f t="shared" si="219"/>
        <v>0</v>
      </c>
      <c r="K477" s="73">
        <f t="shared" si="219"/>
        <v>0</v>
      </c>
      <c r="L477" s="73">
        <f t="shared" si="219"/>
        <v>0</v>
      </c>
      <c r="M477" s="73">
        <f t="shared" si="219"/>
        <v>0</v>
      </c>
      <c r="N477" s="73">
        <f t="shared" si="219"/>
        <v>255000</v>
      </c>
      <c r="O477" s="73">
        <f t="shared" si="219"/>
        <v>255000</v>
      </c>
    </row>
    <row r="478" spans="1:15" s="12" customFormat="1" ht="18" customHeight="1">
      <c r="A478" s="115"/>
      <c r="B478" s="71">
        <v>38</v>
      </c>
      <c r="C478" s="72" t="s">
        <v>363</v>
      </c>
      <c r="D478" s="73">
        <f>D479</f>
        <v>255000</v>
      </c>
      <c r="E478" s="73">
        <f t="shared" si="209"/>
        <v>255000</v>
      </c>
      <c r="F478" s="73">
        <f>F479</f>
        <v>255000</v>
      </c>
      <c r="G478" s="73">
        <f aca="true" t="shared" si="220" ref="G478:M478">G479</f>
        <v>0</v>
      </c>
      <c r="H478" s="73">
        <f t="shared" si="220"/>
        <v>0</v>
      </c>
      <c r="I478" s="73">
        <f t="shared" si="220"/>
        <v>0</v>
      </c>
      <c r="J478" s="73">
        <f t="shared" si="220"/>
        <v>0</v>
      </c>
      <c r="K478" s="73">
        <f t="shared" si="220"/>
        <v>0</v>
      </c>
      <c r="L478" s="73">
        <f t="shared" si="220"/>
        <v>0</v>
      </c>
      <c r="M478" s="73">
        <f t="shared" si="220"/>
        <v>0</v>
      </c>
      <c r="N478" s="73">
        <v>255000</v>
      </c>
      <c r="O478" s="73">
        <v>255000</v>
      </c>
    </row>
    <row r="479" spans="1:15" s="107" customFormat="1" ht="15" customHeight="1">
      <c r="A479" s="116"/>
      <c r="B479" s="104">
        <v>381</v>
      </c>
      <c r="C479" s="105" t="s">
        <v>364</v>
      </c>
      <c r="D479" s="69">
        <v>255000</v>
      </c>
      <c r="E479" s="69">
        <f t="shared" si="209"/>
        <v>255000</v>
      </c>
      <c r="F479" s="69">
        <v>255000</v>
      </c>
      <c r="G479" s="69">
        <v>0</v>
      </c>
      <c r="H479" s="69">
        <v>0</v>
      </c>
      <c r="I479" s="69">
        <v>0</v>
      </c>
      <c r="J479" s="69">
        <v>0</v>
      </c>
      <c r="K479" s="69">
        <v>0</v>
      </c>
      <c r="L479" s="69">
        <v>0</v>
      </c>
      <c r="M479" s="69">
        <v>0</v>
      </c>
      <c r="N479" s="69"/>
      <c r="O479" s="69"/>
    </row>
    <row r="480" spans="1:15" s="12" customFormat="1" ht="15.75" customHeight="1">
      <c r="A480" s="113" t="s">
        <v>397</v>
      </c>
      <c r="B480" s="188" t="s">
        <v>488</v>
      </c>
      <c r="C480" s="189"/>
      <c r="D480" s="15">
        <f aca="true" t="shared" si="221" ref="D480:O481">D481</f>
        <v>0</v>
      </c>
      <c r="E480" s="130">
        <f aca="true" t="shared" si="222" ref="E480:E494">SUM(F480:M480)</f>
        <v>0</v>
      </c>
      <c r="F480" s="15">
        <f t="shared" si="221"/>
        <v>0</v>
      </c>
      <c r="G480" s="15">
        <f t="shared" si="221"/>
        <v>0</v>
      </c>
      <c r="H480" s="15">
        <f t="shared" si="221"/>
        <v>0</v>
      </c>
      <c r="I480" s="15">
        <f t="shared" si="221"/>
        <v>0</v>
      </c>
      <c r="J480" s="15">
        <f t="shared" si="221"/>
        <v>0</v>
      </c>
      <c r="K480" s="15">
        <f t="shared" si="221"/>
        <v>0</v>
      </c>
      <c r="L480" s="15">
        <f t="shared" si="221"/>
        <v>0</v>
      </c>
      <c r="M480" s="15">
        <f t="shared" si="221"/>
        <v>0</v>
      </c>
      <c r="N480" s="15">
        <f t="shared" si="221"/>
        <v>0</v>
      </c>
      <c r="O480" s="15">
        <f t="shared" si="221"/>
        <v>0</v>
      </c>
    </row>
    <row r="481" spans="1:15" s="12" customFormat="1" ht="21" customHeight="1">
      <c r="A481" s="115"/>
      <c r="B481" s="71">
        <v>4</v>
      </c>
      <c r="C481" s="71" t="s">
        <v>356</v>
      </c>
      <c r="D481" s="73">
        <f>D482</f>
        <v>0</v>
      </c>
      <c r="E481" s="73">
        <f t="shared" si="222"/>
        <v>0</v>
      </c>
      <c r="F481" s="73">
        <f>F482</f>
        <v>0</v>
      </c>
      <c r="G481" s="73">
        <f t="shared" si="221"/>
        <v>0</v>
      </c>
      <c r="H481" s="73">
        <f t="shared" si="221"/>
        <v>0</v>
      </c>
      <c r="I481" s="73">
        <f t="shared" si="221"/>
        <v>0</v>
      </c>
      <c r="J481" s="73">
        <f t="shared" si="221"/>
        <v>0</v>
      </c>
      <c r="K481" s="73">
        <f t="shared" si="221"/>
        <v>0</v>
      </c>
      <c r="L481" s="73">
        <f t="shared" si="221"/>
        <v>0</v>
      </c>
      <c r="M481" s="73">
        <f t="shared" si="221"/>
        <v>0</v>
      </c>
      <c r="N481" s="73">
        <f t="shared" si="221"/>
        <v>0</v>
      </c>
      <c r="O481" s="73">
        <f t="shared" si="221"/>
        <v>0</v>
      </c>
    </row>
    <row r="482" spans="1:15" s="12" customFormat="1" ht="18" customHeight="1">
      <c r="A482" s="115"/>
      <c r="B482" s="71">
        <v>42</v>
      </c>
      <c r="C482" s="71" t="s">
        <v>381</v>
      </c>
      <c r="D482" s="73">
        <f aca="true" t="shared" si="223" ref="D482:M482">D483</f>
        <v>0</v>
      </c>
      <c r="E482" s="73">
        <f t="shared" si="222"/>
        <v>0</v>
      </c>
      <c r="F482" s="73">
        <f t="shared" si="223"/>
        <v>0</v>
      </c>
      <c r="G482" s="73">
        <f t="shared" si="223"/>
        <v>0</v>
      </c>
      <c r="H482" s="73">
        <f t="shared" si="223"/>
        <v>0</v>
      </c>
      <c r="I482" s="73">
        <f t="shared" si="223"/>
        <v>0</v>
      </c>
      <c r="J482" s="73">
        <f t="shared" si="223"/>
        <v>0</v>
      </c>
      <c r="K482" s="73">
        <f t="shared" si="223"/>
        <v>0</v>
      </c>
      <c r="L482" s="73">
        <f t="shared" si="223"/>
        <v>0</v>
      </c>
      <c r="M482" s="73">
        <f t="shared" si="223"/>
        <v>0</v>
      </c>
      <c r="N482" s="73">
        <v>0</v>
      </c>
      <c r="O482" s="73">
        <v>0</v>
      </c>
    </row>
    <row r="483" spans="1:15" s="146" customFormat="1" ht="15" customHeight="1">
      <c r="A483" s="116"/>
      <c r="B483" s="104">
        <v>421</v>
      </c>
      <c r="C483" s="104" t="s">
        <v>371</v>
      </c>
      <c r="D483" s="69">
        <v>0</v>
      </c>
      <c r="E483" s="69">
        <f t="shared" si="222"/>
        <v>0</v>
      </c>
      <c r="F483" s="69">
        <v>0</v>
      </c>
      <c r="G483" s="69">
        <v>0</v>
      </c>
      <c r="H483" s="69">
        <v>0</v>
      </c>
      <c r="I483" s="69">
        <v>0</v>
      </c>
      <c r="J483" s="69">
        <v>0</v>
      </c>
      <c r="K483" s="69">
        <v>0</v>
      </c>
      <c r="L483" s="69">
        <v>0</v>
      </c>
      <c r="M483" s="69">
        <v>0</v>
      </c>
      <c r="N483" s="69"/>
      <c r="O483" s="69"/>
    </row>
    <row r="484" spans="1:15" s="12" customFormat="1" ht="36" customHeight="1">
      <c r="A484" s="113"/>
      <c r="B484" s="217" t="s">
        <v>174</v>
      </c>
      <c r="C484" s="218"/>
      <c r="D484" s="132">
        <f>D485</f>
        <v>6883100</v>
      </c>
      <c r="E484" s="132">
        <f t="shared" si="222"/>
        <v>4333600</v>
      </c>
      <c r="F484" s="132">
        <f>F485</f>
        <v>3443500</v>
      </c>
      <c r="G484" s="132">
        <f aca="true" t="shared" si="224" ref="G484:O484">G485</f>
        <v>8100</v>
      </c>
      <c r="H484" s="132">
        <f t="shared" si="224"/>
        <v>760000</v>
      </c>
      <c r="I484" s="132">
        <f t="shared" si="224"/>
        <v>12000</v>
      </c>
      <c r="J484" s="132">
        <f t="shared" si="224"/>
        <v>10000</v>
      </c>
      <c r="K484" s="132">
        <f t="shared" si="224"/>
        <v>0</v>
      </c>
      <c r="L484" s="132">
        <f t="shared" si="224"/>
        <v>0</v>
      </c>
      <c r="M484" s="132">
        <f t="shared" si="224"/>
        <v>100000</v>
      </c>
      <c r="N484" s="132">
        <f t="shared" si="224"/>
        <v>4360000</v>
      </c>
      <c r="O484" s="132">
        <f t="shared" si="224"/>
        <v>4397000</v>
      </c>
    </row>
    <row r="485" spans="1:15" s="12" customFormat="1" ht="30" customHeight="1">
      <c r="A485" s="124"/>
      <c r="B485" s="192" t="s">
        <v>200</v>
      </c>
      <c r="C485" s="193"/>
      <c r="D485" s="16">
        <f>D486+D509+D513</f>
        <v>6883100</v>
      </c>
      <c r="E485" s="16">
        <f t="shared" si="222"/>
        <v>4333600</v>
      </c>
      <c r="F485" s="16">
        <f aca="true" t="shared" si="225" ref="F485:O485">F486+F509</f>
        <v>3443500</v>
      </c>
      <c r="G485" s="16">
        <f t="shared" si="225"/>
        <v>8100</v>
      </c>
      <c r="H485" s="16">
        <f t="shared" si="225"/>
        <v>760000</v>
      </c>
      <c r="I485" s="16">
        <f t="shared" si="225"/>
        <v>12000</v>
      </c>
      <c r="J485" s="16">
        <f t="shared" si="225"/>
        <v>10000</v>
      </c>
      <c r="K485" s="16">
        <f t="shared" si="225"/>
        <v>0</v>
      </c>
      <c r="L485" s="16">
        <f t="shared" si="225"/>
        <v>0</v>
      </c>
      <c r="M485" s="16">
        <f t="shared" si="225"/>
        <v>100000</v>
      </c>
      <c r="N485" s="16">
        <f t="shared" si="225"/>
        <v>4360000</v>
      </c>
      <c r="O485" s="16">
        <f t="shared" si="225"/>
        <v>4397000</v>
      </c>
    </row>
    <row r="486" spans="1:15" s="12" customFormat="1" ht="24.75" customHeight="1">
      <c r="A486" s="113" t="s">
        <v>84</v>
      </c>
      <c r="B486" s="188" t="s">
        <v>203</v>
      </c>
      <c r="C486" s="189"/>
      <c r="D486" s="15">
        <f>D487+D500</f>
        <v>4083100</v>
      </c>
      <c r="E486" s="130">
        <f t="shared" si="222"/>
        <v>4333600</v>
      </c>
      <c r="F486" s="15">
        <f aca="true" t="shared" si="226" ref="F486:O486">F487+F500</f>
        <v>3443500</v>
      </c>
      <c r="G486" s="15">
        <f t="shared" si="226"/>
        <v>8100</v>
      </c>
      <c r="H486" s="15">
        <f t="shared" si="226"/>
        <v>760000</v>
      </c>
      <c r="I486" s="15">
        <f t="shared" si="226"/>
        <v>12000</v>
      </c>
      <c r="J486" s="15">
        <f t="shared" si="226"/>
        <v>10000</v>
      </c>
      <c r="K486" s="15">
        <f t="shared" si="226"/>
        <v>0</v>
      </c>
      <c r="L486" s="15">
        <f t="shared" si="226"/>
        <v>0</v>
      </c>
      <c r="M486" s="15">
        <f t="shared" si="226"/>
        <v>100000</v>
      </c>
      <c r="N486" s="15">
        <f t="shared" si="226"/>
        <v>4360000</v>
      </c>
      <c r="O486" s="15">
        <f t="shared" si="226"/>
        <v>4397000</v>
      </c>
    </row>
    <row r="487" spans="1:15" s="12" customFormat="1" ht="21" customHeight="1">
      <c r="A487" s="115"/>
      <c r="B487" s="71">
        <v>3</v>
      </c>
      <c r="C487" s="72" t="s">
        <v>3</v>
      </c>
      <c r="D487" s="73">
        <f>D488+D492+D498</f>
        <v>4025000</v>
      </c>
      <c r="E487" s="73">
        <f t="shared" si="222"/>
        <v>4297500</v>
      </c>
      <c r="F487" s="73">
        <f>F488+F492+F498</f>
        <v>3443500</v>
      </c>
      <c r="G487" s="73">
        <f aca="true" t="shared" si="227" ref="G487:M487">G488+G492+G498</f>
        <v>0</v>
      </c>
      <c r="H487" s="73">
        <f t="shared" si="227"/>
        <v>734000</v>
      </c>
      <c r="I487" s="73">
        <f t="shared" si="227"/>
        <v>10000</v>
      </c>
      <c r="J487" s="73">
        <f t="shared" si="227"/>
        <v>10000</v>
      </c>
      <c r="K487" s="73">
        <f t="shared" si="227"/>
        <v>0</v>
      </c>
      <c r="L487" s="73">
        <f t="shared" si="227"/>
        <v>0</v>
      </c>
      <c r="M487" s="73">
        <f t="shared" si="227"/>
        <v>100000</v>
      </c>
      <c r="N487" s="73">
        <f>N488+N492+N498</f>
        <v>4320000</v>
      </c>
      <c r="O487" s="73">
        <f>O488+O492+O498</f>
        <v>4347000</v>
      </c>
    </row>
    <row r="488" spans="1:15" s="12" customFormat="1" ht="18" customHeight="1">
      <c r="A488" s="115"/>
      <c r="B488" s="71">
        <v>31</v>
      </c>
      <c r="C488" s="71" t="s">
        <v>10</v>
      </c>
      <c r="D488" s="73">
        <f>D489+D490+D491</f>
        <v>3144500</v>
      </c>
      <c r="E488" s="73">
        <f t="shared" si="222"/>
        <v>3253000</v>
      </c>
      <c r="F488" s="73">
        <f>F489+F490+F491</f>
        <v>3253000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73">
        <v>3270000</v>
      </c>
      <c r="O488" s="73">
        <v>3287000</v>
      </c>
    </row>
    <row r="489" spans="1:15" s="107" customFormat="1" ht="15" customHeight="1">
      <c r="A489" s="116"/>
      <c r="B489" s="104">
        <v>311</v>
      </c>
      <c r="C489" s="104" t="s">
        <v>347</v>
      </c>
      <c r="D489" s="69">
        <v>2600000</v>
      </c>
      <c r="E489" s="69">
        <f t="shared" si="222"/>
        <v>2700000</v>
      </c>
      <c r="F489" s="69">
        <v>2700000</v>
      </c>
      <c r="G489" s="67">
        <v>0</v>
      </c>
      <c r="H489" s="67">
        <v>0</v>
      </c>
      <c r="I489" s="67">
        <v>0</v>
      </c>
      <c r="J489" s="67">
        <v>0</v>
      </c>
      <c r="K489" s="67">
        <v>0</v>
      </c>
      <c r="L489" s="67">
        <v>0</v>
      </c>
      <c r="M489" s="67">
        <v>0</v>
      </c>
      <c r="N489" s="69"/>
      <c r="O489" s="69"/>
    </row>
    <row r="490" spans="1:15" s="107" customFormat="1" ht="15" customHeight="1">
      <c r="A490" s="116"/>
      <c r="B490" s="104">
        <v>312</v>
      </c>
      <c r="C490" s="104" t="s">
        <v>348</v>
      </c>
      <c r="D490" s="69">
        <v>114500</v>
      </c>
      <c r="E490" s="69">
        <f t="shared" si="222"/>
        <v>107500</v>
      </c>
      <c r="F490" s="69">
        <v>107500</v>
      </c>
      <c r="G490" s="67">
        <v>0</v>
      </c>
      <c r="H490" s="67">
        <v>0</v>
      </c>
      <c r="I490" s="67">
        <v>0</v>
      </c>
      <c r="J490" s="67">
        <v>0</v>
      </c>
      <c r="K490" s="67">
        <v>0</v>
      </c>
      <c r="L490" s="67">
        <v>0</v>
      </c>
      <c r="M490" s="67">
        <v>0</v>
      </c>
      <c r="N490" s="69"/>
      <c r="O490" s="69"/>
    </row>
    <row r="491" spans="1:15" s="107" customFormat="1" ht="15" customHeight="1">
      <c r="A491" s="116"/>
      <c r="B491" s="104">
        <v>313</v>
      </c>
      <c r="C491" s="104" t="s">
        <v>349</v>
      </c>
      <c r="D491" s="69">
        <v>430000</v>
      </c>
      <c r="E491" s="69">
        <f t="shared" si="222"/>
        <v>445500</v>
      </c>
      <c r="F491" s="69">
        <v>445500</v>
      </c>
      <c r="G491" s="69">
        <v>0</v>
      </c>
      <c r="H491" s="69">
        <v>0</v>
      </c>
      <c r="I491" s="69">
        <v>0</v>
      </c>
      <c r="J491" s="69">
        <v>0</v>
      </c>
      <c r="K491" s="69">
        <v>0</v>
      </c>
      <c r="L491" s="69">
        <v>0</v>
      </c>
      <c r="M491" s="69">
        <v>0</v>
      </c>
      <c r="N491" s="69"/>
      <c r="O491" s="69"/>
    </row>
    <row r="492" spans="1:15" s="12" customFormat="1" ht="18" customHeight="1">
      <c r="A492" s="115"/>
      <c r="B492" s="71">
        <v>32</v>
      </c>
      <c r="C492" s="71" t="s">
        <v>12</v>
      </c>
      <c r="D492" s="73">
        <f>SUM(D493:D497)</f>
        <v>862500</v>
      </c>
      <c r="E492" s="73">
        <f t="shared" si="222"/>
        <v>1024500</v>
      </c>
      <c r="F492" s="73">
        <f>SUM(F493:F497)</f>
        <v>190500</v>
      </c>
      <c r="G492" s="73">
        <f aca="true" t="shared" si="228" ref="G492:M492">SUM(G493:G497)</f>
        <v>0</v>
      </c>
      <c r="H492" s="73">
        <f t="shared" si="228"/>
        <v>714000</v>
      </c>
      <c r="I492" s="73">
        <f t="shared" si="228"/>
        <v>10000</v>
      </c>
      <c r="J492" s="73">
        <f t="shared" si="228"/>
        <v>10000</v>
      </c>
      <c r="K492" s="73">
        <f t="shared" si="228"/>
        <v>0</v>
      </c>
      <c r="L492" s="73">
        <f t="shared" si="228"/>
        <v>0</v>
      </c>
      <c r="M492" s="73">
        <f t="shared" si="228"/>
        <v>100000</v>
      </c>
      <c r="N492" s="73">
        <v>1030000</v>
      </c>
      <c r="O492" s="73">
        <v>1040000</v>
      </c>
    </row>
    <row r="493" spans="1:15" s="107" customFormat="1" ht="15" customHeight="1">
      <c r="A493" s="116"/>
      <c r="B493" s="108">
        <v>321</v>
      </c>
      <c r="C493" s="104" t="s">
        <v>386</v>
      </c>
      <c r="D493" s="69">
        <v>154000</v>
      </c>
      <c r="E493" s="69">
        <f t="shared" si="222"/>
        <v>170000</v>
      </c>
      <c r="F493" s="69">
        <v>150000</v>
      </c>
      <c r="G493" s="69">
        <v>0</v>
      </c>
      <c r="H493" s="69">
        <v>20000</v>
      </c>
      <c r="I493" s="69">
        <v>0</v>
      </c>
      <c r="J493" s="69">
        <v>0</v>
      </c>
      <c r="K493" s="69">
        <v>0</v>
      </c>
      <c r="L493" s="69">
        <v>0</v>
      </c>
      <c r="M493" s="69">
        <v>0</v>
      </c>
      <c r="N493" s="69"/>
      <c r="O493" s="69"/>
    </row>
    <row r="494" spans="1:15" s="107" customFormat="1" ht="15" customHeight="1">
      <c r="A494" s="117"/>
      <c r="B494" s="105">
        <v>322</v>
      </c>
      <c r="C494" s="105" t="s">
        <v>351</v>
      </c>
      <c r="D494" s="69">
        <v>453000</v>
      </c>
      <c r="E494" s="69">
        <f t="shared" si="222"/>
        <v>537000</v>
      </c>
      <c r="F494" s="69">
        <v>5000</v>
      </c>
      <c r="G494" s="69">
        <v>0</v>
      </c>
      <c r="H494" s="69">
        <v>512000</v>
      </c>
      <c r="I494" s="69">
        <v>10000</v>
      </c>
      <c r="J494" s="69">
        <v>10000</v>
      </c>
      <c r="K494" s="69">
        <v>0</v>
      </c>
      <c r="L494" s="69">
        <v>0</v>
      </c>
      <c r="M494" s="69">
        <v>0</v>
      </c>
      <c r="N494" s="69"/>
      <c r="O494" s="69"/>
    </row>
    <row r="495" spans="1:15" s="107" customFormat="1" ht="15" customHeight="1">
      <c r="A495" s="117"/>
      <c r="B495" s="105">
        <v>323</v>
      </c>
      <c r="C495" s="105" t="s">
        <v>358</v>
      </c>
      <c r="D495" s="69">
        <v>154000</v>
      </c>
      <c r="E495" s="69">
        <f aca="true" t="shared" si="229" ref="E495:E512">SUM(F495:M495)</f>
        <v>220000</v>
      </c>
      <c r="F495" s="69">
        <v>0</v>
      </c>
      <c r="G495" s="69">
        <v>0</v>
      </c>
      <c r="H495" s="69">
        <v>120000</v>
      </c>
      <c r="I495" s="69">
        <v>0</v>
      </c>
      <c r="J495" s="69">
        <v>0</v>
      </c>
      <c r="K495" s="69">
        <v>0</v>
      </c>
      <c r="L495" s="69">
        <v>0</v>
      </c>
      <c r="M495" s="69">
        <v>100000</v>
      </c>
      <c r="N495" s="69"/>
      <c r="O495" s="69"/>
    </row>
    <row r="496" spans="1:15" s="107" customFormat="1" ht="15" customHeight="1">
      <c r="A496" s="117"/>
      <c r="B496" s="105">
        <v>324</v>
      </c>
      <c r="C496" s="105" t="s">
        <v>387</v>
      </c>
      <c r="D496" s="69">
        <v>0</v>
      </c>
      <c r="E496" s="69">
        <f>SUM(F496:M496)</f>
        <v>0</v>
      </c>
      <c r="F496" s="69">
        <v>0</v>
      </c>
      <c r="G496" s="69">
        <v>0</v>
      </c>
      <c r="H496" s="69">
        <v>0</v>
      </c>
      <c r="I496" s="69">
        <v>0</v>
      </c>
      <c r="J496" s="69">
        <v>0</v>
      </c>
      <c r="K496" s="69">
        <v>0</v>
      </c>
      <c r="L496" s="69">
        <v>0</v>
      </c>
      <c r="M496" s="69">
        <v>0</v>
      </c>
      <c r="N496" s="69"/>
      <c r="O496" s="69"/>
    </row>
    <row r="497" spans="1:15" s="107" customFormat="1" ht="15" customHeight="1">
      <c r="A497" s="116"/>
      <c r="B497" s="104">
        <v>329</v>
      </c>
      <c r="C497" s="104" t="s">
        <v>352</v>
      </c>
      <c r="D497" s="69">
        <v>101500</v>
      </c>
      <c r="E497" s="69">
        <f t="shared" si="229"/>
        <v>97500</v>
      </c>
      <c r="F497" s="69">
        <v>35500</v>
      </c>
      <c r="G497" s="69">
        <v>0</v>
      </c>
      <c r="H497" s="69">
        <v>62000</v>
      </c>
      <c r="I497" s="69">
        <v>0</v>
      </c>
      <c r="J497" s="69">
        <v>0</v>
      </c>
      <c r="K497" s="69">
        <v>0</v>
      </c>
      <c r="L497" s="69">
        <v>0</v>
      </c>
      <c r="M497" s="69">
        <v>0</v>
      </c>
      <c r="N497" s="69"/>
      <c r="O497" s="69"/>
    </row>
    <row r="498" spans="1:15" s="12" customFormat="1" ht="18" customHeight="1">
      <c r="A498" s="115"/>
      <c r="B498" s="71" t="s">
        <v>295</v>
      </c>
      <c r="C498" s="71" t="s">
        <v>361</v>
      </c>
      <c r="D498" s="73">
        <f>D499</f>
        <v>18000</v>
      </c>
      <c r="E498" s="73">
        <f t="shared" si="229"/>
        <v>20000</v>
      </c>
      <c r="F498" s="73">
        <f>F499</f>
        <v>0</v>
      </c>
      <c r="G498" s="73">
        <f aca="true" t="shared" si="230" ref="G498:M498">G499</f>
        <v>0</v>
      </c>
      <c r="H498" s="73">
        <f t="shared" si="230"/>
        <v>20000</v>
      </c>
      <c r="I498" s="73">
        <f t="shared" si="230"/>
        <v>0</v>
      </c>
      <c r="J498" s="73">
        <f t="shared" si="230"/>
        <v>0</v>
      </c>
      <c r="K498" s="73">
        <f t="shared" si="230"/>
        <v>0</v>
      </c>
      <c r="L498" s="73">
        <f t="shared" si="230"/>
        <v>0</v>
      </c>
      <c r="M498" s="73">
        <f t="shared" si="230"/>
        <v>0</v>
      </c>
      <c r="N498" s="73">
        <v>20000</v>
      </c>
      <c r="O498" s="73">
        <v>20000</v>
      </c>
    </row>
    <row r="499" spans="1:15" s="107" customFormat="1" ht="15" customHeight="1">
      <c r="A499" s="116"/>
      <c r="B499" s="108">
        <v>343</v>
      </c>
      <c r="C499" s="104" t="s">
        <v>362</v>
      </c>
      <c r="D499" s="69">
        <v>18000</v>
      </c>
      <c r="E499" s="69">
        <f t="shared" si="229"/>
        <v>20000</v>
      </c>
      <c r="F499" s="69">
        <v>0</v>
      </c>
      <c r="G499" s="69">
        <v>0</v>
      </c>
      <c r="H499" s="69">
        <v>20000</v>
      </c>
      <c r="I499" s="69">
        <v>0</v>
      </c>
      <c r="J499" s="69">
        <v>0</v>
      </c>
      <c r="K499" s="69">
        <v>0</v>
      </c>
      <c r="L499" s="69">
        <v>0</v>
      </c>
      <c r="M499" s="69">
        <v>0</v>
      </c>
      <c r="N499" s="69"/>
      <c r="O499" s="69"/>
    </row>
    <row r="500" spans="1:15" s="12" customFormat="1" ht="21" customHeight="1">
      <c r="A500" s="115"/>
      <c r="B500" s="71" t="s">
        <v>182</v>
      </c>
      <c r="C500" s="71" t="s">
        <v>356</v>
      </c>
      <c r="D500" s="73">
        <f>D501</f>
        <v>58100</v>
      </c>
      <c r="E500" s="73">
        <f t="shared" si="229"/>
        <v>36100</v>
      </c>
      <c r="F500" s="73">
        <f>F501</f>
        <v>0</v>
      </c>
      <c r="G500" s="73">
        <f aca="true" t="shared" si="231" ref="G500:O500">G501</f>
        <v>8100</v>
      </c>
      <c r="H500" s="73">
        <f t="shared" si="231"/>
        <v>26000</v>
      </c>
      <c r="I500" s="73">
        <f t="shared" si="231"/>
        <v>2000</v>
      </c>
      <c r="J500" s="73">
        <f t="shared" si="231"/>
        <v>0</v>
      </c>
      <c r="K500" s="73">
        <f t="shared" si="231"/>
        <v>0</v>
      </c>
      <c r="L500" s="73">
        <f t="shared" si="231"/>
        <v>0</v>
      </c>
      <c r="M500" s="73">
        <f t="shared" si="231"/>
        <v>0</v>
      </c>
      <c r="N500" s="73">
        <f t="shared" si="231"/>
        <v>40000</v>
      </c>
      <c r="O500" s="73">
        <f t="shared" si="231"/>
        <v>50000</v>
      </c>
    </row>
    <row r="501" spans="1:15" s="12" customFormat="1" ht="18" customHeight="1">
      <c r="A501" s="115"/>
      <c r="B501" s="71" t="s">
        <v>192</v>
      </c>
      <c r="C501" s="71" t="s">
        <v>357</v>
      </c>
      <c r="D501" s="73">
        <f>D502+D503</f>
        <v>58100</v>
      </c>
      <c r="E501" s="73">
        <f t="shared" si="229"/>
        <v>36100</v>
      </c>
      <c r="F501" s="73">
        <f aca="true" t="shared" si="232" ref="F501:M501">F502+F503</f>
        <v>0</v>
      </c>
      <c r="G501" s="73">
        <f t="shared" si="232"/>
        <v>8100</v>
      </c>
      <c r="H501" s="73">
        <f t="shared" si="232"/>
        <v>26000</v>
      </c>
      <c r="I501" s="73">
        <f t="shared" si="232"/>
        <v>2000</v>
      </c>
      <c r="J501" s="73">
        <f t="shared" si="232"/>
        <v>0</v>
      </c>
      <c r="K501" s="73">
        <f t="shared" si="232"/>
        <v>0</v>
      </c>
      <c r="L501" s="73">
        <f t="shared" si="232"/>
        <v>0</v>
      </c>
      <c r="M501" s="73">
        <f t="shared" si="232"/>
        <v>0</v>
      </c>
      <c r="N501" s="73">
        <v>40000</v>
      </c>
      <c r="O501" s="73">
        <v>50000</v>
      </c>
    </row>
    <row r="502" spans="1:15" s="107" customFormat="1" ht="15" customHeight="1">
      <c r="A502" s="116"/>
      <c r="B502" s="104" t="s">
        <v>104</v>
      </c>
      <c r="C502" s="104" t="s">
        <v>354</v>
      </c>
      <c r="D502" s="69">
        <v>53100</v>
      </c>
      <c r="E502" s="69">
        <f t="shared" si="229"/>
        <v>31100</v>
      </c>
      <c r="F502" s="69">
        <v>0</v>
      </c>
      <c r="G502" s="69">
        <v>8100</v>
      </c>
      <c r="H502" s="69">
        <v>21000</v>
      </c>
      <c r="I502" s="69">
        <v>2000</v>
      </c>
      <c r="J502" s="67">
        <v>0</v>
      </c>
      <c r="K502" s="67">
        <v>0</v>
      </c>
      <c r="L502" s="67">
        <v>0</v>
      </c>
      <c r="M502" s="67">
        <v>0</v>
      </c>
      <c r="N502" s="69"/>
      <c r="O502" s="69"/>
    </row>
    <row r="503" spans="1:15" s="107" customFormat="1" ht="15" customHeight="1">
      <c r="A503" s="116"/>
      <c r="B503" s="104" t="s">
        <v>408</v>
      </c>
      <c r="C503" s="104" t="s">
        <v>355</v>
      </c>
      <c r="D503" s="69">
        <v>5000</v>
      </c>
      <c r="E503" s="69">
        <f>SUM(F503:M503)</f>
        <v>5000</v>
      </c>
      <c r="F503" s="69">
        <v>0</v>
      </c>
      <c r="G503" s="69">
        <v>0</v>
      </c>
      <c r="H503" s="69">
        <v>5000</v>
      </c>
      <c r="I503" s="69">
        <v>0</v>
      </c>
      <c r="J503" s="67">
        <v>0</v>
      </c>
      <c r="K503" s="67">
        <v>0</v>
      </c>
      <c r="L503" s="67">
        <v>0</v>
      </c>
      <c r="M503" s="67">
        <v>0</v>
      </c>
      <c r="N503" s="69"/>
      <c r="O503" s="69"/>
    </row>
    <row r="504" spans="1:15" s="107" customFormat="1" ht="15" customHeight="1">
      <c r="A504" s="116"/>
      <c r="B504" s="104"/>
      <c r="C504" s="104"/>
      <c r="D504" s="69"/>
      <c r="E504" s="69"/>
      <c r="F504" s="69"/>
      <c r="G504" s="69"/>
      <c r="H504" s="69"/>
      <c r="I504" s="69"/>
      <c r="J504" s="67"/>
      <c r="K504" s="67"/>
      <c r="L504" s="67"/>
      <c r="M504" s="67"/>
      <c r="N504" s="69"/>
      <c r="O504" s="69"/>
    </row>
    <row r="505" spans="1:15" s="107" customFormat="1" ht="15" customHeight="1">
      <c r="A505" s="116"/>
      <c r="B505" s="104"/>
      <c r="C505" s="104"/>
      <c r="D505" s="69"/>
      <c r="E505" s="69"/>
      <c r="F505" s="69"/>
      <c r="G505" s="69"/>
      <c r="H505" s="69"/>
      <c r="I505" s="69"/>
      <c r="J505" s="67"/>
      <c r="K505" s="67"/>
      <c r="L505" s="67"/>
      <c r="M505" s="67"/>
      <c r="N505" s="69"/>
      <c r="O505" s="69"/>
    </row>
    <row r="506" spans="1:15" s="64" customFormat="1" ht="15" customHeight="1">
      <c r="A506" s="186" t="s">
        <v>19</v>
      </c>
      <c r="B506" s="186" t="s">
        <v>232</v>
      </c>
      <c r="C506" s="187" t="s">
        <v>32</v>
      </c>
      <c r="D506" s="186" t="s">
        <v>722</v>
      </c>
      <c r="E506" s="197" t="s">
        <v>723</v>
      </c>
      <c r="F506" s="187" t="s">
        <v>724</v>
      </c>
      <c r="G506" s="187"/>
      <c r="H506" s="187"/>
      <c r="I506" s="187"/>
      <c r="J506" s="187"/>
      <c r="K506" s="187"/>
      <c r="L506" s="187"/>
      <c r="M506" s="187"/>
      <c r="N506" s="186" t="s">
        <v>627</v>
      </c>
      <c r="O506" s="186" t="s">
        <v>727</v>
      </c>
    </row>
    <row r="507" spans="1:15" s="64" customFormat="1" ht="35.25" customHeight="1">
      <c r="A507" s="187"/>
      <c r="B507" s="187"/>
      <c r="C507" s="187"/>
      <c r="D507" s="187"/>
      <c r="E507" s="198"/>
      <c r="F507" s="62" t="s">
        <v>164</v>
      </c>
      <c r="G507" s="62" t="s">
        <v>20</v>
      </c>
      <c r="H507" s="166" t="s">
        <v>168</v>
      </c>
      <c r="I507" s="62" t="s">
        <v>165</v>
      </c>
      <c r="J507" s="62" t="s">
        <v>21</v>
      </c>
      <c r="K507" s="165" t="s">
        <v>725</v>
      </c>
      <c r="L507" s="62" t="s">
        <v>726</v>
      </c>
      <c r="M507" s="62" t="s">
        <v>272</v>
      </c>
      <c r="N507" s="186"/>
      <c r="O507" s="186"/>
    </row>
    <row r="508" spans="1:15" s="64" customFormat="1" ht="10.5" customHeight="1">
      <c r="A508" s="63">
        <v>1</v>
      </c>
      <c r="B508" s="63">
        <v>2</v>
      </c>
      <c r="C508" s="63">
        <v>3</v>
      </c>
      <c r="D508" s="63">
        <v>4</v>
      </c>
      <c r="E508" s="63">
        <v>5</v>
      </c>
      <c r="F508" s="63">
        <v>6</v>
      </c>
      <c r="G508" s="63">
        <v>7</v>
      </c>
      <c r="H508" s="63">
        <v>8</v>
      </c>
      <c r="I508" s="63">
        <v>9</v>
      </c>
      <c r="J508" s="63">
        <v>10</v>
      </c>
      <c r="K508" s="63">
        <v>11</v>
      </c>
      <c r="L508" s="63">
        <v>12</v>
      </c>
      <c r="M508" s="63">
        <v>13</v>
      </c>
      <c r="N508" s="63">
        <v>14</v>
      </c>
      <c r="O508" s="63">
        <v>15</v>
      </c>
    </row>
    <row r="509" spans="1:15" s="12" customFormat="1" ht="24.75" customHeight="1">
      <c r="A509" s="113" t="s">
        <v>84</v>
      </c>
      <c r="B509" s="196" t="s">
        <v>593</v>
      </c>
      <c r="C509" s="189"/>
      <c r="D509" s="15">
        <f>D510</f>
        <v>2800000</v>
      </c>
      <c r="E509" s="130">
        <f t="shared" si="229"/>
        <v>0</v>
      </c>
      <c r="F509" s="15">
        <f aca="true" t="shared" si="233" ref="F509:O509">F510</f>
        <v>0</v>
      </c>
      <c r="G509" s="15">
        <f t="shared" si="233"/>
        <v>0</v>
      </c>
      <c r="H509" s="15">
        <f t="shared" si="233"/>
        <v>0</v>
      </c>
      <c r="I509" s="15">
        <f t="shared" si="233"/>
        <v>0</v>
      </c>
      <c r="J509" s="15">
        <f t="shared" si="233"/>
        <v>0</v>
      </c>
      <c r="K509" s="15">
        <f t="shared" si="233"/>
        <v>0</v>
      </c>
      <c r="L509" s="15">
        <f t="shared" si="233"/>
        <v>0</v>
      </c>
      <c r="M509" s="15">
        <f t="shared" si="233"/>
        <v>0</v>
      </c>
      <c r="N509" s="15">
        <f t="shared" si="233"/>
        <v>0</v>
      </c>
      <c r="O509" s="15">
        <f t="shared" si="233"/>
        <v>0</v>
      </c>
    </row>
    <row r="510" spans="1:15" s="12" customFormat="1" ht="21" customHeight="1">
      <c r="A510" s="115"/>
      <c r="B510" s="71">
        <v>4</v>
      </c>
      <c r="C510" s="71" t="s">
        <v>367</v>
      </c>
      <c r="D510" s="73">
        <f>D511</f>
        <v>2800000</v>
      </c>
      <c r="E510" s="73">
        <f t="shared" si="229"/>
        <v>0</v>
      </c>
      <c r="F510" s="73">
        <f>F511</f>
        <v>0</v>
      </c>
      <c r="G510" s="73">
        <f aca="true" t="shared" si="234" ref="G510:O510">G511</f>
        <v>0</v>
      </c>
      <c r="H510" s="73">
        <f t="shared" si="234"/>
        <v>0</v>
      </c>
      <c r="I510" s="73">
        <f t="shared" si="234"/>
        <v>0</v>
      </c>
      <c r="J510" s="73">
        <f t="shared" si="234"/>
        <v>0</v>
      </c>
      <c r="K510" s="73">
        <f t="shared" si="234"/>
        <v>0</v>
      </c>
      <c r="L510" s="73">
        <f t="shared" si="234"/>
        <v>0</v>
      </c>
      <c r="M510" s="73">
        <f t="shared" si="234"/>
        <v>0</v>
      </c>
      <c r="N510" s="73">
        <f t="shared" si="234"/>
        <v>0</v>
      </c>
      <c r="O510" s="73">
        <f t="shared" si="234"/>
        <v>0</v>
      </c>
    </row>
    <row r="511" spans="1:15" s="12" customFormat="1" ht="18" customHeight="1">
      <c r="A511" s="115"/>
      <c r="B511" s="71" t="s">
        <v>7</v>
      </c>
      <c r="C511" s="71" t="s">
        <v>388</v>
      </c>
      <c r="D511" s="73">
        <f aca="true" t="shared" si="235" ref="D511:M511">D512</f>
        <v>2800000</v>
      </c>
      <c r="E511" s="73">
        <f t="shared" si="229"/>
        <v>0</v>
      </c>
      <c r="F511" s="73">
        <f t="shared" si="235"/>
        <v>0</v>
      </c>
      <c r="G511" s="73">
        <f t="shared" si="235"/>
        <v>0</v>
      </c>
      <c r="H511" s="73">
        <f t="shared" si="235"/>
        <v>0</v>
      </c>
      <c r="I511" s="73">
        <f t="shared" si="235"/>
        <v>0</v>
      </c>
      <c r="J511" s="73">
        <f t="shared" si="235"/>
        <v>0</v>
      </c>
      <c r="K511" s="73">
        <f t="shared" si="235"/>
        <v>0</v>
      </c>
      <c r="L511" s="73">
        <f t="shared" si="235"/>
        <v>0</v>
      </c>
      <c r="M511" s="73">
        <f t="shared" si="235"/>
        <v>0</v>
      </c>
      <c r="N511" s="73">
        <v>0</v>
      </c>
      <c r="O511" s="73">
        <v>0</v>
      </c>
    </row>
    <row r="512" spans="1:15" s="107" customFormat="1" ht="15" customHeight="1">
      <c r="A512" s="116"/>
      <c r="B512" s="104" t="s">
        <v>9</v>
      </c>
      <c r="C512" s="104" t="s">
        <v>389</v>
      </c>
      <c r="D512" s="69">
        <v>2800000</v>
      </c>
      <c r="E512" s="69">
        <f t="shared" si="229"/>
        <v>0</v>
      </c>
      <c r="F512" s="69">
        <v>0</v>
      </c>
      <c r="G512" s="69">
        <v>0</v>
      </c>
      <c r="H512" s="69">
        <v>0</v>
      </c>
      <c r="I512" s="69">
        <v>0</v>
      </c>
      <c r="J512" s="69">
        <v>0</v>
      </c>
      <c r="K512" s="69">
        <v>0</v>
      </c>
      <c r="L512" s="69">
        <v>0</v>
      </c>
      <c r="M512" s="69">
        <v>0</v>
      </c>
      <c r="N512" s="69"/>
      <c r="O512" s="69"/>
    </row>
    <row r="513" spans="1:15" s="12" customFormat="1" ht="24.75" customHeight="1">
      <c r="A513" s="113" t="s">
        <v>84</v>
      </c>
      <c r="B513" s="196" t="s">
        <v>596</v>
      </c>
      <c r="C513" s="189"/>
      <c r="D513" s="15">
        <f>D514</f>
        <v>0</v>
      </c>
      <c r="E513" s="130">
        <f>SUM(F513:M513)</f>
        <v>0</v>
      </c>
      <c r="F513" s="15">
        <f>F514</f>
        <v>0</v>
      </c>
      <c r="G513" s="15">
        <f aca="true" t="shared" si="236" ref="G513:M513">G514</f>
        <v>0</v>
      </c>
      <c r="H513" s="15">
        <f t="shared" si="236"/>
        <v>0</v>
      </c>
      <c r="I513" s="15">
        <f t="shared" si="236"/>
        <v>0</v>
      </c>
      <c r="J513" s="15">
        <f t="shared" si="236"/>
        <v>0</v>
      </c>
      <c r="K513" s="15">
        <f t="shared" si="236"/>
        <v>0</v>
      </c>
      <c r="L513" s="15">
        <f t="shared" si="236"/>
        <v>0</v>
      </c>
      <c r="M513" s="15">
        <f t="shared" si="236"/>
        <v>0</v>
      </c>
      <c r="N513" s="15">
        <f>N514</f>
        <v>0</v>
      </c>
      <c r="O513" s="15">
        <f>O514</f>
        <v>0</v>
      </c>
    </row>
    <row r="514" spans="1:15" s="12" customFormat="1" ht="21" customHeight="1">
      <c r="A514" s="115"/>
      <c r="B514" s="71">
        <v>3</v>
      </c>
      <c r="C514" s="72" t="s">
        <v>3</v>
      </c>
      <c r="D514" s="73">
        <f>D515</f>
        <v>0</v>
      </c>
      <c r="E514" s="73">
        <f>SUM(F514:M514)</f>
        <v>0</v>
      </c>
      <c r="F514" s="73">
        <f aca="true" t="shared" si="237" ref="F514:O515">F515</f>
        <v>0</v>
      </c>
      <c r="G514" s="73">
        <f t="shared" si="237"/>
        <v>0</v>
      </c>
      <c r="H514" s="73">
        <f t="shared" si="237"/>
        <v>0</v>
      </c>
      <c r="I514" s="73">
        <f t="shared" si="237"/>
        <v>0</v>
      </c>
      <c r="J514" s="73">
        <f t="shared" si="237"/>
        <v>0</v>
      </c>
      <c r="K514" s="73">
        <f t="shared" si="237"/>
        <v>0</v>
      </c>
      <c r="L514" s="73">
        <f t="shared" si="237"/>
        <v>0</v>
      </c>
      <c r="M514" s="73">
        <f t="shared" si="237"/>
        <v>0</v>
      </c>
      <c r="N514" s="73">
        <f t="shared" si="237"/>
        <v>0</v>
      </c>
      <c r="O514" s="73">
        <f t="shared" si="237"/>
        <v>0</v>
      </c>
    </row>
    <row r="515" spans="1:15" s="12" customFormat="1" ht="18" customHeight="1">
      <c r="A515" s="115"/>
      <c r="B515" s="71">
        <v>32</v>
      </c>
      <c r="C515" s="72" t="s">
        <v>11</v>
      </c>
      <c r="D515" s="73">
        <f>D516</f>
        <v>0</v>
      </c>
      <c r="E515" s="73">
        <f>SUM(F515:M515)</f>
        <v>0</v>
      </c>
      <c r="F515" s="73">
        <f>F516</f>
        <v>0</v>
      </c>
      <c r="G515" s="73">
        <f t="shared" si="237"/>
        <v>0</v>
      </c>
      <c r="H515" s="73">
        <f t="shared" si="237"/>
        <v>0</v>
      </c>
      <c r="I515" s="73">
        <f t="shared" si="237"/>
        <v>0</v>
      </c>
      <c r="J515" s="73">
        <f t="shared" si="237"/>
        <v>0</v>
      </c>
      <c r="K515" s="73">
        <f t="shared" si="237"/>
        <v>0</v>
      </c>
      <c r="L515" s="73">
        <f t="shared" si="237"/>
        <v>0</v>
      </c>
      <c r="M515" s="73">
        <f t="shared" si="237"/>
        <v>0</v>
      </c>
      <c r="N515" s="73">
        <v>0</v>
      </c>
      <c r="O515" s="73">
        <v>0</v>
      </c>
    </row>
    <row r="516" spans="1:15" s="146" customFormat="1" ht="15" customHeight="1">
      <c r="A516" s="116"/>
      <c r="B516" s="104">
        <v>323</v>
      </c>
      <c r="C516" s="105" t="s">
        <v>358</v>
      </c>
      <c r="D516" s="69">
        <v>0</v>
      </c>
      <c r="E516" s="69">
        <f>SUM(F516:M516)</f>
        <v>0</v>
      </c>
      <c r="F516" s="69">
        <v>0</v>
      </c>
      <c r="G516" s="69">
        <v>0</v>
      </c>
      <c r="H516" s="69">
        <v>0</v>
      </c>
      <c r="I516" s="69">
        <v>0</v>
      </c>
      <c r="J516" s="69">
        <v>0</v>
      </c>
      <c r="K516" s="69">
        <v>0</v>
      </c>
      <c r="L516" s="69">
        <v>0</v>
      </c>
      <c r="M516" s="69">
        <v>0</v>
      </c>
      <c r="N516" s="69"/>
      <c r="O516" s="69"/>
    </row>
    <row r="517" spans="1:15" s="12" customFormat="1" ht="36" customHeight="1">
      <c r="A517" s="113"/>
      <c r="B517" s="190" t="s">
        <v>399</v>
      </c>
      <c r="C517" s="191"/>
      <c r="D517" s="132">
        <f aca="true" t="shared" si="238" ref="D517:O517">D518</f>
        <v>1108800</v>
      </c>
      <c r="E517" s="132">
        <f aca="true" t="shared" si="239" ref="E517:E548">SUM(F517:M517)</f>
        <v>1035050</v>
      </c>
      <c r="F517" s="132">
        <f t="shared" si="238"/>
        <v>616450</v>
      </c>
      <c r="G517" s="132">
        <f t="shared" si="238"/>
        <v>14250</v>
      </c>
      <c r="H517" s="132"/>
      <c r="I517" s="132">
        <f t="shared" si="238"/>
        <v>60000</v>
      </c>
      <c r="J517" s="132">
        <f t="shared" si="238"/>
        <v>344350</v>
      </c>
      <c r="K517" s="132">
        <f t="shared" si="238"/>
        <v>0</v>
      </c>
      <c r="L517" s="132">
        <f t="shared" si="238"/>
        <v>0</v>
      </c>
      <c r="M517" s="132">
        <f t="shared" si="238"/>
        <v>0</v>
      </c>
      <c r="N517" s="132">
        <f t="shared" si="238"/>
        <v>814500</v>
      </c>
      <c r="O517" s="132">
        <f t="shared" si="238"/>
        <v>930000</v>
      </c>
    </row>
    <row r="518" spans="1:15" s="12" customFormat="1" ht="30" customHeight="1">
      <c r="A518" s="124"/>
      <c r="B518" s="199" t="s">
        <v>201</v>
      </c>
      <c r="C518" s="200"/>
      <c r="D518" s="16">
        <f>D519+D534+D545</f>
        <v>1108800</v>
      </c>
      <c r="E518" s="16">
        <f t="shared" si="239"/>
        <v>1035050</v>
      </c>
      <c r="F518" s="16">
        <f>F519+F534+F545</f>
        <v>616450</v>
      </c>
      <c r="G518" s="16">
        <f aca="true" t="shared" si="240" ref="G518:O518">G519+G534+G545</f>
        <v>14250</v>
      </c>
      <c r="H518" s="16">
        <f t="shared" si="240"/>
        <v>0</v>
      </c>
      <c r="I518" s="16">
        <f t="shared" si="240"/>
        <v>60000</v>
      </c>
      <c r="J518" s="16">
        <f t="shared" si="240"/>
        <v>344350</v>
      </c>
      <c r="K518" s="16">
        <f t="shared" si="240"/>
        <v>0</v>
      </c>
      <c r="L518" s="16">
        <f t="shared" si="240"/>
        <v>0</v>
      </c>
      <c r="M518" s="16">
        <f t="shared" si="240"/>
        <v>0</v>
      </c>
      <c r="N518" s="16">
        <f t="shared" si="240"/>
        <v>814500</v>
      </c>
      <c r="O518" s="16">
        <f t="shared" si="240"/>
        <v>930000</v>
      </c>
    </row>
    <row r="519" spans="1:15" s="12" customFormat="1" ht="24.75" customHeight="1">
      <c r="A519" s="113" t="s">
        <v>81</v>
      </c>
      <c r="B519" s="188" t="s">
        <v>202</v>
      </c>
      <c r="C519" s="189"/>
      <c r="D519" s="15">
        <f aca="true" t="shared" si="241" ref="D519:O519">SUM(D520)</f>
        <v>554800</v>
      </c>
      <c r="E519" s="130">
        <f t="shared" si="239"/>
        <v>585050</v>
      </c>
      <c r="F519" s="15">
        <f t="shared" si="241"/>
        <v>539450</v>
      </c>
      <c r="G519" s="15">
        <f t="shared" si="241"/>
        <v>14250</v>
      </c>
      <c r="H519" s="15">
        <f t="shared" si="241"/>
        <v>0</v>
      </c>
      <c r="I519" s="15">
        <f t="shared" si="241"/>
        <v>0</v>
      </c>
      <c r="J519" s="15">
        <f t="shared" si="241"/>
        <v>31350</v>
      </c>
      <c r="K519" s="15">
        <f t="shared" si="241"/>
        <v>0</v>
      </c>
      <c r="L519" s="15">
        <f t="shared" si="241"/>
        <v>0</v>
      </c>
      <c r="M519" s="15">
        <f t="shared" si="241"/>
        <v>0</v>
      </c>
      <c r="N519" s="15">
        <f t="shared" si="241"/>
        <v>594500</v>
      </c>
      <c r="O519" s="15">
        <f t="shared" si="241"/>
        <v>605000</v>
      </c>
    </row>
    <row r="520" spans="1:15" s="12" customFormat="1" ht="21" customHeight="1">
      <c r="A520" s="114"/>
      <c r="B520" s="72">
        <v>3</v>
      </c>
      <c r="C520" s="72" t="s">
        <v>3</v>
      </c>
      <c r="D520" s="73">
        <f>D521+D525+D530+D532</f>
        <v>554800</v>
      </c>
      <c r="E520" s="73">
        <f t="shared" si="239"/>
        <v>585050</v>
      </c>
      <c r="F520" s="73">
        <f aca="true" t="shared" si="242" ref="F520:O520">F521+F525+F530+F532</f>
        <v>539450</v>
      </c>
      <c r="G520" s="73">
        <f t="shared" si="242"/>
        <v>14250</v>
      </c>
      <c r="H520" s="73">
        <f t="shared" si="242"/>
        <v>0</v>
      </c>
      <c r="I520" s="73">
        <f t="shared" si="242"/>
        <v>0</v>
      </c>
      <c r="J520" s="73">
        <f t="shared" si="242"/>
        <v>31350</v>
      </c>
      <c r="K520" s="73">
        <f t="shared" si="242"/>
        <v>0</v>
      </c>
      <c r="L520" s="73">
        <f t="shared" si="242"/>
        <v>0</v>
      </c>
      <c r="M520" s="73">
        <f t="shared" si="242"/>
        <v>0</v>
      </c>
      <c r="N520" s="73">
        <f t="shared" si="242"/>
        <v>594500</v>
      </c>
      <c r="O520" s="73">
        <f t="shared" si="242"/>
        <v>605000</v>
      </c>
    </row>
    <row r="521" spans="1:15" s="12" customFormat="1" ht="18" customHeight="1">
      <c r="A521" s="114"/>
      <c r="B521" s="72">
        <v>31</v>
      </c>
      <c r="C521" s="71" t="s">
        <v>10</v>
      </c>
      <c r="D521" s="73">
        <f>D522+D523+D524</f>
        <v>405000</v>
      </c>
      <c r="E521" s="73">
        <f t="shared" si="239"/>
        <v>417000</v>
      </c>
      <c r="F521" s="73">
        <f>F522+F523+F524</f>
        <v>417000</v>
      </c>
      <c r="G521" s="13">
        <v>0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  <c r="N521" s="73">
        <v>425000</v>
      </c>
      <c r="O521" s="73">
        <v>430000</v>
      </c>
    </row>
    <row r="522" spans="1:15" s="107" customFormat="1" ht="15" customHeight="1">
      <c r="A522" s="117"/>
      <c r="B522" s="105">
        <v>311</v>
      </c>
      <c r="C522" s="104" t="s">
        <v>347</v>
      </c>
      <c r="D522" s="69">
        <v>340000</v>
      </c>
      <c r="E522" s="69">
        <f t="shared" si="239"/>
        <v>350000</v>
      </c>
      <c r="F522" s="69">
        <v>350000</v>
      </c>
      <c r="G522" s="69">
        <v>0</v>
      </c>
      <c r="H522" s="69">
        <v>0</v>
      </c>
      <c r="I522" s="69">
        <v>0</v>
      </c>
      <c r="J522" s="69">
        <v>0</v>
      </c>
      <c r="K522" s="69">
        <v>0</v>
      </c>
      <c r="L522" s="69">
        <v>0</v>
      </c>
      <c r="M522" s="69">
        <v>0</v>
      </c>
      <c r="N522" s="69"/>
      <c r="O522" s="69"/>
    </row>
    <row r="523" spans="1:15" s="107" customFormat="1" ht="15" customHeight="1">
      <c r="A523" s="117"/>
      <c r="B523" s="105">
        <v>312</v>
      </c>
      <c r="C523" s="104" t="s">
        <v>348</v>
      </c>
      <c r="D523" s="69">
        <v>9000</v>
      </c>
      <c r="E523" s="69">
        <f t="shared" si="239"/>
        <v>9000</v>
      </c>
      <c r="F523" s="69">
        <v>9000</v>
      </c>
      <c r="G523" s="69">
        <v>0</v>
      </c>
      <c r="H523" s="69">
        <v>0</v>
      </c>
      <c r="I523" s="69">
        <v>0</v>
      </c>
      <c r="J523" s="69">
        <v>0</v>
      </c>
      <c r="K523" s="69">
        <v>0</v>
      </c>
      <c r="L523" s="69">
        <v>0</v>
      </c>
      <c r="M523" s="69">
        <v>0</v>
      </c>
      <c r="N523" s="69"/>
      <c r="O523" s="69"/>
    </row>
    <row r="524" spans="1:15" s="107" customFormat="1" ht="15" customHeight="1">
      <c r="A524" s="117"/>
      <c r="B524" s="105">
        <v>313</v>
      </c>
      <c r="C524" s="104" t="s">
        <v>349</v>
      </c>
      <c r="D524" s="69">
        <v>56000</v>
      </c>
      <c r="E524" s="69">
        <f t="shared" si="239"/>
        <v>58000</v>
      </c>
      <c r="F524" s="69">
        <v>58000</v>
      </c>
      <c r="G524" s="69">
        <v>0</v>
      </c>
      <c r="H524" s="69">
        <v>0</v>
      </c>
      <c r="I524" s="69">
        <v>0</v>
      </c>
      <c r="J524" s="69">
        <v>0</v>
      </c>
      <c r="K524" s="69">
        <v>0</v>
      </c>
      <c r="L524" s="69">
        <v>0</v>
      </c>
      <c r="M524" s="69">
        <v>0</v>
      </c>
      <c r="N524" s="69"/>
      <c r="O524" s="69"/>
    </row>
    <row r="525" spans="1:15" s="12" customFormat="1" ht="18" customHeight="1">
      <c r="A525" s="114"/>
      <c r="B525" s="72">
        <v>32</v>
      </c>
      <c r="C525" s="71" t="s">
        <v>12</v>
      </c>
      <c r="D525" s="73">
        <f>D526+D527+D528+D529</f>
        <v>145500</v>
      </c>
      <c r="E525" s="73">
        <f t="shared" si="239"/>
        <v>163750</v>
      </c>
      <c r="F525" s="73">
        <f>F526+F527+F528+F529</f>
        <v>121150</v>
      </c>
      <c r="G525" s="73">
        <f aca="true" t="shared" si="243" ref="G525:M525">G526+G527+G528+G529</f>
        <v>11250</v>
      </c>
      <c r="H525" s="73">
        <f t="shared" si="243"/>
        <v>0</v>
      </c>
      <c r="I525" s="73">
        <f t="shared" si="243"/>
        <v>0</v>
      </c>
      <c r="J525" s="73">
        <f t="shared" si="243"/>
        <v>31350</v>
      </c>
      <c r="K525" s="73">
        <f t="shared" si="243"/>
        <v>0</v>
      </c>
      <c r="L525" s="73">
        <f t="shared" si="243"/>
        <v>0</v>
      </c>
      <c r="M525" s="73">
        <f t="shared" si="243"/>
        <v>0</v>
      </c>
      <c r="N525" s="73">
        <v>165000</v>
      </c>
      <c r="O525" s="73">
        <v>170000</v>
      </c>
    </row>
    <row r="526" spans="1:15" s="107" customFormat="1" ht="15" customHeight="1">
      <c r="A526" s="116"/>
      <c r="B526" s="108">
        <v>321</v>
      </c>
      <c r="C526" s="104" t="s">
        <v>386</v>
      </c>
      <c r="D526" s="69">
        <v>13000</v>
      </c>
      <c r="E526" s="69">
        <f t="shared" si="239"/>
        <v>13400</v>
      </c>
      <c r="F526" s="69">
        <v>10400</v>
      </c>
      <c r="G526" s="69">
        <v>3000</v>
      </c>
      <c r="H526" s="69">
        <v>0</v>
      </c>
      <c r="I526" s="69">
        <v>0</v>
      </c>
      <c r="J526" s="69">
        <v>0</v>
      </c>
      <c r="K526" s="69">
        <v>0</v>
      </c>
      <c r="L526" s="69">
        <v>0</v>
      </c>
      <c r="M526" s="69">
        <v>0</v>
      </c>
      <c r="N526" s="69"/>
      <c r="O526" s="69"/>
    </row>
    <row r="527" spans="1:15" s="107" customFormat="1" ht="15" customHeight="1">
      <c r="A527" s="117"/>
      <c r="B527" s="105">
        <v>322</v>
      </c>
      <c r="C527" s="105" t="s">
        <v>351</v>
      </c>
      <c r="D527" s="69">
        <v>14000</v>
      </c>
      <c r="E527" s="69">
        <f t="shared" si="239"/>
        <v>15000</v>
      </c>
      <c r="F527" s="69">
        <v>12000</v>
      </c>
      <c r="G527" s="69">
        <v>3000</v>
      </c>
      <c r="H527" s="69">
        <v>0</v>
      </c>
      <c r="I527" s="69">
        <v>0</v>
      </c>
      <c r="J527" s="69">
        <v>0</v>
      </c>
      <c r="K527" s="69">
        <v>0</v>
      </c>
      <c r="L527" s="69">
        <v>0</v>
      </c>
      <c r="M527" s="69">
        <v>0</v>
      </c>
      <c r="N527" s="69"/>
      <c r="O527" s="69"/>
    </row>
    <row r="528" spans="1:15" s="107" customFormat="1" ht="15" customHeight="1">
      <c r="A528" s="117"/>
      <c r="B528" s="105">
        <v>323</v>
      </c>
      <c r="C528" s="105" t="s">
        <v>358</v>
      </c>
      <c r="D528" s="69">
        <v>99550</v>
      </c>
      <c r="E528" s="69">
        <f t="shared" si="239"/>
        <v>114400</v>
      </c>
      <c r="F528" s="69">
        <v>85050</v>
      </c>
      <c r="G528" s="69">
        <v>2500</v>
      </c>
      <c r="H528" s="69">
        <v>0</v>
      </c>
      <c r="I528" s="69">
        <v>0</v>
      </c>
      <c r="J528" s="69">
        <v>26850</v>
      </c>
      <c r="K528" s="69">
        <v>0</v>
      </c>
      <c r="L528" s="69">
        <v>0</v>
      </c>
      <c r="M528" s="69">
        <v>0</v>
      </c>
      <c r="N528" s="69"/>
      <c r="O528" s="69"/>
    </row>
    <row r="529" spans="1:15" s="107" customFormat="1" ht="15" customHeight="1">
      <c r="A529" s="117"/>
      <c r="B529" s="105">
        <v>329</v>
      </c>
      <c r="C529" s="104" t="s">
        <v>352</v>
      </c>
      <c r="D529" s="69">
        <v>18950</v>
      </c>
      <c r="E529" s="69">
        <f t="shared" si="239"/>
        <v>20950</v>
      </c>
      <c r="F529" s="69">
        <v>13700</v>
      </c>
      <c r="G529" s="69">
        <v>2750</v>
      </c>
      <c r="H529" s="69">
        <v>0</v>
      </c>
      <c r="I529" s="69">
        <v>0</v>
      </c>
      <c r="J529" s="69">
        <v>4500</v>
      </c>
      <c r="K529" s="69">
        <v>0</v>
      </c>
      <c r="L529" s="69">
        <v>0</v>
      </c>
      <c r="M529" s="69">
        <v>0</v>
      </c>
      <c r="N529" s="69"/>
      <c r="O529" s="69"/>
    </row>
    <row r="530" spans="1:15" s="12" customFormat="1" ht="18" customHeight="1">
      <c r="A530" s="115"/>
      <c r="B530" s="71" t="s">
        <v>295</v>
      </c>
      <c r="C530" s="71" t="s">
        <v>361</v>
      </c>
      <c r="D530" s="73">
        <f>D531</f>
        <v>4300</v>
      </c>
      <c r="E530" s="73">
        <f t="shared" si="239"/>
        <v>4300</v>
      </c>
      <c r="F530" s="73">
        <f aca="true" t="shared" si="244" ref="F530:M532">F531</f>
        <v>1300</v>
      </c>
      <c r="G530" s="73">
        <f t="shared" si="244"/>
        <v>3000</v>
      </c>
      <c r="H530" s="73">
        <f t="shared" si="244"/>
        <v>0</v>
      </c>
      <c r="I530" s="73">
        <f t="shared" si="244"/>
        <v>0</v>
      </c>
      <c r="J530" s="73">
        <f t="shared" si="244"/>
        <v>0</v>
      </c>
      <c r="K530" s="73">
        <f t="shared" si="244"/>
        <v>0</v>
      </c>
      <c r="L530" s="73">
        <f t="shared" si="244"/>
        <v>0</v>
      </c>
      <c r="M530" s="73">
        <f t="shared" si="244"/>
        <v>0</v>
      </c>
      <c r="N530" s="73">
        <v>4500</v>
      </c>
      <c r="O530" s="73">
        <v>5000</v>
      </c>
    </row>
    <row r="531" spans="1:15" s="107" customFormat="1" ht="15" customHeight="1">
      <c r="A531" s="116"/>
      <c r="B531" s="108">
        <v>343</v>
      </c>
      <c r="C531" s="104" t="s">
        <v>362</v>
      </c>
      <c r="D531" s="69">
        <v>4300</v>
      </c>
      <c r="E531" s="69">
        <f t="shared" si="239"/>
        <v>4300</v>
      </c>
      <c r="F531" s="69">
        <v>1300</v>
      </c>
      <c r="G531" s="69">
        <v>3000</v>
      </c>
      <c r="H531" s="69">
        <v>0</v>
      </c>
      <c r="I531" s="69">
        <v>0</v>
      </c>
      <c r="J531" s="69">
        <v>0</v>
      </c>
      <c r="K531" s="69">
        <v>0</v>
      </c>
      <c r="L531" s="69">
        <v>0</v>
      </c>
      <c r="M531" s="69">
        <v>0</v>
      </c>
      <c r="N531" s="69"/>
      <c r="O531" s="69"/>
    </row>
    <row r="532" spans="1:15" s="12" customFormat="1" ht="18" customHeight="1">
      <c r="A532" s="115"/>
      <c r="B532" s="71" t="s">
        <v>409</v>
      </c>
      <c r="C532" s="71" t="s">
        <v>410</v>
      </c>
      <c r="D532" s="73">
        <f>D533</f>
        <v>0</v>
      </c>
      <c r="E532" s="73">
        <f t="shared" si="239"/>
        <v>0</v>
      </c>
      <c r="F532" s="73">
        <f t="shared" si="244"/>
        <v>0</v>
      </c>
      <c r="G532" s="73">
        <f t="shared" si="244"/>
        <v>0</v>
      </c>
      <c r="H532" s="73">
        <f t="shared" si="244"/>
        <v>0</v>
      </c>
      <c r="I532" s="73">
        <f t="shared" si="244"/>
        <v>0</v>
      </c>
      <c r="J532" s="73">
        <f t="shared" si="244"/>
        <v>0</v>
      </c>
      <c r="K532" s="73">
        <f t="shared" si="244"/>
        <v>0</v>
      </c>
      <c r="L532" s="73">
        <f t="shared" si="244"/>
        <v>0</v>
      </c>
      <c r="M532" s="73">
        <f t="shared" si="244"/>
        <v>0</v>
      </c>
      <c r="N532" s="73">
        <v>0</v>
      </c>
      <c r="O532" s="73">
        <v>0</v>
      </c>
    </row>
    <row r="533" spans="1:15" s="107" customFormat="1" ht="15" customHeight="1">
      <c r="A533" s="116"/>
      <c r="B533" s="108">
        <v>381</v>
      </c>
      <c r="C533" s="104" t="s">
        <v>364</v>
      </c>
      <c r="D533" s="69">
        <v>0</v>
      </c>
      <c r="E533" s="69">
        <f t="shared" si="239"/>
        <v>0</v>
      </c>
      <c r="F533" s="69">
        <v>0</v>
      </c>
      <c r="G533" s="69">
        <v>0</v>
      </c>
      <c r="H533" s="69">
        <v>0</v>
      </c>
      <c r="I533" s="69">
        <v>0</v>
      </c>
      <c r="J533" s="69">
        <v>0</v>
      </c>
      <c r="K533" s="69">
        <v>0</v>
      </c>
      <c r="L533" s="69">
        <v>0</v>
      </c>
      <c r="M533" s="69">
        <v>0</v>
      </c>
      <c r="N533" s="69"/>
      <c r="O533" s="69"/>
    </row>
    <row r="534" spans="1:15" s="12" customFormat="1" ht="24.75" customHeight="1">
      <c r="A534" s="113" t="s">
        <v>81</v>
      </c>
      <c r="B534" s="194" t="s">
        <v>236</v>
      </c>
      <c r="C534" s="195"/>
      <c r="D534" s="15">
        <f aca="true" t="shared" si="245" ref="D534:O534">SUM(D535)</f>
        <v>140000</v>
      </c>
      <c r="E534" s="130">
        <f t="shared" si="239"/>
        <v>150000</v>
      </c>
      <c r="F534" s="15">
        <f t="shared" si="245"/>
        <v>77000</v>
      </c>
      <c r="G534" s="15">
        <f t="shared" si="245"/>
        <v>0</v>
      </c>
      <c r="H534" s="15">
        <f t="shared" si="245"/>
        <v>0</v>
      </c>
      <c r="I534" s="15">
        <f t="shared" si="245"/>
        <v>60000</v>
      </c>
      <c r="J534" s="15">
        <f t="shared" si="245"/>
        <v>13000</v>
      </c>
      <c r="K534" s="15">
        <f t="shared" si="245"/>
        <v>0</v>
      </c>
      <c r="L534" s="15">
        <f t="shared" si="245"/>
        <v>0</v>
      </c>
      <c r="M534" s="15">
        <f t="shared" si="245"/>
        <v>0</v>
      </c>
      <c r="N534" s="15">
        <f t="shared" si="245"/>
        <v>150000</v>
      </c>
      <c r="O534" s="15">
        <f t="shared" si="245"/>
        <v>155000</v>
      </c>
    </row>
    <row r="535" spans="1:15" s="12" customFormat="1" ht="21" customHeight="1">
      <c r="A535" s="115"/>
      <c r="B535" s="72">
        <v>4</v>
      </c>
      <c r="C535" s="71" t="s">
        <v>356</v>
      </c>
      <c r="D535" s="73">
        <f>SUM(D536+D543)</f>
        <v>140000</v>
      </c>
      <c r="E535" s="73">
        <f t="shared" si="239"/>
        <v>150000</v>
      </c>
      <c r="F535" s="73">
        <f>SUM(F536+F543)</f>
        <v>77000</v>
      </c>
      <c r="G535" s="73">
        <f aca="true" t="shared" si="246" ref="G535:O535">SUM(G536+G543)</f>
        <v>0</v>
      </c>
      <c r="H535" s="73">
        <f t="shared" si="246"/>
        <v>0</v>
      </c>
      <c r="I535" s="73">
        <f t="shared" si="246"/>
        <v>60000</v>
      </c>
      <c r="J535" s="73">
        <f t="shared" si="246"/>
        <v>13000</v>
      </c>
      <c r="K535" s="73">
        <f t="shared" si="246"/>
        <v>0</v>
      </c>
      <c r="L535" s="73">
        <f t="shared" si="246"/>
        <v>0</v>
      </c>
      <c r="M535" s="73">
        <f t="shared" si="246"/>
        <v>0</v>
      </c>
      <c r="N535" s="73">
        <f t="shared" si="246"/>
        <v>150000</v>
      </c>
      <c r="O535" s="73">
        <f t="shared" si="246"/>
        <v>155000</v>
      </c>
    </row>
    <row r="536" spans="1:15" s="12" customFormat="1" ht="18" customHeight="1">
      <c r="A536" s="115"/>
      <c r="B536" s="72">
        <v>42</v>
      </c>
      <c r="C536" s="71" t="s">
        <v>357</v>
      </c>
      <c r="D536" s="73">
        <f>D537+D538+D539</f>
        <v>140000</v>
      </c>
      <c r="E536" s="73">
        <f t="shared" si="239"/>
        <v>150000</v>
      </c>
      <c r="F536" s="73">
        <f>F537+F538+F539</f>
        <v>77000</v>
      </c>
      <c r="G536" s="73">
        <f aca="true" t="shared" si="247" ref="G536:M536">G537+G538+G539</f>
        <v>0</v>
      </c>
      <c r="H536" s="73">
        <f t="shared" si="247"/>
        <v>0</v>
      </c>
      <c r="I536" s="73">
        <f t="shared" si="247"/>
        <v>60000</v>
      </c>
      <c r="J536" s="73">
        <f t="shared" si="247"/>
        <v>13000</v>
      </c>
      <c r="K536" s="73">
        <f t="shared" si="247"/>
        <v>0</v>
      </c>
      <c r="L536" s="73">
        <f t="shared" si="247"/>
        <v>0</v>
      </c>
      <c r="M536" s="73">
        <f t="shared" si="247"/>
        <v>0</v>
      </c>
      <c r="N536" s="73">
        <v>150000</v>
      </c>
      <c r="O536" s="73">
        <v>155000</v>
      </c>
    </row>
    <row r="537" spans="1:15" s="107" customFormat="1" ht="15" customHeight="1">
      <c r="A537" s="116"/>
      <c r="B537" s="105">
        <v>422</v>
      </c>
      <c r="C537" s="104" t="s">
        <v>354</v>
      </c>
      <c r="D537" s="69">
        <v>11000</v>
      </c>
      <c r="E537" s="69">
        <f t="shared" si="239"/>
        <v>21000</v>
      </c>
      <c r="F537" s="69">
        <v>11000</v>
      </c>
      <c r="G537" s="69">
        <v>0</v>
      </c>
      <c r="H537" s="69">
        <v>0</v>
      </c>
      <c r="I537" s="69">
        <v>0</v>
      </c>
      <c r="J537" s="69">
        <v>10000</v>
      </c>
      <c r="K537" s="69">
        <v>0</v>
      </c>
      <c r="L537" s="69">
        <v>0</v>
      </c>
      <c r="M537" s="69">
        <v>0</v>
      </c>
      <c r="N537" s="69"/>
      <c r="O537" s="69"/>
    </row>
    <row r="538" spans="1:15" s="107" customFormat="1" ht="15" customHeight="1">
      <c r="A538" s="116"/>
      <c r="B538" s="105">
        <v>424</v>
      </c>
      <c r="C538" s="105" t="s">
        <v>390</v>
      </c>
      <c r="D538" s="69">
        <v>120000</v>
      </c>
      <c r="E538" s="69">
        <f t="shared" si="239"/>
        <v>120000</v>
      </c>
      <c r="F538" s="69">
        <v>60000</v>
      </c>
      <c r="G538" s="69">
        <v>0</v>
      </c>
      <c r="H538" s="69">
        <v>0</v>
      </c>
      <c r="I538" s="69">
        <v>60000</v>
      </c>
      <c r="J538" s="69">
        <v>0</v>
      </c>
      <c r="K538" s="69">
        <v>0</v>
      </c>
      <c r="L538" s="69">
        <v>0</v>
      </c>
      <c r="M538" s="69">
        <v>0</v>
      </c>
      <c r="N538" s="69"/>
      <c r="O538" s="69"/>
    </row>
    <row r="539" spans="1:15" s="107" customFormat="1" ht="15" customHeight="1">
      <c r="A539" s="116"/>
      <c r="B539" s="105">
        <v>426</v>
      </c>
      <c r="C539" s="105" t="s">
        <v>355</v>
      </c>
      <c r="D539" s="69">
        <v>9000</v>
      </c>
      <c r="E539" s="69">
        <f t="shared" si="239"/>
        <v>9000</v>
      </c>
      <c r="F539" s="69">
        <v>6000</v>
      </c>
      <c r="G539" s="69">
        <v>0</v>
      </c>
      <c r="H539" s="69">
        <v>0</v>
      </c>
      <c r="I539" s="69">
        <v>0</v>
      </c>
      <c r="J539" s="69">
        <v>3000</v>
      </c>
      <c r="K539" s="69">
        <v>0</v>
      </c>
      <c r="L539" s="69">
        <v>0</v>
      </c>
      <c r="M539" s="69">
        <v>0</v>
      </c>
      <c r="N539" s="69"/>
      <c r="O539" s="69"/>
    </row>
    <row r="540" spans="1:15" s="64" customFormat="1" ht="15" customHeight="1">
      <c r="A540" s="186" t="s">
        <v>19</v>
      </c>
      <c r="B540" s="186" t="s">
        <v>232</v>
      </c>
      <c r="C540" s="187" t="s">
        <v>32</v>
      </c>
      <c r="D540" s="186" t="s">
        <v>722</v>
      </c>
      <c r="E540" s="197" t="s">
        <v>723</v>
      </c>
      <c r="F540" s="187" t="s">
        <v>724</v>
      </c>
      <c r="G540" s="187"/>
      <c r="H540" s="187"/>
      <c r="I540" s="187"/>
      <c r="J540" s="187"/>
      <c r="K540" s="187"/>
      <c r="L540" s="187"/>
      <c r="M540" s="187"/>
      <c r="N540" s="186" t="s">
        <v>627</v>
      </c>
      <c r="O540" s="186" t="s">
        <v>727</v>
      </c>
    </row>
    <row r="541" spans="1:15" s="64" customFormat="1" ht="35.25" customHeight="1">
      <c r="A541" s="187"/>
      <c r="B541" s="187"/>
      <c r="C541" s="187"/>
      <c r="D541" s="187"/>
      <c r="E541" s="198"/>
      <c r="F541" s="62" t="s">
        <v>164</v>
      </c>
      <c r="G541" s="62" t="s">
        <v>20</v>
      </c>
      <c r="H541" s="166" t="s">
        <v>168</v>
      </c>
      <c r="I541" s="62" t="s">
        <v>165</v>
      </c>
      <c r="J541" s="62" t="s">
        <v>21</v>
      </c>
      <c r="K541" s="165" t="s">
        <v>725</v>
      </c>
      <c r="L541" s="62" t="s">
        <v>726</v>
      </c>
      <c r="M541" s="62" t="s">
        <v>272</v>
      </c>
      <c r="N541" s="186"/>
      <c r="O541" s="186"/>
    </row>
    <row r="542" spans="1:15" s="64" customFormat="1" ht="10.5" customHeight="1">
      <c r="A542" s="63">
        <v>1</v>
      </c>
      <c r="B542" s="63">
        <v>2</v>
      </c>
      <c r="C542" s="63">
        <v>3</v>
      </c>
      <c r="D542" s="63">
        <v>4</v>
      </c>
      <c r="E542" s="63">
        <v>5</v>
      </c>
      <c r="F542" s="63">
        <v>6</v>
      </c>
      <c r="G542" s="63">
        <v>7</v>
      </c>
      <c r="H542" s="63">
        <v>8</v>
      </c>
      <c r="I542" s="63">
        <v>9</v>
      </c>
      <c r="J542" s="63">
        <v>10</v>
      </c>
      <c r="K542" s="63">
        <v>11</v>
      </c>
      <c r="L542" s="63">
        <v>12</v>
      </c>
      <c r="M542" s="63">
        <v>13</v>
      </c>
      <c r="N542" s="63">
        <v>14</v>
      </c>
      <c r="O542" s="63">
        <v>15</v>
      </c>
    </row>
    <row r="543" spans="1:15" s="12" customFormat="1" ht="18" customHeight="1">
      <c r="A543" s="115"/>
      <c r="B543" s="72">
        <v>43</v>
      </c>
      <c r="C543" s="71" t="s">
        <v>436</v>
      </c>
      <c r="D543" s="73">
        <f>D544</f>
        <v>0</v>
      </c>
      <c r="E543" s="73">
        <f t="shared" si="239"/>
        <v>0</v>
      </c>
      <c r="F543" s="73">
        <f>F544</f>
        <v>0</v>
      </c>
      <c r="G543" s="73">
        <f aca="true" t="shared" si="248" ref="G543:M543">G544</f>
        <v>0</v>
      </c>
      <c r="H543" s="73">
        <f t="shared" si="248"/>
        <v>0</v>
      </c>
      <c r="I543" s="73">
        <f t="shared" si="248"/>
        <v>0</v>
      </c>
      <c r="J543" s="73">
        <f t="shared" si="248"/>
        <v>0</v>
      </c>
      <c r="K543" s="73">
        <f t="shared" si="248"/>
        <v>0</v>
      </c>
      <c r="L543" s="73">
        <f t="shared" si="248"/>
        <v>0</v>
      </c>
      <c r="M543" s="73">
        <f t="shared" si="248"/>
        <v>0</v>
      </c>
      <c r="N543" s="73">
        <v>0</v>
      </c>
      <c r="O543" s="73">
        <v>0</v>
      </c>
    </row>
    <row r="544" spans="1:15" s="107" customFormat="1" ht="15" customHeight="1">
      <c r="A544" s="116"/>
      <c r="B544" s="105">
        <v>431</v>
      </c>
      <c r="C544" s="104" t="s">
        <v>437</v>
      </c>
      <c r="D544" s="69">
        <v>0</v>
      </c>
      <c r="E544" s="69">
        <f t="shared" si="239"/>
        <v>0</v>
      </c>
      <c r="F544" s="69">
        <v>0</v>
      </c>
      <c r="G544" s="69">
        <v>0</v>
      </c>
      <c r="H544" s="69">
        <v>0</v>
      </c>
      <c r="I544" s="69">
        <v>0</v>
      </c>
      <c r="J544" s="69">
        <v>0</v>
      </c>
      <c r="K544" s="69">
        <v>0</v>
      </c>
      <c r="L544" s="69">
        <v>0</v>
      </c>
      <c r="M544" s="69">
        <v>0</v>
      </c>
      <c r="N544" s="69"/>
      <c r="O544" s="69"/>
    </row>
    <row r="545" spans="1:15" s="12" customFormat="1" ht="24.75" customHeight="1">
      <c r="A545" s="113" t="s">
        <v>81</v>
      </c>
      <c r="B545" s="188" t="s">
        <v>733</v>
      </c>
      <c r="C545" s="189"/>
      <c r="D545" s="15">
        <f>D546</f>
        <v>414000</v>
      </c>
      <c r="E545" s="130">
        <f t="shared" si="239"/>
        <v>300000</v>
      </c>
      <c r="F545" s="15">
        <f aca="true" t="shared" si="249" ref="F545:O547">F546</f>
        <v>0</v>
      </c>
      <c r="G545" s="15">
        <f t="shared" si="249"/>
        <v>0</v>
      </c>
      <c r="H545" s="15">
        <f t="shared" si="249"/>
        <v>0</v>
      </c>
      <c r="I545" s="15">
        <f t="shared" si="249"/>
        <v>0</v>
      </c>
      <c r="J545" s="15">
        <f t="shared" si="249"/>
        <v>300000</v>
      </c>
      <c r="K545" s="15">
        <f t="shared" si="249"/>
        <v>0</v>
      </c>
      <c r="L545" s="15">
        <f t="shared" si="249"/>
        <v>0</v>
      </c>
      <c r="M545" s="15">
        <f t="shared" si="249"/>
        <v>0</v>
      </c>
      <c r="N545" s="15">
        <f t="shared" si="249"/>
        <v>70000</v>
      </c>
      <c r="O545" s="15">
        <f t="shared" si="249"/>
        <v>170000</v>
      </c>
    </row>
    <row r="546" spans="1:15" s="12" customFormat="1" ht="21" customHeight="1">
      <c r="A546" s="115"/>
      <c r="B546" s="71">
        <v>4</v>
      </c>
      <c r="C546" s="72" t="s">
        <v>375</v>
      </c>
      <c r="D546" s="73">
        <f>D547</f>
        <v>414000</v>
      </c>
      <c r="E546" s="73">
        <f t="shared" si="239"/>
        <v>300000</v>
      </c>
      <c r="F546" s="73">
        <f t="shared" si="249"/>
        <v>0</v>
      </c>
      <c r="G546" s="73">
        <f t="shared" si="249"/>
        <v>0</v>
      </c>
      <c r="H546" s="73">
        <f t="shared" si="249"/>
        <v>0</v>
      </c>
      <c r="I546" s="73">
        <f t="shared" si="249"/>
        <v>0</v>
      </c>
      <c r="J546" s="73">
        <f t="shared" si="249"/>
        <v>300000</v>
      </c>
      <c r="K546" s="73">
        <f t="shared" si="249"/>
        <v>0</v>
      </c>
      <c r="L546" s="73">
        <f t="shared" si="249"/>
        <v>0</v>
      </c>
      <c r="M546" s="73">
        <f t="shared" si="249"/>
        <v>0</v>
      </c>
      <c r="N546" s="73">
        <f t="shared" si="249"/>
        <v>70000</v>
      </c>
      <c r="O546" s="73">
        <f t="shared" si="249"/>
        <v>170000</v>
      </c>
    </row>
    <row r="547" spans="1:15" s="12" customFormat="1" ht="18" customHeight="1">
      <c r="A547" s="115"/>
      <c r="B547" s="71" t="s">
        <v>183</v>
      </c>
      <c r="C547" s="72" t="s">
        <v>734</v>
      </c>
      <c r="D547" s="73">
        <f>D548</f>
        <v>414000</v>
      </c>
      <c r="E547" s="73">
        <f t="shared" si="239"/>
        <v>300000</v>
      </c>
      <c r="F547" s="73">
        <f t="shared" si="249"/>
        <v>0</v>
      </c>
      <c r="G547" s="73">
        <f t="shared" si="249"/>
        <v>0</v>
      </c>
      <c r="H547" s="73">
        <f t="shared" si="249"/>
        <v>0</v>
      </c>
      <c r="I547" s="73">
        <f t="shared" si="249"/>
        <v>0</v>
      </c>
      <c r="J547" s="73">
        <f t="shared" si="249"/>
        <v>300000</v>
      </c>
      <c r="K547" s="73">
        <f t="shared" si="249"/>
        <v>0</v>
      </c>
      <c r="L547" s="73">
        <f t="shared" si="249"/>
        <v>0</v>
      </c>
      <c r="M547" s="73">
        <f t="shared" si="249"/>
        <v>0</v>
      </c>
      <c r="N547" s="73">
        <v>70000</v>
      </c>
      <c r="O547" s="73">
        <v>170000</v>
      </c>
    </row>
    <row r="548" spans="1:15" s="107" customFormat="1" ht="15" customHeight="1">
      <c r="A548" s="116"/>
      <c r="B548" s="104" t="s">
        <v>735</v>
      </c>
      <c r="C548" s="105" t="s">
        <v>736</v>
      </c>
      <c r="D548" s="69">
        <v>414000</v>
      </c>
      <c r="E548" s="69">
        <f t="shared" si="239"/>
        <v>300000</v>
      </c>
      <c r="F548" s="69">
        <v>0</v>
      </c>
      <c r="G548" s="69">
        <v>0</v>
      </c>
      <c r="H548" s="69">
        <v>0</v>
      </c>
      <c r="I548" s="69">
        <v>0</v>
      </c>
      <c r="J548" s="69">
        <v>300000</v>
      </c>
      <c r="K548" s="69">
        <v>0</v>
      </c>
      <c r="L548" s="69">
        <v>0</v>
      </c>
      <c r="M548" s="69">
        <v>0</v>
      </c>
      <c r="N548" s="69"/>
      <c r="O548" s="69"/>
    </row>
    <row r="549" spans="1:15" s="12" customFormat="1" ht="36" customHeight="1">
      <c r="A549" s="113"/>
      <c r="B549" s="217" t="s">
        <v>644</v>
      </c>
      <c r="C549" s="218"/>
      <c r="D549" s="132">
        <f>D551</f>
        <v>0</v>
      </c>
      <c r="E549" s="132">
        <f>SUM(F549:M549)</f>
        <v>0</v>
      </c>
      <c r="F549" s="132">
        <f aca="true" t="shared" si="250" ref="F549:O549">F551</f>
        <v>0</v>
      </c>
      <c r="G549" s="132">
        <f t="shared" si="250"/>
        <v>0</v>
      </c>
      <c r="H549" s="132">
        <f t="shared" si="250"/>
        <v>0</v>
      </c>
      <c r="I549" s="132">
        <f t="shared" si="250"/>
        <v>0</v>
      </c>
      <c r="J549" s="132">
        <f t="shared" si="250"/>
        <v>0</v>
      </c>
      <c r="K549" s="132">
        <f t="shared" si="250"/>
        <v>0</v>
      </c>
      <c r="L549" s="132">
        <f t="shared" si="250"/>
        <v>0</v>
      </c>
      <c r="M549" s="132">
        <f t="shared" si="250"/>
        <v>0</v>
      </c>
      <c r="N549" s="132">
        <f t="shared" si="250"/>
        <v>3125000</v>
      </c>
      <c r="O549" s="132">
        <f t="shared" si="250"/>
        <v>3145000</v>
      </c>
    </row>
    <row r="550" spans="1:15" s="12" customFormat="1" ht="30" customHeight="1">
      <c r="A550" s="124"/>
      <c r="B550" s="192" t="s">
        <v>645</v>
      </c>
      <c r="C550" s="193"/>
      <c r="D550" s="16">
        <f>D551</f>
        <v>0</v>
      </c>
      <c r="E550" s="16">
        <f aca="true" t="shared" si="251" ref="E550:E560">SUM(F550:M550)</f>
        <v>0</v>
      </c>
      <c r="F550" s="16">
        <f>F551</f>
        <v>0</v>
      </c>
      <c r="G550" s="16">
        <f aca="true" t="shared" si="252" ref="G550:O550">G551</f>
        <v>0</v>
      </c>
      <c r="H550" s="16">
        <f t="shared" si="252"/>
        <v>0</v>
      </c>
      <c r="I550" s="16">
        <f t="shared" si="252"/>
        <v>0</v>
      </c>
      <c r="J550" s="16">
        <f t="shared" si="252"/>
        <v>0</v>
      </c>
      <c r="K550" s="16">
        <f t="shared" si="252"/>
        <v>0</v>
      </c>
      <c r="L550" s="16">
        <f t="shared" si="252"/>
        <v>0</v>
      </c>
      <c r="M550" s="16">
        <f t="shared" si="252"/>
        <v>0</v>
      </c>
      <c r="N550" s="16">
        <f>N551</f>
        <v>3125000</v>
      </c>
      <c r="O550" s="16">
        <f t="shared" si="252"/>
        <v>3145000</v>
      </c>
    </row>
    <row r="551" spans="1:15" s="12" customFormat="1" ht="24.75" customHeight="1">
      <c r="A551" s="113" t="s">
        <v>81</v>
      </c>
      <c r="B551" s="188" t="s">
        <v>751</v>
      </c>
      <c r="C551" s="189"/>
      <c r="D551" s="15">
        <f>D552+D565</f>
        <v>0</v>
      </c>
      <c r="E551" s="130">
        <f t="shared" si="251"/>
        <v>0</v>
      </c>
      <c r="F551" s="15">
        <f aca="true" t="shared" si="253" ref="F551:O551">F552+F565</f>
        <v>0</v>
      </c>
      <c r="G551" s="15">
        <f t="shared" si="253"/>
        <v>0</v>
      </c>
      <c r="H551" s="15">
        <f t="shared" si="253"/>
        <v>0</v>
      </c>
      <c r="I551" s="15">
        <f t="shared" si="253"/>
        <v>0</v>
      </c>
      <c r="J551" s="15">
        <f t="shared" si="253"/>
        <v>0</v>
      </c>
      <c r="K551" s="15">
        <f t="shared" si="253"/>
        <v>0</v>
      </c>
      <c r="L551" s="15">
        <f t="shared" si="253"/>
        <v>0</v>
      </c>
      <c r="M551" s="15">
        <f t="shared" si="253"/>
        <v>0</v>
      </c>
      <c r="N551" s="15">
        <f>N552+N565</f>
        <v>3125000</v>
      </c>
      <c r="O551" s="15">
        <f t="shared" si="253"/>
        <v>3145000</v>
      </c>
    </row>
    <row r="552" spans="1:15" s="12" customFormat="1" ht="21" customHeight="1">
      <c r="A552" s="115"/>
      <c r="B552" s="71">
        <v>3</v>
      </c>
      <c r="C552" s="72" t="s">
        <v>3</v>
      </c>
      <c r="D552" s="73">
        <f>D553+D557+D563</f>
        <v>0</v>
      </c>
      <c r="E552" s="73">
        <f t="shared" si="251"/>
        <v>0</v>
      </c>
      <c r="F552" s="73">
        <f>F553+F557+F563</f>
        <v>0</v>
      </c>
      <c r="G552" s="73">
        <f aca="true" t="shared" si="254" ref="G552:M552">G553+G557+G563</f>
        <v>0</v>
      </c>
      <c r="H552" s="73">
        <f t="shared" si="254"/>
        <v>0</v>
      </c>
      <c r="I552" s="73">
        <f t="shared" si="254"/>
        <v>0</v>
      </c>
      <c r="J552" s="73">
        <f t="shared" si="254"/>
        <v>0</v>
      </c>
      <c r="K552" s="73">
        <f t="shared" si="254"/>
        <v>0</v>
      </c>
      <c r="L552" s="73">
        <f t="shared" si="254"/>
        <v>0</v>
      </c>
      <c r="M552" s="73">
        <f t="shared" si="254"/>
        <v>0</v>
      </c>
      <c r="N552" s="73">
        <f>N553+N557+N563</f>
        <v>3085000</v>
      </c>
      <c r="O552" s="73">
        <f>O553+O557+O563</f>
        <v>3105000</v>
      </c>
    </row>
    <row r="553" spans="1:15" s="12" customFormat="1" ht="18" customHeight="1">
      <c r="A553" s="115"/>
      <c r="B553" s="71">
        <v>31</v>
      </c>
      <c r="C553" s="71" t="s">
        <v>10</v>
      </c>
      <c r="D553" s="73">
        <f>D554+D555+D556</f>
        <v>0</v>
      </c>
      <c r="E553" s="73">
        <f t="shared" si="251"/>
        <v>0</v>
      </c>
      <c r="F553" s="73">
        <f>F554+F555+F556</f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  <c r="N553" s="73">
        <v>570000</v>
      </c>
      <c r="O553" s="73">
        <v>590000</v>
      </c>
    </row>
    <row r="554" spans="1:15" s="107" customFormat="1" ht="15" customHeight="1">
      <c r="A554" s="116"/>
      <c r="B554" s="104">
        <v>311</v>
      </c>
      <c r="C554" s="104" t="s">
        <v>347</v>
      </c>
      <c r="D554" s="69">
        <v>0</v>
      </c>
      <c r="E554" s="69">
        <f t="shared" si="251"/>
        <v>0</v>
      </c>
      <c r="F554" s="69">
        <v>0</v>
      </c>
      <c r="G554" s="67">
        <v>0</v>
      </c>
      <c r="H554" s="67">
        <v>0</v>
      </c>
      <c r="I554" s="67">
        <v>0</v>
      </c>
      <c r="J554" s="67">
        <v>0</v>
      </c>
      <c r="K554" s="67">
        <v>0</v>
      </c>
      <c r="L554" s="67">
        <v>0</v>
      </c>
      <c r="M554" s="67">
        <v>0</v>
      </c>
      <c r="N554" s="69"/>
      <c r="O554" s="69"/>
    </row>
    <row r="555" spans="1:15" s="107" customFormat="1" ht="15" customHeight="1">
      <c r="A555" s="116"/>
      <c r="B555" s="104">
        <v>312</v>
      </c>
      <c r="C555" s="104" t="s">
        <v>348</v>
      </c>
      <c r="D555" s="69">
        <v>0</v>
      </c>
      <c r="E555" s="69">
        <f t="shared" si="251"/>
        <v>0</v>
      </c>
      <c r="F555" s="69">
        <v>0</v>
      </c>
      <c r="G555" s="67">
        <v>0</v>
      </c>
      <c r="H555" s="67">
        <v>0</v>
      </c>
      <c r="I555" s="67">
        <v>0</v>
      </c>
      <c r="J555" s="67">
        <v>0</v>
      </c>
      <c r="K555" s="67">
        <v>0</v>
      </c>
      <c r="L555" s="67">
        <v>0</v>
      </c>
      <c r="M555" s="67">
        <v>0</v>
      </c>
      <c r="N555" s="69"/>
      <c r="O555" s="69"/>
    </row>
    <row r="556" spans="1:15" s="107" customFormat="1" ht="15" customHeight="1">
      <c r="A556" s="116"/>
      <c r="B556" s="104">
        <v>313</v>
      </c>
      <c r="C556" s="104" t="s">
        <v>349</v>
      </c>
      <c r="D556" s="69">
        <v>0</v>
      </c>
      <c r="E556" s="69">
        <f t="shared" si="251"/>
        <v>0</v>
      </c>
      <c r="F556" s="69">
        <v>0</v>
      </c>
      <c r="G556" s="69">
        <v>0</v>
      </c>
      <c r="H556" s="69">
        <v>0</v>
      </c>
      <c r="I556" s="69">
        <v>0</v>
      </c>
      <c r="J556" s="69">
        <v>0</v>
      </c>
      <c r="K556" s="69">
        <v>0</v>
      </c>
      <c r="L556" s="69">
        <v>0</v>
      </c>
      <c r="M556" s="69">
        <v>0</v>
      </c>
      <c r="N556" s="69"/>
      <c r="O556" s="69"/>
    </row>
    <row r="557" spans="1:15" s="12" customFormat="1" ht="18" customHeight="1">
      <c r="A557" s="115"/>
      <c r="B557" s="71">
        <v>32</v>
      </c>
      <c r="C557" s="71" t="s">
        <v>12</v>
      </c>
      <c r="D557" s="73">
        <f>SUM(D558:D562)</f>
        <v>0</v>
      </c>
      <c r="E557" s="73">
        <f t="shared" si="251"/>
        <v>0</v>
      </c>
      <c r="F557" s="73">
        <f>SUM(F558:F562)</f>
        <v>0</v>
      </c>
      <c r="G557" s="73">
        <f aca="true" t="shared" si="255" ref="G557:M557">SUM(G558:G562)</f>
        <v>0</v>
      </c>
      <c r="H557" s="73">
        <f t="shared" si="255"/>
        <v>0</v>
      </c>
      <c r="I557" s="73">
        <f t="shared" si="255"/>
        <v>0</v>
      </c>
      <c r="J557" s="73">
        <f t="shared" si="255"/>
        <v>0</v>
      </c>
      <c r="K557" s="73">
        <f t="shared" si="255"/>
        <v>0</v>
      </c>
      <c r="L557" s="73">
        <f t="shared" si="255"/>
        <v>0</v>
      </c>
      <c r="M557" s="73">
        <f t="shared" si="255"/>
        <v>0</v>
      </c>
      <c r="N557" s="73">
        <v>2500000</v>
      </c>
      <c r="O557" s="73">
        <v>2500000</v>
      </c>
    </row>
    <row r="558" spans="1:15" s="107" customFormat="1" ht="15" customHeight="1">
      <c r="A558" s="116"/>
      <c r="B558" s="108">
        <v>321</v>
      </c>
      <c r="C558" s="104" t="s">
        <v>386</v>
      </c>
      <c r="D558" s="69">
        <v>0</v>
      </c>
      <c r="E558" s="69">
        <f t="shared" si="251"/>
        <v>0</v>
      </c>
      <c r="F558" s="69">
        <v>0</v>
      </c>
      <c r="G558" s="69">
        <v>0</v>
      </c>
      <c r="H558" s="69">
        <v>0</v>
      </c>
      <c r="I558" s="69">
        <v>0</v>
      </c>
      <c r="J558" s="69">
        <v>0</v>
      </c>
      <c r="K558" s="69">
        <v>0</v>
      </c>
      <c r="L558" s="69">
        <v>0</v>
      </c>
      <c r="M558" s="69">
        <v>0</v>
      </c>
      <c r="N558" s="69"/>
      <c r="O558" s="69"/>
    </row>
    <row r="559" spans="1:15" s="107" customFormat="1" ht="15" customHeight="1">
      <c r="A559" s="117"/>
      <c r="B559" s="105">
        <v>322</v>
      </c>
      <c r="C559" s="105" t="s">
        <v>351</v>
      </c>
      <c r="D559" s="69">
        <v>0</v>
      </c>
      <c r="E559" s="69">
        <f t="shared" si="251"/>
        <v>0</v>
      </c>
      <c r="F559" s="69">
        <v>0</v>
      </c>
      <c r="G559" s="69">
        <v>0</v>
      </c>
      <c r="H559" s="69">
        <v>0</v>
      </c>
      <c r="I559" s="69">
        <v>0</v>
      </c>
      <c r="J559" s="69">
        <v>0</v>
      </c>
      <c r="K559" s="69">
        <v>0</v>
      </c>
      <c r="L559" s="69">
        <v>0</v>
      </c>
      <c r="M559" s="69">
        <v>0</v>
      </c>
      <c r="N559" s="69"/>
      <c r="O559" s="69"/>
    </row>
    <row r="560" spans="1:15" s="107" customFormat="1" ht="15" customHeight="1">
      <c r="A560" s="117"/>
      <c r="B560" s="105">
        <v>323</v>
      </c>
      <c r="C560" s="105" t="s">
        <v>358</v>
      </c>
      <c r="D560" s="69">
        <v>0</v>
      </c>
      <c r="E560" s="69">
        <f t="shared" si="251"/>
        <v>0</v>
      </c>
      <c r="F560" s="69">
        <v>0</v>
      </c>
      <c r="G560" s="69">
        <v>0</v>
      </c>
      <c r="H560" s="69">
        <v>0</v>
      </c>
      <c r="I560" s="69">
        <v>0</v>
      </c>
      <c r="J560" s="69">
        <v>0</v>
      </c>
      <c r="K560" s="69">
        <v>0</v>
      </c>
      <c r="L560" s="69">
        <v>0</v>
      </c>
      <c r="M560" s="69">
        <v>0</v>
      </c>
      <c r="N560" s="69"/>
      <c r="O560" s="69"/>
    </row>
    <row r="561" spans="1:15" s="107" customFormat="1" ht="15" customHeight="1">
      <c r="A561" s="117"/>
      <c r="B561" s="105">
        <v>324</v>
      </c>
      <c r="C561" s="105" t="s">
        <v>387</v>
      </c>
      <c r="D561" s="69">
        <v>0</v>
      </c>
      <c r="E561" s="69">
        <f>SUM(F561:M561)</f>
        <v>0</v>
      </c>
      <c r="F561" s="69">
        <v>0</v>
      </c>
      <c r="G561" s="69">
        <v>0</v>
      </c>
      <c r="H561" s="69">
        <v>0</v>
      </c>
      <c r="I561" s="69">
        <v>0</v>
      </c>
      <c r="J561" s="69">
        <v>0</v>
      </c>
      <c r="K561" s="69">
        <v>0</v>
      </c>
      <c r="L561" s="69">
        <v>0</v>
      </c>
      <c r="M561" s="69">
        <v>0</v>
      </c>
      <c r="N561" s="69"/>
      <c r="O561" s="69"/>
    </row>
    <row r="562" spans="1:15" s="107" customFormat="1" ht="15" customHeight="1">
      <c r="A562" s="116"/>
      <c r="B562" s="104">
        <v>329</v>
      </c>
      <c r="C562" s="104" t="s">
        <v>352</v>
      </c>
      <c r="D562" s="69">
        <v>0</v>
      </c>
      <c r="E562" s="69">
        <f aca="true" t="shared" si="256" ref="E562:E567">SUM(F562:M562)</f>
        <v>0</v>
      </c>
      <c r="F562" s="69">
        <v>0</v>
      </c>
      <c r="G562" s="69">
        <v>0</v>
      </c>
      <c r="H562" s="69">
        <v>0</v>
      </c>
      <c r="I562" s="69">
        <v>0</v>
      </c>
      <c r="J562" s="69">
        <v>0</v>
      </c>
      <c r="K562" s="69">
        <v>0</v>
      </c>
      <c r="L562" s="69">
        <v>0</v>
      </c>
      <c r="M562" s="69">
        <v>0</v>
      </c>
      <c r="N562" s="69"/>
      <c r="O562" s="69"/>
    </row>
    <row r="563" spans="1:15" s="12" customFormat="1" ht="18" customHeight="1">
      <c r="A563" s="115"/>
      <c r="B563" s="71" t="s">
        <v>295</v>
      </c>
      <c r="C563" s="71" t="s">
        <v>361</v>
      </c>
      <c r="D563" s="73">
        <f>D564</f>
        <v>0</v>
      </c>
      <c r="E563" s="73">
        <f t="shared" si="256"/>
        <v>0</v>
      </c>
      <c r="F563" s="73">
        <f>F564</f>
        <v>0</v>
      </c>
      <c r="G563" s="73">
        <f aca="true" t="shared" si="257" ref="G563:M563">G564</f>
        <v>0</v>
      </c>
      <c r="H563" s="73">
        <f t="shared" si="257"/>
        <v>0</v>
      </c>
      <c r="I563" s="73">
        <f t="shared" si="257"/>
        <v>0</v>
      </c>
      <c r="J563" s="73">
        <f t="shared" si="257"/>
        <v>0</v>
      </c>
      <c r="K563" s="73">
        <f t="shared" si="257"/>
        <v>0</v>
      </c>
      <c r="L563" s="73">
        <f t="shared" si="257"/>
        <v>0</v>
      </c>
      <c r="M563" s="73">
        <f t="shared" si="257"/>
        <v>0</v>
      </c>
      <c r="N563" s="73">
        <v>15000</v>
      </c>
      <c r="O563" s="73">
        <v>15000</v>
      </c>
    </row>
    <row r="564" spans="1:15" s="107" customFormat="1" ht="15" customHeight="1">
      <c r="A564" s="116"/>
      <c r="B564" s="108">
        <v>343</v>
      </c>
      <c r="C564" s="104" t="s">
        <v>362</v>
      </c>
      <c r="D564" s="69">
        <v>0</v>
      </c>
      <c r="E564" s="69">
        <f t="shared" si="256"/>
        <v>0</v>
      </c>
      <c r="F564" s="69">
        <v>0</v>
      </c>
      <c r="G564" s="69">
        <v>0</v>
      </c>
      <c r="H564" s="69">
        <v>0</v>
      </c>
      <c r="I564" s="69">
        <v>0</v>
      </c>
      <c r="J564" s="69">
        <v>0</v>
      </c>
      <c r="K564" s="69">
        <v>0</v>
      </c>
      <c r="L564" s="69">
        <v>0</v>
      </c>
      <c r="M564" s="69">
        <v>0</v>
      </c>
      <c r="N564" s="69"/>
      <c r="O564" s="69"/>
    </row>
    <row r="565" spans="1:15" s="12" customFormat="1" ht="21" customHeight="1">
      <c r="A565" s="115"/>
      <c r="B565" s="71" t="s">
        <v>182</v>
      </c>
      <c r="C565" s="71" t="s">
        <v>356</v>
      </c>
      <c r="D565" s="73">
        <f>D566</f>
        <v>0</v>
      </c>
      <c r="E565" s="73">
        <f t="shared" si="256"/>
        <v>0</v>
      </c>
      <c r="F565" s="73">
        <f>F566</f>
        <v>0</v>
      </c>
      <c r="G565" s="73">
        <f aca="true" t="shared" si="258" ref="G565:O565">G566</f>
        <v>0</v>
      </c>
      <c r="H565" s="73">
        <f t="shared" si="258"/>
        <v>0</v>
      </c>
      <c r="I565" s="73">
        <f t="shared" si="258"/>
        <v>0</v>
      </c>
      <c r="J565" s="73">
        <f t="shared" si="258"/>
        <v>0</v>
      </c>
      <c r="K565" s="73">
        <f t="shared" si="258"/>
        <v>0</v>
      </c>
      <c r="L565" s="73">
        <f t="shared" si="258"/>
        <v>0</v>
      </c>
      <c r="M565" s="73">
        <f t="shared" si="258"/>
        <v>0</v>
      </c>
      <c r="N565" s="73">
        <f t="shared" si="258"/>
        <v>40000</v>
      </c>
      <c r="O565" s="73">
        <f t="shared" si="258"/>
        <v>40000</v>
      </c>
    </row>
    <row r="566" spans="1:15" s="12" customFormat="1" ht="18" customHeight="1">
      <c r="A566" s="115"/>
      <c r="B566" s="71" t="s">
        <v>192</v>
      </c>
      <c r="C566" s="71" t="s">
        <v>357</v>
      </c>
      <c r="D566" s="73">
        <f>D567+D568</f>
        <v>0</v>
      </c>
      <c r="E566" s="73">
        <f t="shared" si="256"/>
        <v>0</v>
      </c>
      <c r="F566" s="73">
        <f>F567+F568</f>
        <v>0</v>
      </c>
      <c r="G566" s="73">
        <f aca="true" t="shared" si="259" ref="G566:M566">G567+G568</f>
        <v>0</v>
      </c>
      <c r="H566" s="73">
        <f t="shared" si="259"/>
        <v>0</v>
      </c>
      <c r="I566" s="73">
        <f t="shared" si="259"/>
        <v>0</v>
      </c>
      <c r="J566" s="73">
        <f t="shared" si="259"/>
        <v>0</v>
      </c>
      <c r="K566" s="73">
        <f t="shared" si="259"/>
        <v>0</v>
      </c>
      <c r="L566" s="73">
        <f t="shared" si="259"/>
        <v>0</v>
      </c>
      <c r="M566" s="73">
        <f t="shared" si="259"/>
        <v>0</v>
      </c>
      <c r="N566" s="73">
        <v>40000</v>
      </c>
      <c r="O566" s="73">
        <v>40000</v>
      </c>
    </row>
    <row r="567" spans="1:15" s="107" customFormat="1" ht="15" customHeight="1">
      <c r="A567" s="116"/>
      <c r="B567" s="104" t="s">
        <v>104</v>
      </c>
      <c r="C567" s="104" t="s">
        <v>354</v>
      </c>
      <c r="D567" s="69">
        <v>0</v>
      </c>
      <c r="E567" s="69">
        <f t="shared" si="256"/>
        <v>0</v>
      </c>
      <c r="F567" s="69">
        <v>0</v>
      </c>
      <c r="G567" s="69">
        <v>0</v>
      </c>
      <c r="H567" s="69">
        <v>0</v>
      </c>
      <c r="I567" s="69">
        <v>0</v>
      </c>
      <c r="J567" s="67">
        <v>0</v>
      </c>
      <c r="K567" s="67">
        <v>0</v>
      </c>
      <c r="L567" s="67">
        <v>0</v>
      </c>
      <c r="M567" s="67">
        <v>0</v>
      </c>
      <c r="N567" s="69"/>
      <c r="O567" s="69"/>
    </row>
    <row r="568" spans="1:15" s="107" customFormat="1" ht="15" customHeight="1">
      <c r="A568" s="116"/>
      <c r="B568" s="104" t="s">
        <v>408</v>
      </c>
      <c r="C568" s="104" t="s">
        <v>355</v>
      </c>
      <c r="D568" s="69">
        <v>0</v>
      </c>
      <c r="E568" s="69">
        <f>SUM(F568:M568)</f>
        <v>0</v>
      </c>
      <c r="F568" s="69">
        <v>0</v>
      </c>
      <c r="G568" s="69">
        <v>0</v>
      </c>
      <c r="H568" s="69">
        <v>0</v>
      </c>
      <c r="I568" s="69">
        <v>0</v>
      </c>
      <c r="J568" s="67">
        <v>0</v>
      </c>
      <c r="K568" s="67">
        <v>0</v>
      </c>
      <c r="L568" s="67">
        <v>0</v>
      </c>
      <c r="M568" s="67">
        <v>0</v>
      </c>
      <c r="N568" s="69"/>
      <c r="O568" s="69"/>
    </row>
    <row r="569" spans="1:15" s="12" customFormat="1" ht="30" customHeight="1">
      <c r="A569" s="115"/>
      <c r="B569" s="13"/>
      <c r="C569" s="136" t="s">
        <v>4</v>
      </c>
      <c r="D569" s="159">
        <f>D5</f>
        <v>40285500</v>
      </c>
      <c r="E569" s="159">
        <f>SUM(F569:M569)</f>
        <v>36435350</v>
      </c>
      <c r="F569" s="159">
        <f aca="true" t="shared" si="260" ref="F569:O569">F5</f>
        <v>17695100</v>
      </c>
      <c r="G569" s="159">
        <f t="shared" si="260"/>
        <v>2765350</v>
      </c>
      <c r="H569" s="159">
        <f t="shared" si="260"/>
        <v>6242000</v>
      </c>
      <c r="I569" s="159">
        <f t="shared" si="260"/>
        <v>4445000</v>
      </c>
      <c r="J569" s="159">
        <f t="shared" si="260"/>
        <v>354350</v>
      </c>
      <c r="K569" s="159">
        <f t="shared" si="260"/>
        <v>8000</v>
      </c>
      <c r="L569" s="159">
        <f t="shared" si="260"/>
        <v>2705550</v>
      </c>
      <c r="M569" s="159">
        <f t="shared" si="260"/>
        <v>2220000</v>
      </c>
      <c r="N569" s="159">
        <f t="shared" si="260"/>
        <v>32809500</v>
      </c>
      <c r="O569" s="131">
        <f t="shared" si="260"/>
        <v>39412000</v>
      </c>
    </row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</sheetData>
  <sheetProtection/>
  <mergeCells count="268">
    <mergeCell ref="F540:M540"/>
    <mergeCell ref="N540:N541"/>
    <mergeCell ref="O540:O541"/>
    <mergeCell ref="D506:D507"/>
    <mergeCell ref="E506:E507"/>
    <mergeCell ref="F506:M506"/>
    <mergeCell ref="N506:N507"/>
    <mergeCell ref="O506:O507"/>
    <mergeCell ref="A540:A541"/>
    <mergeCell ref="B540:B541"/>
    <mergeCell ref="C540:C541"/>
    <mergeCell ref="D540:D541"/>
    <mergeCell ref="E540:E541"/>
    <mergeCell ref="N409:N410"/>
    <mergeCell ref="B409:B410"/>
    <mergeCell ref="C409:C410"/>
    <mergeCell ref="D409:D410"/>
    <mergeCell ref="E409:E410"/>
    <mergeCell ref="O409:O410"/>
    <mergeCell ref="A440:A441"/>
    <mergeCell ref="B440:B441"/>
    <mergeCell ref="C440:C441"/>
    <mergeCell ref="D440:D441"/>
    <mergeCell ref="E440:E441"/>
    <mergeCell ref="F440:M440"/>
    <mergeCell ref="N440:N441"/>
    <mergeCell ref="O440:O441"/>
    <mergeCell ref="A409:A410"/>
    <mergeCell ref="F409:M409"/>
    <mergeCell ref="N344:N345"/>
    <mergeCell ref="O344:O345"/>
    <mergeCell ref="A377:A378"/>
    <mergeCell ref="B377:B378"/>
    <mergeCell ref="C377:C378"/>
    <mergeCell ref="D377:D378"/>
    <mergeCell ref="E377:E378"/>
    <mergeCell ref="F377:M377"/>
    <mergeCell ref="N377:N378"/>
    <mergeCell ref="O377:O378"/>
    <mergeCell ref="A344:A345"/>
    <mergeCell ref="B344:B345"/>
    <mergeCell ref="C344:C345"/>
    <mergeCell ref="D344:D345"/>
    <mergeCell ref="E344:E345"/>
    <mergeCell ref="F344:M344"/>
    <mergeCell ref="N281:N282"/>
    <mergeCell ref="O281:O282"/>
    <mergeCell ref="A313:A314"/>
    <mergeCell ref="B313:B314"/>
    <mergeCell ref="C313:C314"/>
    <mergeCell ref="D313:D314"/>
    <mergeCell ref="E313:E314"/>
    <mergeCell ref="F313:M313"/>
    <mergeCell ref="N313:N314"/>
    <mergeCell ref="O313:O314"/>
    <mergeCell ref="A281:A282"/>
    <mergeCell ref="B281:B282"/>
    <mergeCell ref="C281:C282"/>
    <mergeCell ref="D281:D282"/>
    <mergeCell ref="E281:E282"/>
    <mergeCell ref="F281:M281"/>
    <mergeCell ref="B545:C545"/>
    <mergeCell ref="D189:D190"/>
    <mergeCell ref="E189:E190"/>
    <mergeCell ref="F189:M189"/>
    <mergeCell ref="N189:N190"/>
    <mergeCell ref="O189:O190"/>
    <mergeCell ref="B461:C461"/>
    <mergeCell ref="B471:B472"/>
    <mergeCell ref="B427:C427"/>
    <mergeCell ref="B432:C432"/>
    <mergeCell ref="B549:C549"/>
    <mergeCell ref="F220:M220"/>
    <mergeCell ref="N220:N221"/>
    <mergeCell ref="O220:O221"/>
    <mergeCell ref="A220:A221"/>
    <mergeCell ref="B220:B221"/>
    <mergeCell ref="D220:D221"/>
    <mergeCell ref="E220:E221"/>
    <mergeCell ref="B380:C380"/>
    <mergeCell ref="B400:C400"/>
    <mergeCell ref="A160:A161"/>
    <mergeCell ref="B160:B161"/>
    <mergeCell ref="C160:C161"/>
    <mergeCell ref="D160:D161"/>
    <mergeCell ref="E160:E161"/>
    <mergeCell ref="O98:O99"/>
    <mergeCell ref="A128:A129"/>
    <mergeCell ref="B128:B129"/>
    <mergeCell ref="C128:C129"/>
    <mergeCell ref="D128:D129"/>
    <mergeCell ref="E128:E129"/>
    <mergeCell ref="F128:M128"/>
    <mergeCell ref="N128:N129"/>
    <mergeCell ref="A98:A99"/>
    <mergeCell ref="B98:B99"/>
    <mergeCell ref="C98:C99"/>
    <mergeCell ref="D98:D99"/>
    <mergeCell ref="E98:E99"/>
    <mergeCell ref="F98:M98"/>
    <mergeCell ref="B111:C111"/>
    <mergeCell ref="O35:O36"/>
    <mergeCell ref="N65:N66"/>
    <mergeCell ref="O65:O66"/>
    <mergeCell ref="N98:N99"/>
    <mergeCell ref="C65:C66"/>
    <mergeCell ref="D65:D66"/>
    <mergeCell ref="E65:E66"/>
    <mergeCell ref="F65:M65"/>
    <mergeCell ref="B87:C87"/>
    <mergeCell ref="O160:O161"/>
    <mergeCell ref="O128:O129"/>
    <mergeCell ref="N160:N161"/>
    <mergeCell ref="A471:A472"/>
    <mergeCell ref="C471:C472"/>
    <mergeCell ref="D471:D472"/>
    <mergeCell ref="E471:E472"/>
    <mergeCell ref="F471:M471"/>
    <mergeCell ref="N471:N472"/>
    <mergeCell ref="B437:C437"/>
    <mergeCell ref="B107:C107"/>
    <mergeCell ref="B123:C123"/>
    <mergeCell ref="F160:M160"/>
    <mergeCell ref="B140:C140"/>
    <mergeCell ref="B267:C267"/>
    <mergeCell ref="A189:A190"/>
    <mergeCell ref="B115:C115"/>
    <mergeCell ref="B179:C179"/>
    <mergeCell ref="B227:C227"/>
    <mergeCell ref="B236:C236"/>
    <mergeCell ref="B469:C469"/>
    <mergeCell ref="B457:C457"/>
    <mergeCell ref="B452:C452"/>
    <mergeCell ref="B480:C480"/>
    <mergeCell ref="B484:C484"/>
    <mergeCell ref="B465:C465"/>
    <mergeCell ref="B149:C149"/>
    <mergeCell ref="B360:C360"/>
    <mergeCell ref="B393:C393"/>
    <mergeCell ref="B384:C384"/>
    <mergeCell ref="B389:C389"/>
    <mergeCell ref="B356:C356"/>
    <mergeCell ref="B330:C330"/>
    <mergeCell ref="B240:C240"/>
    <mergeCell ref="B271:C271"/>
    <mergeCell ref="B154:C154"/>
    <mergeCell ref="B423:C423"/>
    <mergeCell ref="B428:C428"/>
    <mergeCell ref="B453:C453"/>
    <mergeCell ref="B436:C436"/>
    <mergeCell ref="B444:C444"/>
    <mergeCell ref="B335:C335"/>
    <mergeCell ref="B422:C422"/>
    <mergeCell ref="B448:C448"/>
    <mergeCell ref="B519:C519"/>
    <mergeCell ref="B518:C518"/>
    <mergeCell ref="B509:C509"/>
    <mergeCell ref="B513:C513"/>
    <mergeCell ref="B485:C485"/>
    <mergeCell ref="B486:C486"/>
    <mergeCell ref="B506:B507"/>
    <mergeCell ref="C506:C507"/>
    <mergeCell ref="B102:C102"/>
    <mergeCell ref="B48:C48"/>
    <mergeCell ref="B74:C74"/>
    <mergeCell ref="B57:C57"/>
    <mergeCell ref="B91:C91"/>
    <mergeCell ref="B73:C73"/>
    <mergeCell ref="B58:C58"/>
    <mergeCell ref="B101:C101"/>
    <mergeCell ref="B83:C83"/>
    <mergeCell ref="B78:C78"/>
    <mergeCell ref="C2:C3"/>
    <mergeCell ref="B8:C8"/>
    <mergeCell ref="B25:C25"/>
    <mergeCell ref="B38:C38"/>
    <mergeCell ref="B35:B36"/>
    <mergeCell ref="C35:C36"/>
    <mergeCell ref="B19:C19"/>
    <mergeCell ref="A35:A36"/>
    <mergeCell ref="E35:E36"/>
    <mergeCell ref="B39:C39"/>
    <mergeCell ref="N35:N36"/>
    <mergeCell ref="B68:C68"/>
    <mergeCell ref="D35:D36"/>
    <mergeCell ref="B47:C47"/>
    <mergeCell ref="F35:M35"/>
    <mergeCell ref="A65:A66"/>
    <mergeCell ref="B65:B66"/>
    <mergeCell ref="O2:O3"/>
    <mergeCell ref="F2:M2"/>
    <mergeCell ref="A5:C5"/>
    <mergeCell ref="B6:C6"/>
    <mergeCell ref="B7:C7"/>
    <mergeCell ref="E2:E3"/>
    <mergeCell ref="A2:A3"/>
    <mergeCell ref="B2:B3"/>
    <mergeCell ref="N2:N3"/>
    <mergeCell ref="D2:D3"/>
    <mergeCell ref="N250:N251"/>
    <mergeCell ref="O250:O251"/>
    <mergeCell ref="C189:C190"/>
    <mergeCell ref="B206:C206"/>
    <mergeCell ref="B223:C223"/>
    <mergeCell ref="B201:C201"/>
    <mergeCell ref="B241:C241"/>
    <mergeCell ref="B197:C197"/>
    <mergeCell ref="B235:C235"/>
    <mergeCell ref="B214:C214"/>
    <mergeCell ref="B321:C321"/>
    <mergeCell ref="B361:C361"/>
    <mergeCell ref="B284:C284"/>
    <mergeCell ref="B210:C210"/>
    <mergeCell ref="C220:C221"/>
    <mergeCell ref="B189:B190"/>
    <mergeCell ref="B192:C192"/>
    <mergeCell ref="B329:C329"/>
    <mergeCell ref="B297:C297"/>
    <mergeCell ref="B246:C246"/>
    <mergeCell ref="O471:O472"/>
    <mergeCell ref="D250:D251"/>
    <mergeCell ref="B263:C263"/>
    <mergeCell ref="B303:C303"/>
    <mergeCell ref="B404:C404"/>
    <mergeCell ref="B352:C352"/>
    <mergeCell ref="B325:C325"/>
    <mergeCell ref="F250:M250"/>
    <mergeCell ref="B289:C289"/>
    <mergeCell ref="B275:C275"/>
    <mergeCell ref="B163:C163"/>
    <mergeCell ref="B231:C231"/>
    <mergeCell ref="B167:C167"/>
    <mergeCell ref="B171:C171"/>
    <mergeCell ref="C250:C251"/>
    <mergeCell ref="B139:C139"/>
    <mergeCell ref="B250:B251"/>
    <mergeCell ref="B145:C145"/>
    <mergeCell ref="B183:C183"/>
    <mergeCell ref="B153:C153"/>
    <mergeCell ref="B298:C298"/>
    <mergeCell ref="B193:C193"/>
    <mergeCell ref="B293:C293"/>
    <mergeCell ref="B317:C317"/>
    <mergeCell ref="B316:C316"/>
    <mergeCell ref="B257:C257"/>
    <mergeCell ref="B258:C258"/>
    <mergeCell ref="B285:C285"/>
    <mergeCell ref="B308:C308"/>
    <mergeCell ref="B175:C175"/>
    <mergeCell ref="B551:C551"/>
    <mergeCell ref="B347:C347"/>
    <mergeCell ref="B119:C119"/>
    <mergeCell ref="B135:C135"/>
    <mergeCell ref="E250:E251"/>
    <mergeCell ref="B205:C205"/>
    <mergeCell ref="B124:C124"/>
    <mergeCell ref="B367:C367"/>
    <mergeCell ref="B131:C131"/>
    <mergeCell ref="A250:A251"/>
    <mergeCell ref="B372:C372"/>
    <mergeCell ref="B517:C517"/>
    <mergeCell ref="B476:C476"/>
    <mergeCell ref="A506:A507"/>
    <mergeCell ref="B550:C550"/>
    <mergeCell ref="B534:C534"/>
    <mergeCell ref="B253:C253"/>
    <mergeCell ref="B339:C339"/>
    <mergeCell ref="B418:C418"/>
  </mergeCells>
  <printOptions/>
  <pageMargins left="0.5118110236220472" right="0.2755905511811024" top="0.5905511811023623" bottom="0.472440944881889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2021.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1">
      <selection activeCell="B51" sqref="B51"/>
    </sheetView>
  </sheetViews>
  <sheetFormatPr defaultColWidth="9.140625" defaultRowHeight="12.75"/>
  <cols>
    <col min="1" max="1" width="2.28125" style="76" customWidth="1"/>
    <col min="2" max="2" width="11.00390625" style="76" customWidth="1"/>
    <col min="3" max="3" width="48.421875" style="76" customWidth="1"/>
    <col min="4" max="4" width="12.140625" style="76" customWidth="1"/>
    <col min="5" max="5" width="9.7109375" style="76" customWidth="1"/>
    <col min="6" max="16384" width="9.140625" style="76" customWidth="1"/>
  </cols>
  <sheetData>
    <row r="1" ht="24" customHeight="1">
      <c r="B1" s="75" t="s">
        <v>99</v>
      </c>
    </row>
    <row r="2" ht="18.75" customHeight="1"/>
    <row r="3" spans="2:5" ht="21" customHeight="1">
      <c r="B3" s="221" t="s">
        <v>173</v>
      </c>
      <c r="C3" s="221"/>
      <c r="D3" s="221"/>
      <c r="E3" s="221"/>
    </row>
    <row r="4" ht="12" customHeight="1"/>
    <row r="5" spans="2:5" ht="36.75" customHeight="1">
      <c r="B5" s="77" t="s">
        <v>59</v>
      </c>
      <c r="C5" s="66" t="s">
        <v>33</v>
      </c>
      <c r="D5" s="78" t="s">
        <v>744</v>
      </c>
      <c r="E5" s="77" t="s">
        <v>60</v>
      </c>
    </row>
    <row r="6" spans="2:5" ht="9.75" customHeight="1">
      <c r="B6" s="79">
        <v>1</v>
      </c>
      <c r="C6" s="79">
        <v>2</v>
      </c>
      <c r="D6" s="79">
        <v>3</v>
      </c>
      <c r="E6" s="79">
        <v>4</v>
      </c>
    </row>
    <row r="7" spans="2:5" ht="18" customHeight="1">
      <c r="B7" s="80" t="s">
        <v>61</v>
      </c>
      <c r="C7" s="81" t="s">
        <v>34</v>
      </c>
      <c r="D7" s="82">
        <f>SUM(D8:D11)</f>
        <v>7900150</v>
      </c>
      <c r="E7" s="83">
        <f>D7/D47*100</f>
        <v>21.682651600711946</v>
      </c>
    </row>
    <row r="8" spans="2:5" ht="13.5" customHeight="1">
      <c r="B8" s="104" t="s">
        <v>5</v>
      </c>
      <c r="C8" s="67" t="s">
        <v>35</v>
      </c>
      <c r="D8" s="69">
        <f>2!E8+2!E19+2!E25+2!E102+2!E107+2!E111+2!E115+2!E119</f>
        <v>5704150</v>
      </c>
      <c r="E8" s="139">
        <f>D8/D47*100</f>
        <v>15.655537822471857</v>
      </c>
    </row>
    <row r="9" spans="2:5" ht="13.5" customHeight="1">
      <c r="B9" s="104" t="s">
        <v>62</v>
      </c>
      <c r="C9" s="67" t="s">
        <v>36</v>
      </c>
      <c r="D9" s="69">
        <f>2!E68+2!E58</f>
        <v>77000</v>
      </c>
      <c r="E9" s="139">
        <f>D9/D47*100</f>
        <v>0.21133322446470257</v>
      </c>
    </row>
    <row r="10" spans="2:5" ht="13.5" customHeight="1">
      <c r="B10" s="104" t="s">
        <v>63</v>
      </c>
      <c r="C10" s="67" t="s">
        <v>37</v>
      </c>
      <c r="D10" s="69">
        <f>2!E39+2!E48</f>
        <v>1954000</v>
      </c>
      <c r="E10" s="139">
        <f>D10/D47*100</f>
        <v>5.362923644208166</v>
      </c>
    </row>
    <row r="11" spans="2:5" ht="13.5" customHeight="1">
      <c r="B11" s="104" t="s">
        <v>64</v>
      </c>
      <c r="C11" s="67" t="s">
        <v>38</v>
      </c>
      <c r="D11" s="69">
        <f>2!E428+2!E432</f>
        <v>165000</v>
      </c>
      <c r="E11" s="139">
        <f>D11/D47*100</f>
        <v>0.45285690956721975</v>
      </c>
    </row>
    <row r="12" spans="2:5" ht="18" customHeight="1">
      <c r="B12" s="80" t="s">
        <v>65</v>
      </c>
      <c r="C12" s="81" t="s">
        <v>39</v>
      </c>
      <c r="D12" s="82">
        <f>SUM(D13:D15)</f>
        <v>1835000</v>
      </c>
      <c r="E12" s="83">
        <f>D12/D47*100</f>
        <v>5.036317751853626</v>
      </c>
    </row>
    <row r="13" spans="2:5" ht="13.5" customHeight="1">
      <c r="B13" s="104" t="s">
        <v>193</v>
      </c>
      <c r="C13" s="67" t="s">
        <v>194</v>
      </c>
      <c r="D13" s="69">
        <f>2!E91</f>
        <v>40000</v>
      </c>
      <c r="E13" s="139">
        <f>D13/D47*100</f>
        <v>0.10978349322841692</v>
      </c>
    </row>
    <row r="14" spans="2:5" ht="13.5" customHeight="1">
      <c r="B14" s="104" t="s">
        <v>66</v>
      </c>
      <c r="C14" s="67" t="s">
        <v>40</v>
      </c>
      <c r="D14" s="69">
        <f>2!E78+2!E74</f>
        <v>1765000</v>
      </c>
      <c r="E14" s="139">
        <f>D14/D47*100</f>
        <v>4.844196638703896</v>
      </c>
    </row>
    <row r="15" spans="2:5" ht="13.5" customHeight="1">
      <c r="B15" s="104" t="s">
        <v>17</v>
      </c>
      <c r="C15" s="67" t="s">
        <v>18</v>
      </c>
      <c r="D15" s="69">
        <f>2!E83+2!E87</f>
        <v>30000</v>
      </c>
      <c r="E15" s="139">
        <f>D15/D47*100</f>
        <v>0.08233761992131268</v>
      </c>
    </row>
    <row r="16" spans="2:5" ht="18" customHeight="1">
      <c r="B16" s="80" t="s">
        <v>67</v>
      </c>
      <c r="C16" s="81" t="s">
        <v>41</v>
      </c>
      <c r="D16" s="82">
        <f>SUM(D17:D21)</f>
        <v>2120000</v>
      </c>
      <c r="E16" s="83">
        <f>D16/D47*100</f>
        <v>5.818525141106097</v>
      </c>
    </row>
    <row r="17" spans="2:5" ht="13.5" customHeight="1">
      <c r="B17" s="104" t="s">
        <v>68</v>
      </c>
      <c r="C17" s="67" t="s">
        <v>90</v>
      </c>
      <c r="D17" s="69">
        <f>2!E124</f>
        <v>0</v>
      </c>
      <c r="E17" s="139">
        <f>D17/D47*100</f>
        <v>0</v>
      </c>
    </row>
    <row r="18" spans="2:5" ht="13.5" customHeight="1">
      <c r="B18" s="104" t="s">
        <v>69</v>
      </c>
      <c r="C18" s="67" t="s">
        <v>42</v>
      </c>
      <c r="D18" s="69">
        <f>2!E140+2!E145+2!E149</f>
        <v>1095000</v>
      </c>
      <c r="E18" s="139">
        <f>D18/D47*100</f>
        <v>3.005323127127913</v>
      </c>
    </row>
    <row r="19" spans="2:5" ht="13.5" customHeight="1">
      <c r="B19" s="104" t="s">
        <v>110</v>
      </c>
      <c r="C19" s="67" t="s">
        <v>542</v>
      </c>
      <c r="D19" s="69">
        <f>2!E298+2!E308</f>
        <v>1015000</v>
      </c>
      <c r="E19" s="139">
        <f>D19/D47*100</f>
        <v>2.785756140671079</v>
      </c>
    </row>
    <row r="20" spans="2:5" ht="13.5" customHeight="1">
      <c r="B20" s="104" t="s">
        <v>444</v>
      </c>
      <c r="C20" s="67" t="s">
        <v>489</v>
      </c>
      <c r="D20" s="69">
        <f>2!E193</f>
        <v>0</v>
      </c>
      <c r="E20" s="139">
        <f>D20/D47*100</f>
        <v>0</v>
      </c>
    </row>
    <row r="21" spans="2:5" ht="13.5" customHeight="1">
      <c r="B21" s="104" t="s">
        <v>433</v>
      </c>
      <c r="C21" s="67" t="s">
        <v>490</v>
      </c>
      <c r="D21" s="69">
        <f>2!E131+2!E197+2!E201</f>
        <v>10000</v>
      </c>
      <c r="E21" s="139">
        <f>D21/D47*100</f>
        <v>0.02744587330710423</v>
      </c>
    </row>
    <row r="22" spans="2:5" ht="18" customHeight="1">
      <c r="B22" s="80" t="s">
        <v>70</v>
      </c>
      <c r="C22" s="81" t="s">
        <v>43</v>
      </c>
      <c r="D22" s="82">
        <f>SUM(D23:D24)</f>
        <v>2068000</v>
      </c>
      <c r="E22" s="83">
        <f>D22/D47*100</f>
        <v>5.675806599909154</v>
      </c>
    </row>
    <row r="23" spans="2:5" ht="13.5" customHeight="1">
      <c r="B23" s="100" t="s">
        <v>108</v>
      </c>
      <c r="C23" s="97" t="s">
        <v>109</v>
      </c>
      <c r="D23" s="98">
        <f>2!E154+2!E163+2!E167+2!E183</f>
        <v>1866000</v>
      </c>
      <c r="E23" s="140">
        <f>D23/D47*100</f>
        <v>5.1213999591056485</v>
      </c>
    </row>
    <row r="24" spans="2:5" ht="13.5" customHeight="1">
      <c r="B24" s="100" t="s">
        <v>71</v>
      </c>
      <c r="C24" s="97" t="s">
        <v>561</v>
      </c>
      <c r="D24" s="98">
        <f>2!E171+2!E175+2!E179</f>
        <v>202000</v>
      </c>
      <c r="E24" s="140">
        <f>D24/D47*100</f>
        <v>0.5544066408035054</v>
      </c>
    </row>
    <row r="25" spans="2:5" ht="18" customHeight="1">
      <c r="B25" s="80" t="s">
        <v>72</v>
      </c>
      <c r="C25" s="81" t="s">
        <v>89</v>
      </c>
      <c r="D25" s="82">
        <f>SUM(D26:D29)</f>
        <v>10210550</v>
      </c>
      <c r="E25" s="83">
        <f>D25/D47*100</f>
        <v>28.023746169585305</v>
      </c>
    </row>
    <row r="26" spans="2:5" ht="13.5" customHeight="1">
      <c r="B26" s="104" t="s">
        <v>73</v>
      </c>
      <c r="C26" s="67" t="s">
        <v>44</v>
      </c>
      <c r="D26" s="69">
        <f>2!E206+2!E210+2!E214+2!E227+2!E223+2!E231+2!E135</f>
        <v>740000</v>
      </c>
      <c r="E26" s="139">
        <f>D26/D47*100</f>
        <v>2.0309946247257127</v>
      </c>
    </row>
    <row r="27" spans="2:5" ht="13.5" customHeight="1">
      <c r="B27" s="104" t="s">
        <v>74</v>
      </c>
      <c r="C27" s="67" t="s">
        <v>46</v>
      </c>
      <c r="D27" s="69">
        <f>SUM(2!E236)</f>
        <v>0</v>
      </c>
      <c r="E27" s="139">
        <f>D27/D47*100</f>
        <v>0</v>
      </c>
    </row>
    <row r="28" spans="2:5" ht="13.5" customHeight="1">
      <c r="B28" s="104" t="s">
        <v>75</v>
      </c>
      <c r="C28" s="67" t="s">
        <v>47</v>
      </c>
      <c r="D28" s="69">
        <f>2!E241+2!E246+2!E253</f>
        <v>3775550</v>
      </c>
      <c r="E28" s="139">
        <f>D28/D47*100</f>
        <v>10.362326696463736</v>
      </c>
    </row>
    <row r="29" spans="2:5" ht="13.5" customHeight="1">
      <c r="B29" s="104" t="s">
        <v>76</v>
      </c>
      <c r="C29" s="67" t="s">
        <v>111</v>
      </c>
      <c r="D29" s="69">
        <f>2!E258+2!E263+2!E267+2!E275+2!E285+2!E289+2!E293+2!E303+2!E271</f>
        <v>5695000</v>
      </c>
      <c r="E29" s="139">
        <f>D29/D47*100</f>
        <v>15.630424848395858</v>
      </c>
    </row>
    <row r="30" spans="2:5" ht="18" customHeight="1">
      <c r="B30" s="80" t="s">
        <v>77</v>
      </c>
      <c r="C30" s="81" t="s">
        <v>48</v>
      </c>
      <c r="D30" s="82">
        <f>SUM(D31)</f>
        <v>690000</v>
      </c>
      <c r="E30" s="83">
        <f>D30/D47*100</f>
        <v>1.8937652581901918</v>
      </c>
    </row>
    <row r="31" spans="2:5" ht="13.5" customHeight="1">
      <c r="B31" s="104" t="s">
        <v>78</v>
      </c>
      <c r="C31" s="67" t="s">
        <v>87</v>
      </c>
      <c r="D31" s="69">
        <f>SUM(2!E317+2!E321+2!E325)</f>
        <v>690000</v>
      </c>
      <c r="E31" s="139">
        <f>D31/D47*100</f>
        <v>1.8937652581901918</v>
      </c>
    </row>
    <row r="32" spans="2:5" ht="18" customHeight="1">
      <c r="B32" s="80" t="s">
        <v>79</v>
      </c>
      <c r="C32" s="81" t="s">
        <v>49</v>
      </c>
      <c r="D32" s="82">
        <f>SUM(D33:D35)</f>
        <v>5893050</v>
      </c>
      <c r="E32" s="83">
        <f>D32/D47*100</f>
        <v>16.173990369243057</v>
      </c>
    </row>
    <row r="33" spans="2:5" ht="13.5" customHeight="1">
      <c r="B33" s="104" t="s">
        <v>80</v>
      </c>
      <c r="C33" s="67" t="s">
        <v>50</v>
      </c>
      <c r="D33" s="69">
        <f>2!E335+2!E330+2!E339+2!E347+2!E352+2!E356</f>
        <v>1687000</v>
      </c>
      <c r="E33" s="139">
        <f>D33/D47*100</f>
        <v>4.630118826908483</v>
      </c>
    </row>
    <row r="34" spans="2:5" ht="13.5" customHeight="1">
      <c r="B34" s="104" t="s">
        <v>81</v>
      </c>
      <c r="C34" s="67" t="s">
        <v>494</v>
      </c>
      <c r="D34" s="69">
        <f>2!E360+2!E517+2!E551</f>
        <v>4126050</v>
      </c>
      <c r="E34" s="139">
        <f>D34/D47*100</f>
        <v>11.32430455587774</v>
      </c>
    </row>
    <row r="35" spans="2:5" ht="13.5" customHeight="1">
      <c r="B35" s="104" t="s">
        <v>82</v>
      </c>
      <c r="C35" s="67" t="s">
        <v>51</v>
      </c>
      <c r="D35" s="69">
        <f>SUM(2!E423)</f>
        <v>80000</v>
      </c>
      <c r="E35" s="139">
        <f>D35/D47*100</f>
        <v>0.21956698645683384</v>
      </c>
    </row>
    <row r="36" spans="2:5" ht="18" customHeight="1">
      <c r="B36" s="80" t="s">
        <v>83</v>
      </c>
      <c r="C36" s="81" t="s">
        <v>52</v>
      </c>
      <c r="D36" s="82">
        <f>SUM(D37:D39)</f>
        <v>4453600</v>
      </c>
      <c r="E36" s="83">
        <f>D36/D47*100</f>
        <v>12.223294136051939</v>
      </c>
    </row>
    <row r="37" spans="2:5" ht="13.5" customHeight="1">
      <c r="B37" s="104" t="s">
        <v>84</v>
      </c>
      <c r="C37" s="67" t="s">
        <v>100</v>
      </c>
      <c r="D37" s="69">
        <f>2!E484+2!E513</f>
        <v>4333600</v>
      </c>
      <c r="E37" s="139">
        <f>D37/D47*100</f>
        <v>11.893943656366687</v>
      </c>
    </row>
    <row r="38" spans="2:5" ht="13.5" customHeight="1">
      <c r="B38" s="104" t="s">
        <v>85</v>
      </c>
      <c r="C38" s="67" t="s">
        <v>53</v>
      </c>
      <c r="D38" s="69">
        <f>2!E437</f>
        <v>100000</v>
      </c>
      <c r="E38" s="139">
        <f>D38/D47*100</f>
        <v>0.2744587330710423</v>
      </c>
    </row>
    <row r="39" spans="2:5" ht="13.5" customHeight="1">
      <c r="B39" s="104" t="s">
        <v>402</v>
      </c>
      <c r="C39" s="67" t="s">
        <v>166</v>
      </c>
      <c r="D39" s="69">
        <f>2!E444+2!E448</f>
        <v>20000</v>
      </c>
      <c r="E39" s="139">
        <f>D39/D47*100</f>
        <v>0.05489174661420846</v>
      </c>
    </row>
    <row r="40" spans="2:5" ht="18" customHeight="1">
      <c r="B40" s="80" t="s">
        <v>86</v>
      </c>
      <c r="C40" s="81" t="s">
        <v>54</v>
      </c>
      <c r="D40" s="82">
        <f>SUM(D41:D46)</f>
        <v>1265000</v>
      </c>
      <c r="E40" s="83">
        <f>D40/D47*100</f>
        <v>3.471902973348685</v>
      </c>
    </row>
    <row r="41" spans="2:5" ht="13.5" customHeight="1">
      <c r="B41" s="104">
        <v>1012</v>
      </c>
      <c r="C41" s="67" t="s">
        <v>101</v>
      </c>
      <c r="D41" s="69">
        <f>SUM(2!E465)</f>
        <v>60000</v>
      </c>
      <c r="E41" s="139">
        <f>D41/D47*100</f>
        <v>0.16467523984262536</v>
      </c>
    </row>
    <row r="42" spans="2:5" ht="13.5" customHeight="1">
      <c r="B42" s="104">
        <v>1020</v>
      </c>
      <c r="C42" s="67" t="s">
        <v>55</v>
      </c>
      <c r="D42" s="69">
        <f>SUM(2!E480)</f>
        <v>0</v>
      </c>
      <c r="E42" s="139">
        <f>D42/D47*100</f>
        <v>0</v>
      </c>
    </row>
    <row r="43" spans="2:5" ht="13.5" customHeight="1">
      <c r="B43" s="104">
        <v>1040</v>
      </c>
      <c r="C43" s="67" t="s">
        <v>56</v>
      </c>
      <c r="D43" s="69">
        <f>2!E457+2!E461</f>
        <v>190000</v>
      </c>
      <c r="E43" s="139">
        <f>D43/D47*100</f>
        <v>0.5214715928349803</v>
      </c>
    </row>
    <row r="44" spans="2:5" ht="13.5" customHeight="1">
      <c r="B44" s="104">
        <v>1060</v>
      </c>
      <c r="C44" s="67" t="s">
        <v>57</v>
      </c>
      <c r="D44" s="69">
        <f>SUM(2!E469)</f>
        <v>5000</v>
      </c>
      <c r="E44" s="139">
        <f>D44/D47*100</f>
        <v>0.013722936653552115</v>
      </c>
    </row>
    <row r="45" spans="2:5" ht="13.5" customHeight="1">
      <c r="B45" s="104">
        <v>1070</v>
      </c>
      <c r="C45" s="67" t="s">
        <v>102</v>
      </c>
      <c r="D45" s="69">
        <f>SUM(2!E453)</f>
        <v>755000</v>
      </c>
      <c r="E45" s="139">
        <f>D45/D47*100</f>
        <v>2.072163434686369</v>
      </c>
    </row>
    <row r="46" spans="2:5" ht="13.5" customHeight="1">
      <c r="B46" s="104">
        <v>1090</v>
      </c>
      <c r="C46" s="67" t="s">
        <v>88</v>
      </c>
      <c r="D46" s="69">
        <f>SUM(2!E476)</f>
        <v>255000</v>
      </c>
      <c r="E46" s="139">
        <f>D46/D47*100</f>
        <v>0.6998697693311579</v>
      </c>
    </row>
    <row r="47" spans="2:5" ht="19.5" customHeight="1">
      <c r="B47" s="85"/>
      <c r="C47" s="81" t="s">
        <v>58</v>
      </c>
      <c r="D47" s="82">
        <f>SUM(D7+D12+D16+D22+D25+D30+D32+D36+D40)</f>
        <v>36435350</v>
      </c>
      <c r="E47" s="83">
        <f>SUM(E7+E12+E16+E22+E25+E30+E32+E36+E40)</f>
        <v>100</v>
      </c>
    </row>
    <row r="49" spans="4:5" ht="16.5" customHeight="1">
      <c r="D49" s="222"/>
      <c r="E49" s="222"/>
    </row>
    <row r="50" spans="2:5" ht="21" customHeight="1">
      <c r="B50" s="76" t="s">
        <v>798</v>
      </c>
      <c r="D50" s="87"/>
      <c r="E50" s="87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23" t="s">
        <v>92</v>
      </c>
      <c r="B1" s="223"/>
      <c r="C1" s="223"/>
    </row>
    <row r="3" spans="1:9" ht="21.75" customHeight="1">
      <c r="A3" s="226" t="s">
        <v>749</v>
      </c>
      <c r="B3" s="226"/>
      <c r="C3" s="226"/>
      <c r="D3" s="226"/>
      <c r="E3" s="226"/>
      <c r="F3" s="226"/>
      <c r="G3" s="226"/>
      <c r="H3" s="226"/>
      <c r="I3" s="226"/>
    </row>
    <row r="4" spans="1:9" ht="21.75" customHeight="1">
      <c r="A4" s="226"/>
      <c r="B4" s="226"/>
      <c r="C4" s="226"/>
      <c r="D4" s="226"/>
      <c r="E4" s="226"/>
      <c r="F4" s="226"/>
      <c r="G4" s="226"/>
      <c r="H4" s="226"/>
      <c r="I4" s="226"/>
    </row>
    <row r="5" spans="1:9" ht="19.5" customHeight="1">
      <c r="A5" s="227" t="s">
        <v>24</v>
      </c>
      <c r="B5" s="227"/>
      <c r="C5" s="227"/>
      <c r="D5" s="227"/>
      <c r="E5" s="227"/>
      <c r="F5" s="227"/>
      <c r="G5" s="227"/>
      <c r="H5" s="227"/>
      <c r="I5" s="227"/>
    </row>
    <row r="7" spans="1:9" ht="19.5" customHeight="1">
      <c r="A7" s="229" t="s">
        <v>171</v>
      </c>
      <c r="B7" s="224" t="s">
        <v>491</v>
      </c>
      <c r="C7" s="224"/>
      <c r="D7" s="224"/>
      <c r="E7" s="224"/>
      <c r="F7" s="224"/>
      <c r="G7" s="224"/>
      <c r="H7" s="224"/>
      <c r="I7" s="232" t="s">
        <v>493</v>
      </c>
    </row>
    <row r="8" spans="1:9" ht="12" customHeight="1">
      <c r="A8" s="230"/>
      <c r="B8" s="225" t="s">
        <v>167</v>
      </c>
      <c r="C8" s="225" t="s">
        <v>23</v>
      </c>
      <c r="D8" s="225" t="s">
        <v>168</v>
      </c>
      <c r="E8" s="225" t="s">
        <v>165</v>
      </c>
      <c r="F8" s="235" t="s">
        <v>21</v>
      </c>
      <c r="G8" s="236" t="s">
        <v>790</v>
      </c>
      <c r="H8" s="225" t="s">
        <v>789</v>
      </c>
      <c r="I8" s="233"/>
    </row>
    <row r="9" spans="1:9" ht="12" customHeight="1">
      <c r="A9" s="230"/>
      <c r="B9" s="225"/>
      <c r="C9" s="225"/>
      <c r="D9" s="225"/>
      <c r="E9" s="225"/>
      <c r="F9" s="235"/>
      <c r="G9" s="235"/>
      <c r="H9" s="235"/>
      <c r="I9" s="233"/>
    </row>
    <row r="10" spans="1:9" ht="12" customHeight="1">
      <c r="A10" s="231"/>
      <c r="B10" s="225"/>
      <c r="C10" s="225"/>
      <c r="D10" s="225"/>
      <c r="E10" s="225"/>
      <c r="F10" s="235"/>
      <c r="G10" s="235"/>
      <c r="H10" s="235"/>
      <c r="I10" s="234"/>
    </row>
    <row r="11" spans="1:9" ht="24" customHeight="1">
      <c r="A11" s="137">
        <v>6</v>
      </c>
      <c r="B11" s="36">
        <f aca="true" t="shared" si="0" ref="B11:H11">SUM(B12:B17)</f>
        <v>17695100</v>
      </c>
      <c r="C11" s="36">
        <f t="shared" si="0"/>
        <v>2765350</v>
      </c>
      <c r="D11" s="36">
        <f t="shared" si="0"/>
        <v>6242000</v>
      </c>
      <c r="E11" s="36">
        <f t="shared" si="0"/>
        <v>4445000</v>
      </c>
      <c r="F11" s="36">
        <f t="shared" si="0"/>
        <v>354350</v>
      </c>
      <c r="G11" s="36">
        <f t="shared" si="0"/>
        <v>0</v>
      </c>
      <c r="H11" s="36">
        <f t="shared" si="0"/>
        <v>0</v>
      </c>
      <c r="I11" s="39">
        <f>SUM(B11:H11)</f>
        <v>31501800</v>
      </c>
    </row>
    <row r="12" spans="1:9" ht="18.75" customHeight="1">
      <c r="A12" s="138">
        <v>61</v>
      </c>
      <c r="B12" s="37">
        <v>12885000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f aca="true" t="shared" si="1" ref="I12:I23">SUM(B12:H12)</f>
        <v>12885000</v>
      </c>
    </row>
    <row r="13" spans="1:9" ht="18.75" customHeight="1">
      <c r="A13" s="138">
        <v>63</v>
      </c>
      <c r="B13" s="37">
        <v>0</v>
      </c>
      <c r="C13" s="38">
        <v>0</v>
      </c>
      <c r="D13" s="38">
        <v>0</v>
      </c>
      <c r="E13" s="38">
        <v>4445000</v>
      </c>
      <c r="F13" s="38">
        <v>0</v>
      </c>
      <c r="G13" s="38">
        <v>0</v>
      </c>
      <c r="H13" s="38">
        <v>0</v>
      </c>
      <c r="I13" s="38">
        <f t="shared" si="1"/>
        <v>4445000</v>
      </c>
    </row>
    <row r="14" spans="1:9" ht="18.75" customHeight="1">
      <c r="A14" s="138">
        <v>64</v>
      </c>
      <c r="B14" s="37">
        <v>4400100</v>
      </c>
      <c r="C14" s="38">
        <v>8100</v>
      </c>
      <c r="D14" s="38">
        <v>1016000</v>
      </c>
      <c r="E14" s="38">
        <v>0</v>
      </c>
      <c r="F14" s="38">
        <v>0</v>
      </c>
      <c r="G14" s="38">
        <v>0</v>
      </c>
      <c r="H14" s="38">
        <v>0</v>
      </c>
      <c r="I14" s="38">
        <f t="shared" si="1"/>
        <v>5424200</v>
      </c>
    </row>
    <row r="15" spans="1:9" ht="18.75" customHeight="1">
      <c r="A15" s="138">
        <v>65</v>
      </c>
      <c r="B15" s="37">
        <v>240000</v>
      </c>
      <c r="C15" s="38">
        <v>14250</v>
      </c>
      <c r="D15" s="38">
        <v>5226000</v>
      </c>
      <c r="E15" s="38">
        <v>0</v>
      </c>
      <c r="F15" s="38">
        <v>0</v>
      </c>
      <c r="G15" s="38">
        <v>0</v>
      </c>
      <c r="H15" s="38">
        <v>0</v>
      </c>
      <c r="I15" s="38">
        <f t="shared" si="1"/>
        <v>5480250</v>
      </c>
    </row>
    <row r="16" spans="1:9" ht="18.75" customHeight="1">
      <c r="A16" s="138">
        <v>66</v>
      </c>
      <c r="B16" s="37">
        <v>0</v>
      </c>
      <c r="C16" s="38">
        <v>2743000</v>
      </c>
      <c r="D16" s="38">
        <v>0</v>
      </c>
      <c r="E16" s="38">
        <v>0</v>
      </c>
      <c r="F16" s="38">
        <v>354350</v>
      </c>
      <c r="G16" s="38">
        <v>0</v>
      </c>
      <c r="H16" s="38">
        <v>0</v>
      </c>
      <c r="I16" s="38">
        <f t="shared" si="1"/>
        <v>3097350</v>
      </c>
    </row>
    <row r="17" spans="1:9" ht="18.75" customHeight="1">
      <c r="A17" s="138">
        <v>68</v>
      </c>
      <c r="B17" s="37">
        <v>170000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f t="shared" si="1"/>
        <v>170000</v>
      </c>
    </row>
    <row r="18" spans="1:9" ht="21" customHeight="1">
      <c r="A18" s="137">
        <v>7</v>
      </c>
      <c r="B18" s="23">
        <f aca="true" t="shared" si="2" ref="B18:H18">SUM(B19:B20)</f>
        <v>0</v>
      </c>
      <c r="C18" s="39">
        <f t="shared" si="2"/>
        <v>0</v>
      </c>
      <c r="D18" s="39">
        <f t="shared" si="2"/>
        <v>0</v>
      </c>
      <c r="E18" s="39">
        <f t="shared" si="2"/>
        <v>0</v>
      </c>
      <c r="F18" s="39">
        <f t="shared" si="2"/>
        <v>0</v>
      </c>
      <c r="G18" s="39">
        <f t="shared" si="2"/>
        <v>8000</v>
      </c>
      <c r="H18" s="39">
        <f t="shared" si="2"/>
        <v>0</v>
      </c>
      <c r="I18" s="39">
        <f t="shared" si="1"/>
        <v>8000</v>
      </c>
    </row>
    <row r="19" spans="1:9" ht="18.75" customHeight="1">
      <c r="A19" s="138">
        <v>71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f t="shared" si="1"/>
        <v>0</v>
      </c>
    </row>
    <row r="20" spans="1:9" ht="18.75" customHeight="1">
      <c r="A20" s="138">
        <v>72</v>
      </c>
      <c r="B20" s="3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8000</v>
      </c>
      <c r="H20" s="38">
        <v>0</v>
      </c>
      <c r="I20" s="38">
        <f t="shared" si="1"/>
        <v>8000</v>
      </c>
    </row>
    <row r="21" spans="1:9" ht="21" customHeight="1">
      <c r="A21" s="137">
        <v>8</v>
      </c>
      <c r="B21" s="23">
        <f>B22</f>
        <v>0</v>
      </c>
      <c r="C21" s="23">
        <f aca="true" t="shared" si="3" ref="C21:H21">C22</f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23">
        <f t="shared" si="3"/>
        <v>2705550</v>
      </c>
      <c r="I21" s="39">
        <f>SUM(B21:H21)</f>
        <v>2705550</v>
      </c>
    </row>
    <row r="22" spans="1:9" ht="18.75" customHeight="1">
      <c r="A22" s="138">
        <v>84</v>
      </c>
      <c r="B22" s="37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2705550</v>
      </c>
      <c r="I22" s="38">
        <f>SUM(B22:H22)</f>
        <v>2705550</v>
      </c>
    </row>
    <row r="23" spans="1:9" ht="21" customHeight="1">
      <c r="A23" s="137" t="s">
        <v>554</v>
      </c>
      <c r="B23" s="37">
        <v>100000</v>
      </c>
      <c r="C23" s="38">
        <v>1910000</v>
      </c>
      <c r="D23" s="38">
        <v>100000</v>
      </c>
      <c r="E23" s="38">
        <v>80000</v>
      </c>
      <c r="F23" s="38">
        <v>30000</v>
      </c>
      <c r="G23" s="38">
        <v>0</v>
      </c>
      <c r="H23" s="38">
        <v>0</v>
      </c>
      <c r="I23" s="39">
        <f t="shared" si="1"/>
        <v>2220000</v>
      </c>
    </row>
    <row r="24" spans="1:9" ht="30" customHeight="1">
      <c r="A24" s="45" t="s">
        <v>492</v>
      </c>
      <c r="B24" s="23">
        <f>B11+B18+B21+B23</f>
        <v>17795100</v>
      </c>
      <c r="C24" s="23">
        <f aca="true" t="shared" si="4" ref="C24:I24">C11+C18+C21+C23</f>
        <v>4675350</v>
      </c>
      <c r="D24" s="23">
        <f t="shared" si="4"/>
        <v>6342000</v>
      </c>
      <c r="E24" s="23">
        <f t="shared" si="4"/>
        <v>4525000</v>
      </c>
      <c r="F24" s="23">
        <f t="shared" si="4"/>
        <v>384350</v>
      </c>
      <c r="G24" s="23">
        <f t="shared" si="4"/>
        <v>8000</v>
      </c>
      <c r="H24" s="23">
        <f t="shared" si="4"/>
        <v>2705550</v>
      </c>
      <c r="I24" s="23">
        <f t="shared" si="4"/>
        <v>36435350</v>
      </c>
    </row>
    <row r="25" spans="1:9" ht="19.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3" ht="12.75">
      <c r="A27" s="228" t="str">
        <f>3!B50</f>
        <v>Hvar, 10. prosinca, 2020. god.</v>
      </c>
      <c r="B27" s="228"/>
      <c r="C27" s="228"/>
    </row>
  </sheetData>
  <sheetProtection/>
  <mergeCells count="14">
    <mergeCell ref="A27:C27"/>
    <mergeCell ref="A7:A10"/>
    <mergeCell ref="I7:I10"/>
    <mergeCell ref="F8:F10"/>
    <mergeCell ref="G8:G10"/>
    <mergeCell ref="H8:H10"/>
    <mergeCell ref="A1:C1"/>
    <mergeCell ref="B7:H7"/>
    <mergeCell ref="B8:B10"/>
    <mergeCell ref="C8:C10"/>
    <mergeCell ref="D8:D10"/>
    <mergeCell ref="E8:E10"/>
    <mergeCell ref="A3:I4"/>
    <mergeCell ref="A5:I5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J25" sqref="J25"/>
    </sheetView>
  </sheetViews>
  <sheetFormatPr defaultColWidth="9.140625" defaultRowHeight="12.75"/>
  <cols>
    <col min="1" max="1" width="13.140625" style="0" customWidth="1"/>
    <col min="2" max="7" width="13.7109375" style="0" customWidth="1"/>
    <col min="8" max="8" width="8.7109375" style="0" customWidth="1"/>
    <col min="9" max="10" width="13.7109375" style="0" customWidth="1"/>
  </cols>
  <sheetData>
    <row r="1" spans="1:3" ht="18.75" customHeight="1">
      <c r="A1" s="223" t="s">
        <v>92</v>
      </c>
      <c r="B1" s="223"/>
      <c r="C1" s="223"/>
    </row>
    <row r="3" spans="1:10" ht="21.75" customHeight="1">
      <c r="A3" s="226" t="s">
        <v>750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21.7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9.5" customHeight="1">
      <c r="A5" s="227" t="s">
        <v>598</v>
      </c>
      <c r="B5" s="227"/>
      <c r="C5" s="227"/>
      <c r="D5" s="227"/>
      <c r="E5" s="227"/>
      <c r="F5" s="227"/>
      <c r="G5" s="227"/>
      <c r="H5" s="227"/>
      <c r="I5" s="227"/>
      <c r="J5" s="227"/>
    </row>
    <row r="7" spans="1:10" ht="19.5" customHeight="1">
      <c r="A7" s="229" t="s">
        <v>171</v>
      </c>
      <c r="B7" s="224" t="s">
        <v>491</v>
      </c>
      <c r="C7" s="224"/>
      <c r="D7" s="224"/>
      <c r="E7" s="224"/>
      <c r="F7" s="224"/>
      <c r="G7" s="224"/>
      <c r="H7" s="224"/>
      <c r="I7" s="142"/>
      <c r="J7" s="232" t="s">
        <v>493</v>
      </c>
    </row>
    <row r="8" spans="1:10" ht="12" customHeight="1">
      <c r="A8" s="230"/>
      <c r="B8" s="225" t="s">
        <v>167</v>
      </c>
      <c r="C8" s="225" t="s">
        <v>23</v>
      </c>
      <c r="D8" s="225" t="s">
        <v>168</v>
      </c>
      <c r="E8" s="225" t="s">
        <v>165</v>
      </c>
      <c r="F8" s="235" t="s">
        <v>21</v>
      </c>
      <c r="G8" s="236" t="s">
        <v>790</v>
      </c>
      <c r="H8" s="237" t="s">
        <v>791</v>
      </c>
      <c r="I8" s="225" t="s">
        <v>599</v>
      </c>
      <c r="J8" s="233"/>
    </row>
    <row r="9" spans="1:10" ht="12" customHeight="1">
      <c r="A9" s="230"/>
      <c r="B9" s="225"/>
      <c r="C9" s="225"/>
      <c r="D9" s="225"/>
      <c r="E9" s="225"/>
      <c r="F9" s="235"/>
      <c r="G9" s="235"/>
      <c r="H9" s="238"/>
      <c r="I9" s="235"/>
      <c r="J9" s="233"/>
    </row>
    <row r="10" spans="1:10" ht="12" customHeight="1">
      <c r="A10" s="231"/>
      <c r="B10" s="225"/>
      <c r="C10" s="225"/>
      <c r="D10" s="225"/>
      <c r="E10" s="225"/>
      <c r="F10" s="235"/>
      <c r="G10" s="235"/>
      <c r="H10" s="239"/>
      <c r="I10" s="235"/>
      <c r="J10" s="234"/>
    </row>
    <row r="11" spans="1:10" ht="24" customHeight="1">
      <c r="A11" s="137">
        <v>3</v>
      </c>
      <c r="B11" s="36">
        <f aca="true" t="shared" si="0" ref="B11:I11">SUM(B12:B18)</f>
        <v>15916100</v>
      </c>
      <c r="C11" s="36">
        <f t="shared" si="0"/>
        <v>1497250</v>
      </c>
      <c r="D11" s="36">
        <f t="shared" si="0"/>
        <v>4636000</v>
      </c>
      <c r="E11" s="36">
        <f t="shared" si="0"/>
        <v>2205000</v>
      </c>
      <c r="F11" s="36">
        <f t="shared" si="0"/>
        <v>41350</v>
      </c>
      <c r="G11" s="36">
        <f t="shared" si="0"/>
        <v>0</v>
      </c>
      <c r="H11" s="36">
        <f>SUM(H12:H18)</f>
        <v>0</v>
      </c>
      <c r="I11" s="36">
        <f t="shared" si="0"/>
        <v>1210000</v>
      </c>
      <c r="J11" s="36">
        <f>SUM(J12:J18)</f>
        <v>25505700</v>
      </c>
    </row>
    <row r="12" spans="1:10" ht="18.75" customHeight="1">
      <c r="A12" s="138">
        <v>31</v>
      </c>
      <c r="B12" s="37">
        <v>5451650</v>
      </c>
      <c r="C12" s="38">
        <v>882000</v>
      </c>
      <c r="D12" s="38">
        <v>0</v>
      </c>
      <c r="E12" s="38">
        <v>240000</v>
      </c>
      <c r="F12" s="38">
        <v>0</v>
      </c>
      <c r="G12" s="38">
        <v>0</v>
      </c>
      <c r="H12" s="38">
        <v>0</v>
      </c>
      <c r="I12" s="38">
        <v>900000</v>
      </c>
      <c r="J12" s="38">
        <f>SUM(B12:I12)</f>
        <v>7473650</v>
      </c>
    </row>
    <row r="13" spans="1:10" ht="18.75" customHeight="1">
      <c r="A13" s="138">
        <v>32</v>
      </c>
      <c r="B13" s="37">
        <v>5441150</v>
      </c>
      <c r="C13" s="38">
        <v>612250</v>
      </c>
      <c r="D13" s="38">
        <v>4616000</v>
      </c>
      <c r="E13" s="38">
        <v>260000</v>
      </c>
      <c r="F13" s="38">
        <v>41350</v>
      </c>
      <c r="G13" s="38">
        <v>0</v>
      </c>
      <c r="H13" s="38">
        <v>0</v>
      </c>
      <c r="I13" s="38">
        <v>280000</v>
      </c>
      <c r="J13" s="38">
        <f aca="true" t="shared" si="1" ref="J13:J23">SUM(B13:I13)</f>
        <v>11250750</v>
      </c>
    </row>
    <row r="14" spans="1:10" ht="18.75" customHeight="1">
      <c r="A14" s="138">
        <v>34</v>
      </c>
      <c r="B14" s="37">
        <v>58300</v>
      </c>
      <c r="C14" s="38">
        <f>3000</f>
        <v>3000</v>
      </c>
      <c r="D14" s="38">
        <v>20000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f t="shared" si="1"/>
        <v>81300</v>
      </c>
    </row>
    <row r="15" spans="1:10" ht="18.75" customHeight="1">
      <c r="A15" s="138">
        <v>35</v>
      </c>
      <c r="B15" s="37">
        <v>0</v>
      </c>
      <c r="C15" s="38"/>
      <c r="D15" s="38"/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f t="shared" si="1"/>
        <v>0</v>
      </c>
    </row>
    <row r="16" spans="1:10" ht="18.75" customHeight="1">
      <c r="A16" s="138">
        <v>36</v>
      </c>
      <c r="B16" s="37">
        <v>820000</v>
      </c>
      <c r="C16" s="38"/>
      <c r="D16" s="38"/>
      <c r="E16" s="38">
        <v>0</v>
      </c>
      <c r="F16" s="38">
        <v>0</v>
      </c>
      <c r="G16" s="38">
        <v>0</v>
      </c>
      <c r="H16" s="38">
        <v>0</v>
      </c>
      <c r="I16" s="38">
        <v>30000</v>
      </c>
      <c r="J16" s="38">
        <f t="shared" si="1"/>
        <v>850000</v>
      </c>
    </row>
    <row r="17" spans="1:10" ht="18.75" customHeight="1">
      <c r="A17" s="138">
        <v>37</v>
      </c>
      <c r="B17" s="37">
        <v>905000</v>
      </c>
      <c r="C17" s="38"/>
      <c r="D17" s="38"/>
      <c r="E17" s="38">
        <v>5000</v>
      </c>
      <c r="F17" s="38">
        <v>0</v>
      </c>
      <c r="G17" s="38">
        <v>0</v>
      </c>
      <c r="H17" s="38">
        <v>0</v>
      </c>
      <c r="I17" s="38">
        <v>0</v>
      </c>
      <c r="J17" s="38">
        <f t="shared" si="1"/>
        <v>910000</v>
      </c>
    </row>
    <row r="18" spans="1:10" ht="18.75" customHeight="1">
      <c r="A18" s="138">
        <v>38</v>
      </c>
      <c r="B18" s="37">
        <v>3240000</v>
      </c>
      <c r="C18" s="38"/>
      <c r="D18" s="38"/>
      <c r="E18" s="38">
        <v>1700000</v>
      </c>
      <c r="F18" s="38">
        <v>0</v>
      </c>
      <c r="G18" s="38">
        <v>0</v>
      </c>
      <c r="H18" s="38">
        <v>0</v>
      </c>
      <c r="I18" s="38">
        <v>0</v>
      </c>
      <c r="J18" s="38">
        <f t="shared" si="1"/>
        <v>4940000</v>
      </c>
    </row>
    <row r="19" spans="1:10" ht="21" customHeight="1">
      <c r="A19" s="137">
        <v>4</v>
      </c>
      <c r="B19" s="23">
        <f aca="true" t="shared" si="2" ref="B19:I19">SUM(B20:B23)</f>
        <v>1759000</v>
      </c>
      <c r="C19" s="23">
        <f t="shared" si="2"/>
        <v>1268100</v>
      </c>
      <c r="D19" s="23">
        <f t="shared" si="2"/>
        <v>1606000</v>
      </c>
      <c r="E19" s="23">
        <f t="shared" si="2"/>
        <v>2240000</v>
      </c>
      <c r="F19" s="23">
        <f t="shared" si="2"/>
        <v>313000</v>
      </c>
      <c r="G19" s="23">
        <f t="shared" si="2"/>
        <v>8000</v>
      </c>
      <c r="H19" s="23">
        <f t="shared" si="2"/>
        <v>2705550</v>
      </c>
      <c r="I19" s="23">
        <f t="shared" si="2"/>
        <v>1010000</v>
      </c>
      <c r="J19" s="23">
        <f>SUM(J20:J23)</f>
        <v>10909650</v>
      </c>
    </row>
    <row r="20" spans="1:10" ht="18.75" customHeight="1">
      <c r="A20" s="138">
        <v>41</v>
      </c>
      <c r="B20" s="37">
        <v>1000</v>
      </c>
      <c r="C20" s="38">
        <v>0</v>
      </c>
      <c r="D20" s="38">
        <v>100000</v>
      </c>
      <c r="E20" s="38">
        <v>0</v>
      </c>
      <c r="F20" s="38">
        <v>300000</v>
      </c>
      <c r="G20" s="38">
        <v>0</v>
      </c>
      <c r="H20" s="38">
        <v>0</v>
      </c>
      <c r="I20" s="38">
        <v>0</v>
      </c>
      <c r="J20" s="38">
        <f t="shared" si="1"/>
        <v>401000</v>
      </c>
    </row>
    <row r="21" spans="1:10" ht="18.75" customHeight="1">
      <c r="A21" s="138">
        <v>42</v>
      </c>
      <c r="B21" s="37">
        <v>1678000</v>
      </c>
      <c r="C21" s="38">
        <v>48100</v>
      </c>
      <c r="D21" s="38">
        <v>1306000</v>
      </c>
      <c r="E21" s="38">
        <v>2090000</v>
      </c>
      <c r="F21" s="38">
        <v>13000</v>
      </c>
      <c r="G21" s="38">
        <v>8000</v>
      </c>
      <c r="H21" s="38">
        <v>2705550</v>
      </c>
      <c r="I21" s="38">
        <v>510000</v>
      </c>
      <c r="J21" s="38">
        <f t="shared" si="1"/>
        <v>8358650</v>
      </c>
    </row>
    <row r="22" spans="1:10" ht="21" customHeight="1">
      <c r="A22" s="138">
        <v>43</v>
      </c>
      <c r="B22" s="37">
        <v>0</v>
      </c>
      <c r="C22" s="37"/>
      <c r="D22" s="37"/>
      <c r="E22" s="37"/>
      <c r="F22" s="37">
        <f>F23</f>
        <v>0</v>
      </c>
      <c r="G22" s="37">
        <f>G23</f>
        <v>0</v>
      </c>
      <c r="H22" s="37">
        <f>H23</f>
        <v>0</v>
      </c>
      <c r="I22" s="37">
        <v>0</v>
      </c>
      <c r="J22" s="38">
        <f t="shared" si="1"/>
        <v>0</v>
      </c>
    </row>
    <row r="23" spans="1:10" ht="18.75" customHeight="1">
      <c r="A23" s="138">
        <v>45</v>
      </c>
      <c r="B23" s="37">
        <v>80000</v>
      </c>
      <c r="C23" s="38">
        <v>1220000</v>
      </c>
      <c r="D23" s="38">
        <v>200000</v>
      </c>
      <c r="E23" s="38">
        <v>150000</v>
      </c>
      <c r="F23" s="38">
        <v>0</v>
      </c>
      <c r="G23" s="38">
        <v>0</v>
      </c>
      <c r="H23" s="38">
        <v>0</v>
      </c>
      <c r="I23" s="38">
        <v>500000</v>
      </c>
      <c r="J23" s="38">
        <f t="shared" si="1"/>
        <v>2150000</v>
      </c>
    </row>
    <row r="24" spans="1:10" ht="18.75" customHeight="1">
      <c r="A24" s="138">
        <v>5</v>
      </c>
      <c r="B24" s="37">
        <f>B25</f>
        <v>20000</v>
      </c>
      <c r="C24" s="37">
        <f>C25</f>
        <v>0</v>
      </c>
      <c r="D24" s="37">
        <f aca="true" t="shared" si="3" ref="D24:I24">D25</f>
        <v>0</v>
      </c>
      <c r="E24" s="37">
        <f t="shared" si="3"/>
        <v>0</v>
      </c>
      <c r="F24" s="37">
        <f t="shared" si="3"/>
        <v>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8">
        <f>SUM(B24:I24)</f>
        <v>20000</v>
      </c>
    </row>
    <row r="25" spans="1:10" ht="18.75" customHeight="1">
      <c r="A25" s="138">
        <v>54</v>
      </c>
      <c r="B25" s="37">
        <v>20000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f>SUM(B25:I25)</f>
        <v>20000</v>
      </c>
    </row>
    <row r="26" spans="1:10" ht="30" customHeight="1">
      <c r="A26" s="45" t="s">
        <v>492</v>
      </c>
      <c r="B26" s="23">
        <f>B11+B19+B24</f>
        <v>17695100</v>
      </c>
      <c r="C26" s="23">
        <f aca="true" t="shared" si="4" ref="C26:I26">C11+C19+C24</f>
        <v>2765350</v>
      </c>
      <c r="D26" s="23">
        <f>D11+D19+D24</f>
        <v>6242000</v>
      </c>
      <c r="E26" s="23">
        <f>E11+E19+E24</f>
        <v>4445000</v>
      </c>
      <c r="F26" s="23">
        <f t="shared" si="4"/>
        <v>354350</v>
      </c>
      <c r="G26" s="23">
        <f t="shared" si="4"/>
        <v>8000</v>
      </c>
      <c r="H26" s="23">
        <f t="shared" si="4"/>
        <v>2705550</v>
      </c>
      <c r="I26" s="23">
        <f t="shared" si="4"/>
        <v>2220000</v>
      </c>
      <c r="J26" s="23">
        <f>J11+J19+J24</f>
        <v>36435350</v>
      </c>
    </row>
    <row r="27" spans="1:10" ht="6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3" ht="12.75">
      <c r="A29" s="228" t="str">
        <f>3!B50</f>
        <v>Hvar, 10. prosinca, 2020. god.</v>
      </c>
      <c r="B29" s="228"/>
      <c r="C29" s="228"/>
    </row>
  </sheetData>
  <sheetProtection/>
  <mergeCells count="15">
    <mergeCell ref="I8:I10"/>
    <mergeCell ref="A1:C1"/>
    <mergeCell ref="A3:J4"/>
    <mergeCell ref="A5:J5"/>
    <mergeCell ref="A7:A10"/>
    <mergeCell ref="B7:H7"/>
    <mergeCell ref="J7:J10"/>
    <mergeCell ref="B8:B10"/>
    <mergeCell ref="C8:C10"/>
    <mergeCell ref="D8:D10"/>
    <mergeCell ref="E8:E10"/>
    <mergeCell ref="F8:F10"/>
    <mergeCell ref="G8:G10"/>
    <mergeCell ref="H8:H10"/>
    <mergeCell ref="A29:C29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7.421875" style="0" customWidth="1"/>
    <col min="2" max="2" width="9.7109375" style="0" customWidth="1"/>
    <col min="3" max="3" width="10.00390625" style="0" customWidth="1"/>
    <col min="4" max="4" width="9.57421875" style="0" customWidth="1"/>
    <col min="5" max="5" width="9.28125" style="0" customWidth="1"/>
    <col min="6" max="7" width="8.7109375" style="0" customWidth="1"/>
    <col min="8" max="8" width="5.7109375" style="0" customWidth="1"/>
    <col min="9" max="9" width="9.7109375" style="0" customWidth="1"/>
    <col min="10" max="10" width="10.00390625" style="0" customWidth="1"/>
    <col min="11" max="11" width="9.57421875" style="0" customWidth="1"/>
    <col min="12" max="12" width="9.28125" style="0" customWidth="1"/>
    <col min="13" max="13" width="8.57421875" style="0" customWidth="1"/>
    <col min="14" max="14" width="7.28125" style="0" customWidth="1"/>
    <col min="15" max="15" width="7.7109375" style="0" customWidth="1"/>
  </cols>
  <sheetData>
    <row r="1" spans="1:3" ht="18.75" customHeight="1">
      <c r="A1" s="223" t="s">
        <v>92</v>
      </c>
      <c r="B1" s="223"/>
      <c r="C1" s="223"/>
    </row>
    <row r="3" spans="1:15" ht="12.75">
      <c r="A3" s="226" t="s">
        <v>748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2.75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</row>
    <row r="5" spans="1:15" ht="19.5" customHeight="1">
      <c r="A5" s="227" t="s">
        <v>24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7" spans="1:15" ht="19.5" customHeight="1">
      <c r="A7" s="225" t="s">
        <v>170</v>
      </c>
      <c r="B7" s="224" t="s">
        <v>648</v>
      </c>
      <c r="C7" s="224"/>
      <c r="D7" s="224"/>
      <c r="E7" s="224"/>
      <c r="F7" s="224"/>
      <c r="G7" s="224"/>
      <c r="H7" s="224"/>
      <c r="I7" s="224" t="s">
        <v>747</v>
      </c>
      <c r="J7" s="224"/>
      <c r="K7" s="224"/>
      <c r="L7" s="224"/>
      <c r="M7" s="224"/>
      <c r="N7" s="224"/>
      <c r="O7" s="224"/>
    </row>
    <row r="8" spans="1:15" ht="15" customHeight="1">
      <c r="A8" s="225"/>
      <c r="B8" s="225" t="s">
        <v>167</v>
      </c>
      <c r="C8" s="225" t="s">
        <v>23</v>
      </c>
      <c r="D8" s="225" t="s">
        <v>168</v>
      </c>
      <c r="E8" s="225" t="s">
        <v>165</v>
      </c>
      <c r="F8" s="235" t="s">
        <v>21</v>
      </c>
      <c r="G8" s="225" t="s">
        <v>169</v>
      </c>
      <c r="H8" s="235" t="s">
        <v>22</v>
      </c>
      <c r="I8" s="225" t="s">
        <v>167</v>
      </c>
      <c r="J8" s="225" t="s">
        <v>23</v>
      </c>
      <c r="K8" s="225" t="s">
        <v>168</v>
      </c>
      <c r="L8" s="225" t="s">
        <v>165</v>
      </c>
      <c r="M8" s="235" t="s">
        <v>21</v>
      </c>
      <c r="N8" s="225" t="s">
        <v>169</v>
      </c>
      <c r="O8" s="235" t="s">
        <v>22</v>
      </c>
    </row>
    <row r="9" spans="1:15" ht="12.75" customHeight="1">
      <c r="A9" s="225" t="s">
        <v>171</v>
      </c>
      <c r="B9" s="225"/>
      <c r="C9" s="225"/>
      <c r="D9" s="225"/>
      <c r="E9" s="225"/>
      <c r="F9" s="235"/>
      <c r="G9" s="235"/>
      <c r="H9" s="235"/>
      <c r="I9" s="225"/>
      <c r="J9" s="225"/>
      <c r="K9" s="225"/>
      <c r="L9" s="225"/>
      <c r="M9" s="235"/>
      <c r="N9" s="235"/>
      <c r="O9" s="235"/>
    </row>
    <row r="10" spans="1:15" ht="24" customHeight="1">
      <c r="A10" s="235"/>
      <c r="B10" s="225"/>
      <c r="C10" s="225"/>
      <c r="D10" s="225"/>
      <c r="E10" s="225"/>
      <c r="F10" s="235"/>
      <c r="G10" s="235"/>
      <c r="H10" s="235"/>
      <c r="I10" s="225"/>
      <c r="J10" s="225"/>
      <c r="K10" s="225"/>
      <c r="L10" s="225"/>
      <c r="M10" s="235"/>
      <c r="N10" s="235"/>
      <c r="O10" s="235"/>
    </row>
    <row r="11" spans="1:15" ht="24.75" customHeight="1">
      <c r="A11" s="42">
        <v>6</v>
      </c>
      <c r="B11" s="36">
        <f aca="true" t="shared" si="0" ref="B11:O11">SUM(B12:B17)</f>
        <v>17510000</v>
      </c>
      <c r="C11" s="36">
        <f t="shared" si="0"/>
        <v>3969500</v>
      </c>
      <c r="D11" s="36">
        <f t="shared" si="0"/>
        <v>8100000</v>
      </c>
      <c r="E11" s="36">
        <f t="shared" si="0"/>
        <v>3000000</v>
      </c>
      <c r="F11" s="36">
        <f t="shared" si="0"/>
        <v>200000</v>
      </c>
      <c r="G11" s="36">
        <f t="shared" si="0"/>
        <v>0</v>
      </c>
      <c r="H11" s="36">
        <f t="shared" si="0"/>
        <v>0</v>
      </c>
      <c r="I11" s="43">
        <f t="shared" si="0"/>
        <v>19750000</v>
      </c>
      <c r="J11" s="36">
        <f t="shared" si="0"/>
        <v>6632000</v>
      </c>
      <c r="K11" s="36">
        <f t="shared" si="0"/>
        <v>8800000</v>
      </c>
      <c r="L11" s="36">
        <f t="shared" si="0"/>
        <v>4000000</v>
      </c>
      <c r="M11" s="36">
        <f t="shared" si="0"/>
        <v>200000</v>
      </c>
      <c r="N11" s="36">
        <f t="shared" si="0"/>
        <v>0</v>
      </c>
      <c r="O11" s="36">
        <f t="shared" si="0"/>
        <v>0</v>
      </c>
    </row>
    <row r="12" spans="1:15" ht="19.5" customHeight="1">
      <c r="A12" s="44">
        <v>61</v>
      </c>
      <c r="B12" s="37">
        <v>13000000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7">
        <v>15000000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</row>
    <row r="13" spans="1:15" ht="19.5" customHeight="1">
      <c r="A13" s="44">
        <v>63</v>
      </c>
      <c r="B13" s="37">
        <v>0</v>
      </c>
      <c r="C13" s="38">
        <v>0</v>
      </c>
      <c r="D13" s="38">
        <v>0</v>
      </c>
      <c r="E13" s="38">
        <v>3000000</v>
      </c>
      <c r="F13" s="38">
        <v>0</v>
      </c>
      <c r="G13" s="38">
        <v>0</v>
      </c>
      <c r="H13" s="38">
        <v>0</v>
      </c>
      <c r="I13" s="37">
        <v>0</v>
      </c>
      <c r="J13" s="38">
        <v>0</v>
      </c>
      <c r="K13" s="38">
        <v>0</v>
      </c>
      <c r="L13" s="38">
        <v>4000000</v>
      </c>
      <c r="M13" s="38">
        <v>0</v>
      </c>
      <c r="N13" s="38">
        <v>0</v>
      </c>
      <c r="O13" s="38">
        <v>0</v>
      </c>
    </row>
    <row r="14" spans="1:15" ht="19.5" customHeight="1">
      <c r="A14" s="44">
        <v>64</v>
      </c>
      <c r="B14" s="37">
        <v>3900000</v>
      </c>
      <c r="C14" s="38">
        <v>10000</v>
      </c>
      <c r="D14" s="38">
        <v>1100000</v>
      </c>
      <c r="E14" s="38">
        <v>0</v>
      </c>
      <c r="F14" s="38">
        <v>0</v>
      </c>
      <c r="G14" s="38">
        <v>0</v>
      </c>
      <c r="H14" s="38">
        <v>0</v>
      </c>
      <c r="I14" s="37">
        <v>4100000</v>
      </c>
      <c r="J14" s="38">
        <v>10000</v>
      </c>
      <c r="K14" s="38">
        <v>1300000</v>
      </c>
      <c r="L14" s="38">
        <v>0</v>
      </c>
      <c r="M14" s="38">
        <v>0</v>
      </c>
      <c r="N14" s="38">
        <v>0</v>
      </c>
      <c r="O14" s="38">
        <v>0</v>
      </c>
    </row>
    <row r="15" spans="1:15" ht="19.5" customHeight="1">
      <c r="A15" s="44">
        <v>65</v>
      </c>
      <c r="B15" s="37">
        <v>260000</v>
      </c>
      <c r="C15" s="38">
        <v>14000</v>
      </c>
      <c r="D15" s="38">
        <v>7000000</v>
      </c>
      <c r="E15" s="38">
        <v>0</v>
      </c>
      <c r="F15" s="38">
        <v>0</v>
      </c>
      <c r="G15" s="38">
        <v>0</v>
      </c>
      <c r="H15" s="38">
        <v>0</v>
      </c>
      <c r="I15" s="37">
        <v>290000</v>
      </c>
      <c r="J15" s="38">
        <v>14000</v>
      </c>
      <c r="K15" s="38">
        <v>7500000</v>
      </c>
      <c r="L15" s="38">
        <v>0</v>
      </c>
      <c r="M15" s="38">
        <v>0</v>
      </c>
      <c r="N15" s="38">
        <v>0</v>
      </c>
      <c r="O15" s="38">
        <v>0</v>
      </c>
    </row>
    <row r="16" spans="1:15" ht="19.5" customHeight="1">
      <c r="A16" s="44">
        <v>66</v>
      </c>
      <c r="B16" s="37">
        <v>0</v>
      </c>
      <c r="C16" s="38">
        <v>3945500</v>
      </c>
      <c r="D16" s="38">
        <v>0</v>
      </c>
      <c r="E16" s="38">
        <v>0</v>
      </c>
      <c r="F16" s="38">
        <v>200000</v>
      </c>
      <c r="G16" s="38">
        <v>0</v>
      </c>
      <c r="H16" s="38">
        <v>0</v>
      </c>
      <c r="I16" s="37">
        <v>0</v>
      </c>
      <c r="J16" s="38">
        <v>6608000</v>
      </c>
      <c r="K16" s="38">
        <v>0</v>
      </c>
      <c r="L16" s="38">
        <v>0</v>
      </c>
      <c r="M16" s="38">
        <v>200000</v>
      </c>
      <c r="N16" s="38">
        <v>0</v>
      </c>
      <c r="O16" s="38">
        <v>0</v>
      </c>
    </row>
    <row r="17" spans="1:15" ht="19.5" customHeight="1">
      <c r="A17" s="44">
        <v>68</v>
      </c>
      <c r="B17" s="37">
        <v>350000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7">
        <v>360000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</row>
    <row r="18" spans="1:15" ht="19.5" customHeight="1">
      <c r="A18" s="42">
        <v>7</v>
      </c>
      <c r="B18" s="23">
        <f aca="true" t="shared" si="1" ref="B18:O18">SUM(B19:B20)</f>
        <v>0</v>
      </c>
      <c r="C18" s="39">
        <f t="shared" si="1"/>
        <v>0</v>
      </c>
      <c r="D18" s="39">
        <f t="shared" si="1"/>
        <v>0</v>
      </c>
      <c r="E18" s="39">
        <f t="shared" si="1"/>
        <v>0</v>
      </c>
      <c r="F18" s="39">
        <f t="shared" si="1"/>
        <v>0</v>
      </c>
      <c r="G18" s="39">
        <f t="shared" si="1"/>
        <v>30000</v>
      </c>
      <c r="H18" s="39">
        <f t="shared" si="1"/>
        <v>0</v>
      </c>
      <c r="I18" s="23">
        <f t="shared" si="1"/>
        <v>0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  <c r="N18" s="39">
        <f t="shared" si="1"/>
        <v>30000</v>
      </c>
      <c r="O18" s="39">
        <f t="shared" si="1"/>
        <v>0</v>
      </c>
    </row>
    <row r="19" spans="1:15" ht="19.5" customHeight="1">
      <c r="A19" s="44">
        <v>71</v>
      </c>
      <c r="B19" s="37">
        <v>0</v>
      </c>
      <c r="C19" s="38">
        <v>0</v>
      </c>
      <c r="D19" s="38">
        <v>0</v>
      </c>
      <c r="E19" s="38">
        <v>0</v>
      </c>
      <c r="F19" s="38">
        <v>0</v>
      </c>
      <c r="G19" s="38">
        <v>20000</v>
      </c>
      <c r="H19" s="38">
        <v>0</v>
      </c>
      <c r="I19" s="37">
        <v>0</v>
      </c>
      <c r="J19" s="38">
        <v>0</v>
      </c>
      <c r="K19" s="38">
        <v>0</v>
      </c>
      <c r="L19" s="38">
        <v>0</v>
      </c>
      <c r="M19" s="38">
        <v>0</v>
      </c>
      <c r="N19" s="38">
        <v>20000</v>
      </c>
      <c r="O19" s="38">
        <v>0</v>
      </c>
    </row>
    <row r="20" spans="1:15" ht="19.5" customHeight="1">
      <c r="A20" s="44">
        <v>72</v>
      </c>
      <c r="B20" s="37">
        <v>0</v>
      </c>
      <c r="C20" s="38">
        <v>0</v>
      </c>
      <c r="D20" s="38">
        <v>0</v>
      </c>
      <c r="E20" s="38">
        <v>0</v>
      </c>
      <c r="F20" s="38">
        <v>0</v>
      </c>
      <c r="G20" s="38">
        <v>10000</v>
      </c>
      <c r="H20" s="38">
        <v>0</v>
      </c>
      <c r="I20" s="37">
        <v>0</v>
      </c>
      <c r="J20" s="38">
        <v>0</v>
      </c>
      <c r="K20" s="38">
        <v>0</v>
      </c>
      <c r="L20" s="38">
        <v>0</v>
      </c>
      <c r="M20" s="38">
        <v>0</v>
      </c>
      <c r="N20" s="38">
        <v>10000</v>
      </c>
      <c r="O20" s="38">
        <v>0</v>
      </c>
    </row>
    <row r="21" spans="1:15" ht="37.5" customHeight="1">
      <c r="A21" s="45" t="s">
        <v>25</v>
      </c>
      <c r="B21" s="23">
        <f aca="true" t="shared" si="2" ref="B21:O21">B11+B18</f>
        <v>17510000</v>
      </c>
      <c r="C21" s="39">
        <f t="shared" si="2"/>
        <v>3969500</v>
      </c>
      <c r="D21" s="39">
        <f t="shared" si="2"/>
        <v>8100000</v>
      </c>
      <c r="E21" s="39">
        <f t="shared" si="2"/>
        <v>3000000</v>
      </c>
      <c r="F21" s="39">
        <f t="shared" si="2"/>
        <v>200000</v>
      </c>
      <c r="G21" s="39">
        <f t="shared" si="2"/>
        <v>30000</v>
      </c>
      <c r="H21" s="39">
        <f t="shared" si="2"/>
        <v>0</v>
      </c>
      <c r="I21" s="39">
        <f t="shared" si="2"/>
        <v>19750000</v>
      </c>
      <c r="J21" s="39">
        <f t="shared" si="2"/>
        <v>6632000</v>
      </c>
      <c r="K21" s="39">
        <f t="shared" si="2"/>
        <v>8800000</v>
      </c>
      <c r="L21" s="39">
        <f t="shared" si="2"/>
        <v>4000000</v>
      </c>
      <c r="M21" s="39">
        <f t="shared" si="2"/>
        <v>200000</v>
      </c>
      <c r="N21" s="39">
        <f t="shared" si="2"/>
        <v>30000</v>
      </c>
      <c r="O21" s="39">
        <f t="shared" si="2"/>
        <v>0</v>
      </c>
    </row>
    <row r="22" spans="1:15" ht="19.5" customHeight="1">
      <c r="A22" s="240" t="s">
        <v>98</v>
      </c>
      <c r="B22" s="240"/>
      <c r="C22" s="240"/>
      <c r="D22" s="240"/>
      <c r="E22" s="240"/>
      <c r="F22" s="241">
        <f>SUM(B21:H21)</f>
        <v>32809500</v>
      </c>
      <c r="G22" s="241"/>
      <c r="H22" s="241"/>
      <c r="I22" s="241" t="s">
        <v>26</v>
      </c>
      <c r="J22" s="241"/>
      <c r="K22" s="241"/>
      <c r="L22" s="241"/>
      <c r="M22" s="241"/>
      <c r="N22" s="241">
        <f>SUM(I21:O21)</f>
        <v>39412000</v>
      </c>
      <c r="O22" s="241"/>
    </row>
    <row r="23" spans="1:15" ht="19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3" ht="12.75">
      <c r="A25" s="228" t="str">
        <f>3!B50</f>
        <v>Hvar, 10. prosinca, 2020. god.</v>
      </c>
      <c r="B25" s="228"/>
      <c r="C25" s="228"/>
    </row>
  </sheetData>
  <sheetProtection/>
  <mergeCells count="26">
    <mergeCell ref="A25:C25"/>
    <mergeCell ref="L8:L10"/>
    <mergeCell ref="M8:M10"/>
    <mergeCell ref="N8:N10"/>
    <mergeCell ref="O8:O10"/>
    <mergeCell ref="A9:A10"/>
    <mergeCell ref="A22:E22"/>
    <mergeCell ref="F22:H22"/>
    <mergeCell ref="I22:M22"/>
    <mergeCell ref="N22:O22"/>
    <mergeCell ref="F8:F10"/>
    <mergeCell ref="G8:G10"/>
    <mergeCell ref="H8:H10"/>
    <mergeCell ref="I8:I10"/>
    <mergeCell ref="J8:J10"/>
    <mergeCell ref="K8:K10"/>
    <mergeCell ref="A1:C1"/>
    <mergeCell ref="A3:O4"/>
    <mergeCell ref="A5:O5"/>
    <mergeCell ref="A7:A8"/>
    <mergeCell ref="B7:H7"/>
    <mergeCell ref="I7:O7"/>
    <mergeCell ref="B8:B10"/>
    <mergeCell ref="C8:C10"/>
    <mergeCell ref="D8:D10"/>
    <mergeCell ref="E8:E10"/>
  </mergeCells>
  <printOptions/>
  <pageMargins left="0.75" right="0.63" top="1" bottom="0.67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="140" zoomScaleNormal="140" zoomScalePageLayoutView="0" workbookViewId="0" topLeftCell="A16">
      <selection activeCell="C23" sqref="C23"/>
    </sheetView>
  </sheetViews>
  <sheetFormatPr defaultColWidth="9.140625" defaultRowHeight="12.75"/>
  <cols>
    <col min="1" max="1" width="8.140625" style="12" customWidth="1"/>
    <col min="2" max="2" width="52.57421875" style="12" customWidth="1"/>
    <col min="3" max="4" width="11.7109375" style="12" customWidth="1"/>
    <col min="5" max="16384" width="9.140625" style="12" customWidth="1"/>
  </cols>
  <sheetData>
    <row r="1" ht="32.25" customHeight="1">
      <c r="A1" s="65" t="s">
        <v>99</v>
      </c>
    </row>
    <row r="2" ht="52.5" customHeight="1"/>
    <row r="3" spans="1:4" ht="24.75" customHeight="1">
      <c r="A3" s="243" t="s">
        <v>310</v>
      </c>
      <c r="B3" s="243"/>
      <c r="C3" s="243"/>
      <c r="D3" s="243"/>
    </row>
    <row r="4" spans="1:4" ht="24.75" customHeight="1">
      <c r="A4" s="242" t="s">
        <v>752</v>
      </c>
      <c r="B4" s="242"/>
      <c r="C4" s="242"/>
      <c r="D4" s="242"/>
    </row>
    <row r="5" ht="33" customHeight="1"/>
    <row r="6" spans="1:4" ht="30" customHeight="1">
      <c r="A6" s="28" t="s">
        <v>112</v>
      </c>
      <c r="B6" s="29" t="s">
        <v>15</v>
      </c>
      <c r="C6" s="61" t="s">
        <v>651</v>
      </c>
      <c r="D6" s="61" t="s">
        <v>764</v>
      </c>
    </row>
    <row r="7" spans="1:4" ht="30" customHeight="1">
      <c r="A7" s="30" t="s">
        <v>273</v>
      </c>
      <c r="B7" s="26" t="s">
        <v>163</v>
      </c>
      <c r="C7" s="27">
        <f>C8+C9+C10+C11+C12+C13+C14</f>
        <v>27089500</v>
      </c>
      <c r="D7" s="27">
        <f>D8+D9+D10+D11+D12+D13+D14</f>
        <v>30397000</v>
      </c>
    </row>
    <row r="8" spans="1:4" ht="24.75" customHeight="1">
      <c r="A8" s="119" t="s">
        <v>159</v>
      </c>
      <c r="B8" s="120" t="s">
        <v>122</v>
      </c>
      <c r="C8" s="86">
        <v>8115000</v>
      </c>
      <c r="D8" s="86">
        <v>8187000</v>
      </c>
    </row>
    <row r="9" spans="1:4" ht="24.75" customHeight="1">
      <c r="A9" s="84">
        <v>32</v>
      </c>
      <c r="B9" s="85" t="s">
        <v>123</v>
      </c>
      <c r="C9" s="86">
        <v>11900000</v>
      </c>
      <c r="D9" s="86">
        <v>12635000</v>
      </c>
    </row>
    <row r="10" spans="1:4" ht="24.75" customHeight="1">
      <c r="A10" s="84">
        <v>34</v>
      </c>
      <c r="B10" s="85" t="s">
        <v>124</v>
      </c>
      <c r="C10" s="86">
        <v>114500</v>
      </c>
      <c r="D10" s="86">
        <v>115000</v>
      </c>
    </row>
    <row r="11" spans="1:4" ht="24.75" customHeight="1">
      <c r="A11" s="84">
        <v>35</v>
      </c>
      <c r="B11" s="85" t="s">
        <v>125</v>
      </c>
      <c r="C11" s="86">
        <v>0</v>
      </c>
      <c r="D11" s="86">
        <f>20000</f>
        <v>20000</v>
      </c>
    </row>
    <row r="12" spans="1:4" ht="24.75" customHeight="1">
      <c r="A12" s="84" t="s">
        <v>204</v>
      </c>
      <c r="B12" s="85" t="s">
        <v>206</v>
      </c>
      <c r="C12" s="86">
        <v>870000</v>
      </c>
      <c r="D12" s="86">
        <v>940000</v>
      </c>
    </row>
    <row r="13" spans="1:4" ht="24.75" customHeight="1">
      <c r="A13" s="84">
        <v>37</v>
      </c>
      <c r="B13" s="85" t="s">
        <v>126</v>
      </c>
      <c r="C13" s="86">
        <v>720000</v>
      </c>
      <c r="D13" s="86">
        <v>730000</v>
      </c>
    </row>
    <row r="14" spans="1:4" ht="24.75" customHeight="1">
      <c r="A14" s="84">
        <v>38</v>
      </c>
      <c r="B14" s="85" t="s">
        <v>189</v>
      </c>
      <c r="C14" s="86">
        <v>5370000</v>
      </c>
      <c r="D14" s="86">
        <v>7770000</v>
      </c>
    </row>
    <row r="15" spans="1:4" ht="30" customHeight="1">
      <c r="A15" s="31" t="s">
        <v>274</v>
      </c>
      <c r="B15" s="26" t="s">
        <v>127</v>
      </c>
      <c r="C15" s="27">
        <f>SUM(C16:C19)</f>
        <v>5420000</v>
      </c>
      <c r="D15" s="27">
        <f>SUM(D16:D19)</f>
        <v>8715000</v>
      </c>
    </row>
    <row r="16" spans="1:4" s="107" customFormat="1" ht="24.75" customHeight="1">
      <c r="A16" s="84">
        <v>41</v>
      </c>
      <c r="B16" s="85" t="s">
        <v>190</v>
      </c>
      <c r="C16" s="86">
        <v>70000</v>
      </c>
      <c r="D16" s="86">
        <v>870000</v>
      </c>
    </row>
    <row r="17" spans="1:4" s="107" customFormat="1" ht="24.75" customHeight="1">
      <c r="A17" s="84">
        <v>42</v>
      </c>
      <c r="B17" s="85" t="s">
        <v>191</v>
      </c>
      <c r="C17" s="86">
        <v>5250000</v>
      </c>
      <c r="D17" s="86">
        <v>7295000</v>
      </c>
    </row>
    <row r="18" spans="1:4" s="107" customFormat="1" ht="24.75" customHeight="1">
      <c r="A18" s="84" t="s">
        <v>438</v>
      </c>
      <c r="B18" s="85" t="s">
        <v>439</v>
      </c>
      <c r="C18" s="86">
        <f>2!N543</f>
        <v>0</v>
      </c>
      <c r="D18" s="86">
        <f>2!O543</f>
        <v>0</v>
      </c>
    </row>
    <row r="19" spans="1:4" s="107" customFormat="1" ht="24.75" customHeight="1">
      <c r="A19" s="84" t="s">
        <v>7</v>
      </c>
      <c r="B19" s="85" t="s">
        <v>8</v>
      </c>
      <c r="C19" s="86">
        <v>100000</v>
      </c>
      <c r="D19" s="86">
        <v>550000</v>
      </c>
    </row>
    <row r="20" spans="1:4" ht="30" customHeight="1">
      <c r="A20" s="2"/>
      <c r="B20" s="26" t="s">
        <v>128</v>
      </c>
      <c r="C20" s="27">
        <f>C7+C15</f>
        <v>32509500</v>
      </c>
      <c r="D20" s="27">
        <f>D7+D15</f>
        <v>39112000</v>
      </c>
    </row>
    <row r="21" spans="1:4" ht="30" customHeight="1">
      <c r="A21" s="31" t="s">
        <v>649</v>
      </c>
      <c r="B21" s="92" t="s">
        <v>621</v>
      </c>
      <c r="C21" s="27">
        <f>C22</f>
        <v>300000</v>
      </c>
      <c r="D21" s="27">
        <f>D22</f>
        <v>300000</v>
      </c>
    </row>
    <row r="22" spans="1:4" s="107" customFormat="1" ht="24.75" customHeight="1">
      <c r="A22" s="84" t="s">
        <v>622</v>
      </c>
      <c r="B22" s="155" t="s">
        <v>623</v>
      </c>
      <c r="C22" s="86">
        <f>300000</f>
        <v>300000</v>
      </c>
      <c r="D22" s="86">
        <f>300000</f>
        <v>300000</v>
      </c>
    </row>
    <row r="23" spans="1:4" ht="30" customHeight="1">
      <c r="A23" s="2"/>
      <c r="B23" s="26" t="s">
        <v>650</v>
      </c>
      <c r="C23" s="27">
        <f>C20+C21</f>
        <v>32809500</v>
      </c>
      <c r="D23" s="27">
        <f>D20+D21</f>
        <v>39412000</v>
      </c>
    </row>
    <row r="24" spans="1:4" ht="27" customHeight="1">
      <c r="A24" s="32"/>
      <c r="B24" s="32"/>
      <c r="C24" s="32"/>
      <c r="D24" s="32"/>
    </row>
    <row r="25" spans="1:4" ht="42" customHeight="1" hidden="1">
      <c r="A25" s="32"/>
      <c r="B25" s="32"/>
      <c r="C25" s="32"/>
      <c r="D25" s="32"/>
    </row>
    <row r="26" spans="1:4" ht="33.75" customHeight="1">
      <c r="A26" s="76" t="str">
        <f>3!B50</f>
        <v>Hvar, 10. prosinca, 2020. god.</v>
      </c>
      <c r="B26" s="32"/>
      <c r="C26" s="32"/>
      <c r="D26" s="32"/>
    </row>
  </sheetData>
  <sheetProtection/>
  <mergeCells count="2">
    <mergeCell ref="A4:D4"/>
    <mergeCell ref="A3:D3"/>
  </mergeCells>
  <printOptions/>
  <pageMargins left="0.8661417322834646" right="0.7480314960629921" top="1.1023622047244095" bottom="0.787401574803149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0"/>
  <sheetViews>
    <sheetView zoomScaleSheetLayoutView="75" zoomScalePageLayoutView="0" workbookViewId="0" topLeftCell="A114">
      <selection activeCell="C131" sqref="C131"/>
    </sheetView>
  </sheetViews>
  <sheetFormatPr defaultColWidth="9.140625" defaultRowHeight="12.75"/>
  <cols>
    <col min="1" max="1" width="9.7109375" style="0" customWidth="1"/>
    <col min="2" max="2" width="43.28125" style="0" customWidth="1"/>
    <col min="3" max="5" width="10.7109375" style="0" customWidth="1"/>
    <col min="6" max="6" width="18.00390625" style="0" customWidth="1"/>
    <col min="7" max="7" width="17.7109375" style="0" customWidth="1"/>
    <col min="8" max="8" width="15.7109375" style="0" customWidth="1"/>
    <col min="9" max="13" width="9.28125" style="0" bestFit="1" customWidth="1"/>
  </cols>
  <sheetData>
    <row r="1" ht="24" customHeight="1">
      <c r="A1" s="10" t="s">
        <v>30</v>
      </c>
    </row>
    <row r="2" spans="1:8" ht="31.5" customHeight="1">
      <c r="A2" s="257" t="s">
        <v>762</v>
      </c>
      <c r="B2" s="257"/>
      <c r="C2" s="257"/>
      <c r="D2" s="257"/>
      <c r="E2" s="257"/>
      <c r="F2" s="257"/>
      <c r="G2" s="257"/>
      <c r="H2" s="257"/>
    </row>
    <row r="3" ht="10.5" customHeight="1"/>
    <row r="4" spans="1:13" s="1" customFormat="1" ht="15.75" customHeight="1">
      <c r="A4" s="253" t="s">
        <v>215</v>
      </c>
      <c r="B4" s="253"/>
      <c r="C4" s="258" t="s">
        <v>763</v>
      </c>
      <c r="D4" s="258" t="s">
        <v>651</v>
      </c>
      <c r="E4" s="258" t="s">
        <v>764</v>
      </c>
      <c r="F4" s="253" t="s">
        <v>207</v>
      </c>
      <c r="G4" s="253" t="s">
        <v>208</v>
      </c>
      <c r="H4" s="258" t="s">
        <v>209</v>
      </c>
      <c r="I4" s="3"/>
      <c r="J4" s="3"/>
      <c r="K4" s="3"/>
      <c r="L4" s="3"/>
      <c r="M4" s="3"/>
    </row>
    <row r="5" spans="1:13" ht="15.75" customHeight="1">
      <c r="A5" s="253"/>
      <c r="B5" s="253"/>
      <c r="C5" s="253"/>
      <c r="D5" s="253"/>
      <c r="E5" s="253"/>
      <c r="F5" s="253"/>
      <c r="G5" s="253"/>
      <c r="H5" s="253"/>
      <c r="I5" s="3"/>
      <c r="J5" s="3"/>
      <c r="K5" s="3"/>
      <c r="L5" s="3"/>
      <c r="M5" s="3"/>
    </row>
    <row r="6" spans="1:13" ht="11.25" customHeight="1">
      <c r="A6" s="248">
        <v>1</v>
      </c>
      <c r="B6" s="249"/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3"/>
      <c r="J6" s="3"/>
      <c r="K6" s="3"/>
      <c r="L6" s="3"/>
      <c r="M6" s="3"/>
    </row>
    <row r="7" spans="1:13" ht="25.5" customHeight="1">
      <c r="A7" s="252" t="s">
        <v>237</v>
      </c>
      <c r="B7" s="252"/>
      <c r="C7" s="55">
        <f>C9</f>
        <v>80000</v>
      </c>
      <c r="D7" s="55">
        <f>D9</f>
        <v>120000</v>
      </c>
      <c r="E7" s="55">
        <f>E9</f>
        <v>150000</v>
      </c>
      <c r="F7" s="41"/>
      <c r="G7" s="41"/>
      <c r="H7" s="41"/>
      <c r="I7" s="1"/>
      <c r="J7" s="1"/>
      <c r="K7" s="1"/>
      <c r="L7" s="1"/>
      <c r="M7" s="1"/>
    </row>
    <row r="8" spans="1:13" ht="21" customHeight="1">
      <c r="A8" s="245" t="s">
        <v>495</v>
      </c>
      <c r="B8" s="245"/>
      <c r="C8" s="7"/>
      <c r="D8" s="7"/>
      <c r="E8" s="7"/>
      <c r="F8" s="7"/>
      <c r="G8" s="7"/>
      <c r="H8" s="7"/>
      <c r="I8" s="1"/>
      <c r="J8" s="1"/>
      <c r="K8" s="1"/>
      <c r="L8" s="1"/>
      <c r="M8" s="1"/>
    </row>
    <row r="9" spans="1:13" ht="57" customHeight="1">
      <c r="A9" s="46" t="s">
        <v>296</v>
      </c>
      <c r="B9" s="47" t="s">
        <v>214</v>
      </c>
      <c r="C9" s="48">
        <v>80000</v>
      </c>
      <c r="D9" s="48">
        <v>120000</v>
      </c>
      <c r="E9" s="48">
        <v>150000</v>
      </c>
      <c r="F9" s="158" t="s">
        <v>768</v>
      </c>
      <c r="G9" s="49" t="s">
        <v>769</v>
      </c>
      <c r="H9" s="49" t="s">
        <v>770</v>
      </c>
      <c r="I9" s="1"/>
      <c r="J9" s="1"/>
      <c r="K9" s="1"/>
      <c r="L9" s="1"/>
      <c r="M9" s="1"/>
    </row>
    <row r="10" spans="1:13" ht="25.5" customHeight="1">
      <c r="A10" s="251" t="s">
        <v>607</v>
      </c>
      <c r="B10" s="252"/>
      <c r="C10" s="55">
        <f>C12+C14+C16</f>
        <v>80000</v>
      </c>
      <c r="D10" s="55">
        <f>D12+D14+D16</f>
        <v>50000</v>
      </c>
      <c r="E10" s="55">
        <f>E12+E14+E16</f>
        <v>500000</v>
      </c>
      <c r="F10" s="41"/>
      <c r="G10" s="41"/>
      <c r="H10" s="41"/>
      <c r="I10" s="1"/>
      <c r="J10" s="1"/>
      <c r="K10" s="1"/>
      <c r="L10" s="1"/>
      <c r="M10" s="1"/>
    </row>
    <row r="11" spans="1:13" ht="27" customHeight="1">
      <c r="A11" s="244" t="s">
        <v>761</v>
      </c>
      <c r="B11" s="245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</row>
    <row r="12" spans="1:13" ht="31.5" customHeight="1">
      <c r="A12" s="46" t="s">
        <v>411</v>
      </c>
      <c r="B12" s="47" t="s">
        <v>412</v>
      </c>
      <c r="C12" s="48">
        <v>80000</v>
      </c>
      <c r="D12" s="48">
        <v>50000</v>
      </c>
      <c r="E12" s="48">
        <v>500000</v>
      </c>
      <c r="F12" s="150" t="s">
        <v>413</v>
      </c>
      <c r="G12" s="49" t="s">
        <v>414</v>
      </c>
      <c r="H12" s="49" t="s">
        <v>415</v>
      </c>
      <c r="I12" s="1"/>
      <c r="J12" s="1"/>
      <c r="K12" s="1"/>
      <c r="L12" s="1"/>
      <c r="M12" s="1"/>
    </row>
    <row r="13" spans="1:13" ht="21" customHeight="1">
      <c r="A13" s="245" t="s">
        <v>416</v>
      </c>
      <c r="B13" s="245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</row>
    <row r="14" spans="1:13" ht="33" customHeight="1">
      <c r="A14" s="46" t="s">
        <v>430</v>
      </c>
      <c r="B14" s="47" t="s">
        <v>431</v>
      </c>
      <c r="C14" s="48">
        <v>0</v>
      </c>
      <c r="D14" s="48">
        <v>0</v>
      </c>
      <c r="E14" s="48">
        <v>0</v>
      </c>
      <c r="F14" s="49"/>
      <c r="G14" s="49"/>
      <c r="H14" s="49"/>
      <c r="I14" s="1"/>
      <c r="J14" s="1"/>
      <c r="K14" s="1"/>
      <c r="L14" s="1"/>
      <c r="M14" s="1"/>
    </row>
    <row r="15" spans="1:13" ht="21" customHeight="1">
      <c r="A15" s="259" t="s">
        <v>600</v>
      </c>
      <c r="B15" s="259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</row>
    <row r="16" spans="1:13" ht="36" customHeight="1">
      <c r="A16" s="46" t="s">
        <v>432</v>
      </c>
      <c r="B16" s="173" t="s">
        <v>601</v>
      </c>
      <c r="C16" s="48">
        <v>0</v>
      </c>
      <c r="D16" s="48">
        <v>0</v>
      </c>
      <c r="E16" s="48">
        <v>0</v>
      </c>
      <c r="F16" s="49"/>
      <c r="G16" s="49"/>
      <c r="H16" s="49"/>
      <c r="I16" s="1"/>
      <c r="J16" s="1"/>
      <c r="K16" s="1"/>
      <c r="L16" s="1"/>
      <c r="M16" s="1"/>
    </row>
    <row r="17" spans="1:13" ht="25.5" customHeight="1">
      <c r="A17" s="252" t="s">
        <v>652</v>
      </c>
      <c r="B17" s="252"/>
      <c r="C17" s="55">
        <f>C19</f>
        <v>0</v>
      </c>
      <c r="D17" s="55">
        <f>D19</f>
        <v>0</v>
      </c>
      <c r="E17" s="55">
        <f>E19</f>
        <v>500000</v>
      </c>
      <c r="F17" s="41"/>
      <c r="G17" s="41"/>
      <c r="H17" s="41"/>
      <c r="I17" s="1"/>
      <c r="J17" s="1"/>
      <c r="K17" s="1"/>
      <c r="L17" s="1"/>
      <c r="M17" s="1"/>
    </row>
    <row r="18" spans="1:13" ht="21" customHeight="1">
      <c r="A18" s="259" t="s">
        <v>653</v>
      </c>
      <c r="B18" s="259"/>
      <c r="C18" s="7"/>
      <c r="D18" s="7"/>
      <c r="E18" s="7"/>
      <c r="F18" s="7"/>
      <c r="G18" s="7"/>
      <c r="H18" s="7"/>
      <c r="I18" s="1"/>
      <c r="J18" s="1"/>
      <c r="K18" s="1"/>
      <c r="L18" s="1"/>
      <c r="M18" s="1"/>
    </row>
    <row r="19" spans="1:13" ht="38.25" customHeight="1">
      <c r="A19" s="46" t="s">
        <v>654</v>
      </c>
      <c r="B19" s="47" t="s">
        <v>655</v>
      </c>
      <c r="C19" s="48">
        <v>0</v>
      </c>
      <c r="D19" s="48">
        <v>0</v>
      </c>
      <c r="E19" s="48">
        <v>500000</v>
      </c>
      <c r="F19" s="49" t="s">
        <v>656</v>
      </c>
      <c r="G19" s="49" t="s">
        <v>657</v>
      </c>
      <c r="H19" s="49" t="s">
        <v>658</v>
      </c>
      <c r="I19" s="1"/>
      <c r="J19" s="1"/>
      <c r="K19" s="1"/>
      <c r="L19" s="1"/>
      <c r="M19" s="1"/>
    </row>
    <row r="20" spans="1:13" ht="31.5" customHeight="1">
      <c r="A20" s="46"/>
      <c r="B20" s="47"/>
      <c r="C20" s="48"/>
      <c r="D20" s="48"/>
      <c r="E20" s="48"/>
      <c r="F20" s="49"/>
      <c r="G20" s="49"/>
      <c r="H20" s="49"/>
      <c r="I20" s="1"/>
      <c r="J20" s="1"/>
      <c r="K20" s="1"/>
      <c r="L20" s="1"/>
      <c r="M20" s="1"/>
    </row>
    <row r="21" spans="1:13" s="1" customFormat="1" ht="15.75" customHeight="1">
      <c r="A21" s="253" t="s">
        <v>215</v>
      </c>
      <c r="B21" s="253"/>
      <c r="C21" s="258" t="s">
        <v>763</v>
      </c>
      <c r="D21" s="258" t="s">
        <v>651</v>
      </c>
      <c r="E21" s="258" t="s">
        <v>764</v>
      </c>
      <c r="F21" s="253" t="s">
        <v>207</v>
      </c>
      <c r="G21" s="253" t="s">
        <v>208</v>
      </c>
      <c r="H21" s="258" t="s">
        <v>209</v>
      </c>
      <c r="I21" s="3"/>
      <c r="J21" s="3"/>
      <c r="K21" s="3"/>
      <c r="L21" s="3"/>
      <c r="M21" s="3"/>
    </row>
    <row r="22" spans="1:13" ht="15.75" customHeight="1">
      <c r="A22" s="253"/>
      <c r="B22" s="253"/>
      <c r="C22" s="253"/>
      <c r="D22" s="253"/>
      <c r="E22" s="253"/>
      <c r="F22" s="253"/>
      <c r="G22" s="253"/>
      <c r="H22" s="253"/>
      <c r="I22" s="3"/>
      <c r="J22" s="3"/>
      <c r="K22" s="3"/>
      <c r="L22" s="3"/>
      <c r="M22" s="3"/>
    </row>
    <row r="23" spans="1:13" ht="11.25" customHeight="1">
      <c r="A23" s="248">
        <v>1</v>
      </c>
      <c r="B23" s="249"/>
      <c r="C23" s="66">
        <v>2</v>
      </c>
      <c r="D23" s="66">
        <v>3</v>
      </c>
      <c r="E23" s="66">
        <v>4</v>
      </c>
      <c r="F23" s="66">
        <v>5</v>
      </c>
      <c r="G23" s="66">
        <v>6</v>
      </c>
      <c r="H23" s="66">
        <v>7</v>
      </c>
      <c r="I23" s="3"/>
      <c r="J23" s="3"/>
      <c r="K23" s="3"/>
      <c r="L23" s="3"/>
      <c r="M23" s="3"/>
    </row>
    <row r="24" spans="1:13" ht="25.5" customHeight="1">
      <c r="A24" s="252" t="s">
        <v>297</v>
      </c>
      <c r="B24" s="252"/>
      <c r="C24" s="55">
        <f>C26+C28+C31</f>
        <v>1095000</v>
      </c>
      <c r="D24" s="55">
        <f>D26+D28+D31</f>
        <v>1000000</v>
      </c>
      <c r="E24" s="55">
        <f>E26+E28+E31</f>
        <v>1500000</v>
      </c>
      <c r="F24" s="41"/>
      <c r="G24" s="41"/>
      <c r="H24" s="41"/>
      <c r="I24" s="1"/>
      <c r="J24" s="1"/>
      <c r="K24" s="1"/>
      <c r="L24" s="1"/>
      <c r="M24" s="1"/>
    </row>
    <row r="25" spans="1:13" ht="21" customHeight="1">
      <c r="A25" s="245" t="s">
        <v>289</v>
      </c>
      <c r="B25" s="245"/>
      <c r="C25" s="7"/>
      <c r="D25" s="7"/>
      <c r="E25" s="7"/>
      <c r="F25" s="7"/>
      <c r="G25" s="7"/>
      <c r="H25" s="7"/>
      <c r="I25" s="1"/>
      <c r="J25" s="1"/>
      <c r="K25" s="1"/>
      <c r="L25" s="1"/>
      <c r="M25" s="1"/>
    </row>
    <row r="26" spans="1:13" ht="49.5" customHeight="1">
      <c r="A26" s="46" t="s">
        <v>216</v>
      </c>
      <c r="B26" s="47" t="s">
        <v>211</v>
      </c>
      <c r="C26" s="48">
        <v>480000</v>
      </c>
      <c r="D26" s="48">
        <v>500000</v>
      </c>
      <c r="E26" s="48">
        <v>700000</v>
      </c>
      <c r="F26" s="49" t="s">
        <v>659</v>
      </c>
      <c r="G26" s="49" t="s">
        <v>660</v>
      </c>
      <c r="H26" s="49" t="s">
        <v>238</v>
      </c>
      <c r="I26" s="1"/>
      <c r="J26" s="1"/>
      <c r="K26" s="1"/>
      <c r="L26" s="1"/>
      <c r="M26" s="1"/>
    </row>
    <row r="27" spans="1:13" ht="21" customHeight="1">
      <c r="A27" s="245" t="s">
        <v>290</v>
      </c>
      <c r="B27" s="245"/>
      <c r="C27" s="7"/>
      <c r="D27" s="7"/>
      <c r="E27" s="7"/>
      <c r="F27" s="7"/>
      <c r="G27" s="7"/>
      <c r="H27" s="7"/>
      <c r="I27" s="1"/>
      <c r="J27" s="1"/>
      <c r="K27" s="1"/>
      <c r="L27" s="1"/>
      <c r="M27" s="1"/>
    </row>
    <row r="28" spans="1:13" ht="33" customHeight="1">
      <c r="A28" s="46" t="s">
        <v>218</v>
      </c>
      <c r="B28" s="47" t="s">
        <v>212</v>
      </c>
      <c r="C28" s="48">
        <v>100000</v>
      </c>
      <c r="D28" s="48">
        <v>0</v>
      </c>
      <c r="E28" s="48">
        <v>200000</v>
      </c>
      <c r="F28" s="49" t="s">
        <v>239</v>
      </c>
      <c r="G28" s="49" t="s">
        <v>240</v>
      </c>
      <c r="H28" s="49" t="s">
        <v>661</v>
      </c>
      <c r="I28" s="1"/>
      <c r="J28" s="1"/>
      <c r="K28" s="1"/>
      <c r="L28" s="1"/>
      <c r="M28" s="1"/>
    </row>
    <row r="29" ht="30.75" customHeight="1" hidden="1"/>
    <row r="30" spans="1:13" ht="21" customHeight="1">
      <c r="A30" s="245" t="s">
        <v>298</v>
      </c>
      <c r="B30" s="245"/>
      <c r="C30" s="7"/>
      <c r="D30" s="7"/>
      <c r="E30" s="7"/>
      <c r="F30" s="7"/>
      <c r="G30" s="7"/>
      <c r="H30" s="7"/>
      <c r="I30" s="1"/>
      <c r="J30" s="1"/>
      <c r="K30" s="1"/>
      <c r="L30" s="1"/>
      <c r="M30" s="1"/>
    </row>
    <row r="31" spans="1:13" ht="30.75" customHeight="1">
      <c r="A31" s="46" t="s">
        <v>219</v>
      </c>
      <c r="B31" s="47" t="s">
        <v>213</v>
      </c>
      <c r="C31" s="48">
        <v>515000</v>
      </c>
      <c r="D31" s="48">
        <v>500000</v>
      </c>
      <c r="E31" s="48">
        <v>600000</v>
      </c>
      <c r="F31" s="49" t="s">
        <v>241</v>
      </c>
      <c r="G31" s="49" t="s">
        <v>245</v>
      </c>
      <c r="H31" s="49" t="s">
        <v>242</v>
      </c>
      <c r="I31" s="1"/>
      <c r="J31" s="1"/>
      <c r="K31" s="1"/>
      <c r="L31" s="1"/>
      <c r="M31" s="1"/>
    </row>
    <row r="32" spans="1:13" ht="25.5" customHeight="1">
      <c r="A32" s="252" t="s">
        <v>299</v>
      </c>
      <c r="B32" s="252"/>
      <c r="C32" s="55">
        <f>C34+C36</f>
        <v>191000</v>
      </c>
      <c r="D32" s="55">
        <f>D34+D36</f>
        <v>150000</v>
      </c>
      <c r="E32" s="55">
        <f>E34+E36</f>
        <v>1000000</v>
      </c>
      <c r="F32" s="41"/>
      <c r="G32" s="41"/>
      <c r="H32" s="41"/>
      <c r="I32" s="1"/>
      <c r="J32" s="1"/>
      <c r="K32" s="1"/>
      <c r="L32" s="1"/>
      <c r="M32" s="1"/>
    </row>
    <row r="33" spans="1:13" ht="27" customHeight="1">
      <c r="A33" s="244" t="s">
        <v>662</v>
      </c>
      <c r="B33" s="245"/>
      <c r="C33" s="7"/>
      <c r="D33" s="7"/>
      <c r="E33" s="7"/>
      <c r="F33" s="7"/>
      <c r="G33" s="7"/>
      <c r="H33" s="7"/>
      <c r="I33" s="1"/>
      <c r="J33" s="1"/>
      <c r="K33" s="1"/>
      <c r="L33" s="1"/>
      <c r="M33" s="1"/>
    </row>
    <row r="34" spans="1:13" ht="30" customHeight="1">
      <c r="A34" s="46" t="s">
        <v>300</v>
      </c>
      <c r="B34" s="173" t="s">
        <v>301</v>
      </c>
      <c r="C34" s="48">
        <v>1000</v>
      </c>
      <c r="D34" s="48">
        <v>0</v>
      </c>
      <c r="E34" s="48">
        <v>0</v>
      </c>
      <c r="F34" s="49" t="s">
        <v>302</v>
      </c>
      <c r="G34" s="49" t="s">
        <v>303</v>
      </c>
      <c r="H34" s="49" t="s">
        <v>304</v>
      </c>
      <c r="I34" s="1"/>
      <c r="J34" s="1"/>
      <c r="K34" s="1"/>
      <c r="L34" s="1"/>
      <c r="M34" s="1"/>
    </row>
    <row r="35" spans="1:13" ht="21" customHeight="1">
      <c r="A35" s="245" t="s">
        <v>562</v>
      </c>
      <c r="B35" s="245"/>
      <c r="C35" s="7"/>
      <c r="D35" s="7"/>
      <c r="E35" s="7"/>
      <c r="F35" s="7"/>
      <c r="G35" s="7"/>
      <c r="H35" s="7"/>
      <c r="I35" s="1"/>
      <c r="J35" s="1"/>
      <c r="K35" s="1"/>
      <c r="L35" s="1"/>
      <c r="M35" s="1"/>
    </row>
    <row r="36" spans="1:13" ht="33.75" customHeight="1">
      <c r="A36" s="46" t="s">
        <v>563</v>
      </c>
      <c r="B36" s="47" t="s">
        <v>564</v>
      </c>
      <c r="C36" s="48">
        <v>190000</v>
      </c>
      <c r="D36" s="48">
        <v>150000</v>
      </c>
      <c r="E36" s="48">
        <v>1000000</v>
      </c>
      <c r="F36" s="49" t="s">
        <v>663</v>
      </c>
      <c r="G36" s="49" t="s">
        <v>565</v>
      </c>
      <c r="H36" s="49" t="s">
        <v>566</v>
      </c>
      <c r="I36" s="1"/>
      <c r="J36" s="1"/>
      <c r="K36" s="1"/>
      <c r="L36" s="1"/>
      <c r="M36" s="1"/>
    </row>
    <row r="37" spans="1:13" ht="25.5" customHeight="1">
      <c r="A37" s="252" t="s">
        <v>496</v>
      </c>
      <c r="B37" s="252"/>
      <c r="C37" s="55">
        <f>C39+C41+C46</f>
        <v>0</v>
      </c>
      <c r="D37" s="55">
        <f>D39+D41+D46</f>
        <v>0</v>
      </c>
      <c r="E37" s="55">
        <f>E39+E41+E46</f>
        <v>0</v>
      </c>
      <c r="F37" s="41"/>
      <c r="G37" s="41"/>
      <c r="H37" s="41"/>
      <c r="I37" s="1"/>
      <c r="J37" s="1"/>
      <c r="K37" s="1"/>
      <c r="L37" s="1"/>
      <c r="M37" s="1"/>
    </row>
    <row r="38" spans="1:13" ht="22.5" customHeight="1">
      <c r="A38" s="260" t="s">
        <v>602</v>
      </c>
      <c r="B38" s="250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</row>
    <row r="39" spans="1:13" ht="32.25" customHeight="1">
      <c r="A39" s="46" t="s">
        <v>497</v>
      </c>
      <c r="B39" s="50" t="s">
        <v>603</v>
      </c>
      <c r="C39" s="48">
        <v>0</v>
      </c>
      <c r="D39" s="48">
        <v>0</v>
      </c>
      <c r="E39" s="48">
        <v>0</v>
      </c>
      <c r="F39" s="49"/>
      <c r="G39" s="49"/>
      <c r="H39" s="49"/>
      <c r="I39" s="1"/>
      <c r="J39" s="1"/>
      <c r="K39" s="1"/>
      <c r="L39" s="1"/>
      <c r="M39" s="1"/>
    </row>
    <row r="40" spans="1:13" ht="22.5" customHeight="1">
      <c r="A40" s="245" t="s">
        <v>664</v>
      </c>
      <c r="B40" s="245"/>
      <c r="C40" s="7"/>
      <c r="D40" s="7"/>
      <c r="E40" s="7"/>
      <c r="F40" s="7"/>
      <c r="G40" s="7"/>
      <c r="H40" s="7"/>
      <c r="I40" s="1"/>
      <c r="J40" s="1"/>
      <c r="K40" s="1"/>
      <c r="L40" s="1"/>
      <c r="M40" s="1"/>
    </row>
    <row r="41" spans="1:13" ht="32.25" customHeight="1">
      <c r="A41" s="46" t="s">
        <v>220</v>
      </c>
      <c r="B41" s="47" t="s">
        <v>665</v>
      </c>
      <c r="C41" s="48">
        <v>0</v>
      </c>
      <c r="D41" s="48">
        <v>0</v>
      </c>
      <c r="E41" s="48">
        <v>0</v>
      </c>
      <c r="F41" s="49"/>
      <c r="G41" s="49"/>
      <c r="H41" s="49"/>
      <c r="I41" s="1"/>
      <c r="J41" s="1"/>
      <c r="K41" s="1"/>
      <c r="L41" s="1"/>
      <c r="M41" s="1"/>
    </row>
    <row r="42" spans="1:13" s="1" customFormat="1" ht="15.75" customHeight="1">
      <c r="A42" s="253" t="s">
        <v>215</v>
      </c>
      <c r="B42" s="253"/>
      <c r="C42" s="258" t="s">
        <v>763</v>
      </c>
      <c r="D42" s="258" t="s">
        <v>651</v>
      </c>
      <c r="E42" s="258" t="s">
        <v>764</v>
      </c>
      <c r="F42" s="253" t="s">
        <v>207</v>
      </c>
      <c r="G42" s="253" t="s">
        <v>208</v>
      </c>
      <c r="H42" s="258" t="s">
        <v>209</v>
      </c>
      <c r="I42" s="3"/>
      <c r="J42" s="3"/>
      <c r="K42" s="3"/>
      <c r="L42" s="3"/>
      <c r="M42" s="3"/>
    </row>
    <row r="43" spans="1:13" ht="15.75" customHeight="1">
      <c r="A43" s="253"/>
      <c r="B43" s="253"/>
      <c r="C43" s="253"/>
      <c r="D43" s="253"/>
      <c r="E43" s="253"/>
      <c r="F43" s="253"/>
      <c r="G43" s="253"/>
      <c r="H43" s="253"/>
      <c r="I43" s="3"/>
      <c r="J43" s="3"/>
      <c r="K43" s="3"/>
      <c r="L43" s="3"/>
      <c r="M43" s="3"/>
    </row>
    <row r="44" spans="1:13" ht="11.25" customHeight="1">
      <c r="A44" s="248">
        <v>1</v>
      </c>
      <c r="B44" s="249"/>
      <c r="C44" s="66">
        <v>2</v>
      </c>
      <c r="D44" s="66">
        <v>3</v>
      </c>
      <c r="E44" s="66">
        <v>4</v>
      </c>
      <c r="F44" s="66">
        <v>5</v>
      </c>
      <c r="G44" s="66">
        <v>6</v>
      </c>
      <c r="H44" s="66">
        <v>7</v>
      </c>
      <c r="I44" s="3"/>
      <c r="J44" s="3"/>
      <c r="K44" s="3"/>
      <c r="L44" s="3"/>
      <c r="M44" s="3"/>
    </row>
    <row r="45" spans="1:13" ht="22.5" customHeight="1">
      <c r="A45" s="245" t="s">
        <v>498</v>
      </c>
      <c r="B45" s="245"/>
      <c r="C45" s="7"/>
      <c r="D45" s="7"/>
      <c r="E45" s="7"/>
      <c r="F45" s="7"/>
      <c r="G45" s="7"/>
      <c r="H45" s="7"/>
      <c r="I45" s="1"/>
      <c r="J45" s="1"/>
      <c r="K45" s="1"/>
      <c r="L45" s="1"/>
      <c r="M45" s="1"/>
    </row>
    <row r="46" spans="1:13" ht="25.5" customHeight="1">
      <c r="A46" s="46" t="s">
        <v>305</v>
      </c>
      <c r="B46" s="47" t="s">
        <v>499</v>
      </c>
      <c r="C46" s="48">
        <v>0</v>
      </c>
      <c r="D46" s="48">
        <v>0</v>
      </c>
      <c r="E46" s="48">
        <v>0</v>
      </c>
      <c r="F46" s="49"/>
      <c r="G46" s="49"/>
      <c r="H46" s="49"/>
      <c r="I46" s="1"/>
      <c r="J46" s="1"/>
      <c r="K46" s="1"/>
      <c r="L46" s="1"/>
      <c r="M46" s="1"/>
    </row>
    <row r="47" spans="1:13" ht="25.5" customHeight="1">
      <c r="A47" s="252" t="s">
        <v>500</v>
      </c>
      <c r="B47" s="252"/>
      <c r="C47" s="55">
        <f>C49+C51+C56+C58+C60</f>
        <v>380000</v>
      </c>
      <c r="D47" s="55">
        <f>D49+D51+D56+D58+D60</f>
        <v>250000</v>
      </c>
      <c r="E47" s="55">
        <f>E49+E51+E56+E58+E60</f>
        <v>300000</v>
      </c>
      <c r="F47" s="41"/>
      <c r="G47" s="41"/>
      <c r="H47" s="41"/>
      <c r="I47" s="1"/>
      <c r="J47" s="1"/>
      <c r="K47" s="1"/>
      <c r="L47" s="1"/>
      <c r="M47" s="1"/>
    </row>
    <row r="48" spans="1:13" ht="22.5" customHeight="1">
      <c r="A48" s="245" t="s">
        <v>448</v>
      </c>
      <c r="B48" s="245"/>
      <c r="C48" s="7"/>
      <c r="D48" s="7"/>
      <c r="E48" s="7"/>
      <c r="F48" s="7"/>
      <c r="G48" s="7"/>
      <c r="H48" s="7"/>
      <c r="I48" s="1"/>
      <c r="J48" s="1"/>
      <c r="K48" s="1"/>
      <c r="L48" s="1"/>
      <c r="M48" s="1"/>
    </row>
    <row r="49" spans="1:13" ht="31.5" customHeight="1">
      <c r="A49" s="46" t="s">
        <v>501</v>
      </c>
      <c r="B49" s="47" t="s">
        <v>217</v>
      </c>
      <c r="C49" s="48">
        <v>80000</v>
      </c>
      <c r="D49" s="48">
        <v>100000</v>
      </c>
      <c r="E49" s="48">
        <v>100000</v>
      </c>
      <c r="F49" s="49" t="s">
        <v>666</v>
      </c>
      <c r="G49" s="49" t="s">
        <v>246</v>
      </c>
      <c r="H49" s="49" t="s">
        <v>667</v>
      </c>
      <c r="I49" s="1"/>
      <c r="J49" s="1"/>
      <c r="K49" s="1"/>
      <c r="L49" s="1"/>
      <c r="M49" s="1"/>
    </row>
    <row r="50" spans="1:13" ht="22.5" customHeight="1">
      <c r="A50" s="245" t="s">
        <v>502</v>
      </c>
      <c r="B50" s="245"/>
      <c r="C50" s="7"/>
      <c r="D50" s="7"/>
      <c r="E50" s="7"/>
      <c r="F50" s="7"/>
      <c r="G50" s="7"/>
      <c r="H50" s="7"/>
      <c r="I50" s="1"/>
      <c r="J50" s="1"/>
      <c r="K50" s="1"/>
      <c r="L50" s="1"/>
      <c r="M50" s="1"/>
    </row>
    <row r="51" spans="1:13" ht="58.5" customHeight="1">
      <c r="A51" s="46" t="s">
        <v>503</v>
      </c>
      <c r="B51" s="47" t="s">
        <v>504</v>
      </c>
      <c r="C51" s="48">
        <v>300000</v>
      </c>
      <c r="D51" s="48">
        <v>150000</v>
      </c>
      <c r="E51" s="48">
        <v>100000</v>
      </c>
      <c r="F51" s="49" t="s">
        <v>247</v>
      </c>
      <c r="G51" s="49" t="s">
        <v>248</v>
      </c>
      <c r="H51" s="49" t="s">
        <v>249</v>
      </c>
      <c r="I51" s="1"/>
      <c r="J51" s="1"/>
      <c r="K51" s="1"/>
      <c r="L51" s="1"/>
      <c r="M51" s="1"/>
    </row>
    <row r="52" spans="1:13" s="1" customFormat="1" ht="15.75" customHeight="1">
      <c r="A52" s="253" t="s">
        <v>215</v>
      </c>
      <c r="B52" s="253"/>
      <c r="C52" s="258" t="s">
        <v>763</v>
      </c>
      <c r="D52" s="258" t="s">
        <v>651</v>
      </c>
      <c r="E52" s="258" t="s">
        <v>764</v>
      </c>
      <c r="F52" s="253" t="s">
        <v>207</v>
      </c>
      <c r="G52" s="253" t="s">
        <v>208</v>
      </c>
      <c r="H52" s="258" t="s">
        <v>209</v>
      </c>
      <c r="I52" s="3"/>
      <c r="J52" s="3"/>
      <c r="K52" s="3"/>
      <c r="L52" s="3"/>
      <c r="M52" s="3"/>
    </row>
    <row r="53" spans="1:13" ht="15.75" customHeight="1">
      <c r="A53" s="253"/>
      <c r="B53" s="253"/>
      <c r="C53" s="253"/>
      <c r="D53" s="253"/>
      <c r="E53" s="253"/>
      <c r="F53" s="253"/>
      <c r="G53" s="253"/>
      <c r="H53" s="253"/>
      <c r="I53" s="3"/>
      <c r="J53" s="3"/>
      <c r="K53" s="3"/>
      <c r="L53" s="3"/>
      <c r="M53" s="3"/>
    </row>
    <row r="54" spans="1:13" ht="11.25" customHeight="1">
      <c r="A54" s="248">
        <v>1</v>
      </c>
      <c r="B54" s="249"/>
      <c r="C54" s="66">
        <v>2</v>
      </c>
      <c r="D54" s="66">
        <v>3</v>
      </c>
      <c r="E54" s="66">
        <v>4</v>
      </c>
      <c r="F54" s="66">
        <v>5</v>
      </c>
      <c r="G54" s="66">
        <v>6</v>
      </c>
      <c r="H54" s="66">
        <v>7</v>
      </c>
      <c r="I54" s="3"/>
      <c r="J54" s="3"/>
      <c r="K54" s="3"/>
      <c r="L54" s="3"/>
      <c r="M54" s="3"/>
    </row>
    <row r="55" spans="1:13" ht="24.75" customHeight="1">
      <c r="A55" s="244" t="s">
        <v>543</v>
      </c>
      <c r="B55" s="245"/>
      <c r="C55" s="7"/>
      <c r="D55" s="7"/>
      <c r="E55" s="7"/>
      <c r="F55" s="7"/>
      <c r="G55" s="7"/>
      <c r="H55" s="7"/>
      <c r="I55" s="1"/>
      <c r="J55" s="1"/>
      <c r="K55" s="1"/>
      <c r="L55" s="1"/>
      <c r="M55" s="1"/>
    </row>
    <row r="56" spans="1:13" ht="33.75" customHeight="1">
      <c r="A56" s="46" t="s">
        <v>505</v>
      </c>
      <c r="B56" s="47" t="s">
        <v>544</v>
      </c>
      <c r="C56" s="48">
        <v>0</v>
      </c>
      <c r="D56" s="48">
        <v>0</v>
      </c>
      <c r="E56" s="48">
        <v>0</v>
      </c>
      <c r="F56" s="49"/>
      <c r="G56" s="49"/>
      <c r="H56" s="49"/>
      <c r="I56" s="1"/>
      <c r="J56" s="1"/>
      <c r="K56" s="1"/>
      <c r="L56" s="1"/>
      <c r="M56" s="1"/>
    </row>
    <row r="57" spans="1:13" ht="36.75" customHeight="1">
      <c r="A57" s="246" t="s">
        <v>573</v>
      </c>
      <c r="B57" s="247"/>
      <c r="C57" s="7"/>
      <c r="D57" s="7"/>
      <c r="E57" s="7"/>
      <c r="F57" s="7"/>
      <c r="G57" s="7"/>
      <c r="H57" s="7"/>
      <c r="I57" s="1"/>
      <c r="J57" s="1"/>
      <c r="K57" s="1"/>
      <c r="L57" s="1"/>
      <c r="M57" s="1"/>
    </row>
    <row r="58" spans="1:13" ht="36.75" customHeight="1">
      <c r="A58" s="46" t="s">
        <v>571</v>
      </c>
      <c r="B58" s="47" t="s">
        <v>572</v>
      </c>
      <c r="C58" s="48">
        <v>0</v>
      </c>
      <c r="D58" s="48">
        <v>0</v>
      </c>
      <c r="E58" s="48">
        <v>0</v>
      </c>
      <c r="F58" s="49"/>
      <c r="G58" s="49"/>
      <c r="H58" s="49"/>
      <c r="I58" s="1"/>
      <c r="J58" s="1"/>
      <c r="K58" s="1"/>
      <c r="L58" s="1"/>
      <c r="M58" s="1"/>
    </row>
    <row r="59" spans="1:13" ht="27.75" customHeight="1">
      <c r="A59" s="246" t="s">
        <v>575</v>
      </c>
      <c r="B59" s="247"/>
      <c r="C59" s="7"/>
      <c r="D59" s="7"/>
      <c r="E59" s="7"/>
      <c r="F59" s="7"/>
      <c r="G59" s="7"/>
      <c r="H59" s="7"/>
      <c r="I59" s="1"/>
      <c r="J59" s="1"/>
      <c r="K59" s="1"/>
      <c r="L59" s="1"/>
      <c r="M59" s="1"/>
    </row>
    <row r="60" spans="1:13" ht="44.25" customHeight="1">
      <c r="A60" s="46" t="s">
        <v>576</v>
      </c>
      <c r="B60" s="47" t="s">
        <v>577</v>
      </c>
      <c r="C60" s="48">
        <v>0</v>
      </c>
      <c r="D60" s="48">
        <v>0</v>
      </c>
      <c r="E60" s="48">
        <v>100000</v>
      </c>
      <c r="F60" s="49" t="s">
        <v>578</v>
      </c>
      <c r="G60" s="49" t="s">
        <v>579</v>
      </c>
      <c r="H60" s="49" t="s">
        <v>580</v>
      </c>
      <c r="I60" s="1"/>
      <c r="J60" s="1"/>
      <c r="K60" s="1"/>
      <c r="L60" s="1"/>
      <c r="M60" s="1"/>
    </row>
    <row r="61" spans="1:13" ht="25.5" customHeight="1">
      <c r="A61" s="252" t="s">
        <v>506</v>
      </c>
      <c r="B61" s="252"/>
      <c r="C61" s="55">
        <f>C63+C65</f>
        <v>2975550</v>
      </c>
      <c r="D61" s="55">
        <f>D63+D65</f>
        <v>300000</v>
      </c>
      <c r="E61" s="55">
        <f>E63+E65</f>
        <v>300000</v>
      </c>
      <c r="F61" s="41"/>
      <c r="G61" s="41"/>
      <c r="H61" s="41"/>
      <c r="I61" s="1"/>
      <c r="J61" s="1"/>
      <c r="K61" s="1"/>
      <c r="L61" s="1"/>
      <c r="M61" s="1"/>
    </row>
    <row r="62" spans="1:13" ht="22.5" customHeight="1">
      <c r="A62" s="245" t="s">
        <v>507</v>
      </c>
      <c r="B62" s="245"/>
      <c r="C62" s="7"/>
      <c r="D62" s="7"/>
      <c r="E62" s="7"/>
      <c r="F62" s="7"/>
      <c r="G62" s="7"/>
      <c r="H62" s="7"/>
      <c r="I62" s="1"/>
      <c r="J62" s="1"/>
      <c r="K62" s="1"/>
      <c r="L62" s="1"/>
      <c r="M62" s="1"/>
    </row>
    <row r="63" spans="1:13" ht="40.5" customHeight="1">
      <c r="A63" s="46" t="s">
        <v>508</v>
      </c>
      <c r="B63" s="47" t="s">
        <v>251</v>
      </c>
      <c r="C63" s="48">
        <v>270000</v>
      </c>
      <c r="D63" s="48">
        <v>300000</v>
      </c>
      <c r="E63" s="48">
        <v>300000</v>
      </c>
      <c r="F63" s="49" t="s">
        <v>771</v>
      </c>
      <c r="G63" s="49" t="s">
        <v>772</v>
      </c>
      <c r="H63" s="49" t="s">
        <v>773</v>
      </c>
      <c r="I63" s="1"/>
      <c r="J63" s="1"/>
      <c r="K63" s="1"/>
      <c r="L63" s="1"/>
      <c r="M63" s="1"/>
    </row>
    <row r="64" spans="1:13" ht="22.5" customHeight="1">
      <c r="A64" s="250" t="s">
        <v>753</v>
      </c>
      <c r="B64" s="250"/>
      <c r="C64" s="7"/>
      <c r="D64" s="7"/>
      <c r="E64" s="7"/>
      <c r="F64" s="7"/>
      <c r="G64" s="7"/>
      <c r="H64" s="7"/>
      <c r="I64" s="1"/>
      <c r="J64" s="1"/>
      <c r="K64" s="1"/>
      <c r="L64" s="1"/>
      <c r="M64" s="1"/>
    </row>
    <row r="65" spans="1:13" ht="46.5" customHeight="1">
      <c r="A65" s="46" t="s">
        <v>754</v>
      </c>
      <c r="B65" s="47" t="s">
        <v>755</v>
      </c>
      <c r="C65" s="48">
        <v>2705550</v>
      </c>
      <c r="D65" s="48">
        <v>0</v>
      </c>
      <c r="E65" s="48">
        <v>0</v>
      </c>
      <c r="F65" s="150" t="s">
        <v>668</v>
      </c>
      <c r="G65" s="49" t="s">
        <v>774</v>
      </c>
      <c r="H65" s="49" t="s">
        <v>669</v>
      </c>
      <c r="I65" s="1"/>
      <c r="J65" s="1"/>
      <c r="K65" s="1"/>
      <c r="L65" s="1"/>
      <c r="M65" s="1"/>
    </row>
    <row r="66" spans="1:13" ht="25.5" customHeight="1">
      <c r="A66" s="252" t="s">
        <v>509</v>
      </c>
      <c r="B66" s="252"/>
      <c r="C66" s="55">
        <f>C68+C72+C70</f>
        <v>2295000</v>
      </c>
      <c r="D66" s="55">
        <f>D68+D72+D70</f>
        <v>1000000</v>
      </c>
      <c r="E66" s="55">
        <f>E68+E72+E70</f>
        <v>1050000</v>
      </c>
      <c r="F66" s="41"/>
      <c r="G66" s="41"/>
      <c r="H66" s="41"/>
      <c r="I66" s="1"/>
      <c r="J66" s="1"/>
      <c r="K66" s="1"/>
      <c r="L66" s="1"/>
      <c r="M66" s="1"/>
    </row>
    <row r="67" spans="1:13" ht="21" customHeight="1">
      <c r="A67" s="245" t="s">
        <v>641</v>
      </c>
      <c r="B67" s="245"/>
      <c r="C67" s="7"/>
      <c r="D67" s="7"/>
      <c r="E67" s="7"/>
      <c r="F67" s="7"/>
      <c r="G67" s="7"/>
      <c r="H67" s="7"/>
      <c r="I67" s="1"/>
      <c r="J67" s="1"/>
      <c r="K67" s="1"/>
      <c r="L67" s="1"/>
      <c r="M67" s="1"/>
    </row>
    <row r="68" spans="1:13" ht="33" customHeight="1">
      <c r="A68" s="46" t="s">
        <v>510</v>
      </c>
      <c r="B68" s="47" t="s">
        <v>670</v>
      </c>
      <c r="C68" s="48">
        <v>2295000</v>
      </c>
      <c r="D68" s="48">
        <v>500000</v>
      </c>
      <c r="E68" s="48">
        <v>500000</v>
      </c>
      <c r="F68" s="49" t="s">
        <v>252</v>
      </c>
      <c r="G68" s="49" t="s">
        <v>253</v>
      </c>
      <c r="H68" s="49" t="s">
        <v>250</v>
      </c>
      <c r="I68" s="1"/>
      <c r="J68" s="1"/>
      <c r="K68" s="1"/>
      <c r="L68" s="1"/>
      <c r="M68" s="1"/>
    </row>
    <row r="69" spans="1:13" ht="21" customHeight="1">
      <c r="A69" s="245" t="s">
        <v>582</v>
      </c>
      <c r="B69" s="245"/>
      <c r="C69" s="7"/>
      <c r="D69" s="7"/>
      <c r="E69" s="7"/>
      <c r="F69" s="7"/>
      <c r="G69" s="7"/>
      <c r="H69" s="7"/>
      <c r="I69" s="1"/>
      <c r="J69" s="1"/>
      <c r="K69" s="1"/>
      <c r="L69" s="1"/>
      <c r="M69" s="1"/>
    </row>
    <row r="70" spans="1:13" ht="30.75" customHeight="1">
      <c r="A70" s="46" t="s">
        <v>511</v>
      </c>
      <c r="B70" s="47" t="s">
        <v>587</v>
      </c>
      <c r="C70" s="48">
        <v>0</v>
      </c>
      <c r="D70" s="48">
        <v>500000</v>
      </c>
      <c r="E70" s="48">
        <v>500000</v>
      </c>
      <c r="F70" s="49" t="s">
        <v>585</v>
      </c>
      <c r="G70" s="49" t="s">
        <v>588</v>
      </c>
      <c r="H70" s="49" t="s">
        <v>586</v>
      </c>
      <c r="I70" s="1"/>
      <c r="J70" s="1"/>
      <c r="K70" s="1"/>
      <c r="L70" s="1"/>
      <c r="M70" s="1"/>
    </row>
    <row r="71" spans="1:13" ht="21" customHeight="1">
      <c r="A71" s="245" t="s">
        <v>583</v>
      </c>
      <c r="B71" s="245"/>
      <c r="C71" s="7"/>
      <c r="D71" s="7"/>
      <c r="E71" s="7"/>
      <c r="F71" s="7"/>
      <c r="G71" s="7"/>
      <c r="H71" s="7"/>
      <c r="I71" s="1"/>
      <c r="J71" s="1"/>
      <c r="K71" s="1"/>
      <c r="L71" s="1"/>
      <c r="M71" s="1"/>
    </row>
    <row r="72" spans="1:13" ht="25.5" customHeight="1">
      <c r="A72" s="46" t="s">
        <v>584</v>
      </c>
      <c r="B72" s="47" t="s">
        <v>417</v>
      </c>
      <c r="C72" s="48">
        <v>0</v>
      </c>
      <c r="D72" s="48">
        <v>0</v>
      </c>
      <c r="E72" s="48">
        <v>50000</v>
      </c>
      <c r="F72" s="49" t="s">
        <v>418</v>
      </c>
      <c r="G72" s="49" t="s">
        <v>419</v>
      </c>
      <c r="H72" s="49" t="s">
        <v>420</v>
      </c>
      <c r="I72" s="1"/>
      <c r="J72" s="1"/>
      <c r="K72" s="1"/>
      <c r="L72" s="1"/>
      <c r="M72" s="1"/>
    </row>
    <row r="73" spans="1:13" ht="66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148" customFormat="1" ht="15.75" customHeight="1">
      <c r="A74" s="265" t="s">
        <v>215</v>
      </c>
      <c r="B74" s="266"/>
      <c r="C74" s="258" t="s">
        <v>763</v>
      </c>
      <c r="D74" s="258" t="s">
        <v>651</v>
      </c>
      <c r="E74" s="258" t="s">
        <v>764</v>
      </c>
      <c r="F74" s="261" t="s">
        <v>207</v>
      </c>
      <c r="G74" s="261" t="s">
        <v>208</v>
      </c>
      <c r="H74" s="263" t="s">
        <v>209</v>
      </c>
      <c r="I74" s="147"/>
      <c r="J74" s="147"/>
      <c r="K74" s="147"/>
      <c r="L74" s="147"/>
      <c r="M74" s="147"/>
    </row>
    <row r="75" spans="1:13" s="1" customFormat="1" ht="15.75" customHeight="1">
      <c r="A75" s="267"/>
      <c r="B75" s="268"/>
      <c r="C75" s="253"/>
      <c r="D75" s="253"/>
      <c r="E75" s="253"/>
      <c r="F75" s="262"/>
      <c r="G75" s="262"/>
      <c r="H75" s="264"/>
      <c r="I75" s="3"/>
      <c r="J75" s="3"/>
      <c r="K75" s="3"/>
      <c r="L75" s="3"/>
      <c r="M75" s="3"/>
    </row>
    <row r="76" spans="1:13" s="1" customFormat="1" ht="11.25" customHeight="1">
      <c r="A76" s="248">
        <v>1</v>
      </c>
      <c r="B76" s="249"/>
      <c r="C76" s="66">
        <v>2</v>
      </c>
      <c r="D76" s="66">
        <v>3</v>
      </c>
      <c r="E76" s="66">
        <v>4</v>
      </c>
      <c r="F76" s="66">
        <v>5</v>
      </c>
      <c r="G76" s="66">
        <v>6</v>
      </c>
      <c r="H76" s="66">
        <v>7</v>
      </c>
      <c r="I76" s="3"/>
      <c r="J76" s="3"/>
      <c r="K76" s="3"/>
      <c r="L76" s="3"/>
      <c r="M76" s="3"/>
    </row>
    <row r="77" spans="1:13" ht="25.5" customHeight="1">
      <c r="A77" s="252" t="s">
        <v>512</v>
      </c>
      <c r="B77" s="252"/>
      <c r="C77" s="55">
        <f>C79+C81</f>
        <v>550000</v>
      </c>
      <c r="D77" s="55">
        <f>D79+D81</f>
        <v>2000000</v>
      </c>
      <c r="E77" s="55">
        <f>E79+E81</f>
        <v>2000000</v>
      </c>
      <c r="F77" s="41"/>
      <c r="G77" s="41"/>
      <c r="H77" s="41"/>
      <c r="I77" s="1"/>
      <c r="J77" s="1"/>
      <c r="K77" s="1"/>
      <c r="L77" s="1"/>
      <c r="M77" s="1"/>
    </row>
    <row r="78" spans="1:13" ht="22.5" customHeight="1">
      <c r="A78" s="245" t="s">
        <v>513</v>
      </c>
      <c r="B78" s="245"/>
      <c r="C78" s="7"/>
      <c r="D78" s="7"/>
      <c r="E78" s="7"/>
      <c r="F78" s="7"/>
      <c r="G78" s="7"/>
      <c r="H78" s="7"/>
      <c r="I78" s="1"/>
      <c r="J78" s="1"/>
      <c r="K78" s="1"/>
      <c r="L78" s="1"/>
      <c r="M78" s="1"/>
    </row>
    <row r="79" spans="1:13" ht="36.75" customHeight="1">
      <c r="A79" s="46" t="s">
        <v>514</v>
      </c>
      <c r="B79" s="47" t="s">
        <v>221</v>
      </c>
      <c r="C79" s="48">
        <v>0</v>
      </c>
      <c r="D79" s="48">
        <v>0</v>
      </c>
      <c r="E79" s="48">
        <v>0</v>
      </c>
      <c r="F79" s="49"/>
      <c r="G79" s="49"/>
      <c r="H79" s="49"/>
      <c r="I79" s="1"/>
      <c r="J79" s="1"/>
      <c r="K79" s="1"/>
      <c r="L79" s="1"/>
      <c r="M79" s="1"/>
    </row>
    <row r="80" spans="1:13" ht="22.5" customHeight="1">
      <c r="A80" s="245" t="s">
        <v>515</v>
      </c>
      <c r="B80" s="245"/>
      <c r="C80" s="7"/>
      <c r="D80" s="7"/>
      <c r="E80" s="7"/>
      <c r="F80" s="7"/>
      <c r="G80" s="7"/>
      <c r="H80" s="7"/>
      <c r="I80" s="1"/>
      <c r="J80" s="1"/>
      <c r="K80" s="1"/>
      <c r="L80" s="1"/>
      <c r="M80" s="1"/>
    </row>
    <row r="81" spans="1:13" ht="39" customHeight="1">
      <c r="A81" s="46" t="s">
        <v>516</v>
      </c>
      <c r="B81" s="47" t="s">
        <v>188</v>
      </c>
      <c r="C81" s="48">
        <f>2!E289</f>
        <v>550000</v>
      </c>
      <c r="D81" s="48">
        <v>2000000</v>
      </c>
      <c r="E81" s="48">
        <v>2000000</v>
      </c>
      <c r="F81" s="49" t="s">
        <v>254</v>
      </c>
      <c r="G81" s="49" t="s">
        <v>268</v>
      </c>
      <c r="H81" s="49" t="s">
        <v>255</v>
      </c>
      <c r="I81" s="1"/>
      <c r="J81" s="1"/>
      <c r="K81" s="1"/>
      <c r="L81" s="1"/>
      <c r="M81" s="1"/>
    </row>
    <row r="82" spans="1:13" ht="25.5" customHeight="1">
      <c r="A82" s="252" t="s">
        <v>517</v>
      </c>
      <c r="B82" s="252"/>
      <c r="C82" s="55">
        <f>C84+C86</f>
        <v>1015000</v>
      </c>
      <c r="D82" s="55">
        <f>D84+D86</f>
        <v>1300000</v>
      </c>
      <c r="E82" s="55">
        <f>E84+E86</f>
        <v>1450000</v>
      </c>
      <c r="F82" s="41"/>
      <c r="G82" s="41"/>
      <c r="H82" s="41"/>
      <c r="I82" s="1"/>
      <c r="J82" s="1"/>
      <c r="K82" s="1"/>
      <c r="L82" s="1"/>
      <c r="M82" s="1"/>
    </row>
    <row r="83" spans="1:13" ht="22.5" customHeight="1">
      <c r="A83" s="245" t="s">
        <v>518</v>
      </c>
      <c r="B83" s="245"/>
      <c r="C83" s="7"/>
      <c r="D83" s="7"/>
      <c r="E83" s="7"/>
      <c r="F83" s="7"/>
      <c r="G83" s="7"/>
      <c r="H83" s="7"/>
      <c r="I83" s="1"/>
      <c r="J83" s="1"/>
      <c r="K83" s="1"/>
      <c r="L83" s="1"/>
      <c r="M83" s="1"/>
    </row>
    <row r="84" spans="1:13" ht="36.75" customHeight="1">
      <c r="A84" s="46" t="s">
        <v>519</v>
      </c>
      <c r="B84" s="47" t="s">
        <v>222</v>
      </c>
      <c r="C84" s="48">
        <v>965000</v>
      </c>
      <c r="D84" s="48">
        <v>1000000</v>
      </c>
      <c r="E84" s="48">
        <v>1100000</v>
      </c>
      <c r="F84" s="49" t="s">
        <v>257</v>
      </c>
      <c r="G84" s="49" t="s">
        <v>256</v>
      </c>
      <c r="H84" s="49" t="s">
        <v>258</v>
      </c>
      <c r="I84" s="1"/>
      <c r="J84" s="1"/>
      <c r="K84" s="1"/>
      <c r="L84" s="1"/>
      <c r="M84" s="1"/>
    </row>
    <row r="85" spans="1:13" ht="22.5" customHeight="1">
      <c r="A85" s="245" t="s">
        <v>545</v>
      </c>
      <c r="B85" s="245"/>
      <c r="C85" s="7"/>
      <c r="D85" s="7"/>
      <c r="E85" s="7"/>
      <c r="F85" s="7"/>
      <c r="G85" s="7"/>
      <c r="H85" s="7"/>
      <c r="I85" s="1"/>
      <c r="J85" s="1"/>
      <c r="K85" s="1"/>
      <c r="L85" s="1"/>
      <c r="M85" s="1"/>
    </row>
    <row r="86" spans="1:13" ht="45" customHeight="1">
      <c r="A86" s="46" t="s">
        <v>546</v>
      </c>
      <c r="B86" s="47" t="s">
        <v>547</v>
      </c>
      <c r="C86" s="48">
        <v>50000</v>
      </c>
      <c r="D86" s="48">
        <v>300000</v>
      </c>
      <c r="E86" s="48">
        <v>350000</v>
      </c>
      <c r="F86" s="49" t="s">
        <v>548</v>
      </c>
      <c r="G86" s="49" t="s">
        <v>549</v>
      </c>
      <c r="H86" s="49" t="s">
        <v>775</v>
      </c>
      <c r="I86" s="1"/>
      <c r="J86" s="1"/>
      <c r="K86" s="1"/>
      <c r="L86" s="1"/>
      <c r="M86" s="1"/>
    </row>
    <row r="87" spans="1:13" ht="25.5" customHeight="1">
      <c r="A87" s="252" t="s">
        <v>520</v>
      </c>
      <c r="B87" s="252"/>
      <c r="C87" s="55">
        <f>C89</f>
        <v>0</v>
      </c>
      <c r="D87" s="55">
        <f>D89</f>
        <v>200000</v>
      </c>
      <c r="E87" s="55">
        <f>E89</f>
        <v>1000000</v>
      </c>
      <c r="F87" s="41"/>
      <c r="G87" s="41"/>
      <c r="H87" s="41"/>
      <c r="I87" s="1"/>
      <c r="J87" s="1"/>
      <c r="K87" s="1"/>
      <c r="L87" s="1"/>
      <c r="M87" s="1"/>
    </row>
    <row r="88" spans="1:13" ht="22.5" customHeight="1">
      <c r="A88" s="245" t="s">
        <v>460</v>
      </c>
      <c r="B88" s="245"/>
      <c r="C88" s="7"/>
      <c r="D88" s="7"/>
      <c r="E88" s="7"/>
      <c r="F88" s="7"/>
      <c r="G88" s="7"/>
      <c r="H88" s="7"/>
      <c r="I88" s="1"/>
      <c r="J88" s="1"/>
      <c r="K88" s="1"/>
      <c r="L88" s="1"/>
      <c r="M88" s="1"/>
    </row>
    <row r="89" spans="1:13" ht="25.5" customHeight="1">
      <c r="A89" s="46" t="s">
        <v>311</v>
      </c>
      <c r="B89" s="47" t="s">
        <v>421</v>
      </c>
      <c r="C89" s="48">
        <v>0</v>
      </c>
      <c r="D89" s="48">
        <v>200000</v>
      </c>
      <c r="E89" s="48">
        <v>1000000</v>
      </c>
      <c r="F89" s="49" t="s">
        <v>422</v>
      </c>
      <c r="G89" s="49" t="s">
        <v>423</v>
      </c>
      <c r="H89" s="49" t="s">
        <v>424</v>
      </c>
      <c r="I89" s="1"/>
      <c r="J89" s="1"/>
      <c r="K89" s="1"/>
      <c r="L89" s="1"/>
      <c r="M89" s="1"/>
    </row>
    <row r="90" spans="1:13" ht="25.5" customHeight="1">
      <c r="A90" s="252" t="s">
        <v>461</v>
      </c>
      <c r="B90" s="252"/>
      <c r="C90" s="55">
        <f>C92+C100+C94</f>
        <v>1177000</v>
      </c>
      <c r="D90" s="55">
        <f>D92+D100+D94</f>
        <v>250000</v>
      </c>
      <c r="E90" s="55">
        <f>E92+E100+E94</f>
        <v>250000</v>
      </c>
      <c r="F90" s="41"/>
      <c r="G90" s="41"/>
      <c r="H90" s="41"/>
      <c r="I90" s="1"/>
      <c r="J90" s="1"/>
      <c r="K90" s="1"/>
      <c r="L90" s="1"/>
      <c r="M90" s="1"/>
    </row>
    <row r="91" spans="1:13" ht="22.5" customHeight="1">
      <c r="A91" s="254" t="s">
        <v>463</v>
      </c>
      <c r="B91" s="254"/>
      <c r="C91" s="7"/>
      <c r="D91" s="7"/>
      <c r="E91" s="7"/>
      <c r="F91" s="7"/>
      <c r="G91" s="7"/>
      <c r="H91" s="7"/>
      <c r="I91" s="1"/>
      <c r="J91" s="1"/>
      <c r="K91" s="1"/>
      <c r="L91" s="1"/>
      <c r="M91" s="1"/>
    </row>
    <row r="92" spans="1:13" ht="45" customHeight="1">
      <c r="A92" s="46" t="s">
        <v>521</v>
      </c>
      <c r="B92" s="47" t="s">
        <v>312</v>
      </c>
      <c r="C92" s="48">
        <v>50000</v>
      </c>
      <c r="D92" s="48">
        <v>200000</v>
      </c>
      <c r="E92" s="48">
        <v>200000</v>
      </c>
      <c r="F92" s="49" t="s">
        <v>776</v>
      </c>
      <c r="G92" s="49" t="s">
        <v>313</v>
      </c>
      <c r="H92" s="53" t="s">
        <v>314</v>
      </c>
      <c r="I92" s="1"/>
      <c r="J92" s="1"/>
      <c r="K92" s="1"/>
      <c r="L92" s="1"/>
      <c r="M92" s="1"/>
    </row>
    <row r="93" spans="1:13" ht="22.5" customHeight="1">
      <c r="A93" s="254" t="s">
        <v>464</v>
      </c>
      <c r="B93" s="254"/>
      <c r="C93" s="7"/>
      <c r="D93" s="7"/>
      <c r="E93" s="7"/>
      <c r="F93" s="7"/>
      <c r="G93" s="7"/>
      <c r="H93" s="7"/>
      <c r="I93" s="1"/>
      <c r="J93" s="1"/>
      <c r="K93" s="1"/>
      <c r="L93" s="1"/>
      <c r="M93" s="1"/>
    </row>
    <row r="94" spans="1:13" ht="46.5" customHeight="1">
      <c r="A94" s="46" t="s">
        <v>522</v>
      </c>
      <c r="B94" s="47" t="s">
        <v>767</v>
      </c>
      <c r="C94" s="48">
        <v>1127000</v>
      </c>
      <c r="D94" s="48">
        <v>50000</v>
      </c>
      <c r="E94" s="48">
        <v>50000</v>
      </c>
      <c r="F94" s="49" t="s">
        <v>777</v>
      </c>
      <c r="G94" s="49" t="s">
        <v>778</v>
      </c>
      <c r="H94" s="53" t="s">
        <v>779</v>
      </c>
      <c r="I94" s="1"/>
      <c r="J94" s="1"/>
      <c r="K94" s="1"/>
      <c r="L94" s="1"/>
      <c r="M94" s="1"/>
    </row>
    <row r="95" spans="1:13" ht="26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1" customFormat="1" ht="15.75" customHeight="1">
      <c r="A96" s="265" t="s">
        <v>215</v>
      </c>
      <c r="B96" s="266"/>
      <c r="C96" s="258" t="s">
        <v>763</v>
      </c>
      <c r="D96" s="258" t="s">
        <v>651</v>
      </c>
      <c r="E96" s="258" t="s">
        <v>764</v>
      </c>
      <c r="F96" s="261" t="s">
        <v>207</v>
      </c>
      <c r="G96" s="261" t="s">
        <v>208</v>
      </c>
      <c r="H96" s="263" t="s">
        <v>209</v>
      </c>
      <c r="I96" s="3"/>
      <c r="J96" s="3"/>
      <c r="K96" s="3"/>
      <c r="L96" s="3"/>
      <c r="M96" s="3"/>
    </row>
    <row r="97" spans="1:13" ht="15.75" customHeight="1">
      <c r="A97" s="267"/>
      <c r="B97" s="268"/>
      <c r="C97" s="253"/>
      <c r="D97" s="253"/>
      <c r="E97" s="253"/>
      <c r="F97" s="262"/>
      <c r="G97" s="262"/>
      <c r="H97" s="264"/>
      <c r="I97" s="3"/>
      <c r="J97" s="3"/>
      <c r="K97" s="3"/>
      <c r="L97" s="3"/>
      <c r="M97" s="3"/>
    </row>
    <row r="98" spans="1:13" ht="11.25" customHeight="1">
      <c r="A98" s="248">
        <v>1</v>
      </c>
      <c r="B98" s="249"/>
      <c r="C98" s="66">
        <v>2</v>
      </c>
      <c r="D98" s="66">
        <v>3</v>
      </c>
      <c r="E98" s="66">
        <v>4</v>
      </c>
      <c r="F98" s="66">
        <v>5</v>
      </c>
      <c r="G98" s="66">
        <v>6</v>
      </c>
      <c r="H98" s="66">
        <v>7</v>
      </c>
      <c r="I98" s="3"/>
      <c r="J98" s="3"/>
      <c r="K98" s="3"/>
      <c r="L98" s="3"/>
      <c r="M98" s="3"/>
    </row>
    <row r="99" spans="1:13" ht="22.5" customHeight="1">
      <c r="A99" s="254" t="s">
        <v>523</v>
      </c>
      <c r="B99" s="254"/>
      <c r="C99" s="7"/>
      <c r="D99" s="7"/>
      <c r="E99" s="7"/>
      <c r="F99" s="7"/>
      <c r="G99" s="7"/>
      <c r="H99" s="7"/>
      <c r="I99" s="1"/>
      <c r="J99" s="1"/>
      <c r="K99" s="1"/>
      <c r="L99" s="1"/>
      <c r="M99" s="1"/>
    </row>
    <row r="100" spans="1:13" ht="25.5" customHeight="1">
      <c r="A100" s="46" t="s">
        <v>524</v>
      </c>
      <c r="B100" s="47" t="s">
        <v>425</v>
      </c>
      <c r="C100" s="48">
        <v>0</v>
      </c>
      <c r="D100" s="48">
        <v>0</v>
      </c>
      <c r="E100" s="48">
        <v>0</v>
      </c>
      <c r="F100" s="49"/>
      <c r="G100" s="49"/>
      <c r="H100" s="53"/>
      <c r="I100" s="1"/>
      <c r="J100" s="1"/>
      <c r="K100" s="1"/>
      <c r="L100" s="1"/>
      <c r="M100" s="1"/>
    </row>
    <row r="101" spans="1:13" ht="25.5" customHeight="1">
      <c r="A101" s="252" t="s">
        <v>465</v>
      </c>
      <c r="B101" s="252"/>
      <c r="C101" s="55">
        <f>C103+C105+C107+C109+C112</f>
        <v>2821000</v>
      </c>
      <c r="D101" s="55">
        <f>D103+D105+D107+D109+D112</f>
        <v>800000</v>
      </c>
      <c r="E101" s="55">
        <f>E103+E105+E107+E109+E112</f>
        <v>900000</v>
      </c>
      <c r="F101" s="41"/>
      <c r="G101" s="41"/>
      <c r="H101" s="41"/>
      <c r="I101" s="1"/>
      <c r="J101" s="1"/>
      <c r="K101" s="1"/>
      <c r="L101" s="1"/>
      <c r="M101" s="1"/>
    </row>
    <row r="102" spans="1:13" ht="22.5" customHeight="1">
      <c r="A102" s="245" t="s">
        <v>469</v>
      </c>
      <c r="B102" s="245"/>
      <c r="C102" s="7"/>
      <c r="D102" s="7"/>
      <c r="E102" s="7"/>
      <c r="F102" s="7"/>
      <c r="G102" s="7"/>
      <c r="H102" s="7"/>
      <c r="I102" s="1"/>
      <c r="J102" s="1"/>
      <c r="K102" s="1"/>
      <c r="L102" s="1"/>
      <c r="M102" s="1"/>
    </row>
    <row r="103" spans="1:13" ht="33" customHeight="1">
      <c r="A103" s="46" t="s">
        <v>525</v>
      </c>
      <c r="B103" s="47" t="s">
        <v>224</v>
      </c>
      <c r="C103" s="48">
        <v>751000</v>
      </c>
      <c r="D103" s="48">
        <v>750000</v>
      </c>
      <c r="E103" s="48">
        <v>850000</v>
      </c>
      <c r="F103" s="49" t="s">
        <v>260</v>
      </c>
      <c r="G103" s="49" t="s">
        <v>259</v>
      </c>
      <c r="H103" s="49" t="s">
        <v>261</v>
      </c>
      <c r="I103" s="1"/>
      <c r="J103" s="1"/>
      <c r="K103" s="1"/>
      <c r="L103" s="1"/>
      <c r="M103" s="1"/>
    </row>
    <row r="104" spans="1:13" ht="22.5" customHeight="1">
      <c r="A104" s="256" t="s">
        <v>526</v>
      </c>
      <c r="B104" s="256"/>
      <c r="C104" s="7"/>
      <c r="D104" s="7"/>
      <c r="E104" s="7"/>
      <c r="F104" s="7"/>
      <c r="G104" s="7"/>
      <c r="H104" s="7"/>
      <c r="I104" s="1"/>
      <c r="J104" s="1"/>
      <c r="K104" s="1"/>
      <c r="L104" s="1"/>
      <c r="M104" s="1"/>
    </row>
    <row r="105" spans="1:13" ht="54.75" customHeight="1">
      <c r="A105" s="46" t="s">
        <v>527</v>
      </c>
      <c r="B105" s="47" t="s">
        <v>429</v>
      </c>
      <c r="C105" s="48">
        <v>800000</v>
      </c>
      <c r="D105" s="48">
        <v>0</v>
      </c>
      <c r="E105" s="48">
        <v>0</v>
      </c>
      <c r="F105" s="49" t="s">
        <v>780</v>
      </c>
      <c r="G105" s="49" t="s">
        <v>259</v>
      </c>
      <c r="H105" s="49" t="s">
        <v>781</v>
      </c>
      <c r="I105" s="1"/>
      <c r="J105" s="1"/>
      <c r="K105" s="1"/>
      <c r="L105" s="1"/>
      <c r="M105" s="1"/>
    </row>
    <row r="106" spans="1:13" ht="22.5" customHeight="1">
      <c r="A106" s="256" t="s">
        <v>528</v>
      </c>
      <c r="B106" s="256"/>
      <c r="C106" s="7"/>
      <c r="D106" s="7"/>
      <c r="E106" s="7"/>
      <c r="F106" s="7"/>
      <c r="G106" s="7"/>
      <c r="H106" s="7"/>
      <c r="I106" s="1"/>
      <c r="J106" s="1"/>
      <c r="K106" s="1"/>
      <c r="L106" s="1"/>
      <c r="M106" s="1"/>
    </row>
    <row r="107" spans="1:13" ht="39" customHeight="1">
      <c r="A107" s="46" t="s">
        <v>529</v>
      </c>
      <c r="B107" s="47" t="s">
        <v>225</v>
      </c>
      <c r="C107" s="48">
        <v>600000</v>
      </c>
      <c r="D107" s="48">
        <v>50000</v>
      </c>
      <c r="E107" s="48">
        <v>50000</v>
      </c>
      <c r="F107" s="49" t="s">
        <v>783</v>
      </c>
      <c r="G107" s="49" t="s">
        <v>259</v>
      </c>
      <c r="H107" s="49" t="s">
        <v>262</v>
      </c>
      <c r="I107" s="1"/>
      <c r="J107" s="1"/>
      <c r="K107" s="1"/>
      <c r="L107" s="1"/>
      <c r="M107" s="1"/>
    </row>
    <row r="108" spans="1:13" ht="22.5" customHeight="1">
      <c r="A108" s="245" t="s">
        <v>472</v>
      </c>
      <c r="B108" s="245"/>
      <c r="C108" s="7"/>
      <c r="D108" s="7"/>
      <c r="E108" s="7"/>
      <c r="F108" s="7"/>
      <c r="G108" s="7"/>
      <c r="H108" s="7"/>
      <c r="I108" s="1"/>
      <c r="J108" s="1"/>
      <c r="K108" s="1"/>
      <c r="L108" s="1"/>
      <c r="M108" s="1"/>
    </row>
    <row r="109" spans="1:13" ht="33" customHeight="1">
      <c r="A109" s="46" t="s">
        <v>530</v>
      </c>
      <c r="B109" s="47" t="s">
        <v>426</v>
      </c>
      <c r="C109" s="48">
        <v>0</v>
      </c>
      <c r="D109" s="48">
        <v>0</v>
      </c>
      <c r="E109" s="48">
        <v>0</v>
      </c>
      <c r="F109" s="49" t="s">
        <v>782</v>
      </c>
      <c r="G109" s="49" t="s">
        <v>259</v>
      </c>
      <c r="H109" s="49" t="s">
        <v>427</v>
      </c>
      <c r="I109" s="1"/>
      <c r="J109" s="1"/>
      <c r="K109" s="1"/>
      <c r="L109" s="1"/>
      <c r="M109" s="1"/>
    </row>
    <row r="110" ht="18" customHeight="1"/>
    <row r="111" spans="1:13" ht="27.75" customHeight="1">
      <c r="A111" s="244" t="s">
        <v>671</v>
      </c>
      <c r="B111" s="245"/>
      <c r="C111" s="7"/>
      <c r="D111" s="7"/>
      <c r="E111" s="7"/>
      <c r="F111" s="7"/>
      <c r="G111" s="7"/>
      <c r="H111" s="7"/>
      <c r="I111" s="1"/>
      <c r="J111" s="1"/>
      <c r="K111" s="1"/>
      <c r="L111" s="1"/>
      <c r="M111" s="1"/>
    </row>
    <row r="112" spans="1:13" ht="35.25" customHeight="1">
      <c r="A112" s="46" t="s">
        <v>550</v>
      </c>
      <c r="B112" s="47" t="s">
        <v>672</v>
      </c>
      <c r="C112" s="48">
        <v>670000</v>
      </c>
      <c r="D112" s="48">
        <v>0</v>
      </c>
      <c r="E112" s="48">
        <v>0</v>
      </c>
      <c r="F112" s="49" t="s">
        <v>551</v>
      </c>
      <c r="G112" s="49" t="s">
        <v>552</v>
      </c>
      <c r="H112" s="49" t="s">
        <v>553</v>
      </c>
      <c r="I112" s="1"/>
      <c r="J112" s="1"/>
      <c r="K112" s="1"/>
      <c r="L112" s="1"/>
      <c r="M112" s="1"/>
    </row>
    <row r="113" spans="1:13" ht="25.5" customHeight="1">
      <c r="A113" s="252" t="s">
        <v>478</v>
      </c>
      <c r="B113" s="252"/>
      <c r="C113" s="55">
        <f>C115</f>
        <v>0</v>
      </c>
      <c r="D113" s="55">
        <f>D115</f>
        <v>0</v>
      </c>
      <c r="E113" s="55">
        <f>E115</f>
        <v>0</v>
      </c>
      <c r="F113" s="41"/>
      <c r="G113" s="41"/>
      <c r="H113" s="41"/>
      <c r="I113" s="1"/>
      <c r="J113" s="1"/>
      <c r="K113" s="1"/>
      <c r="L113" s="1"/>
      <c r="M113" s="1"/>
    </row>
    <row r="114" spans="1:13" ht="26.25" customHeight="1">
      <c r="A114" s="244" t="s">
        <v>531</v>
      </c>
      <c r="B114" s="245"/>
      <c r="C114" s="7"/>
      <c r="D114" s="7"/>
      <c r="E114" s="7"/>
      <c r="F114" s="7"/>
      <c r="G114" s="7"/>
      <c r="H114" s="7"/>
      <c r="I114" s="1"/>
      <c r="J114" s="1"/>
      <c r="K114" s="1"/>
      <c r="L114" s="1"/>
      <c r="M114" s="1"/>
    </row>
    <row r="115" spans="1:13" ht="34.5" customHeight="1">
      <c r="A115" s="46" t="s">
        <v>532</v>
      </c>
      <c r="B115" s="54" t="s">
        <v>398</v>
      </c>
      <c r="C115" s="48">
        <v>0</v>
      </c>
      <c r="D115" s="48">
        <v>0</v>
      </c>
      <c r="E115" s="48">
        <v>0</v>
      </c>
      <c r="F115" s="49"/>
      <c r="G115" s="49"/>
      <c r="H115" s="49"/>
      <c r="I115" s="1"/>
      <c r="J115" s="1"/>
      <c r="K115" s="1"/>
      <c r="L115" s="1"/>
      <c r="M115" s="1"/>
    </row>
    <row r="116" spans="1:13" s="1" customFormat="1" ht="15.75" customHeight="1">
      <c r="A116" s="253" t="s">
        <v>215</v>
      </c>
      <c r="B116" s="253"/>
      <c r="C116" s="258" t="s">
        <v>763</v>
      </c>
      <c r="D116" s="258" t="s">
        <v>651</v>
      </c>
      <c r="E116" s="258" t="s">
        <v>764</v>
      </c>
      <c r="F116" s="253" t="s">
        <v>207</v>
      </c>
      <c r="G116" s="253" t="s">
        <v>208</v>
      </c>
      <c r="H116" s="258" t="s">
        <v>209</v>
      </c>
      <c r="I116" s="3"/>
      <c r="J116" s="3"/>
      <c r="K116" s="3"/>
      <c r="L116" s="3"/>
      <c r="M116" s="3"/>
    </row>
    <row r="117" spans="1:13" ht="15.75" customHeight="1">
      <c r="A117" s="253"/>
      <c r="B117" s="253"/>
      <c r="C117" s="253"/>
      <c r="D117" s="253"/>
      <c r="E117" s="253"/>
      <c r="F117" s="253"/>
      <c r="G117" s="253"/>
      <c r="H117" s="253"/>
      <c r="I117" s="3"/>
      <c r="J117" s="3"/>
      <c r="K117" s="3"/>
      <c r="L117" s="3"/>
      <c r="M117" s="3"/>
    </row>
    <row r="118" spans="1:13" ht="11.25" customHeight="1">
      <c r="A118" s="248">
        <v>1</v>
      </c>
      <c r="B118" s="249"/>
      <c r="C118" s="66">
        <v>2</v>
      </c>
      <c r="D118" s="66">
        <v>3</v>
      </c>
      <c r="E118" s="66">
        <v>4</v>
      </c>
      <c r="F118" s="66">
        <v>5</v>
      </c>
      <c r="G118" s="66">
        <v>6</v>
      </c>
      <c r="H118" s="66">
        <v>7</v>
      </c>
      <c r="I118" s="3"/>
      <c r="J118" s="3"/>
      <c r="K118" s="3"/>
      <c r="L118" s="3"/>
      <c r="M118" s="3"/>
    </row>
    <row r="119" spans="1:13" ht="25.5" customHeight="1">
      <c r="A119" s="252" t="s">
        <v>533</v>
      </c>
      <c r="B119" s="252"/>
      <c r="C119" s="55">
        <f>C121</f>
        <v>0</v>
      </c>
      <c r="D119" s="55">
        <f>D121</f>
        <v>0</v>
      </c>
      <c r="E119" s="55">
        <f>E121</f>
        <v>0</v>
      </c>
      <c r="F119" s="41"/>
      <c r="G119" s="41"/>
      <c r="H119" s="41"/>
      <c r="I119" s="1"/>
      <c r="J119" s="1"/>
      <c r="K119" s="1"/>
      <c r="L119" s="1"/>
      <c r="M119" s="1"/>
    </row>
    <row r="120" spans="1:13" ht="22.5" customHeight="1">
      <c r="A120" s="245" t="s">
        <v>488</v>
      </c>
      <c r="B120" s="245"/>
      <c r="C120" s="7"/>
      <c r="D120" s="7"/>
      <c r="E120" s="7"/>
      <c r="F120" s="7"/>
      <c r="G120" s="7"/>
      <c r="H120" s="7"/>
      <c r="I120" s="1"/>
      <c r="J120" s="1"/>
      <c r="K120" s="1"/>
      <c r="L120" s="1"/>
      <c r="M120" s="1"/>
    </row>
    <row r="121" spans="1:13" ht="37.5" customHeight="1">
      <c r="A121" s="46" t="s">
        <v>534</v>
      </c>
      <c r="B121" s="54" t="s">
        <v>45</v>
      </c>
      <c r="C121" s="48">
        <v>0</v>
      </c>
      <c r="D121" s="48">
        <v>0</v>
      </c>
      <c r="E121" s="48">
        <v>0</v>
      </c>
      <c r="F121" s="49" t="s">
        <v>264</v>
      </c>
      <c r="G121" s="49" t="s">
        <v>263</v>
      </c>
      <c r="H121" s="49" t="s">
        <v>265</v>
      </c>
      <c r="I121" s="1"/>
      <c r="J121" s="1"/>
      <c r="K121" s="1"/>
      <c r="L121" s="1"/>
      <c r="M121" s="1"/>
    </row>
    <row r="122" spans="1:13" ht="24" customHeight="1">
      <c r="A122" s="252" t="s">
        <v>226</v>
      </c>
      <c r="B122" s="252"/>
      <c r="C122" s="55">
        <f>C124</f>
        <v>0</v>
      </c>
      <c r="D122" s="55">
        <f>D124</f>
        <v>0</v>
      </c>
      <c r="E122" s="55">
        <f>E124</f>
        <v>0</v>
      </c>
      <c r="F122" s="41"/>
      <c r="G122" s="41"/>
      <c r="H122" s="41"/>
      <c r="I122" s="1"/>
      <c r="J122" s="1"/>
      <c r="K122" s="1"/>
      <c r="L122" s="1"/>
      <c r="M122" s="1"/>
    </row>
    <row r="123" spans="1:13" ht="25.5" customHeight="1">
      <c r="A123" s="244" t="s">
        <v>594</v>
      </c>
      <c r="B123" s="245"/>
      <c r="C123" s="7"/>
      <c r="D123" s="7"/>
      <c r="E123" s="7"/>
      <c r="F123" s="7"/>
      <c r="G123" s="7"/>
      <c r="H123" s="7"/>
      <c r="I123" s="1"/>
      <c r="J123" s="1"/>
      <c r="K123" s="1"/>
      <c r="L123" s="1"/>
      <c r="M123" s="1"/>
    </row>
    <row r="124" spans="1:13" ht="40.5" customHeight="1">
      <c r="A124" s="46" t="s">
        <v>535</v>
      </c>
      <c r="B124" s="141" t="s">
        <v>595</v>
      </c>
      <c r="C124" s="48">
        <v>0</v>
      </c>
      <c r="D124" s="48">
        <v>0</v>
      </c>
      <c r="E124" s="48">
        <v>0</v>
      </c>
      <c r="F124" s="49"/>
      <c r="G124" s="49"/>
      <c r="H124" s="49"/>
      <c r="I124" s="1"/>
      <c r="J124" s="1"/>
      <c r="K124" s="1"/>
      <c r="L124" s="1"/>
      <c r="M124" s="1"/>
    </row>
    <row r="125" spans="1:13" ht="24" customHeight="1">
      <c r="A125" s="252" t="s">
        <v>227</v>
      </c>
      <c r="B125" s="252"/>
      <c r="C125" s="55">
        <f>C127</f>
        <v>300000</v>
      </c>
      <c r="D125" s="55">
        <f>D127</f>
        <v>70000</v>
      </c>
      <c r="E125" s="55">
        <f>E127</f>
        <v>170000</v>
      </c>
      <c r="F125" s="41"/>
      <c r="G125" s="41"/>
      <c r="H125" s="41"/>
      <c r="I125" s="1"/>
      <c r="J125" s="1"/>
      <c r="K125" s="1"/>
      <c r="L125" s="1"/>
      <c r="M125" s="1"/>
    </row>
    <row r="126" spans="1:13" ht="25.5" customHeight="1">
      <c r="A126" s="244" t="s">
        <v>733</v>
      </c>
      <c r="B126" s="245"/>
      <c r="C126" s="7"/>
      <c r="D126" s="7"/>
      <c r="E126" s="7"/>
      <c r="F126" s="7"/>
      <c r="G126" s="7"/>
      <c r="H126" s="7"/>
      <c r="I126" s="1"/>
      <c r="J126" s="1"/>
      <c r="K126" s="1"/>
      <c r="L126" s="1"/>
      <c r="M126" s="1"/>
    </row>
    <row r="127" spans="1:13" ht="40.5" customHeight="1">
      <c r="A127" s="46" t="s">
        <v>756</v>
      </c>
      <c r="B127" s="141" t="s">
        <v>757</v>
      </c>
      <c r="C127" s="48">
        <v>300000</v>
      </c>
      <c r="D127" s="48">
        <v>70000</v>
      </c>
      <c r="E127" s="48">
        <v>170000</v>
      </c>
      <c r="F127" s="49" t="s">
        <v>758</v>
      </c>
      <c r="G127" s="49" t="s">
        <v>759</v>
      </c>
      <c r="H127" s="49" t="s">
        <v>760</v>
      </c>
      <c r="I127" s="1"/>
      <c r="J127" s="1"/>
      <c r="K127" s="1"/>
      <c r="L127" s="1"/>
      <c r="M127" s="1"/>
    </row>
    <row r="128" spans="1:8" ht="30" customHeight="1">
      <c r="A128" s="255" t="s">
        <v>29</v>
      </c>
      <c r="B128" s="255"/>
      <c r="C128" s="56">
        <f>C7+C10+C24+C17+C32+C37+C47+C61+C66+C77+C82+C87+C90+C101+C113+C119+C122+C125</f>
        <v>12959550</v>
      </c>
      <c r="D128" s="56">
        <f>D7+D10+D24+D17+D32+D37+D47+D61+D66+D77+D82+D87+D90+D101+D113+D119+D122+D125</f>
        <v>7490000</v>
      </c>
      <c r="E128" s="56">
        <f>E7+E10+E24+E17+E32+E37+E47+E61+E66+E77+E82+E87+E90+E101+E113+E119+E122+E125</f>
        <v>11070000</v>
      </c>
      <c r="F128" s="56"/>
      <c r="G128" s="56"/>
      <c r="H128" s="56"/>
    </row>
    <row r="129" spans="1:13" ht="26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8" customHeight="1">
      <c r="A130" s="5"/>
      <c r="B130" s="11" t="str">
        <f>3!B50</f>
        <v>Hvar, 10. prosinca, 2020. god.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</sheetData>
  <sheetProtection/>
  <mergeCells count="116">
    <mergeCell ref="A125:B125"/>
    <mergeCell ref="A126:B126"/>
    <mergeCell ref="D52:D53"/>
    <mergeCell ref="H96:H97"/>
    <mergeCell ref="D96:D97"/>
    <mergeCell ref="C96:C97"/>
    <mergeCell ref="A96:B97"/>
    <mergeCell ref="C116:C117"/>
    <mergeCell ref="D116:D117"/>
    <mergeCell ref="F116:F117"/>
    <mergeCell ref="G42:G43"/>
    <mergeCell ref="H42:H43"/>
    <mergeCell ref="A44:B44"/>
    <mergeCell ref="F52:F53"/>
    <mergeCell ref="A45:B45"/>
    <mergeCell ref="G21:G22"/>
    <mergeCell ref="A23:B23"/>
    <mergeCell ref="F42:F43"/>
    <mergeCell ref="A21:B22"/>
    <mergeCell ref="C21:C22"/>
    <mergeCell ref="D21:D22"/>
    <mergeCell ref="E21:E22"/>
    <mergeCell ref="F21:F22"/>
    <mergeCell ref="A35:B35"/>
    <mergeCell ref="A33:B33"/>
    <mergeCell ref="H21:H22"/>
    <mergeCell ref="E96:E97"/>
    <mergeCell ref="A42:B43"/>
    <mergeCell ref="C42:C43"/>
    <mergeCell ref="G52:G53"/>
    <mergeCell ref="A32:B32"/>
    <mergeCell ref="H52:H53"/>
    <mergeCell ref="A50:B50"/>
    <mergeCell ref="D42:D43"/>
    <mergeCell ref="E42:E43"/>
    <mergeCell ref="A37:B37"/>
    <mergeCell ref="G116:G117"/>
    <mergeCell ref="D74:D75"/>
    <mergeCell ref="E74:E75"/>
    <mergeCell ref="F74:F75"/>
    <mergeCell ref="A76:B76"/>
    <mergeCell ref="G96:G97"/>
    <mergeCell ref="A82:B82"/>
    <mergeCell ref="A98:B98"/>
    <mergeCell ref="A116:B117"/>
    <mergeCell ref="C74:C75"/>
    <mergeCell ref="E116:E117"/>
    <mergeCell ref="H74:H75"/>
    <mergeCell ref="A85:B85"/>
    <mergeCell ref="A111:B111"/>
    <mergeCell ref="A101:B101"/>
    <mergeCell ref="A99:B99"/>
    <mergeCell ref="F96:F97"/>
    <mergeCell ref="A74:B75"/>
    <mergeCell ref="A108:B108"/>
    <mergeCell ref="H116:H117"/>
    <mergeCell ref="A102:B102"/>
    <mergeCell ref="C52:C53"/>
    <mergeCell ref="G74:G75"/>
    <mergeCell ref="A90:B90"/>
    <mergeCell ref="A87:B87"/>
    <mergeCell ref="A91:B91"/>
    <mergeCell ref="A88:B88"/>
    <mergeCell ref="A83:B83"/>
    <mergeCell ref="A71:B71"/>
    <mergeCell ref="E52:E53"/>
    <mergeCell ref="A6:B6"/>
    <mergeCell ref="A47:B47"/>
    <mergeCell ref="A38:B38"/>
    <mergeCell ref="A40:B40"/>
    <mergeCell ref="A7:B7"/>
    <mergeCell ref="A8:B8"/>
    <mergeCell ref="A27:B27"/>
    <mergeCell ref="A13:B13"/>
    <mergeCell ref="A17:B17"/>
    <mergeCell ref="A18:B18"/>
    <mergeCell ref="A48:B48"/>
    <mergeCell ref="A2:H2"/>
    <mergeCell ref="C4:C5"/>
    <mergeCell ref="D4:D5"/>
    <mergeCell ref="E4:E5"/>
    <mergeCell ref="A4:B5"/>
    <mergeCell ref="H4:H5"/>
    <mergeCell ref="G4:G5"/>
    <mergeCell ref="F4:F5"/>
    <mergeCell ref="A15:B15"/>
    <mergeCell ref="A123:B123"/>
    <mergeCell ref="A128:B128"/>
    <mergeCell ref="A104:B104"/>
    <mergeCell ref="A113:B113"/>
    <mergeCell ref="A106:B106"/>
    <mergeCell ref="A119:B119"/>
    <mergeCell ref="A114:B114"/>
    <mergeCell ref="A122:B122"/>
    <mergeCell ref="A120:B120"/>
    <mergeCell ref="A118:B118"/>
    <mergeCell ref="A80:B80"/>
    <mergeCell ref="A69:B69"/>
    <mergeCell ref="A52:B53"/>
    <mergeCell ref="A93:B93"/>
    <mergeCell ref="A67:B67"/>
    <mergeCell ref="A78:B78"/>
    <mergeCell ref="A77:B77"/>
    <mergeCell ref="A57:B57"/>
    <mergeCell ref="A66:B66"/>
    <mergeCell ref="A61:B61"/>
    <mergeCell ref="A55:B55"/>
    <mergeCell ref="A59:B59"/>
    <mergeCell ref="A54:B54"/>
    <mergeCell ref="A62:B62"/>
    <mergeCell ref="A64:B64"/>
    <mergeCell ref="A10:B10"/>
    <mergeCell ref="A11:B11"/>
    <mergeCell ref="A30:B30"/>
    <mergeCell ref="A24:B24"/>
    <mergeCell ref="A25:B25"/>
  </mergeCells>
  <printOptions/>
  <pageMargins left="0.7086614173228347" right="0.4330708661417323" top="0.7874015748031497" bottom="0.5905511811023623" header="0.5905511811023623" footer="0.3937007874015748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zoomScalePageLayoutView="0" workbookViewId="0" topLeftCell="A1">
      <selection activeCell="C27" sqref="C27"/>
    </sheetView>
  </sheetViews>
  <sheetFormatPr defaultColWidth="9.140625" defaultRowHeight="12.75"/>
  <cols>
    <col min="1" max="1" width="10.140625" style="0" customWidth="1"/>
    <col min="2" max="2" width="45.00390625" style="0" customWidth="1"/>
    <col min="3" max="5" width="10.7109375" style="0" customWidth="1"/>
    <col min="6" max="6" width="15.7109375" style="0" customWidth="1"/>
    <col min="7" max="7" width="18.28125" style="0" customWidth="1"/>
    <col min="8" max="8" width="15.7109375" style="0" customWidth="1"/>
    <col min="9" max="13" width="9.28125" style="0" bestFit="1" customWidth="1"/>
  </cols>
  <sheetData>
    <row r="1" spans="1:13" ht="26.25" customHeight="1">
      <c r="A1" s="10" t="s">
        <v>30</v>
      </c>
      <c r="B1" s="8"/>
      <c r="C1" s="8"/>
      <c r="D1" s="8"/>
      <c r="E1" s="8"/>
      <c r="F1" s="8"/>
      <c r="G1" s="8"/>
      <c r="H1" s="8"/>
      <c r="I1" s="5"/>
      <c r="J1" s="5"/>
      <c r="K1" s="5"/>
      <c r="L1" s="5"/>
      <c r="M1" s="5"/>
    </row>
    <row r="2" spans="1:8" ht="50.25" customHeight="1">
      <c r="A2" s="257" t="s">
        <v>786</v>
      </c>
      <c r="B2" s="257"/>
      <c r="C2" s="257"/>
      <c r="D2" s="257"/>
      <c r="E2" s="257"/>
      <c r="F2" s="257"/>
      <c r="G2" s="257"/>
      <c r="H2" s="257"/>
    </row>
    <row r="3" ht="16.5" customHeight="1"/>
    <row r="4" spans="1:12" s="1" customFormat="1" ht="16.5" customHeight="1">
      <c r="A4" s="253" t="s">
        <v>215</v>
      </c>
      <c r="B4" s="253"/>
      <c r="C4" s="258" t="s">
        <v>763</v>
      </c>
      <c r="D4" s="258" t="s">
        <v>651</v>
      </c>
      <c r="E4" s="258" t="s">
        <v>764</v>
      </c>
      <c r="F4" s="253" t="s">
        <v>207</v>
      </c>
      <c r="G4" s="253" t="s">
        <v>208</v>
      </c>
      <c r="H4" s="258" t="s">
        <v>209</v>
      </c>
      <c r="I4" s="3"/>
      <c r="J4" s="3"/>
      <c r="K4" s="3"/>
      <c r="L4" s="3"/>
    </row>
    <row r="5" spans="1:12" ht="13.5" customHeight="1">
      <c r="A5" s="253"/>
      <c r="B5" s="253"/>
      <c r="C5" s="253"/>
      <c r="D5" s="253"/>
      <c r="E5" s="253"/>
      <c r="F5" s="253"/>
      <c r="G5" s="253"/>
      <c r="H5" s="253"/>
      <c r="I5" s="3"/>
      <c r="J5" s="3"/>
      <c r="K5" s="3"/>
      <c r="L5" s="3"/>
    </row>
    <row r="6" spans="1:13" ht="11.25" customHeight="1">
      <c r="A6" s="248">
        <v>1</v>
      </c>
      <c r="B6" s="249"/>
      <c r="C6" s="66">
        <v>2</v>
      </c>
      <c r="D6" s="66">
        <v>3</v>
      </c>
      <c r="E6" s="66">
        <v>4</v>
      </c>
      <c r="F6" s="66">
        <v>5</v>
      </c>
      <c r="G6" s="66">
        <v>6</v>
      </c>
      <c r="H6" s="66">
        <v>7</v>
      </c>
      <c r="I6" s="3"/>
      <c r="J6" s="3"/>
      <c r="K6" s="3"/>
      <c r="L6" s="3"/>
      <c r="M6" s="3"/>
    </row>
    <row r="7" spans="1:13" ht="25.5" customHeight="1">
      <c r="A7" s="252" t="s">
        <v>401</v>
      </c>
      <c r="B7" s="252"/>
      <c r="C7" s="55">
        <f>C9</f>
        <v>450000</v>
      </c>
      <c r="D7" s="55">
        <f>D9</f>
        <v>450000</v>
      </c>
      <c r="E7" s="55">
        <f>E9</f>
        <v>450000</v>
      </c>
      <c r="F7" s="41"/>
      <c r="G7" s="41"/>
      <c r="H7" s="41"/>
      <c r="I7" s="1"/>
      <c r="J7" s="1"/>
      <c r="K7" s="1"/>
      <c r="L7" s="1"/>
      <c r="M7" s="1"/>
    </row>
    <row r="8" spans="1:13" ht="22.5" customHeight="1">
      <c r="A8" s="245" t="s">
        <v>604</v>
      </c>
      <c r="B8" s="245"/>
      <c r="C8" s="7"/>
      <c r="D8" s="7"/>
      <c r="E8" s="7"/>
      <c r="F8" s="7"/>
      <c r="G8" s="7"/>
      <c r="H8" s="7"/>
      <c r="I8" s="1"/>
      <c r="J8" s="1"/>
      <c r="K8" s="1"/>
      <c r="L8" s="1"/>
      <c r="M8" s="1"/>
    </row>
    <row r="9" spans="1:13" ht="27" customHeight="1">
      <c r="A9" s="57" t="s">
        <v>428</v>
      </c>
      <c r="B9" s="47" t="s">
        <v>306</v>
      </c>
      <c r="C9" s="51">
        <v>450000</v>
      </c>
      <c r="D9" s="52">
        <v>450000</v>
      </c>
      <c r="E9" s="52">
        <v>450000</v>
      </c>
      <c r="F9" s="53" t="s">
        <v>605</v>
      </c>
      <c r="G9" s="53" t="s">
        <v>784</v>
      </c>
      <c r="H9" s="53" t="s">
        <v>608</v>
      </c>
      <c r="I9" s="1"/>
      <c r="J9" s="1"/>
      <c r="K9" s="1"/>
      <c r="L9" s="1"/>
      <c r="M9" s="1"/>
    </row>
    <row r="10" spans="1:13" ht="26.25" customHeight="1">
      <c r="A10" s="252" t="s">
        <v>292</v>
      </c>
      <c r="B10" s="252"/>
      <c r="C10" s="55">
        <f>C12+C14</f>
        <v>1850000</v>
      </c>
      <c r="D10" s="55">
        <f>D12+D14</f>
        <v>2000000</v>
      </c>
      <c r="E10" s="55">
        <f>E12+E14</f>
        <v>4000000</v>
      </c>
      <c r="F10" s="41"/>
      <c r="G10" s="41"/>
      <c r="H10" s="41"/>
      <c r="I10" s="1"/>
      <c r="J10" s="1"/>
      <c r="K10" s="1"/>
      <c r="L10" s="1"/>
      <c r="M10" s="1"/>
    </row>
    <row r="11" spans="1:13" ht="27" customHeight="1">
      <c r="A11" s="244" t="s">
        <v>606</v>
      </c>
      <c r="B11" s="245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</row>
    <row r="12" spans="1:13" ht="61.5" customHeight="1">
      <c r="A12" s="58" t="s">
        <v>307</v>
      </c>
      <c r="B12" s="50" t="s">
        <v>308</v>
      </c>
      <c r="C12" s="51">
        <v>1850000</v>
      </c>
      <c r="D12" s="52">
        <v>2000000</v>
      </c>
      <c r="E12" s="52">
        <v>3000000</v>
      </c>
      <c r="F12" s="53" t="s">
        <v>243</v>
      </c>
      <c r="G12" s="53" t="s">
        <v>271</v>
      </c>
      <c r="H12" s="53" t="s">
        <v>269</v>
      </c>
      <c r="I12" s="1"/>
      <c r="J12" s="1"/>
      <c r="K12" s="1"/>
      <c r="L12" s="1"/>
      <c r="M12" s="1"/>
    </row>
    <row r="13" spans="1:13" ht="22.5" customHeight="1">
      <c r="A13" s="256" t="s">
        <v>609</v>
      </c>
      <c r="B13" s="256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</row>
    <row r="14" spans="1:13" ht="31.5" customHeight="1">
      <c r="A14" s="58" t="s">
        <v>309</v>
      </c>
      <c r="B14" s="47" t="s">
        <v>536</v>
      </c>
      <c r="C14" s="51">
        <v>0</v>
      </c>
      <c r="D14" s="52">
        <v>0</v>
      </c>
      <c r="E14" s="52">
        <v>1000000</v>
      </c>
      <c r="F14" s="53" t="s">
        <v>244</v>
      </c>
      <c r="G14" s="53" t="s">
        <v>673</v>
      </c>
      <c r="H14" s="53" t="s">
        <v>674</v>
      </c>
      <c r="I14" s="1"/>
      <c r="J14" s="1"/>
      <c r="K14" s="1"/>
      <c r="L14" s="1"/>
      <c r="M14" s="1"/>
    </row>
    <row r="15" spans="1:13" ht="25.5" customHeight="1">
      <c r="A15" s="252" t="s">
        <v>449</v>
      </c>
      <c r="B15" s="252"/>
      <c r="C15" s="55">
        <f>C17</f>
        <v>0</v>
      </c>
      <c r="D15" s="55">
        <f>D17</f>
        <v>0</v>
      </c>
      <c r="E15" s="55">
        <f>E17</f>
        <v>0</v>
      </c>
      <c r="F15" s="41"/>
      <c r="G15" s="41"/>
      <c r="H15" s="41"/>
      <c r="I15" s="1"/>
      <c r="J15" s="1"/>
      <c r="K15" s="1"/>
      <c r="L15" s="1"/>
      <c r="M15" s="1"/>
    </row>
    <row r="16" spans="1:13" ht="22.5" customHeight="1">
      <c r="A16" s="256" t="s">
        <v>537</v>
      </c>
      <c r="B16" s="256"/>
      <c r="C16" s="7"/>
      <c r="D16" s="7"/>
      <c r="E16" s="7"/>
      <c r="F16" s="7"/>
      <c r="G16" s="7"/>
      <c r="H16" s="7"/>
      <c r="I16" s="1"/>
      <c r="J16" s="1"/>
      <c r="K16" s="1"/>
      <c r="L16" s="1"/>
      <c r="M16" s="1"/>
    </row>
    <row r="17" spans="1:13" ht="31.5" customHeight="1">
      <c r="A17" s="57" t="s">
        <v>538</v>
      </c>
      <c r="B17" s="47" t="s">
        <v>210</v>
      </c>
      <c r="C17" s="51">
        <v>0</v>
      </c>
      <c r="D17" s="52">
        <v>0</v>
      </c>
      <c r="E17" s="52">
        <v>0</v>
      </c>
      <c r="F17" s="53"/>
      <c r="G17" s="53"/>
      <c r="H17" s="53"/>
      <c r="I17" s="1"/>
      <c r="J17" s="1"/>
      <c r="K17" s="1"/>
      <c r="L17" s="1"/>
      <c r="M17" s="1"/>
    </row>
    <row r="18" spans="1:13" ht="25.5" customHeight="1">
      <c r="A18" s="252" t="s">
        <v>465</v>
      </c>
      <c r="B18" s="252"/>
      <c r="C18" s="55">
        <f>C20</f>
        <v>0</v>
      </c>
      <c r="D18" s="55">
        <f>D20</f>
        <v>0</v>
      </c>
      <c r="E18" s="55">
        <f>E20</f>
        <v>0</v>
      </c>
      <c r="F18" s="41"/>
      <c r="G18" s="41"/>
      <c r="H18" s="41"/>
      <c r="I18" s="1"/>
      <c r="J18" s="1"/>
      <c r="K18" s="1"/>
      <c r="L18" s="1"/>
      <c r="M18" s="1"/>
    </row>
    <row r="19" spans="1:13" ht="22.5" customHeight="1">
      <c r="A19" s="245" t="s">
        <v>539</v>
      </c>
      <c r="B19" s="245"/>
      <c r="C19" s="7"/>
      <c r="D19" s="149" t="s">
        <v>1</v>
      </c>
      <c r="E19" s="7"/>
      <c r="F19" s="7"/>
      <c r="G19" s="7"/>
      <c r="H19" s="7"/>
      <c r="I19" s="1"/>
      <c r="J19" s="1"/>
      <c r="K19" s="1"/>
      <c r="L19" s="1"/>
      <c r="M19" s="1"/>
    </row>
    <row r="20" spans="1:13" ht="40.5" customHeight="1">
      <c r="A20" s="57" t="s">
        <v>540</v>
      </c>
      <c r="B20" s="47" t="s">
        <v>223</v>
      </c>
      <c r="C20" s="51">
        <v>0</v>
      </c>
      <c r="D20" s="52">
        <v>0</v>
      </c>
      <c r="E20" s="52">
        <v>0</v>
      </c>
      <c r="F20" s="53"/>
      <c r="G20" s="53"/>
      <c r="H20" s="53"/>
      <c r="I20" s="1"/>
      <c r="J20" s="1"/>
      <c r="K20" s="1"/>
      <c r="L20" s="1"/>
      <c r="M20" s="1"/>
    </row>
    <row r="21" ht="31.5" customHeight="1"/>
    <row r="22" spans="1:12" s="1" customFormat="1" ht="16.5" customHeight="1">
      <c r="A22" s="269" t="s">
        <v>215</v>
      </c>
      <c r="B22" s="270"/>
      <c r="C22" s="258" t="s">
        <v>763</v>
      </c>
      <c r="D22" s="258" t="s">
        <v>651</v>
      </c>
      <c r="E22" s="258" t="s">
        <v>764</v>
      </c>
      <c r="F22" s="270" t="s">
        <v>207</v>
      </c>
      <c r="G22" s="270" t="s">
        <v>208</v>
      </c>
      <c r="H22" s="271" t="s">
        <v>209</v>
      </c>
      <c r="I22" s="3"/>
      <c r="J22" s="3"/>
      <c r="K22" s="3"/>
      <c r="L22" s="3"/>
    </row>
    <row r="23" spans="1:12" ht="13.5" customHeight="1">
      <c r="A23" s="270"/>
      <c r="B23" s="270"/>
      <c r="C23" s="253"/>
      <c r="D23" s="253"/>
      <c r="E23" s="253"/>
      <c r="F23" s="270"/>
      <c r="G23" s="270"/>
      <c r="H23" s="270"/>
      <c r="I23" s="3"/>
      <c r="J23" s="3"/>
      <c r="K23" s="3"/>
      <c r="L23" s="3"/>
    </row>
    <row r="24" spans="1:13" ht="11.25" customHeight="1">
      <c r="A24" s="248">
        <v>1</v>
      </c>
      <c r="B24" s="249"/>
      <c r="C24" s="66">
        <v>2</v>
      </c>
      <c r="D24" s="66">
        <v>3</v>
      </c>
      <c r="E24" s="66">
        <v>4</v>
      </c>
      <c r="F24" s="66">
        <v>5</v>
      </c>
      <c r="G24" s="66">
        <v>6</v>
      </c>
      <c r="H24" s="66">
        <v>7</v>
      </c>
      <c r="I24" s="3"/>
      <c r="J24" s="3"/>
      <c r="K24" s="3"/>
      <c r="L24" s="3"/>
      <c r="M24" s="3"/>
    </row>
    <row r="25" spans="1:13" ht="27" customHeight="1">
      <c r="A25" s="252" t="s">
        <v>227</v>
      </c>
      <c r="B25" s="252"/>
      <c r="C25" s="55">
        <f>C27</f>
        <v>77000</v>
      </c>
      <c r="D25" s="55">
        <f>D27</f>
        <v>82000</v>
      </c>
      <c r="E25" s="55">
        <f>E27</f>
        <v>82000</v>
      </c>
      <c r="F25" s="41"/>
      <c r="G25" s="41"/>
      <c r="H25" s="41"/>
      <c r="I25" s="1"/>
      <c r="J25" s="1"/>
      <c r="K25" s="1"/>
      <c r="L25" s="1"/>
      <c r="M25" s="1"/>
    </row>
    <row r="26" spans="1:13" ht="22.5" customHeight="1">
      <c r="A26" s="245" t="s">
        <v>228</v>
      </c>
      <c r="B26" s="245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</row>
    <row r="27" spans="1:13" ht="50.25" customHeight="1">
      <c r="A27" s="57" t="s">
        <v>229</v>
      </c>
      <c r="B27" s="47" t="s">
        <v>230</v>
      </c>
      <c r="C27" s="51">
        <v>77000</v>
      </c>
      <c r="D27" s="52">
        <v>82000</v>
      </c>
      <c r="E27" s="52">
        <v>82000</v>
      </c>
      <c r="F27" s="53" t="s">
        <v>266</v>
      </c>
      <c r="G27" s="53" t="s">
        <v>270</v>
      </c>
      <c r="H27" s="53" t="s">
        <v>267</v>
      </c>
      <c r="I27" s="1"/>
      <c r="J27" s="1"/>
      <c r="K27" s="1"/>
      <c r="L27" s="1"/>
      <c r="M27" s="1"/>
    </row>
    <row r="28" spans="1:8" ht="27.75" customHeight="1">
      <c r="A28" s="255" t="s">
        <v>29</v>
      </c>
      <c r="B28" s="255"/>
      <c r="C28" s="56">
        <f>C7+C10+C15+C18+C25</f>
        <v>2377000</v>
      </c>
      <c r="D28" s="56">
        <f>D7+D10+D15+D18+D25</f>
        <v>2532000</v>
      </c>
      <c r="E28" s="56">
        <f>E7+E10+E15+E18+E25</f>
        <v>4532000</v>
      </c>
      <c r="F28" s="56"/>
      <c r="G28" s="56"/>
      <c r="H28" s="56"/>
    </row>
    <row r="29" spans="4:5" ht="39.75" customHeight="1">
      <c r="D29" s="4"/>
      <c r="E29" s="4"/>
    </row>
    <row r="30" spans="4:5" ht="60" customHeight="1">
      <c r="D30" s="4"/>
      <c r="E30" s="4"/>
    </row>
    <row r="31" spans="2:8" ht="26.25" customHeight="1">
      <c r="B31" s="121" t="str">
        <f>3!B50</f>
        <v>Hvar, 10. prosinca, 2020. god.</v>
      </c>
      <c r="C31" s="8"/>
      <c r="D31" s="8"/>
      <c r="E31" s="8"/>
      <c r="F31" s="8"/>
      <c r="G31" s="8"/>
      <c r="H31" s="24"/>
    </row>
    <row r="32" spans="4:8" ht="36.75" customHeight="1">
      <c r="D32" s="4"/>
      <c r="E32" s="4"/>
      <c r="H32" s="1"/>
    </row>
    <row r="33" spans="2:8" ht="12.75">
      <c r="B33" s="8"/>
      <c r="C33" s="8"/>
      <c r="D33" s="8"/>
      <c r="E33" s="8"/>
      <c r="F33" s="8"/>
      <c r="G33" s="8"/>
      <c r="H33" s="24"/>
    </row>
  </sheetData>
  <sheetProtection/>
  <mergeCells count="29">
    <mergeCell ref="A2:H2"/>
    <mergeCell ref="A18:B18"/>
    <mergeCell ref="A19:B19"/>
    <mergeCell ref="F4:F5"/>
    <mergeCell ref="G4:G5"/>
    <mergeCell ref="H4:H5"/>
    <mergeCell ref="A11:B11"/>
    <mergeCell ref="E4:E5"/>
    <mergeCell ref="A10:B10"/>
    <mergeCell ref="A4:B5"/>
    <mergeCell ref="A28:B28"/>
    <mergeCell ref="A26:B26"/>
    <mergeCell ref="A13:B13"/>
    <mergeCell ref="A15:B15"/>
    <mergeCell ref="A16:B16"/>
    <mergeCell ref="A25:B25"/>
    <mergeCell ref="E22:E23"/>
    <mergeCell ref="F22:F23"/>
    <mergeCell ref="G22:G23"/>
    <mergeCell ref="H22:H23"/>
    <mergeCell ref="A8:B8"/>
    <mergeCell ref="A7:B7"/>
    <mergeCell ref="D22:D23"/>
    <mergeCell ref="C4:C5"/>
    <mergeCell ref="D4:D5"/>
    <mergeCell ref="A22:B23"/>
    <mergeCell ref="C22:C23"/>
    <mergeCell ref="A24:B24"/>
    <mergeCell ref="A6:B6"/>
  </mergeCells>
  <printOptions/>
  <pageMargins left="0.5511811023622047" right="0.5511811023622047" top="0.5905511811023623" bottom="0.4724409448818898" header="0.35433070866141736" footer="0.472440944881889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2020-12-17T10:42:50Z</cp:lastPrinted>
  <dcterms:created xsi:type="dcterms:W3CDTF">2004-01-09T13:07:12Z</dcterms:created>
  <dcterms:modified xsi:type="dcterms:W3CDTF">2020-12-17T10:57:46Z</dcterms:modified>
  <cp:category/>
  <cp:version/>
  <cp:contentType/>
  <cp:contentStatus/>
</cp:coreProperties>
</file>