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7"/>
  </bookViews>
  <sheets>
    <sheet name="TABLICA 1-3" sheetId="1" r:id="rId1"/>
    <sheet name="TABLICA 4-5" sheetId="2" r:id="rId2"/>
    <sheet name="TABLICA 6" sheetId="3" r:id="rId3"/>
    <sheet name="TABLICA 7" sheetId="4" r:id="rId4"/>
    <sheet name="TABLICA 8" sheetId="5" r:id="rId5"/>
    <sheet name="TABLICA 9" sheetId="6" r:id="rId6"/>
    <sheet name="TABLICA 10" sheetId="7" r:id="rId7"/>
    <sheet name="TABLICA 11" sheetId="8" r:id="rId8"/>
  </sheets>
  <definedNames/>
  <calcPr fullCalcOnLoad="1"/>
</workbook>
</file>

<file path=xl/sharedStrings.xml><?xml version="1.0" encoding="utf-8"?>
<sst xmlns="http://schemas.openxmlformats.org/spreadsheetml/2006/main" count="2566" uniqueCount="1412">
  <si>
    <t xml:space="preserve">  RASHODI ZA USLUGE </t>
  </si>
  <si>
    <t xml:space="preserve">  Usluge promidžbe i informiranja </t>
  </si>
  <si>
    <t xml:space="preserve">  Ostale usluge </t>
  </si>
  <si>
    <t xml:space="preserve">  OSTALI NESPOMENUTI RASHODI POSL. </t>
  </si>
  <si>
    <t xml:space="preserve">  Premije osiguranja </t>
  </si>
  <si>
    <t xml:space="preserve">  Ostali nespomenuti rashodi </t>
  </si>
  <si>
    <t xml:space="preserve">  OSTALI RASHODI </t>
  </si>
  <si>
    <t xml:space="preserve">  IZVANREDNI RASHODI </t>
  </si>
  <si>
    <t xml:space="preserve">  Nepredviđeni rashodi - proračunska pričuva </t>
  </si>
  <si>
    <t xml:space="preserve">  PROIZVEDENA DUGOTRAJNA IMOVINA </t>
  </si>
  <si>
    <t xml:space="preserve">  POSTROJENJA I OPREMA </t>
  </si>
  <si>
    <t xml:space="preserve">  Uredska oprema i namještaj </t>
  </si>
  <si>
    <t xml:space="preserve">  Komunikacijska oprema </t>
  </si>
  <si>
    <t xml:space="preserve">  Oprema za održavanje i zaštitu </t>
  </si>
  <si>
    <t xml:space="preserve">  NEMATERIJALNA PROIZVED. IMOVINA </t>
  </si>
  <si>
    <t xml:space="preserve">  Ulaganje u računalne programe </t>
  </si>
  <si>
    <t>RASHODI POSLOVANJA</t>
  </si>
  <si>
    <t xml:space="preserve">  OSTALI NESP. RASHODI POSLOVANJA </t>
  </si>
  <si>
    <t xml:space="preserve">  Naknade članovima upravnog vijeća </t>
  </si>
  <si>
    <t xml:space="preserve">  RASHODI ZA MATERIJAL I ENERGIJU </t>
  </si>
  <si>
    <t xml:space="preserve">  Uredski materijal i ostali mat.rashodi </t>
  </si>
  <si>
    <t xml:space="preserve">  Materijal i djelovi za tekuće i inv.održavanje </t>
  </si>
  <si>
    <t xml:space="preserve">  Sitni inventar </t>
  </si>
  <si>
    <t xml:space="preserve">  Usluge telefona, pošte i prijevoza </t>
  </si>
  <si>
    <t xml:space="preserve">  Intelektualne i osobne usluge  </t>
  </si>
  <si>
    <t xml:space="preserve">  OSTALI NESPOMENUTI RASHODI </t>
  </si>
  <si>
    <t xml:space="preserve">  RASHODI ZA NABAVU NEFIN. IMOVINE </t>
  </si>
  <si>
    <t xml:space="preserve">  KNJIGE, UMJ.DJELA I OSTALE VRIJED. </t>
  </si>
  <si>
    <t xml:space="preserve">  Knjige u knjižnici </t>
  </si>
  <si>
    <t xml:space="preserve">  UKUPNO RASHODI I IZDACI </t>
  </si>
  <si>
    <t xml:space="preserve"> Komunikacijska oprema</t>
  </si>
  <si>
    <t xml:space="preserve"> Oprema za održavanje i zaštitu</t>
  </si>
  <si>
    <t xml:space="preserve"> POSTROJENJA I OPREMA</t>
  </si>
  <si>
    <t xml:space="preserve"> KNJIGE, UMJET.DJELA I OSTALE VRIJEDNOSTI</t>
  </si>
  <si>
    <t xml:space="preserve"> NEMATERIJALNA PROIZVEDENA IMOVINA</t>
  </si>
  <si>
    <t>3237</t>
  </si>
  <si>
    <t xml:space="preserve">  Intelektualne i osobne usluge </t>
  </si>
  <si>
    <t xml:space="preserve">   Reprezentacija</t>
  </si>
  <si>
    <t xml:space="preserve">RASHODI ZA ZAPOSLENE </t>
  </si>
  <si>
    <t xml:space="preserve">Plaće za redovan rad </t>
  </si>
  <si>
    <t xml:space="preserve">OSTALI RASHODI ZA ZAPOSLENE </t>
  </si>
  <si>
    <t xml:space="preserve">Ostali rashodi za zaposlene </t>
  </si>
  <si>
    <t xml:space="preserve">DOPRINOSI NA PLAĆE </t>
  </si>
  <si>
    <t>MATERIJALNI RASHODI</t>
  </si>
  <si>
    <t xml:space="preserve">NAKNADA TROŠKOVA ZAPOSLENIMA </t>
  </si>
  <si>
    <t>Službena putovanja</t>
  </si>
  <si>
    <t>Stručno usavršavanje zaposlenika</t>
  </si>
  <si>
    <t xml:space="preserve">RASHODI ZA MATERIJAL I ENERGIJU </t>
  </si>
  <si>
    <t xml:space="preserve">Uredski materijal i ostali materijalni rashodi </t>
  </si>
  <si>
    <t xml:space="preserve">Energija </t>
  </si>
  <si>
    <t xml:space="preserve">Materijal i djel. za tekuće i invest. održavanje </t>
  </si>
  <si>
    <t>Sitni inventar</t>
  </si>
  <si>
    <t xml:space="preserve">RASHODI ZA USLUGE </t>
  </si>
  <si>
    <t xml:space="preserve">Usluge telefona, pošte i prijevoza </t>
  </si>
  <si>
    <t xml:space="preserve">Usluge tekućeg i investicijskog održavanja </t>
  </si>
  <si>
    <t xml:space="preserve">Komunalne usluge </t>
  </si>
  <si>
    <t xml:space="preserve">Računalne usluge </t>
  </si>
  <si>
    <t xml:space="preserve">OSTALI NESPOMENUTI RASHODI POSL. </t>
  </si>
  <si>
    <t xml:space="preserve">  RASHODI POSLOVANJA</t>
  </si>
  <si>
    <t xml:space="preserve">  FINANCIJSKI RASHODI </t>
  </si>
  <si>
    <t xml:space="preserve">  OSTALI FINANCIJSKI RASHODI</t>
  </si>
  <si>
    <t xml:space="preserve">  Bankarske usluge i usluge platnog prometa</t>
  </si>
  <si>
    <t xml:space="preserve">  Zatezne kamate</t>
  </si>
  <si>
    <t xml:space="preserve">  MATERIJALNI RASHODI</t>
  </si>
  <si>
    <t xml:space="preserve">  OSTALI RASHODI POSLOVANJA</t>
  </si>
  <si>
    <t xml:space="preserve">  Rashodi za protupožarnu zaštitu</t>
  </si>
  <si>
    <t xml:space="preserve">  DONACIJE I OSTALI RASHODI</t>
  </si>
  <si>
    <t xml:space="preserve">  TEKUĆE DONACIJE</t>
  </si>
  <si>
    <t xml:space="preserve">  - Sufinanciranje cijene prijevoza</t>
  </si>
  <si>
    <t xml:space="preserve">  Tekuće donacije u novcu</t>
  </si>
  <si>
    <t xml:space="preserve">  RASHODI ZA MATERIJAL I ENERGIJU</t>
  </si>
  <si>
    <t xml:space="preserve">  Materijal i djelovi za tekuće i invest.održ.</t>
  </si>
  <si>
    <t xml:space="preserve">  RASHODI ZA USLUGE</t>
  </si>
  <si>
    <t xml:space="preserve">  Usluge tekućeg i investicijskog održavanja</t>
  </si>
  <si>
    <t xml:space="preserve">  RASHODI ZA NABAVU NEFIN. IMOVINE</t>
  </si>
  <si>
    <t xml:space="preserve">  DODATNA ULAGANJA NA NEF.IMOVINI</t>
  </si>
  <si>
    <t xml:space="preserve">  DODATNA ULAG. NA GRAĐ.OBJEKTIMA</t>
  </si>
  <si>
    <t xml:space="preserve">  SUBVENCIJE</t>
  </si>
  <si>
    <t xml:space="preserve">  SUBVENCIJE IZVAN JAVNOG SEKTORA</t>
  </si>
  <si>
    <t xml:space="preserve">  Subvencije poljoprivrednicima</t>
  </si>
  <si>
    <t xml:space="preserve">  Materijal i djelovi za održavanje cesta</t>
  </si>
  <si>
    <t xml:space="preserve">  RASHODI ZA  NEPROIZVED. IMOVINU </t>
  </si>
  <si>
    <t xml:space="preserve">  PRIRODNA BOGATSTVA </t>
  </si>
  <si>
    <t xml:space="preserve">  RASHODI ZA PROIZ.DUGOTR. IMOVINU</t>
  </si>
  <si>
    <t xml:space="preserve">  GRAĐEVINSKI OBJEKTI</t>
  </si>
  <si>
    <t xml:space="preserve">  KAPITALNE POMOĆI</t>
  </si>
  <si>
    <t xml:space="preserve">  Geodetsko-katastarske usluge</t>
  </si>
  <si>
    <t xml:space="preserve">  NEMATERIJALNA PROIZVED. IMOVINA</t>
  </si>
  <si>
    <t xml:space="preserve">  Prijenosi Hvarskom vodovodu Jelsa</t>
  </si>
  <si>
    <t xml:space="preserve">  Materijal za tekuće i invest.održavanje jav.rasv.</t>
  </si>
  <si>
    <t xml:space="preserve">  Materijal za tekuće i invest.održavanje </t>
  </si>
  <si>
    <t xml:space="preserve">  Usluge tekućeg i investicijskog održavanja </t>
  </si>
  <si>
    <t xml:space="preserve">  Komunalne usluge </t>
  </si>
  <si>
    <t xml:space="preserve">  KAPITALNE DONACIJE</t>
  </si>
  <si>
    <t xml:space="preserve">  TEKUĆE DONACIJE </t>
  </si>
  <si>
    <t xml:space="preserve">  Tekuće donacije u novcu </t>
  </si>
  <si>
    <t>3236</t>
  </si>
  <si>
    <t xml:space="preserve">  Veterinarske usluge</t>
  </si>
  <si>
    <t xml:space="preserve"> Zdravstvene i veterinarske usluge</t>
  </si>
  <si>
    <t xml:space="preserve">  Sitni inventar</t>
  </si>
  <si>
    <t xml:space="preserve">  Usluge promidžbe i informiranja</t>
  </si>
  <si>
    <t xml:space="preserve">  Intelektualne i osobne usluge -honorari i sl.</t>
  </si>
  <si>
    <t xml:space="preserve">  OSTALI NESPOMENUTI RASHODI POSL.</t>
  </si>
  <si>
    <t xml:space="preserve">  Reprezentacija</t>
  </si>
  <si>
    <t xml:space="preserve">  Ostali nespomenuti rashodi poslovanja</t>
  </si>
  <si>
    <t xml:space="preserve">  Tekuće donacije udrugama u kulturi</t>
  </si>
  <si>
    <t xml:space="preserve">  - Dramski studio mladih Hvar</t>
  </si>
  <si>
    <t xml:space="preserve">  - Folklorno društvo "Šaltin" Hvar</t>
  </si>
  <si>
    <t xml:space="preserve">  - GSU "Stela Maris" Hvar</t>
  </si>
  <si>
    <t xml:space="preserve">  - Donacije polit.strankama zastupljenim u GV</t>
  </si>
  <si>
    <t xml:space="preserve">  NAKNADE GRAĐANIMA I KUĆANSTVIMA</t>
  </si>
  <si>
    <t xml:space="preserve">  NAKNADE GRAĐ. I KUĆ. IZ PRORAČUNA</t>
  </si>
  <si>
    <t xml:space="preserve">  Naknade građanima i kućanstvima u novcu</t>
  </si>
  <si>
    <t xml:space="preserve">  - Jednokratne novčane pomoći</t>
  </si>
  <si>
    <t xml:space="preserve">  Naknade građanima i kućanstvima u naravi</t>
  </si>
  <si>
    <t xml:space="preserve">  - Troškovi borbe protiv ovisnosti</t>
  </si>
  <si>
    <t xml:space="preserve">  - Subvencije boravka djece u vrtiću</t>
  </si>
  <si>
    <t xml:space="preserve">  - Subvencije stacionara</t>
  </si>
  <si>
    <t xml:space="preserve">  - Ostale naknade u naravi</t>
  </si>
  <si>
    <t xml:space="preserve">  Stipendije i školarine</t>
  </si>
  <si>
    <t xml:space="preserve">  - naknade za troškove stanovanja</t>
  </si>
  <si>
    <t xml:space="preserve">  PROIZVEDENA DUGOTRAJNA IMOVINA</t>
  </si>
  <si>
    <t xml:space="preserve">  Dom za starije "Novak Leonidas"</t>
  </si>
  <si>
    <t xml:space="preserve">  RASHODI ZA ZAPOSLENE </t>
  </si>
  <si>
    <t xml:space="preserve">  Plaće za redovan rad </t>
  </si>
  <si>
    <t xml:space="preserve">  OSTALI RASHODI ZA ZAPOSLENE </t>
  </si>
  <si>
    <t xml:space="preserve">  Ostali rashodi za zaposlene </t>
  </si>
  <si>
    <t xml:space="preserve">  DOPRINOSI NA PLAĆE </t>
  </si>
  <si>
    <t xml:space="preserve">  - Pomoći za novorođenu djecu</t>
  </si>
  <si>
    <t xml:space="preserve"> Ostali prihodi od nefinancijske imovine</t>
  </si>
  <si>
    <t xml:space="preserve"> - prihodi od spomeničke rente</t>
  </si>
  <si>
    <t xml:space="preserve"> - naknada za korištenje javnih površina</t>
  </si>
  <si>
    <t xml:space="preserve">  Energija - javna rasvjeta </t>
  </si>
  <si>
    <t>32</t>
  </si>
  <si>
    <t>323</t>
  </si>
  <si>
    <t>3232</t>
  </si>
  <si>
    <t xml:space="preserve">  Gorska služba spašavanja - tekuća donacija</t>
  </si>
  <si>
    <t xml:space="preserve">  DVD Hvar - tekuća donacija</t>
  </si>
  <si>
    <t xml:space="preserve">  - Udruga "Pjover" V.Grablje</t>
  </si>
  <si>
    <t xml:space="preserve">  Održavanje oborinske i fekalne kanalizacije</t>
  </si>
  <si>
    <t xml:space="preserve">  Energija</t>
  </si>
  <si>
    <t xml:space="preserve">  OSTALI NESPOMENUTI RASHODI POSLOVANJA</t>
  </si>
  <si>
    <t xml:space="preserve">  Oprema i namještaj</t>
  </si>
  <si>
    <t xml:space="preserve">  NAKNADE TROŠKOVA ZAPOSLENIMA</t>
  </si>
  <si>
    <t>3212</t>
  </si>
  <si>
    <t xml:space="preserve">  Naknada za prijevoz na posao i s posla</t>
  </si>
  <si>
    <t>Naknada prijevoza na posao i s posla</t>
  </si>
  <si>
    <t xml:space="preserve"> Naknada za prijevoz na posao i s posla</t>
  </si>
  <si>
    <t xml:space="preserve">382 </t>
  </si>
  <si>
    <t>3821</t>
  </si>
  <si>
    <t xml:space="preserve">  Uređenje i održavanje sportskih terena</t>
  </si>
  <si>
    <t xml:space="preserve">  Tekuće donacije vjerskim zajednicama</t>
  </si>
  <si>
    <t>GRAD HVAR</t>
  </si>
  <si>
    <t xml:space="preserve"> Dodatna ulaganja na građevinskim objektima</t>
  </si>
  <si>
    <t xml:space="preserve">  Ostale usluge</t>
  </si>
  <si>
    <t xml:space="preserve">  - kapitalne pomoći iz županijskog proračuna</t>
  </si>
  <si>
    <t xml:space="preserve">  - tekuće pomoći iz državnog proračuna</t>
  </si>
  <si>
    <t xml:space="preserve">  - tekuće pomoći iz županijskog proračuna</t>
  </si>
  <si>
    <t xml:space="preserve">  - kapitalne pomoći iz državnog proračuna</t>
  </si>
  <si>
    <t xml:space="preserve"> - kamate na oročena sredstva</t>
  </si>
  <si>
    <t xml:space="preserve"> - naknade za koncesije na pomorskom dobru</t>
  </si>
  <si>
    <t xml:space="preserve"> - ostale nespomenute kazne</t>
  </si>
  <si>
    <t xml:space="preserve"> - tekuće donacije neprofitnih organizacija</t>
  </si>
  <si>
    <t xml:space="preserve"> - prihodi od prodaje građevinskog zemljišta</t>
  </si>
  <si>
    <t xml:space="preserve"> Prihodi od prodaje stambenih objekata</t>
  </si>
  <si>
    <t xml:space="preserve">  Razvoj sustava zaštite i spašavanja</t>
  </si>
  <si>
    <t>422</t>
  </si>
  <si>
    <t xml:space="preserve">  POSTROJENJA I OPREMA</t>
  </si>
  <si>
    <t>4227</t>
  </si>
  <si>
    <t>421</t>
  </si>
  <si>
    <t>4213</t>
  </si>
  <si>
    <t xml:space="preserve">  Izgradnja javnih površina</t>
  </si>
  <si>
    <t>/u kunama/</t>
  </si>
  <si>
    <t xml:space="preserve">  Naknade članovima vijeća za koncesije</t>
  </si>
  <si>
    <t xml:space="preserve"> PRIHODI OD POREZA</t>
  </si>
  <si>
    <t xml:space="preserve"> POREZ I PRIREZ NA DOHODAK</t>
  </si>
  <si>
    <t xml:space="preserve"> Porez i prirez na doh. od nesamostalnog rada</t>
  </si>
  <si>
    <t xml:space="preserve"> Porez i prirez na doh. od samostalnih djelatnosti</t>
  </si>
  <si>
    <t xml:space="preserve"> Porez i prirez na doh. od imovine i imov.prava</t>
  </si>
  <si>
    <t xml:space="preserve"> Porez i prirez na dohodak po godišnjoj prijavi</t>
  </si>
  <si>
    <t xml:space="preserve"> POREZ NA IMOVINU</t>
  </si>
  <si>
    <t xml:space="preserve"> Stalni porezi na nepokretnu imovinu</t>
  </si>
  <si>
    <t xml:space="preserve"> Povremeni porezi na imovinu</t>
  </si>
  <si>
    <t xml:space="preserve"> POREZI NA ROBU I USLUGE</t>
  </si>
  <si>
    <t xml:space="preserve"> Porez na promet </t>
  </si>
  <si>
    <t xml:space="preserve"> P O M O Ć I</t>
  </si>
  <si>
    <t xml:space="preserve"> Tekuće pomoći iz proračuna</t>
  </si>
  <si>
    <t xml:space="preserve"> Kapitalne pomoći iz proračuna</t>
  </si>
  <si>
    <t xml:space="preserve"> PRIHODI OD IMOVINE</t>
  </si>
  <si>
    <t xml:space="preserve"> PRIHODI OD FINANCIJSKE IMOVINE</t>
  </si>
  <si>
    <t xml:space="preserve"> Kamate na oročena sredstva i depozite po viđenju</t>
  </si>
  <si>
    <t xml:space="preserve"> PRIHODI OD NEFINANCIJSKE IMOVINE</t>
  </si>
  <si>
    <t xml:space="preserve"> Naknada za koncesije</t>
  </si>
  <si>
    <t xml:space="preserve"> Prihodi od zakupa i iznajmljivanja imovine</t>
  </si>
  <si>
    <t xml:space="preserve"> PRIH. OD  PRISTOJBI I PO POSEBNIM PROPISIMA</t>
  </si>
  <si>
    <t xml:space="preserve"> Gradske pristojbe i naknade</t>
  </si>
  <si>
    <t xml:space="preserve"> PRIHODI PO POSEBNIM PROPISIMA</t>
  </si>
  <si>
    <t xml:space="preserve"> Ostale kazne</t>
  </si>
  <si>
    <t xml:space="preserve"> DONACIJE OD PRAVNIH I FIZIČKIH OSOBA</t>
  </si>
  <si>
    <t xml:space="preserve"> Tekuće donacije</t>
  </si>
  <si>
    <t xml:space="preserve"> PRIHODI OD PRODAJE MATERIJALNE IMOVINE</t>
  </si>
  <si>
    <t xml:space="preserve"> Prihodi od prodaje zemljišta</t>
  </si>
  <si>
    <t xml:space="preserve"> PRIHODI OD PRODAJE GRAĐEVIN.OBJEKATA</t>
  </si>
  <si>
    <t xml:space="preserve"> RASHODI ZA ZAPOSLENE</t>
  </si>
  <si>
    <t xml:space="preserve"> Plaće za redovan rad</t>
  </si>
  <si>
    <t xml:space="preserve"> Ostali rashodi za zaposlene</t>
  </si>
  <si>
    <t xml:space="preserve"> MATERIJALNI RASHODI</t>
  </si>
  <si>
    <t xml:space="preserve"> Službena putovanja</t>
  </si>
  <si>
    <t xml:space="preserve"> Stručno usavršavanje zaposlenika</t>
  </si>
  <si>
    <t xml:space="preserve"> Uredski materijal i ostali materijalni rashodi</t>
  </si>
  <si>
    <t xml:space="preserve"> Energija</t>
  </si>
  <si>
    <t xml:space="preserve"> Materijal i djelovi za tekuće i invest.održavanje</t>
  </si>
  <si>
    <t xml:space="preserve"> Sitni inventar</t>
  </si>
  <si>
    <t xml:space="preserve"> Usluge telefona, pošte i prijevoza</t>
  </si>
  <si>
    <t xml:space="preserve">  Održavanje i sanacija divljih odlagališta otpada</t>
  </si>
  <si>
    <t xml:space="preserve"> Usluge tekućeg i investicijskog održavanja</t>
  </si>
  <si>
    <t xml:space="preserve"> Usluge promidžbe i informiranja</t>
  </si>
  <si>
    <t xml:space="preserve"> Komunalne usluge</t>
  </si>
  <si>
    <t xml:space="preserve"> Zakupnine i najamnine</t>
  </si>
  <si>
    <t xml:space="preserve"> Intelektualne i osobne usluge</t>
  </si>
  <si>
    <t xml:space="preserve"> Računalne usluge</t>
  </si>
  <si>
    <t xml:space="preserve"> Ostale usluge</t>
  </si>
  <si>
    <t xml:space="preserve"> Ostali nespomenuti rashodi poslovanja</t>
  </si>
  <si>
    <t xml:space="preserve"> Premije osiguranja</t>
  </si>
  <si>
    <t xml:space="preserve"> Reprezentacija</t>
  </si>
  <si>
    <t xml:space="preserve"> FINANCIJSKI RASHODI</t>
  </si>
  <si>
    <t xml:space="preserve"> Bankarske usluge i usluge platnog prometa</t>
  </si>
  <si>
    <t xml:space="preserve"> Zatezne kamate</t>
  </si>
  <si>
    <t xml:space="preserve"> SUBVENCIJE</t>
  </si>
  <si>
    <t xml:space="preserve"> Subvencije poljoprivrednicima, obrtnicima i poduzetnicima</t>
  </si>
  <si>
    <t xml:space="preserve"> NAKNADE GRAĐANIMA I KUĆANSTVIMA</t>
  </si>
  <si>
    <t xml:space="preserve"> Naknade građanima i kućanstvima u novcu</t>
  </si>
  <si>
    <t xml:space="preserve"> Naknade građanima i kućanstvima u naravi</t>
  </si>
  <si>
    <t xml:space="preserve"> Tekuće donacije u novcu</t>
  </si>
  <si>
    <t xml:space="preserve"> Kapitalne donacije neprofitnim organizacijama</t>
  </si>
  <si>
    <t xml:space="preserve"> Nepredviđeni rashodi do visine proračunske pričuve</t>
  </si>
  <si>
    <t xml:space="preserve"> Kapitalne pomoći trg. društvima u javnom sektoru</t>
  </si>
  <si>
    <t xml:space="preserve"> RASHODI ZA NABAVU NEFINANCIJSKE IMOVINE</t>
  </si>
  <si>
    <t xml:space="preserve"> Zemljište</t>
  </si>
  <si>
    <t xml:space="preserve"> Poslovni objekti</t>
  </si>
  <si>
    <t xml:space="preserve"> Uredska oprema i namještaj</t>
  </si>
  <si>
    <t xml:space="preserve"> Knjige u knjižnicama</t>
  </si>
  <si>
    <t xml:space="preserve"> Ulaganje u računalne programe</t>
  </si>
  <si>
    <t xml:space="preserve">        B.  RAČUN ZADUŽIVANJA / FINANCIRANJA: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</si>
  <si>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</si>
  <si>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</si>
  <si>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</si>
  <si>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 VIŠAK/MANJAK</t>
  </si>
  <si>
    <t xml:space="preserve"> PRIHODI  POSLOVANJA</t>
  </si>
  <si>
    <t xml:space="preserve"> - porez na kuće za odmor</t>
  </si>
  <si>
    <t xml:space="preserve"> - porez na korištenje javnih površina</t>
  </si>
  <si>
    <t xml:space="preserve"> - porez na promet nekretnina</t>
  </si>
  <si>
    <t xml:space="preserve"> - porez na potrošnju</t>
  </si>
  <si>
    <t xml:space="preserve"> - porez na tvrtku odnosno naziv</t>
  </si>
  <si>
    <t xml:space="preserve"> - prihodi od prodaje državnih biljega</t>
  </si>
  <si>
    <t xml:space="preserve"> - komunalni doprinosi</t>
  </si>
  <si>
    <t xml:space="preserve"> - komunalne naknade</t>
  </si>
  <si>
    <t xml:space="preserve"> OSTALI RASHODI ZA ZAPOSLENE</t>
  </si>
  <si>
    <t xml:space="preserve"> NAKNADE TROŠKOVA ZAPOSLENIMA</t>
  </si>
  <si>
    <t xml:space="preserve"> - ostale naknade utvrđene gradskom odlukom</t>
  </si>
  <si>
    <t xml:space="preserve"> RASHODI ZA MATERIJAL I ENERGIJU</t>
  </si>
  <si>
    <t xml:space="preserve"> RASHODI ZA USLUGE</t>
  </si>
  <si>
    <t xml:space="preserve"> OSTALI NESPOMENUTI RASHODI POSLOVANJA</t>
  </si>
  <si>
    <t xml:space="preserve"> OSTALI FINANCIJSKI RASHODI</t>
  </si>
  <si>
    <t xml:space="preserve"> SUBVENCIJE IZVAN JAVNOG SEKTORA</t>
  </si>
  <si>
    <t xml:space="preserve"> TEKUĆE DONACIJE</t>
  </si>
  <si>
    <t xml:space="preserve"> KAPITALNE DONACIJE</t>
  </si>
  <si>
    <t xml:space="preserve"> IZVANREDNI RASHODI</t>
  </si>
  <si>
    <t xml:space="preserve"> KAPITALNE POMOĆI</t>
  </si>
  <si>
    <t xml:space="preserve"> MATERIJALNA IMOVINA - PRIRODNA BOGATSTVA</t>
  </si>
  <si>
    <t xml:space="preserve"> GRAĐEVINSKI OBJEKTI</t>
  </si>
  <si>
    <t xml:space="preserve"> R A S H O D I     P O S L O V A NJ A</t>
  </si>
  <si>
    <t xml:space="preserve">  MATERIJALNI RASHODI </t>
  </si>
  <si>
    <t>3221</t>
  </si>
  <si>
    <t xml:space="preserve">  Uredski i ostali materijal</t>
  </si>
  <si>
    <t xml:space="preserve">  Intelektualne i osobne usluge</t>
  </si>
  <si>
    <t xml:space="preserve">  Uredski materijal i ostali materijalni rashodi</t>
  </si>
  <si>
    <t xml:space="preserve"> - prih. na temelju refund. rashoda prethod. god.</t>
  </si>
  <si>
    <t xml:space="preserve"> - prihodi od ulazaka u tvrđavu "Španjola"</t>
  </si>
  <si>
    <t xml:space="preserve">  Materijal i djelovi za tekuće i invest. održavanje</t>
  </si>
  <si>
    <t xml:space="preserve">  - Udruga turističkih vodiča Hvar</t>
  </si>
  <si>
    <t xml:space="preserve"> IZDACI ZA FINANC. IMOVINU I OTPLATE ZAJMOVA</t>
  </si>
  <si>
    <t xml:space="preserve"> GLAVA 00102:   DJEČJI VRTIĆ HVAR</t>
  </si>
  <si>
    <t xml:space="preserve">  Prihodi vodnog gospodarsta</t>
  </si>
  <si>
    <t xml:space="preserve"> KOMUNALNI DOPRINOSI I NAKNADE</t>
  </si>
  <si>
    <t xml:space="preserve"> Komunalni doprinosi</t>
  </si>
  <si>
    <t xml:space="preserve"> Komunalne naknade</t>
  </si>
  <si>
    <t xml:space="preserve"> Prihodi od pružanja usluga</t>
  </si>
  <si>
    <t xml:space="preserve"> Ostali nespomenuti prihodi</t>
  </si>
  <si>
    <t xml:space="preserve"> KAZNE, UPRAVNE MJERE I OSTALI PRIHODI</t>
  </si>
  <si>
    <t xml:space="preserve"> K A Z N E  I  UPRAVNE MJERE</t>
  </si>
  <si>
    <t>329</t>
  </si>
  <si>
    <t xml:space="preserve"> - prihodi od nak. za eksploatac.mineralnih sirovina</t>
  </si>
  <si>
    <t>42</t>
  </si>
  <si>
    <t xml:space="preserve">  RASH. ZA NABAVU PROIZV. DUGOTRAJ.IMOVINE</t>
  </si>
  <si>
    <t xml:space="preserve">  Uređaji, strojevi i oprema za ostale namjene</t>
  </si>
  <si>
    <t xml:space="preserve"> Uređaji, strojevi i oprema za ostale namjene</t>
  </si>
  <si>
    <t>OSTALI NESPOMENUTI RASHODI POSLOVANJA</t>
  </si>
  <si>
    <t>4214</t>
  </si>
  <si>
    <t xml:space="preserve">  Ostali građevinski objekti - gradsko groblje</t>
  </si>
  <si>
    <t xml:space="preserve"> Ostali građevinski objekti</t>
  </si>
  <si>
    <t>324</t>
  </si>
  <si>
    <t xml:space="preserve">NAKNADA TROŠ. OSOBAMA IZVAN RAD.ODNOSA </t>
  </si>
  <si>
    <t>3241</t>
  </si>
  <si>
    <t xml:space="preserve"> Naknada troškova osobama izvan radnog odnosa</t>
  </si>
  <si>
    <t xml:space="preserve"> Porezi na korištenje dobara ili izvođ.aktivnosti</t>
  </si>
  <si>
    <t xml:space="preserve"> UPRAVNE I ADMINISTRATIVNE PRISTOJBE</t>
  </si>
  <si>
    <t xml:space="preserve"> Ostale upravne pristojbe i naknade</t>
  </si>
  <si>
    <t xml:space="preserve"> Ostale pristojbe i naknade</t>
  </si>
  <si>
    <t xml:space="preserve"> PLAĆE (BRUTO)</t>
  </si>
  <si>
    <t xml:space="preserve"> DOPRINOSI NA PLAĆE</t>
  </si>
  <si>
    <t xml:space="preserve"> Doprinosi za obvezno zdravstveno osiguranje</t>
  </si>
  <si>
    <t xml:space="preserve"> Doprinosi za obv.osig. u sluč. nezaposlenosti</t>
  </si>
  <si>
    <t>3214</t>
  </si>
  <si>
    <t xml:space="preserve"> Ostale naknade troškova zaposlenima</t>
  </si>
  <si>
    <t xml:space="preserve"> Naknada za rad predstavničkih i izvršnih tijela, povjer. i sl.</t>
  </si>
  <si>
    <t xml:space="preserve"> OSTALI RASHODI</t>
  </si>
  <si>
    <t xml:space="preserve"> RASH. ZA NABAVU NEPROIZVED. DUGOTR. IMOVINE</t>
  </si>
  <si>
    <t xml:space="preserve"> Ceste i ostali prometni objekti</t>
  </si>
  <si>
    <t>4263</t>
  </si>
  <si>
    <t xml:space="preserve"> Umjetnička, literalna i znanstvena djela (prostor.planovi) </t>
  </si>
  <si>
    <t>PLAĆE (Bruto)</t>
  </si>
  <si>
    <t xml:space="preserve">Doprinosi za obvezno zdravstveno osiguranje </t>
  </si>
  <si>
    <t xml:space="preserve">Doprinos za obvezno osig u slučaju nezaposlenosti </t>
  </si>
  <si>
    <t>Ostale naknade troškova zaposlenima</t>
  </si>
  <si>
    <t xml:space="preserve">  PLAĆE (Bruto)</t>
  </si>
  <si>
    <t xml:space="preserve"> OSTALI PRIHODI</t>
  </si>
  <si>
    <t xml:space="preserve"> Ostali prihodi</t>
  </si>
  <si>
    <t xml:space="preserve"> RASHODI ZA NABAVU PROIZV. DUGOTR. IMOVINE</t>
  </si>
  <si>
    <t xml:space="preserve">  Dodatna ulaganja na Arsenalu sa Fontikom</t>
  </si>
  <si>
    <t>4212</t>
  </si>
  <si>
    <t xml:space="preserve"> - prihodi od naplate NUV-a</t>
  </si>
  <si>
    <t>3295</t>
  </si>
  <si>
    <t xml:space="preserve"> Pristojbe i naknade</t>
  </si>
  <si>
    <t xml:space="preserve">   RASHODI ZA USLUGE</t>
  </si>
  <si>
    <t xml:space="preserve">   Usluge promidžbe i informiranja</t>
  </si>
  <si>
    <t xml:space="preserve">  Pristojbe i naknade</t>
  </si>
  <si>
    <t xml:space="preserve">  Smještaj i prehrana sezonskih policajaca</t>
  </si>
  <si>
    <t xml:space="preserve">  Otkup zemljišta za ceste i puteve</t>
  </si>
  <si>
    <t>3239</t>
  </si>
  <si>
    <t xml:space="preserve">  Otkup zemljišta (za izgradnju groblja)</t>
  </si>
  <si>
    <t xml:space="preserve">  Ostale usluge (čišćenje obalnog pojasa i sl.) </t>
  </si>
  <si>
    <t xml:space="preserve">  Doprinosi za obvezno zdravstveno osiguranje </t>
  </si>
  <si>
    <t xml:space="preserve">  Doprinos za obvezno osig u slučaju nezaposlenosti </t>
  </si>
  <si>
    <t xml:space="preserve">   Naknada troškova osobama izvan radnog odnosa</t>
  </si>
  <si>
    <t xml:space="preserve">  - vodni doprinos (8% doznaka Hrv.voda)</t>
  </si>
  <si>
    <t>Ostale usluge</t>
  </si>
  <si>
    <t xml:space="preserve">3235 </t>
  </si>
  <si>
    <t>Zakupnine i najamnine</t>
  </si>
  <si>
    <t xml:space="preserve">   Nak. članovima GV, zamjen.gradonač. i rad. tijelima</t>
  </si>
  <si>
    <t>Gradski proračun</t>
  </si>
  <si>
    <t xml:space="preserve"> PRIH. OD PRODAJE NEFINANCIJSKE IMOVINE</t>
  </si>
  <si>
    <t xml:space="preserve"> - prih. od prodaje stanova i ostalih stamb.objekata</t>
  </si>
  <si>
    <t xml:space="preserve"> NAKNADA TROŠK. OSOBAMA IZVAN RAD.ODNOSA</t>
  </si>
  <si>
    <t xml:space="preserve"> 642</t>
  </si>
  <si>
    <t xml:space="preserve"> 6421</t>
  </si>
  <si>
    <t xml:space="preserve"> 64214</t>
  </si>
  <si>
    <t xml:space="preserve"> 6422</t>
  </si>
  <si>
    <t xml:space="preserve"> 64225</t>
  </si>
  <si>
    <t xml:space="preserve"> 6423</t>
  </si>
  <si>
    <t xml:space="preserve"> 64231</t>
  </si>
  <si>
    <t xml:space="preserve"> 64236</t>
  </si>
  <si>
    <t xml:space="preserve"> 64239</t>
  </si>
  <si>
    <t xml:space="preserve"> 65</t>
  </si>
  <si>
    <t xml:space="preserve"> 651</t>
  </si>
  <si>
    <t xml:space="preserve"> 6512</t>
  </si>
  <si>
    <t xml:space="preserve"> 65129</t>
  </si>
  <si>
    <t xml:space="preserve"> 6513</t>
  </si>
  <si>
    <t xml:space="preserve"> 65139</t>
  </si>
  <si>
    <t xml:space="preserve"> 6514</t>
  </si>
  <si>
    <t xml:space="preserve"> 65141</t>
  </si>
  <si>
    <t xml:space="preserve"> 652</t>
  </si>
  <si>
    <t xml:space="preserve"> 6522</t>
  </si>
  <si>
    <t xml:space="preserve"> 65221</t>
  </si>
  <si>
    <t xml:space="preserve"> 6526</t>
  </si>
  <si>
    <t xml:space="preserve"> 65264</t>
  </si>
  <si>
    <t xml:space="preserve"> 65266</t>
  </si>
  <si>
    <t xml:space="preserve"> 653</t>
  </si>
  <si>
    <t xml:space="preserve"> 6531</t>
  </si>
  <si>
    <t xml:space="preserve"> 65311</t>
  </si>
  <si>
    <t xml:space="preserve"> 6532</t>
  </si>
  <si>
    <t xml:space="preserve"> 65321</t>
  </si>
  <si>
    <t xml:space="preserve"> 66</t>
  </si>
  <si>
    <t xml:space="preserve"> 661</t>
  </si>
  <si>
    <t xml:space="preserve"> 6615</t>
  </si>
  <si>
    <t xml:space="preserve"> 66151</t>
  </si>
  <si>
    <t xml:space="preserve"> 663</t>
  </si>
  <si>
    <t xml:space="preserve"> 6631</t>
  </si>
  <si>
    <t xml:space="preserve"> 66312</t>
  </si>
  <si>
    <t xml:space="preserve"> 68</t>
  </si>
  <si>
    <t xml:space="preserve"> 681</t>
  </si>
  <si>
    <t xml:space="preserve"> 6819</t>
  </si>
  <si>
    <t xml:space="preserve"> 68191</t>
  </si>
  <si>
    <t xml:space="preserve"> 683</t>
  </si>
  <si>
    <t xml:space="preserve"> 6831</t>
  </si>
  <si>
    <t xml:space="preserve"> 7</t>
  </si>
  <si>
    <t xml:space="preserve"> 71</t>
  </si>
  <si>
    <t xml:space="preserve"> 711</t>
  </si>
  <si>
    <t xml:space="preserve"> 7111</t>
  </si>
  <si>
    <t xml:space="preserve"> 71112</t>
  </si>
  <si>
    <t xml:space="preserve"> 72</t>
  </si>
  <si>
    <t xml:space="preserve"> 721</t>
  </si>
  <si>
    <t xml:space="preserve"> 7211</t>
  </si>
  <si>
    <t xml:space="preserve"> 72119</t>
  </si>
  <si>
    <t xml:space="preserve"> 6</t>
  </si>
  <si>
    <t xml:space="preserve"> 61</t>
  </si>
  <si>
    <t xml:space="preserve"> 611</t>
  </si>
  <si>
    <t xml:space="preserve"> 6111</t>
  </si>
  <si>
    <t xml:space="preserve"> 6112</t>
  </si>
  <si>
    <t xml:space="preserve"> 6113</t>
  </si>
  <si>
    <t xml:space="preserve"> 6114</t>
  </si>
  <si>
    <t xml:space="preserve"> 613</t>
  </si>
  <si>
    <t xml:space="preserve"> 6131</t>
  </si>
  <si>
    <t xml:space="preserve"> 61314</t>
  </si>
  <si>
    <t xml:space="preserve"> 61315</t>
  </si>
  <si>
    <t xml:space="preserve"> 6134</t>
  </si>
  <si>
    <t xml:space="preserve"> 61341</t>
  </si>
  <si>
    <t xml:space="preserve"> 614</t>
  </si>
  <si>
    <t xml:space="preserve"> 6142</t>
  </si>
  <si>
    <t xml:space="preserve"> 61424</t>
  </si>
  <si>
    <t xml:space="preserve"> 6145</t>
  </si>
  <si>
    <t xml:space="preserve"> 61453</t>
  </si>
  <si>
    <t xml:space="preserve"> 63</t>
  </si>
  <si>
    <t xml:space="preserve"> 633</t>
  </si>
  <si>
    <t xml:space="preserve"> 6331</t>
  </si>
  <si>
    <t xml:space="preserve"> 63311</t>
  </si>
  <si>
    <t xml:space="preserve"> 63312</t>
  </si>
  <si>
    <t xml:space="preserve"> 6332</t>
  </si>
  <si>
    <t xml:space="preserve"> 63321</t>
  </si>
  <si>
    <t xml:space="preserve"> 63322</t>
  </si>
  <si>
    <t xml:space="preserve"> 634</t>
  </si>
  <si>
    <t xml:space="preserve"> 6342</t>
  </si>
  <si>
    <t xml:space="preserve"> 63425</t>
  </si>
  <si>
    <t xml:space="preserve"> 64</t>
  </si>
  <si>
    <t xml:space="preserve"> 641</t>
  </si>
  <si>
    <t xml:space="preserve"> 6413</t>
  </si>
  <si>
    <t xml:space="preserve"> 64131</t>
  </si>
  <si>
    <t xml:space="preserve"> 64132</t>
  </si>
  <si>
    <t xml:space="preserve"> 3</t>
  </si>
  <si>
    <t xml:space="preserve"> 31</t>
  </si>
  <si>
    <t xml:space="preserve"> 311</t>
  </si>
  <si>
    <t xml:space="preserve"> 3111</t>
  </si>
  <si>
    <t xml:space="preserve"> 312</t>
  </si>
  <si>
    <t xml:space="preserve"> 3121</t>
  </si>
  <si>
    <t xml:space="preserve"> 313</t>
  </si>
  <si>
    <t xml:space="preserve"> 3132</t>
  </si>
  <si>
    <t xml:space="preserve"> 3133</t>
  </si>
  <si>
    <t xml:space="preserve"> 32</t>
  </si>
  <si>
    <t xml:space="preserve"> 321</t>
  </si>
  <si>
    <t xml:space="preserve"> 3211</t>
  </si>
  <si>
    <t xml:space="preserve"> 3212</t>
  </si>
  <si>
    <t xml:space="preserve"> 3213</t>
  </si>
  <si>
    <t xml:space="preserve"> 3214</t>
  </si>
  <si>
    <t xml:space="preserve"> 322</t>
  </si>
  <si>
    <t xml:space="preserve"> 3221</t>
  </si>
  <si>
    <t xml:space="preserve"> 3223</t>
  </si>
  <si>
    <t xml:space="preserve"> 3224</t>
  </si>
  <si>
    <t xml:space="preserve"> 3225</t>
  </si>
  <si>
    <t xml:space="preserve"> 323</t>
  </si>
  <si>
    <t xml:space="preserve"> 3231</t>
  </si>
  <si>
    <t xml:space="preserve"> 3232</t>
  </si>
  <si>
    <t xml:space="preserve"> 3233</t>
  </si>
  <si>
    <t xml:space="preserve"> 3234</t>
  </si>
  <si>
    <t xml:space="preserve"> 3235</t>
  </si>
  <si>
    <t xml:space="preserve"> 3236</t>
  </si>
  <si>
    <t xml:space="preserve"> 3237</t>
  </si>
  <si>
    <t xml:space="preserve"> 3238</t>
  </si>
  <si>
    <t xml:space="preserve"> 3239</t>
  </si>
  <si>
    <t xml:space="preserve"> 324</t>
  </si>
  <si>
    <t xml:space="preserve"> 3241</t>
  </si>
  <si>
    <t xml:space="preserve"> 329</t>
  </si>
  <si>
    <t xml:space="preserve"> 3291</t>
  </si>
  <si>
    <t xml:space="preserve"> 3292</t>
  </si>
  <si>
    <t xml:space="preserve"> 3293</t>
  </si>
  <si>
    <t xml:space="preserve"> 3294</t>
  </si>
  <si>
    <t xml:space="preserve"> 3295</t>
  </si>
  <si>
    <t xml:space="preserve"> 3299</t>
  </si>
  <si>
    <t xml:space="preserve"> 34</t>
  </si>
  <si>
    <t xml:space="preserve"> 343</t>
  </si>
  <si>
    <t xml:space="preserve"> 3431</t>
  </si>
  <si>
    <t xml:space="preserve"> 3433</t>
  </si>
  <si>
    <t xml:space="preserve"> 35</t>
  </si>
  <si>
    <t xml:space="preserve"> 352</t>
  </si>
  <si>
    <t xml:space="preserve"> 3523</t>
  </si>
  <si>
    <t xml:space="preserve"> 37</t>
  </si>
  <si>
    <t xml:space="preserve"> 372</t>
  </si>
  <si>
    <t xml:space="preserve"> 3721</t>
  </si>
  <si>
    <t xml:space="preserve"> 3722</t>
  </si>
  <si>
    <t xml:space="preserve"> 38</t>
  </si>
  <si>
    <t xml:space="preserve"> 381</t>
  </si>
  <si>
    <t xml:space="preserve"> 3811</t>
  </si>
  <si>
    <t xml:space="preserve"> 382</t>
  </si>
  <si>
    <t xml:space="preserve"> 3821</t>
  </si>
  <si>
    <t xml:space="preserve"> 385</t>
  </si>
  <si>
    <t xml:space="preserve"> 3851</t>
  </si>
  <si>
    <t xml:space="preserve"> 386</t>
  </si>
  <si>
    <t xml:space="preserve"> 3861</t>
  </si>
  <si>
    <t xml:space="preserve"> 4</t>
  </si>
  <si>
    <t xml:space="preserve"> 41</t>
  </si>
  <si>
    <t xml:space="preserve"> 411</t>
  </si>
  <si>
    <t xml:space="preserve"> 4111</t>
  </si>
  <si>
    <t xml:space="preserve"> 42</t>
  </si>
  <si>
    <t xml:space="preserve"> 421</t>
  </si>
  <si>
    <t xml:space="preserve"> 4212</t>
  </si>
  <si>
    <t xml:space="preserve"> 4213</t>
  </si>
  <si>
    <t xml:space="preserve"> 4214</t>
  </si>
  <si>
    <t xml:space="preserve"> 422</t>
  </si>
  <si>
    <t xml:space="preserve"> 4221</t>
  </si>
  <si>
    <t xml:space="preserve"> 4222</t>
  </si>
  <si>
    <t xml:space="preserve"> 4223</t>
  </si>
  <si>
    <t xml:space="preserve"> 4227</t>
  </si>
  <si>
    <t xml:space="preserve"> 424</t>
  </si>
  <si>
    <t xml:space="preserve"> 4241</t>
  </si>
  <si>
    <t xml:space="preserve"> 426</t>
  </si>
  <si>
    <t xml:space="preserve"> 4262</t>
  </si>
  <si>
    <t xml:space="preserve"> 4263</t>
  </si>
  <si>
    <t xml:space="preserve"> 45</t>
  </si>
  <si>
    <t xml:space="preserve"> 451</t>
  </si>
  <si>
    <t xml:space="preserve"> 4511</t>
  </si>
  <si>
    <t xml:space="preserve"> 5</t>
  </si>
  <si>
    <t xml:space="preserve"> NAKNADE GRAĐANIMA I KUĆANSTVIMA IZ PRORAČ.</t>
  </si>
  <si>
    <t xml:space="preserve"> DODATNA ULAGANJA NA GRAĐEVIN. OBJEKTIMA</t>
  </si>
  <si>
    <t xml:space="preserve"> RASHODI ZA DODATNA ULAGANJA NA NEFIN. IMOVINI</t>
  </si>
  <si>
    <t xml:space="preserve"> Porez i prirez na doh. od kapitala</t>
  </si>
  <si>
    <t xml:space="preserve"> 64229</t>
  </si>
  <si>
    <t xml:space="preserve"> - prihodi od davanja na korištenje imovine</t>
  </si>
  <si>
    <t xml:space="preserve"> 6429</t>
  </si>
  <si>
    <t xml:space="preserve"> Ostali prihodi od nefinanc.imovine</t>
  </si>
  <si>
    <t xml:space="preserve"> 64299</t>
  </si>
  <si>
    <t xml:space="preserve"> - naknade za legalizaciju objekata</t>
  </si>
  <si>
    <t xml:space="preserve"> 6341</t>
  </si>
  <si>
    <t xml:space="preserve"> 63415</t>
  </si>
  <si>
    <t xml:space="preserve"> 6415</t>
  </si>
  <si>
    <t xml:space="preserve"> 64151</t>
  </si>
  <si>
    <t xml:space="preserve">  - tekuća pomoć Fonda za zaštitu okoliša </t>
  </si>
  <si>
    <t xml:space="preserve"> PRIH.OD PRODAJE ROBA TE PRUŽENIH USLUGA</t>
  </si>
  <si>
    <t xml:space="preserve"> PRIH.OD PRODAJE PROIZVED.DUGOTRAJNE IMOVINE</t>
  </si>
  <si>
    <t>Indeks
4/3</t>
  </si>
  <si>
    <t>Brojčana
oznaka</t>
  </si>
  <si>
    <t>N A Z I V</t>
  </si>
  <si>
    <t xml:space="preserve">   GRADSKO VIJEĆE, GRADONAČELNIK I GRADSKA UPRAVA</t>
  </si>
  <si>
    <t xml:space="preserve">   DJEČJI VRTIĆ HVAR</t>
  </si>
  <si>
    <t xml:space="preserve">   GRADSKA KNJIŽNICA  I ČITAONICA HVAR                     </t>
  </si>
  <si>
    <t xml:space="preserve">  Razdjel: 001</t>
  </si>
  <si>
    <t xml:space="preserve">  Glava: 00101</t>
  </si>
  <si>
    <t xml:space="preserve">  Glava: 00102</t>
  </si>
  <si>
    <t xml:space="preserve">  Glava: 00103</t>
  </si>
  <si>
    <t xml:space="preserve">  PREDSTAVNIČKA I IZVRŠNA TIJELA, GRADSKA UPRAVA
  TE PRORAČUNSKI KORISNICI</t>
  </si>
  <si>
    <t>BROJČANA OZNAKA, NAZIV I RAČUN</t>
  </si>
  <si>
    <t xml:space="preserve">   GLAVA 00101:    GRADSKO VIJEĆE, GRADONAČELNIK
                                   I GRADSKA UPRAVA</t>
  </si>
  <si>
    <t xml:space="preserve">   U K U P N O </t>
  </si>
  <si>
    <t xml:space="preserve"> PRIH.OD PROD.ROBA, PRUŽENIH USL. I DONACIJE</t>
  </si>
  <si>
    <t xml:space="preserve"> 8</t>
  </si>
  <si>
    <t xml:space="preserve"> - naknade za ostale koncesije</t>
  </si>
  <si>
    <t xml:space="preserve"> 64219</t>
  </si>
  <si>
    <t xml:space="preserve"> 3227</t>
  </si>
  <si>
    <t xml:space="preserve"> Službena, radna i zaštitna odjeća i obuća</t>
  </si>
  <si>
    <t xml:space="preserve"> IZDACI ZA DANE ZAJMOVE</t>
  </si>
  <si>
    <t xml:space="preserve">  OSTALI RASHODI</t>
  </si>
  <si>
    <t xml:space="preserve">  Održavanje-uređenje grad.groblja i mrtvačnice</t>
  </si>
  <si>
    <t>3234</t>
  </si>
  <si>
    <t xml:space="preserve">  Komunalne usluge (odvoz smeća sa Paklenih otoka)</t>
  </si>
  <si>
    <t xml:space="preserve">  - Udruga Veterana Momp "ZVIR" o.Hvar</t>
  </si>
  <si>
    <t xml:space="preserve">  - Udruga "Forske užance" Hvar</t>
  </si>
  <si>
    <t xml:space="preserve">  - Darovi djeci predškolskog uzrasta</t>
  </si>
  <si>
    <t>45</t>
  </si>
  <si>
    <t>451</t>
  </si>
  <si>
    <t xml:space="preserve">  DODATNA ULAGANJA NA GRAĐ.OBJEKTIMA</t>
  </si>
  <si>
    <t>4511</t>
  </si>
  <si>
    <t xml:space="preserve"> Program 2001:   Predškolski odgoj</t>
  </si>
  <si>
    <t xml:space="preserve"> Program 3001:   Knjižnična djelatnost</t>
  </si>
  <si>
    <t xml:space="preserve"> T.projekt T3001 02: Kupnja knjižne građe i opreme</t>
  </si>
  <si>
    <t xml:space="preserve">  Računalne usluge</t>
  </si>
  <si>
    <t>3227</t>
  </si>
  <si>
    <t>Službena, radna i zaštitna odjeća i obuća</t>
  </si>
  <si>
    <t xml:space="preserve">        POKRIĆE IZ VIŠKOVA PRETHODNIH GODINA</t>
  </si>
  <si>
    <t xml:space="preserve"> -prihodi od pozitivnih tečajnih razlika</t>
  </si>
  <si>
    <t xml:space="preserve"> 64224</t>
  </si>
  <si>
    <t xml:space="preserve"> - prihodi od zakupa stambenih objekata</t>
  </si>
  <si>
    <t xml:space="preserve"> 65149</t>
  </si>
  <si>
    <t xml:space="preserve"> - naknada za ukrcaj i iskrcaj putnika na obali</t>
  </si>
  <si>
    <t xml:space="preserve"> - prihodi od teleskopa na Fortici</t>
  </si>
  <si>
    <t xml:space="preserve"> 36</t>
  </si>
  <si>
    <t xml:space="preserve"> 366</t>
  </si>
  <si>
    <t xml:space="preserve"> POMOĆI DANE U INOZEM. I UNUTAR OPĆEG PRORAČ.</t>
  </si>
  <si>
    <t xml:space="preserve"> POMOĆI PRORAČ.KORISNICIMA DRUGIH PRORAČUNA</t>
  </si>
  <si>
    <t xml:space="preserve"> 3631</t>
  </si>
  <si>
    <t xml:space="preserve"> Tekuće pomoći unutar općeg proračuna</t>
  </si>
  <si>
    <t xml:space="preserve"> 3661</t>
  </si>
  <si>
    <t xml:space="preserve"> Tekuće pomoći korisnicima drugih proračuna</t>
  </si>
  <si>
    <t xml:space="preserve"> 3662</t>
  </si>
  <si>
    <t xml:space="preserve"> Kapitalne pomoći korisnicima drugih proračuna</t>
  </si>
  <si>
    <t xml:space="preserve"> 65148</t>
  </si>
  <si>
    <t xml:space="preserve"> - naknada za promjenu namjene poljoprivred.zemljišta</t>
  </si>
  <si>
    <t xml:space="preserve"> - prihodi od Hvarskih ljetnih priredbi</t>
  </si>
  <si>
    <t xml:space="preserve"> 4225</t>
  </si>
  <si>
    <t xml:space="preserve"> Instrumenti, uređaji i strojevi</t>
  </si>
  <si>
    <t xml:space="preserve"> Program 1001:  Javna uprava i administracija</t>
  </si>
  <si>
    <t xml:space="preserve"> Aktivnost A1001 01:  Rad gradonačelnika i gradske uprave</t>
  </si>
  <si>
    <t>3235</t>
  </si>
  <si>
    <t xml:space="preserve">  Zakupnine i najamnine</t>
  </si>
  <si>
    <t xml:space="preserve">  Članarine i norme</t>
  </si>
  <si>
    <t>4225</t>
  </si>
  <si>
    <t xml:space="preserve">  Instrumenti, uređaji i strojevi </t>
  </si>
  <si>
    <t xml:space="preserve"> GLAVA 00103:    GRADSKA KNJIŽNICA I ČITAONICA HVAR                     </t>
  </si>
  <si>
    <t xml:space="preserve">  Ured.materijal i ostali mat.rashodi</t>
  </si>
  <si>
    <t xml:space="preserve">  Održavanje nerazvrstanih cesta i dr.prometnica</t>
  </si>
  <si>
    <t xml:space="preserve">  Izgradnja lokalnih cesta i ostalih promet.objekata </t>
  </si>
  <si>
    <t xml:space="preserve">  Kapit.pomoć Komunalnom za sanac.odlagališta i gradnju rec.dvor.</t>
  </si>
  <si>
    <t xml:space="preserve">  RASHODI ZA NABAVU PROIZVOD.DUGOTRAJ.IMOVINE</t>
  </si>
  <si>
    <t xml:space="preserve">  Prostorni planovi i dr.plan.dokumenti</t>
  </si>
  <si>
    <t xml:space="preserve">  Održavanje-uređenje građevina</t>
  </si>
  <si>
    <t xml:space="preserve">  RASHODI ZA PROIZVOD.DUGOTRAJ. IMOVINU</t>
  </si>
  <si>
    <t xml:space="preserve">  Nabava rasvjet.tijela i izgradnja javne rasvjete </t>
  </si>
  <si>
    <t xml:space="preserve">  Uredski i ostali materijal </t>
  </si>
  <si>
    <t xml:space="preserve">  Ostale usluge na JP (čišćenje, pranje, uređenje i sl.) </t>
  </si>
  <si>
    <t xml:space="preserve">  Kapit.pomoć Komunalnom za kupnju opreme za čišćenje JP</t>
  </si>
  <si>
    <t>36</t>
  </si>
  <si>
    <t>366</t>
  </si>
  <si>
    <t xml:space="preserve">  POMOĆI DANE U INOZ. I UNUTAR OPĆEG PRORAČUNA</t>
  </si>
  <si>
    <t xml:space="preserve">  POMOĆI PRORAČUNSKIM KORISNICIMA DRUGIH PRORAČUNA</t>
  </si>
  <si>
    <t>3661</t>
  </si>
  <si>
    <t xml:space="preserve">  Tekuće pomoći Hitnoj medicinskoj pomoći SDŽ</t>
  </si>
  <si>
    <t xml:space="preserve">  Tekuće pomoći zdravstvenim ustanovama SDŽ</t>
  </si>
  <si>
    <t>3662</t>
  </si>
  <si>
    <t xml:space="preserve">  Kapitalne pomoći zdravstvenim ustanovama SDŽ</t>
  </si>
  <si>
    <t xml:space="preserve">  Tekuće pomoći za programske aktivnosti Muzeja HB</t>
  </si>
  <si>
    <t xml:space="preserve">  Tekuće pomoći za održavanje ljetnikovca H.Lucića</t>
  </si>
  <si>
    <t xml:space="preserve">  Kapitalna pomoć za sanaciju crkve Sv.Marak</t>
  </si>
  <si>
    <t xml:space="preserve">  Kapitalna pomoć za otkup spomeničke i arhiv.građe</t>
  </si>
  <si>
    <t xml:space="preserve">  Komunalne usluge</t>
  </si>
  <si>
    <t xml:space="preserve">  Ostale usluge - uređenje prostora</t>
  </si>
  <si>
    <t xml:space="preserve">  Dodatna ulaganja na Palači Vukašinović</t>
  </si>
  <si>
    <t xml:space="preserve">  - Udruga Hrvatski Master šef</t>
  </si>
  <si>
    <t xml:space="preserve">  Kapitalna pomoć Osnovnoj školi Hvar </t>
  </si>
  <si>
    <t>363</t>
  </si>
  <si>
    <t xml:space="preserve">  POMOĆI UNUTAR OPĆEG PRORAČUNA</t>
  </si>
  <si>
    <t>3631</t>
  </si>
  <si>
    <t xml:space="preserve">  Pomoć Gradu Vukovaru za stipendije</t>
  </si>
  <si>
    <t xml:space="preserve">  Tekuće pomoć Srednjoj školi Hvar</t>
  </si>
  <si>
    <t xml:space="preserve">  Kapitalna pomoć Srednjoj školi Hvar </t>
  </si>
  <si>
    <t xml:space="preserve"> 363</t>
  </si>
  <si>
    <t xml:space="preserve"> POMOĆI UNUTAR OPĆEG PRORAČUNA</t>
  </si>
  <si>
    <t xml:space="preserve"> Aktivnost A2001 01: Stručna, administrat. i izvršna tijela vrtića</t>
  </si>
  <si>
    <t xml:space="preserve"> Aktivnost A3001 01: Stručna i izvršna tijela knjižnice</t>
  </si>
  <si>
    <t xml:space="preserve"> 6116</t>
  </si>
  <si>
    <t xml:space="preserve"> 63414</t>
  </si>
  <si>
    <t xml:space="preserve">  - tekuća pomoć Hrvatskih voda</t>
  </si>
  <si>
    <t xml:space="preserve"> 636</t>
  </si>
  <si>
    <t xml:space="preserve"> POMOĆI PRORAČ.KORISNIC.IZ NENADLEŽ.PRORAČ.</t>
  </si>
  <si>
    <t xml:space="preserve"> 6361</t>
  </si>
  <si>
    <t xml:space="preserve"> Tekuće pomoći proračun.korisnicima iz nenadlež.proračuna</t>
  </si>
  <si>
    <t xml:space="preserve">  - tekuća pomoć Minist.obrazovanja za dj.vrtić </t>
  </si>
  <si>
    <t xml:space="preserve"> 6362</t>
  </si>
  <si>
    <t xml:space="preserve"> 63621</t>
  </si>
  <si>
    <t xml:space="preserve">  - kapitalna pomoći Minist.kulture za Grad.knjižnicu </t>
  </si>
  <si>
    <t xml:space="preserve"> - kamate na depozite po viđenju - Dj.vrtić</t>
  </si>
  <si>
    <t xml:space="preserve"> - kamate na depozite po viđenju - Grad</t>
  </si>
  <si>
    <t xml:space="preserve"> - kamate na depozite po viđenju - Knjižnica</t>
  </si>
  <si>
    <t xml:space="preserve"> - prihodi od zakupa poslovnih objekata</t>
  </si>
  <si>
    <t xml:space="preserve"> - prihodi od zakupa posl.prostora - Dj.vrtić</t>
  </si>
  <si>
    <t xml:space="preserve"> 6524</t>
  </si>
  <si>
    <t xml:space="preserve">  Doprinos za šume</t>
  </si>
  <si>
    <t xml:space="preserve"> 65241</t>
  </si>
  <si>
    <t xml:space="preserve">  - šumski doprinos</t>
  </si>
  <si>
    <t xml:space="preserve"> - sufinanciranje usluge - Dječji vrtić</t>
  </si>
  <si>
    <t xml:space="preserve"> - sufinanciranje usluge - Gradska knjižnica</t>
  </si>
  <si>
    <t xml:space="preserve"> - tekuće donacije za Dj.vrtić</t>
  </si>
  <si>
    <t xml:space="preserve"> - tekuće donacije za Grad.knjižnicu</t>
  </si>
  <si>
    <t xml:space="preserve"> - kazne za prekršaje u prometu</t>
  </si>
  <si>
    <t xml:space="preserve"> 3222</t>
  </si>
  <si>
    <t xml:space="preserve"> Materijal i sirovine</t>
  </si>
  <si>
    <t xml:space="preserve"> 3296</t>
  </si>
  <si>
    <t xml:space="preserve"> Troškovi sudskih postupaka</t>
  </si>
  <si>
    <t xml:space="preserve"> K.projekt K1001 03: Nabavka opreme za poslovanje</t>
  </si>
  <si>
    <t xml:space="preserve"> Program 1003:  Opće usluge i pričuva</t>
  </si>
  <si>
    <t xml:space="preserve"> Aktivnost A1003 01: Opće usluge i pričuva</t>
  </si>
  <si>
    <t>3238</t>
  </si>
  <si>
    <t>3296</t>
  </si>
  <si>
    <t xml:space="preserve">  Troškovi sudskih postupaka</t>
  </si>
  <si>
    <t xml:space="preserve"> Aktivnost A1004 02: Ostali financijski poslovi</t>
  </si>
  <si>
    <t xml:space="preserve"> Program 1005:  Organiziranje i provođenje zaštite i spašavanja</t>
  </si>
  <si>
    <t xml:space="preserve"> Aktivnost A1005 01: Protupožarna zaštita</t>
  </si>
  <si>
    <t xml:space="preserve"> Aktivnost A1005 02: Donacije DVD-u Hvar</t>
  </si>
  <si>
    <t xml:space="preserve"> Aktivnost A1005 03:  Sustav zaštite i spašavanja</t>
  </si>
  <si>
    <t xml:space="preserve"> Aktivnost A1005 04:  Donacije Gorskoj službi spašavanja</t>
  </si>
  <si>
    <t xml:space="preserve">  Ostale usluge (energetske usluge)</t>
  </si>
  <si>
    <t xml:space="preserve"> Aktivnost A1006 01: Održ. uredskih i poslov. objekata</t>
  </si>
  <si>
    <t xml:space="preserve">  Dodatna ulaganja na poslov.objektu Zakaštil</t>
  </si>
  <si>
    <t xml:space="preserve"> Program 1007: Poticaj razvoju poduzetništva</t>
  </si>
  <si>
    <t xml:space="preserve"> T.projekt T1007 01: Subvencije u poljoprivredi</t>
  </si>
  <si>
    <t xml:space="preserve"> Aktivnost A1008 01: Održavanje cesta i prometnica</t>
  </si>
  <si>
    <t xml:space="preserve"> Program 1009: Zaštita okoliša i gospodarenje otpadom</t>
  </si>
  <si>
    <t xml:space="preserve"> Aktivnost A1009 01: Sanacija divljih odlagališta</t>
  </si>
  <si>
    <t xml:space="preserve">  Otkup zemljišta za sanaciju odlagališta</t>
  </si>
  <si>
    <t xml:space="preserve"> Aktivnost A1009 04:  Održavanje oborinske kanalizacija</t>
  </si>
  <si>
    <t xml:space="preserve">  Kapitalna pomoć Odvodnj-Hvar za izgradnju kanalizacije</t>
  </si>
  <si>
    <t>3233</t>
  </si>
  <si>
    <t xml:space="preserve">  Poslovni objekat - sportski centar</t>
  </si>
  <si>
    <t xml:space="preserve">  Uredski materijal i ostali mat.rashodi</t>
  </si>
  <si>
    <t xml:space="preserve">  - Hvar Metropola mora</t>
  </si>
  <si>
    <t xml:space="preserve">  - Hvarska gradska glazba Hvar</t>
  </si>
  <si>
    <t xml:space="preserve">  - Ogranak matice Hrvatske Hvar</t>
  </si>
  <si>
    <t xml:space="preserve">  - Zajednica talijana G.F.Biondi Hvar</t>
  </si>
  <si>
    <t xml:space="preserve">  - Hvarsko pučko kazalište Hvar</t>
  </si>
  <si>
    <t xml:space="preserve">  - Plesni studio mladih Hvar</t>
  </si>
  <si>
    <t xml:space="preserve">  - Ostale udruge (neraspoređeno)</t>
  </si>
  <si>
    <t xml:space="preserve">  - Udruga "Perle" St.Grad</t>
  </si>
  <si>
    <t xml:space="preserve">  - Udruga dijaliz. i transplant. SDŽ Split</t>
  </si>
  <si>
    <t xml:space="preserve">  Tekuće donacija Crvenom križu GD Hvar</t>
  </si>
  <si>
    <t xml:space="preserve">  Službena putovanja</t>
  </si>
  <si>
    <t xml:space="preserve">  Stručno usavršavanje zaposlenika</t>
  </si>
  <si>
    <t xml:space="preserve">  Materijal i sirovine</t>
  </si>
  <si>
    <t xml:space="preserve">  Radna odjeća i obuća</t>
  </si>
  <si>
    <t>3231</t>
  </si>
  <si>
    <t xml:space="preserve">  Usluge telefona i pošte </t>
  </si>
  <si>
    <t xml:space="preserve">  Usluge tekućeg i investic.održavanja </t>
  </si>
  <si>
    <t xml:space="preserve">  Zdravstvene usluge </t>
  </si>
  <si>
    <t xml:space="preserve">  Računalne usluge </t>
  </si>
  <si>
    <t xml:space="preserve">  NAKNADE TROŠKOVA OSOBAMA IZVAN RAD.ODNOSA </t>
  </si>
  <si>
    <t xml:space="preserve">  Naknada troškova osobama izvan rad.odnosa </t>
  </si>
  <si>
    <t>3292</t>
  </si>
  <si>
    <t>3293</t>
  </si>
  <si>
    <t xml:space="preserve">  Reprezentacija </t>
  </si>
  <si>
    <t xml:space="preserve">  Troškovi održavanja Dječje olimpijade i programa Predškole</t>
  </si>
  <si>
    <t>34</t>
  </si>
  <si>
    <t xml:space="preserve">  Bankarske usluge i usl.plat.prometa</t>
  </si>
  <si>
    <t xml:space="preserve">  Uredska oprema i namještaj</t>
  </si>
  <si>
    <t xml:space="preserve">  NEMATERIJALNA PROIZVEDENA IMOVINA </t>
  </si>
  <si>
    <t xml:space="preserve">  Ulaganja u računalne programe </t>
  </si>
  <si>
    <t xml:space="preserve">  Članarine </t>
  </si>
  <si>
    <t xml:space="preserve">  Ostali nespomenuti rashodi poslovanja </t>
  </si>
  <si>
    <t xml:space="preserve">  Tekuće donacija u novcu</t>
  </si>
  <si>
    <t xml:space="preserve">  Umjetnička, literarna i znanstv.djela (el.zapisi) </t>
  </si>
  <si>
    <t>Indeks
5/2</t>
  </si>
  <si>
    <t>Indeks
5/4</t>
  </si>
  <si>
    <t xml:space="preserve"> POMOĆI OD IZVANPRORAČUNSKIH KORISNIKA</t>
  </si>
  <si>
    <t xml:space="preserve"> Tekuće pomoći od izvanproračunskih korisnika</t>
  </si>
  <si>
    <t xml:space="preserve"> Kapitalna pomoći od izvanproračunskih korisnika</t>
  </si>
  <si>
    <t xml:space="preserve">  - kapitalna pomoć Fonda za zaštitu okoliša </t>
  </si>
  <si>
    <t xml:space="preserve"> Kapital.pomoći proračun.korisnicima iz nenadlež.proračuna</t>
  </si>
  <si>
    <t xml:space="preserve"> 638</t>
  </si>
  <si>
    <t xml:space="preserve"> 6382</t>
  </si>
  <si>
    <t xml:space="preserve"> POMOĆI IZ DRŽ.PRORAČ.TEMELJEM PRIJENOSA EU</t>
  </si>
  <si>
    <t xml:space="preserve"> Kapit.pomoći iz držav.prorač.temeljem prijenosa iz EU</t>
  </si>
  <si>
    <t xml:space="preserve"> PRIH.OD PRODAJE NEPROIZVED. DUGUTRAJ. IMOV.</t>
  </si>
  <si>
    <t xml:space="preserve"> Članarine i norme</t>
  </si>
  <si>
    <t xml:space="preserve"> PRIMICI OD FINANC.IMOVINE I ZADUŽIVANJA</t>
  </si>
  <si>
    <t xml:space="preserve">  Oprema za ostale namjene</t>
  </si>
  <si>
    <t xml:space="preserve">  Dodatna ulaganja na Fortici, Venerandi i Galešniku</t>
  </si>
  <si>
    <t xml:space="preserve">  Poslovni objekt - srednja škola i šk.igralište</t>
  </si>
  <si>
    <t xml:space="preserve">  Dodatna ulaganja - dogradnja zgrade Dj.vrtića Hvar</t>
  </si>
  <si>
    <t xml:space="preserve"> POMOĆI IZ DRUGIH PRORAČUNA</t>
  </si>
  <si>
    <t xml:space="preserve"> 3432</t>
  </si>
  <si>
    <t xml:space="preserve"> Negativne tečajne razlike</t>
  </si>
  <si>
    <t xml:space="preserve"> 43</t>
  </si>
  <si>
    <t xml:space="preserve"> PLEMEN.METALI I OSTALE POHRANJENE VRIJED.</t>
  </si>
  <si>
    <t xml:space="preserve"> 4312</t>
  </si>
  <si>
    <t xml:space="preserve"> Pohranjene knjige, umjet.dijela i slične vrijednosti</t>
  </si>
  <si>
    <t xml:space="preserve"> 61454</t>
  </si>
  <si>
    <t xml:space="preserve"> - porez na tvrtku reklamu</t>
  </si>
  <si>
    <t>3432</t>
  </si>
  <si>
    <t xml:space="preserve">  Negativne tečajne razlike</t>
  </si>
  <si>
    <t xml:space="preserve"> K.Projekt K1006 03: Adaptacija i uređenje vile Gazzari</t>
  </si>
  <si>
    <t xml:space="preserve">  Dodatna ulaganja na poslov.objektu vila Gazzari</t>
  </si>
  <si>
    <t xml:space="preserve">  Dodatna ulaganja na poslov.objektu Dolac (Konzum)</t>
  </si>
  <si>
    <t xml:space="preserve"> Aktivnost A1007 02: Donacije Udruženju obrtnika o.Hvara</t>
  </si>
  <si>
    <t>38</t>
  </si>
  <si>
    <t>381</t>
  </si>
  <si>
    <t>3811</t>
  </si>
  <si>
    <t xml:space="preserve">  Tekuće donacije Udruženju obrtnika o.Hvara</t>
  </si>
  <si>
    <t xml:space="preserve">  Intelektualne i osobne usluge - projekti uređenja</t>
  </si>
  <si>
    <t xml:space="preserve">  Dodatna ulaganja na nogomet.igralištu K.Luka</t>
  </si>
  <si>
    <t xml:space="preserve">  - Savez "Platforma" Hvar</t>
  </si>
  <si>
    <t xml:space="preserve">  - Klapa Galešnik Hvar</t>
  </si>
  <si>
    <t xml:space="preserve">  - Klapa Bodulke Hvar</t>
  </si>
  <si>
    <t xml:space="preserve">  - Pjevačko društvo Hvar</t>
  </si>
  <si>
    <t xml:space="preserve">  - VGO "Primanota" Hvar</t>
  </si>
  <si>
    <t xml:space="preserve">  - Udruga kriva maslina Brusje</t>
  </si>
  <si>
    <t xml:space="preserve">  - Udruga kuhara Hvar</t>
  </si>
  <si>
    <t xml:space="preserve">  - Udruga proizvođača ljek.i aromat.bilja "HERBAE" Hvar</t>
  </si>
  <si>
    <t xml:space="preserve">  RASHODI ZA POHRANJENE VRIJEDNOSTI</t>
  </si>
  <si>
    <t xml:space="preserve">  PLEMENITI METALI I OSTALE POHRANJENE VRIJEDNOSTI</t>
  </si>
  <si>
    <t xml:space="preserve">  Pohranjene knjige, umjet.djela i ostale vrijednosti</t>
  </si>
  <si>
    <t>RASPOLOŽIVA SREDSTVA IZ PRETHODNIH GODINA</t>
  </si>
  <si>
    <t>Prihodi poslovanja</t>
  </si>
  <si>
    <t>Prihodi od prodaje nefinancijske imovine</t>
  </si>
  <si>
    <t>U K U P N O   P R I H O D I</t>
  </si>
  <si>
    <t>Rashodi poslovanja</t>
  </si>
  <si>
    <t>Rashodi za nabavu nefinancijske imovine</t>
  </si>
  <si>
    <t>U K U P N O    R A S H O D I</t>
  </si>
  <si>
    <t>RAZLIKA  -  VIŠAK / MANJAK</t>
  </si>
  <si>
    <t>Dio viška koji se raspoređuje u razdoblju</t>
  </si>
  <si>
    <t>Primici od financijske imovine i zaduživanja</t>
  </si>
  <si>
    <t>Izdaci za financijsku imovinu im otplate zajmova</t>
  </si>
  <si>
    <t>NETO FINANCIRANJE</t>
  </si>
  <si>
    <t xml:space="preserve">        Višak/manjak + raspoloživa sred.prethod.godina</t>
  </si>
  <si>
    <t>Račun</t>
  </si>
  <si>
    <t xml:space="preserve"> IZNOS NETO FINANCIRANJA</t>
  </si>
  <si>
    <t>Ukupan donos viška/manjka predhod.godina</t>
  </si>
  <si>
    <t>Indeks
6/3</t>
  </si>
  <si>
    <t>Indeks
6/5</t>
  </si>
  <si>
    <t xml:space="preserve">Izvori ID </t>
  </si>
  <si>
    <t>Opis (naziv)</t>
  </si>
  <si>
    <t>11</t>
  </si>
  <si>
    <t>Opći prihodi i primici</t>
  </si>
  <si>
    <t>Vlastiti prihodi</t>
  </si>
  <si>
    <t>31</t>
  </si>
  <si>
    <t>Prihodi za posebne namjene</t>
  </si>
  <si>
    <t>Pomoći</t>
  </si>
  <si>
    <t>51</t>
  </si>
  <si>
    <t>Donacije</t>
  </si>
  <si>
    <t>61</t>
  </si>
  <si>
    <t>Prih.od.nefinanc.imovine i nak.štete od osiguranja</t>
  </si>
  <si>
    <t xml:space="preserve"> U K U P N O   P R I H O D I </t>
  </si>
  <si>
    <t xml:space="preserve"> U K U P N O   R A S H O D I </t>
  </si>
  <si>
    <t>01</t>
  </si>
  <si>
    <t>Opće javne usluge</t>
  </si>
  <si>
    <t>011</t>
  </si>
  <si>
    <t>Izvršna i zakonodavna tijela, financ. i fisk.poslovi</t>
  </si>
  <si>
    <t>013</t>
  </si>
  <si>
    <t>Opće usluge</t>
  </si>
  <si>
    <t>018</t>
  </si>
  <si>
    <t>Prijenosi općeg karaktera</t>
  </si>
  <si>
    <t>03</t>
  </si>
  <si>
    <t>Javni red i sigurnost</t>
  </si>
  <si>
    <t>031</t>
  </si>
  <si>
    <t>Usluge policije</t>
  </si>
  <si>
    <t>032</t>
  </si>
  <si>
    <t>Usluge protupožarne zaštite</t>
  </si>
  <si>
    <t>036</t>
  </si>
  <si>
    <t>Rash.za jav.red i sigurnost koji nisu drugdje svrstani</t>
  </si>
  <si>
    <t>04</t>
  </si>
  <si>
    <t>Ekonomski poslovi</t>
  </si>
  <si>
    <t>045</t>
  </si>
  <si>
    <t>Promet</t>
  </si>
  <si>
    <t>047</t>
  </si>
  <si>
    <t>Ostale industrije</t>
  </si>
  <si>
    <t>05</t>
  </si>
  <si>
    <t>Zaštita okoliša</t>
  </si>
  <si>
    <t>051</t>
  </si>
  <si>
    <t>Gospodarenje otpadom</t>
  </si>
  <si>
    <t>052</t>
  </si>
  <si>
    <t>Gospodarenje otpadnim vodama</t>
  </si>
  <si>
    <t>06</t>
  </si>
  <si>
    <t>Usluge unapređenja stanovanja i zajednice</t>
  </si>
  <si>
    <t>062</t>
  </si>
  <si>
    <t>Razvoj zajednice</t>
  </si>
  <si>
    <t>063</t>
  </si>
  <si>
    <t>Opskrba vodom</t>
  </si>
  <si>
    <t>064</t>
  </si>
  <si>
    <t>Ulična rasvjeta</t>
  </si>
  <si>
    <t>066</t>
  </si>
  <si>
    <t>Rashodi stanovanja i dr.komun.pogodnosti</t>
  </si>
  <si>
    <t>07</t>
  </si>
  <si>
    <t>Zdravstvo</t>
  </si>
  <si>
    <t>072</t>
  </si>
  <si>
    <t>Službe za vanjske pacijente</t>
  </si>
  <si>
    <t>08</t>
  </si>
  <si>
    <t>Rekreacija, kultura i religija</t>
  </si>
  <si>
    <t>082</t>
  </si>
  <si>
    <t>Službe kulture</t>
  </si>
  <si>
    <t>084</t>
  </si>
  <si>
    <t>Religijske i druge službe zajednice</t>
  </si>
  <si>
    <t>09</t>
  </si>
  <si>
    <t>Obrazovanje</t>
  </si>
  <si>
    <t>091</t>
  </si>
  <si>
    <t>Predškolsko i osnovno obrazovanje</t>
  </si>
  <si>
    <t>092</t>
  </si>
  <si>
    <t>Srednjoškolsko obrazovanje</t>
  </si>
  <si>
    <t>10</t>
  </si>
  <si>
    <t>Socijalna zaštita</t>
  </si>
  <si>
    <t>101</t>
  </si>
  <si>
    <t>Bolest i invaliditet</t>
  </si>
  <si>
    <t>104</t>
  </si>
  <si>
    <t>Obitelj i djeca</t>
  </si>
  <si>
    <t>106</t>
  </si>
  <si>
    <t>Stanovanje</t>
  </si>
  <si>
    <t>107</t>
  </si>
  <si>
    <t>Socijalna pomoć stanovništvu (nije u redov.progr.)</t>
  </si>
  <si>
    <t>109</t>
  </si>
  <si>
    <t>Aktivnosi soc.zaštite koje nisu drugdje svrstani</t>
  </si>
  <si>
    <t>081</t>
  </si>
  <si>
    <t>Službe rekreacije i sporta</t>
  </si>
  <si>
    <t>042</t>
  </si>
  <si>
    <t>Poljoprivreda, šumarstvo i ribarstvo</t>
  </si>
  <si>
    <t>102</t>
  </si>
  <si>
    <t>Starost</t>
  </si>
  <si>
    <t>Tablica 1.  OPĆI DIO PRORAČUNA</t>
  </si>
  <si>
    <t>O P I S  (naziv)</t>
  </si>
  <si>
    <t>O P I S</t>
  </si>
  <si>
    <t>Izvori 11 - Opći prihodi i primici</t>
  </si>
  <si>
    <t xml:space="preserve"> Glava 00102 - Izvori 11 (opći prihodi i primici)</t>
  </si>
  <si>
    <t xml:space="preserve"> Glava 00103 - Izvori 11 (opći prihodi i primici)</t>
  </si>
  <si>
    <t xml:space="preserve"> Glava 00101 - Izvori 11 (opći prihodi i primici)</t>
  </si>
  <si>
    <t xml:space="preserve">  - tekuća pomoć HZZ-a za jav.radove </t>
  </si>
  <si>
    <t>Tablica 2.  Opći dio - PRIHODI PO EKONOMSKOJ KLASIFIKACIJI</t>
  </si>
  <si>
    <t>Tablica 3.  Opći dio - RASHODI PO EKONOMSKOJ KLASIFIKACIJI</t>
  </si>
  <si>
    <t>Tablica 4.  Opći dio - PRIHODI PREMA IZVORIMA FINANCIRANJA</t>
  </si>
  <si>
    <t>Tablica 5.  Opći dio - RASHODI PREMA IZVORIMA FINANCIRANJA</t>
  </si>
  <si>
    <t>Tablica 6.  Opći dio - RASHODI PREMA FUNCIJSKOJ KLASIFIKACIJI</t>
  </si>
  <si>
    <t>Br.
oznaka</t>
  </si>
  <si>
    <t>Tablica 7.  Opći dio -  RAČUN FINANCIRANJA PREMA EKONOMSKOJ KLASIFIKACIJI</t>
  </si>
  <si>
    <t xml:space="preserve"> Tablica 8.  Opći dio - RAČUN FINANCIRANJA - ANALITIČKI PRIKAZ</t>
  </si>
  <si>
    <t xml:space="preserve"> Tablica 9.  Opći dio - RAČUN FINANCIRANJA PREMA IZVORIMA FINANCIRANJA</t>
  </si>
  <si>
    <r>
      <rPr>
        <sz val="18"/>
        <rFont val="Arial"/>
        <family val="2"/>
      </rPr>
      <t>Tablica 10. Posebni dio -</t>
    </r>
    <r>
      <rPr>
        <sz val="18"/>
        <rFont val="Algerian"/>
        <family val="5"/>
      </rPr>
      <t xml:space="preserve"> IZVRŠENJE PO ORGANIZACIJSKOJ KLASIFIKACIJI</t>
    </r>
  </si>
  <si>
    <r>
      <rPr>
        <sz val="14"/>
        <rFont val="Arial"/>
        <family val="2"/>
      </rPr>
      <t xml:space="preserve">Tablica 11. Posebni dio </t>
    </r>
    <r>
      <rPr>
        <sz val="14"/>
        <rFont val="Algerian"/>
        <family val="5"/>
      </rPr>
      <t xml:space="preserve">- IZVRŠENJE PO PROGRAMSKOJ KLASIFIKACIJI </t>
    </r>
  </si>
  <si>
    <t xml:space="preserve">  - tekuća pomoć HZZ-a za dj.vrtić </t>
  </si>
  <si>
    <t xml:space="preserve">  - tekuća pomoć Lučke uprave</t>
  </si>
  <si>
    <t xml:space="preserve"> 3632</t>
  </si>
  <si>
    <t xml:space="preserve"> Kapitalne pomoći unutar općeg proračuna</t>
  </si>
  <si>
    <t xml:space="preserve"> 383</t>
  </si>
  <si>
    <t xml:space="preserve"> KAZNE, PENALI I NAKNADE ŠTETE</t>
  </si>
  <si>
    <t xml:space="preserve"> 3831</t>
  </si>
  <si>
    <t xml:space="preserve"> Naknade štete pravnim i fizičkim osobama</t>
  </si>
  <si>
    <t xml:space="preserve"> 65267</t>
  </si>
  <si>
    <t xml:space="preserve"> 65269</t>
  </si>
  <si>
    <t xml:space="preserve"> - ostali prihodi - Dječji vrtić</t>
  </si>
  <si>
    <t xml:space="preserve"> 66313</t>
  </si>
  <si>
    <t xml:space="preserve"> - tekuće donacije trgovačkih društava</t>
  </si>
  <si>
    <t xml:space="preserve"> 631</t>
  </si>
  <si>
    <t xml:space="preserve"> POMOĆI INOZEMNIH VLADA</t>
  </si>
  <si>
    <t xml:space="preserve"> Tekuće pomoći Inozemnih vlada</t>
  </si>
  <si>
    <t xml:space="preserve"> Prihodi od pozit. teč. razlika i razlika zbog primjene val. klauz.</t>
  </si>
  <si>
    <t xml:space="preserve"> 6419</t>
  </si>
  <si>
    <t xml:space="preserve"> 64199</t>
  </si>
  <si>
    <t xml:space="preserve"> Ostali prihodi od financijske imovine</t>
  </si>
  <si>
    <t xml:space="preserve"> -ostali prihodi od financijske imovine - Knjižnica</t>
  </si>
  <si>
    <t xml:space="preserve"> 3434</t>
  </si>
  <si>
    <t xml:space="preserve"> Ostali nesp. fin.rashodi</t>
  </si>
  <si>
    <t>096</t>
  </si>
  <si>
    <t>Dodatno usluge u obrazovanju</t>
  </si>
  <si>
    <t xml:space="preserve"> Aktivnost A1001 02: Rad gradskog vijeća
                                          i radnih tijela GV</t>
  </si>
  <si>
    <t xml:space="preserve"> Program 1011: Prostorno uređenje i unapređenje stanovanja</t>
  </si>
  <si>
    <t xml:space="preserve"> Aktivnost A1011 01: Geodetsko-katastarski poslovi</t>
  </si>
  <si>
    <t xml:space="preserve"> K.projekt K1011 02:  Planovi i projekti prostornog uređenja</t>
  </si>
  <si>
    <t xml:space="preserve"> Program 1010: Projekti strateškog razvoja i EU fondova</t>
  </si>
  <si>
    <t xml:space="preserve">  RASHODI ZA PR. DUGOTRAJNU IMOVINU</t>
  </si>
  <si>
    <t>426</t>
  </si>
  <si>
    <t xml:space="preserve">  NEMATERIJANA PROIZVEDENA IMOVINA</t>
  </si>
  <si>
    <t xml:space="preserve">  Razvojna strategija turizma</t>
  </si>
  <si>
    <t xml:space="preserve">  Studija razvoja prema energetskoj tranziciji</t>
  </si>
  <si>
    <t xml:space="preserve"> K.projekt K1011 03:  Kupnja nekretnina za opće namjene
                                          i prava prvokupa</t>
  </si>
  <si>
    <t xml:space="preserve">  Otkup zemljišta </t>
  </si>
  <si>
    <t xml:space="preserve">  Ostali građevinski objekti </t>
  </si>
  <si>
    <t xml:space="preserve"> Program 1012:  Razvoj i upravljanje sustavom vodoopskrbe</t>
  </si>
  <si>
    <t xml:space="preserve"> T.projekt T1012 01: Pomoć Hvarskom vodovodu za
                                    izgradnju vodovodne mreže</t>
  </si>
  <si>
    <t xml:space="preserve"> Program 1013:  Izgradnja i održavanje javne rasvjete</t>
  </si>
  <si>
    <t xml:space="preserve"> Aktivnost A1013 01:  Održavanje javne rasvjete i troš.energije</t>
  </si>
  <si>
    <t xml:space="preserve"> Aktivnost A1014 01: Čišćenje i održavanje javnih površina                        </t>
  </si>
  <si>
    <t xml:space="preserve"> K.prijekt K1014 03:  Izgradnja javnih površina</t>
  </si>
  <si>
    <t xml:space="preserve"> Program 1015:  Izgradnja i održavanje gradskog groblja</t>
  </si>
  <si>
    <t xml:space="preserve"> K.projekt K1015 01: Kupnja zemljišta za novo groblje </t>
  </si>
  <si>
    <t xml:space="preserve"> K.prijekt K1015 02:  Izgradnja gradskog groblja</t>
  </si>
  <si>
    <t xml:space="preserve"> Aktivnost A1015 03:  Održavanje grad.groblja i mrtvačnice                        </t>
  </si>
  <si>
    <t xml:space="preserve"> Program 1016:  Održavanje i gospodarenje obalnim pojasom</t>
  </si>
  <si>
    <t xml:space="preserve"> Aktivnost A1016 01: Održavanje obale i obalnog pojasa                        </t>
  </si>
  <si>
    <t xml:space="preserve"> Aktivnost A1016 02: Gospodarenje i čišćenje obale
                                          i obalnog pojasa                        </t>
  </si>
  <si>
    <t xml:space="preserve"> K.prijekt K1016 03:  Izgradnja lučice Križna Luka</t>
  </si>
  <si>
    <t xml:space="preserve">  Ostali građevinski objekti - luke</t>
  </si>
  <si>
    <t xml:space="preserve"> Program 1017: Zaštita, očuvanje i unapređenje zdravlja</t>
  </si>
  <si>
    <t xml:space="preserve"> Aktivnost A1017 01: Pomoć Hitnoj medicinskoj pomoći SDŽ</t>
  </si>
  <si>
    <t xml:space="preserve"> Aktivnost A1017 02: Pomoći ostalim zdravstvenim ustanovama SDŽ</t>
  </si>
  <si>
    <t xml:space="preserve"> K.prijekt K1017 03:  Izgradnja zdravstvenog centra</t>
  </si>
  <si>
    <t xml:space="preserve">  Poslovni objekt - zdravstveni centar</t>
  </si>
  <si>
    <t xml:space="preserve"> Program 1018: Razvoj sporta i rekreacije</t>
  </si>
  <si>
    <t xml:space="preserve"> Aktivnost A1018 01: Održavanje sportskih terena</t>
  </si>
  <si>
    <t xml:space="preserve"> K.projekt K1018 03:  Izgradnja sportskog centra</t>
  </si>
  <si>
    <t xml:space="preserve"> K.prijekt K1018 04:  Izgradnja sportsko-rekreacijskih terena</t>
  </si>
  <si>
    <t xml:space="preserve"> K.projekt K1018 05:  Dodatno ulaganje u nog.igralište K.Luka</t>
  </si>
  <si>
    <t xml:space="preserve"> Program 1019: Promicanje kulture</t>
  </si>
  <si>
    <t xml:space="preserve"> Aktivnost A1019 01: Hvarske ljetne priredbe</t>
  </si>
  <si>
    <t xml:space="preserve"> Aktivnost A1019 03: Donacije udrugama u kulturi</t>
  </si>
  <si>
    <t xml:space="preserve"> Aktivnost A1019 04: Pomoć Muzeju Hvarske baštine</t>
  </si>
  <si>
    <t xml:space="preserve"> Aktivnost A1019 05: Održavanje spomenika kulture</t>
  </si>
  <si>
    <t xml:space="preserve"> K.projekt K1019 06: Dodatna ulaganja na zgradi Arsenal s Fontikom</t>
  </si>
  <si>
    <t xml:space="preserve"> K.projekt K1019 07: Opremanje spomenika kulture</t>
  </si>
  <si>
    <t xml:space="preserve"> K.projekt K1019 08: Dodatna ulaganja na Palači Vukašinović</t>
  </si>
  <si>
    <t xml:space="preserve"> K.projekt K1019 09: HVAR - Tvrđava kulture</t>
  </si>
  <si>
    <t xml:space="preserve">  Dodatna ulaganja na gradskoj Loggi</t>
  </si>
  <si>
    <t xml:space="preserve"> Program 1020: Potpore vjerskim zajednicama</t>
  </si>
  <si>
    <t xml:space="preserve"> Aktivnost A1020 01: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</si>
  <si>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</si>
  <si>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</si>
  <si>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civilnog društva</t>
  </si>
  <si>
    <t xml:space="preserve"> Program 1022: Osnovno i srednjoškolsko obrazovanje</t>
  </si>
  <si>
    <t xml:space="preserve"> Aktivnost A1022 01: Pomoći osnovnim školama</t>
  </si>
  <si>
    <t xml:space="preserve"> K.Projekt K1022 03:  Izgradnja srednje škole i šk.igrališta</t>
  </si>
  <si>
    <t xml:space="preserve"> Program 1023: Socijalna skrb </t>
  </si>
  <si>
    <t xml:space="preserve"> Aktivnost A1023 01: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</si>
  <si>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</si>
  <si>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</si>
  <si>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04: Pomoć udrugama invalid. i hendikep.osoba</t>
  </si>
  <si>
    <t xml:space="preserve"> Aktivnost A1023 05:  Pomoć za podmirenje troš. stanovanja</t>
  </si>
  <si>
    <t xml:space="preserve"> Aktivnost A1023 06:  Pomoć Crvenom križu GD Hvar</t>
  </si>
  <si>
    <t xml:space="preserve"> K.projekt K1023 07: Izgradnja doma za starije</t>
  </si>
  <si>
    <t xml:space="preserve">  Intelektualne i osobne usluge ( projekt uređenja i sl.)</t>
  </si>
  <si>
    <t xml:space="preserve">  Ostale usluge ( uređenja </t>
  </si>
  <si>
    <t xml:space="preserve"> T.projekt T2001 03: Uređenje dječjeg vrtića</t>
  </si>
  <si>
    <t>383</t>
  </si>
  <si>
    <t>3831</t>
  </si>
  <si>
    <t xml:space="preserve">  KAZNE, PENALI I NAKNADE ŠTETE</t>
  </si>
  <si>
    <t xml:space="preserve">  Naknade za štete pravnim i fizičkim osobama</t>
  </si>
  <si>
    <t xml:space="preserve">  Ostali materijal ( kante za otpad)</t>
  </si>
  <si>
    <t xml:space="preserve">  Tekuća pomoć Osnovnoj školi Hvar </t>
  </si>
  <si>
    <t>3632</t>
  </si>
  <si>
    <t xml:space="preserve">  Turistička zajednica Grada Hvara - tekuća donacija</t>
  </si>
  <si>
    <t xml:space="preserve">  - Klapa "Pharia"</t>
  </si>
  <si>
    <t>4223</t>
  </si>
  <si>
    <t xml:space="preserve">  Oprema za grijanje, ventilaciju i hlađenje</t>
  </si>
  <si>
    <t xml:space="preserve">  Sportsko rek. Tereni na JP</t>
  </si>
  <si>
    <t xml:space="preserve">  Ostali neps. fin.rashodi</t>
  </si>
  <si>
    <t xml:space="preserve"> 6311</t>
  </si>
  <si>
    <t xml:space="preserve"> 63111</t>
  </si>
  <si>
    <t xml:space="preserve"> Tekuće pomoći pokrajine Veneto (italija)</t>
  </si>
  <si>
    <t xml:space="preserve"> 6414</t>
  </si>
  <si>
    <t xml:space="preserve"> Prihodi od zateznih kamata</t>
  </si>
  <si>
    <t xml:space="preserve"> 64143</t>
  </si>
  <si>
    <t xml:space="preserve"> -zatezne kamate iz obveznih odnosa i dr.</t>
  </si>
  <si>
    <t xml:space="preserve"> - naknada za obavljanje pokretne prodaje</t>
  </si>
  <si>
    <t xml:space="preserve"> - ostali prihodi </t>
  </si>
  <si>
    <t xml:space="preserve"> - prihodi od ostalih manifestacija</t>
  </si>
  <si>
    <t xml:space="preserve"> 66323</t>
  </si>
  <si>
    <t xml:space="preserve"> - kapitalne donacije trgovačkih društava</t>
  </si>
  <si>
    <t xml:space="preserve"> U K U P N O   P R I H O D I  ( 6 + 7  +8 )</t>
  </si>
  <si>
    <t xml:space="preserve"> 4226</t>
  </si>
  <si>
    <t xml:space="preserve"> Sportska i glazbena  oprema</t>
  </si>
  <si>
    <t xml:space="preserve"> Ostale nespomenute izložbene vrijednosti</t>
  </si>
  <si>
    <t>431</t>
  </si>
  <si>
    <t xml:space="preserve"> 423</t>
  </si>
  <si>
    <t xml:space="preserve"> PRIJEVOZNA SREDSTVA</t>
  </si>
  <si>
    <t xml:space="preserve"> 4233</t>
  </si>
  <si>
    <t xml:space="preserve"> Plovila</t>
  </si>
  <si>
    <t xml:space="preserve"> 4244</t>
  </si>
  <si>
    <t xml:space="preserve"> - prih. na temelju naknade štete od osiguranja- </t>
  </si>
  <si>
    <t xml:space="preserve"> Porez i prirez utvrđen u postupku nadzora prošle godine</t>
  </si>
  <si>
    <t xml:space="preserve"> Izvor 11 (opći prihodi i primici)</t>
  </si>
  <si>
    <t xml:space="preserve"> Izvor 21 (vlastiti prihodi)</t>
  </si>
  <si>
    <t xml:space="preserve"> Izvor 31 (prihodi za posebne namjene)</t>
  </si>
  <si>
    <t xml:space="preserve"> Izvor 41 (pomoći)</t>
  </si>
  <si>
    <t xml:space="preserve"> Izvor 51 (donacije)</t>
  </si>
  <si>
    <t>Izvor 61 (prihodi od nefinanc.imovine)</t>
  </si>
  <si>
    <t xml:space="preserve"> Ukupni izvori Aktivnost A1001 02</t>
  </si>
  <si>
    <t xml:space="preserve"> Ukupni izvori Aktivnost A1001 01</t>
  </si>
  <si>
    <t>423</t>
  </si>
  <si>
    <t>4233</t>
  </si>
  <si>
    <t xml:space="preserve">  Plovila - brod CABIN</t>
  </si>
  <si>
    <t xml:space="preserve"> Ukupni izvori Aktivnost A1002 01</t>
  </si>
  <si>
    <t xml:space="preserve"> Ukupni izvori Aktivnost A1003 01</t>
  </si>
  <si>
    <t xml:space="preserve"> Ukupni izvori Aktivnost A1004 02</t>
  </si>
  <si>
    <t xml:space="preserve"> Ukupni izvori Aktivnost A1005 01</t>
  </si>
  <si>
    <t xml:space="preserve"> Ukupni izvori Aktivnost A1005 02</t>
  </si>
  <si>
    <t xml:space="preserve"> Ukupni izvori Aktivnost A1005 03</t>
  </si>
  <si>
    <t xml:space="preserve"> Ukupni izvori Aktivnost A1005 04</t>
  </si>
  <si>
    <t xml:space="preserve"> Ukupni izvori Aktivnost A1005 05</t>
  </si>
  <si>
    <t xml:space="preserve"> Ukupni izvori Aktivnost A1006 01</t>
  </si>
  <si>
    <t xml:space="preserve"> Ukupni izvori K.projekt K1006 03</t>
  </si>
  <si>
    <t xml:space="preserve"> Ukupni izvori K.projekt  K1006 04</t>
  </si>
  <si>
    <t xml:space="preserve"> Ukupni izvori T.projekt T1007 01</t>
  </si>
  <si>
    <t xml:space="preserve"> Ukupni izvori Aktivnost A1008 01</t>
  </si>
  <si>
    <t xml:space="preserve"> Ukupni izvori K.projekt  K1008 02</t>
  </si>
  <si>
    <t xml:space="preserve"> Ukupni izvori K.projekt  K1008 03</t>
  </si>
  <si>
    <t xml:space="preserve"> Ukupni izvori Aktivnost A1009 01</t>
  </si>
  <si>
    <t xml:space="preserve"> Ukupni izvori T.projekt T1009 02</t>
  </si>
  <si>
    <t xml:space="preserve"> Ukupni izvori K.projekt  K1009 03</t>
  </si>
  <si>
    <t xml:space="preserve"> Ukupni izvori Aktivnost A1009 04</t>
  </si>
  <si>
    <t xml:space="preserve"> Ukupni izvori T.projekt T1009 05</t>
  </si>
  <si>
    <t xml:space="preserve"> T.projekt T1009 05: Pomoć Odvodnji-Hvar za izgradnju
                                        fekalne kanalizacije</t>
  </si>
  <si>
    <t xml:space="preserve"> K.projekt K1009 06: Izgradnja oborinske odvodnje</t>
  </si>
  <si>
    <t xml:space="preserve"> Ukupni izvori K.projekt  K1009 06</t>
  </si>
  <si>
    <t xml:space="preserve">  Ostali građ.objekti- oborinska odvodnja</t>
  </si>
  <si>
    <t xml:space="preserve"> Aktivnost A1009 07:  Nabava materijala i edukacija građana za 
                                           odvajanje otpada</t>
  </si>
  <si>
    <t xml:space="preserve"> Ukupni izvori K.projekt  K1010 01</t>
  </si>
  <si>
    <t xml:space="preserve"> Ukupni izvori Aktivnost A1011 01</t>
  </si>
  <si>
    <t xml:space="preserve"> Ukupni izvori K.projekt  K1011 03</t>
  </si>
  <si>
    <t xml:space="preserve"> K.projekt K1011 04: Kupnja nekretnina na Trgu 
                                          arka Miličića- tržnica</t>
  </si>
  <si>
    <t xml:space="preserve"> Ukupni izvori K.projekt  K1011 04</t>
  </si>
  <si>
    <t xml:space="preserve"> Aktivnost A1011 05: Uređenje Etno-eko sela</t>
  </si>
  <si>
    <t xml:space="preserve"> Ukupni izvori Aktivnost A1011 05</t>
  </si>
  <si>
    <t xml:space="preserve"> Aktivnost A1011 06:  Izgradnja nove benzinske postaje                                          </t>
  </si>
  <si>
    <t xml:space="preserve"> Ukupni izvori Akrivnost  A1011 06</t>
  </si>
  <si>
    <t xml:space="preserve"> Ukupni izvori T.projekt T1012 01</t>
  </si>
  <si>
    <t xml:space="preserve"> Ukupni izvori Akrivnost  A1013 01</t>
  </si>
  <si>
    <t xml:space="preserve"> Ukupni izvori K.projekt  K1013 02</t>
  </si>
  <si>
    <t xml:space="preserve"> Ukupni izvori Akrivnost  A1014 01</t>
  </si>
  <si>
    <t xml:space="preserve"> Ukupni izvori K.projekt  K1014 03</t>
  </si>
  <si>
    <t xml:space="preserve"> Ukupni izvori K.projekt  K1014 04</t>
  </si>
  <si>
    <t xml:space="preserve"> K.prijekt K1014 05:  Izgradnja i implementacija IP mreže </t>
  </si>
  <si>
    <t xml:space="preserve"> Ukupni izvori K.projekt  K1014 05</t>
  </si>
  <si>
    <t xml:space="preserve"> K.prijekt K1014 04:  Uređenje Trga Sv. Stjepana</t>
  </si>
  <si>
    <t xml:space="preserve"> Ukupni izvori K.projekt  K1015 01</t>
  </si>
  <si>
    <t xml:space="preserve"> Ukupni izvori K.projekt  K1015 02</t>
  </si>
  <si>
    <t xml:space="preserve"> Ukupni izvori Aktivnost A1015 03</t>
  </si>
  <si>
    <t xml:space="preserve"> Ukupni izvori Aktivnost A1016 01</t>
  </si>
  <si>
    <t xml:space="preserve"> Ukupni izvori Aktivnost A1016 02</t>
  </si>
  <si>
    <t xml:space="preserve"> Ukupni izvori K.projekt  K1016 03</t>
  </si>
  <si>
    <t xml:space="preserve"> Ukupni izvori Aktivnost A1017 01</t>
  </si>
  <si>
    <t xml:space="preserve"> Ukupni izvori Aktivnost A1017 02</t>
  </si>
  <si>
    <t xml:space="preserve"> Ukupni izvori K.projekt  K1017 03</t>
  </si>
  <si>
    <t xml:space="preserve"> Ukupni izvori Aktivnost A1018 01</t>
  </si>
  <si>
    <t xml:space="preserve"> Ukupni izvori Aktivnost A1018 02</t>
  </si>
  <si>
    <t xml:space="preserve"> Ukupni izvori K.projekt  K1018 03</t>
  </si>
  <si>
    <t xml:space="preserve"> Ukupni izvori K.projekt  K1018 04</t>
  </si>
  <si>
    <t xml:space="preserve"> Ukupni izvori K.projekt  K1018 05</t>
  </si>
  <si>
    <t xml:space="preserve"> Ukupni izvori Aktivnost A1019 01</t>
  </si>
  <si>
    <t xml:space="preserve">  Usluga telefona, pošte i prijevoza</t>
  </si>
  <si>
    <t xml:space="preserve"> Ukupni izvori Aktivnost A1019 02</t>
  </si>
  <si>
    <t xml:space="preserve"> Aktivnost A1019 02: Dani  hvarskog kazalište</t>
  </si>
  <si>
    <t xml:space="preserve"> Ukupni izvori Aktivnost A1019 03</t>
  </si>
  <si>
    <t xml:space="preserve">  - Glazbeni studio Hvar</t>
  </si>
  <si>
    <t xml:space="preserve"> Ukupni izvori Aktivnost A1019 04</t>
  </si>
  <si>
    <t xml:space="preserve"> Ukupni izvori Aktivnost A1019 05</t>
  </si>
  <si>
    <t xml:space="preserve"> Ukupni izvori K.projekt  K1019 06</t>
  </si>
  <si>
    <t xml:space="preserve"> Ukupni izvori K.projekt  K1019 07</t>
  </si>
  <si>
    <t xml:space="preserve"> Ukupni izvori K.projekt  K1019 08</t>
  </si>
  <si>
    <t xml:space="preserve"> Ukupni izvori K.projekt  K1019 10</t>
  </si>
  <si>
    <t xml:space="preserve"> K.projekt K1019 10: Dodatna ulaganja na gradskoj Loggi i kuli sat</t>
  </si>
  <si>
    <t xml:space="preserve"> Ukupni izvori Aktivnost A1020 01</t>
  </si>
  <si>
    <t xml:space="preserve"> Ukupni izvori Aktivnost A1021 01</t>
  </si>
  <si>
    <t xml:space="preserve"> Ukupni izvori Aktivnost A1021 02</t>
  </si>
  <si>
    <t xml:space="preserve">  - Udruga Vita Pharos</t>
  </si>
  <si>
    <t xml:space="preserve"> Ukupni izvori Aktivnost A1022 02</t>
  </si>
  <si>
    <t xml:space="preserve"> Ukupni izvori Aktivnost A1022 01</t>
  </si>
  <si>
    <t xml:space="preserve"> Ukupni izvori Aktivnost A1023 01</t>
  </si>
  <si>
    <t xml:space="preserve"> Ukupni izvori Aktivnost A1023 02</t>
  </si>
  <si>
    <t xml:space="preserve"> Ukupni izvori Aktivnost A1023 03</t>
  </si>
  <si>
    <t xml:space="preserve"> Ukupni izvori Aktivnost A1023 04</t>
  </si>
  <si>
    <t xml:space="preserve">  - Udruga osoba s invaliditetom o. Hvara</t>
  </si>
  <si>
    <t xml:space="preserve"> Ukupni izvori Aktivnost A1023 06</t>
  </si>
  <si>
    <t xml:space="preserve"> Ukupni izvori Aktivnost A1023 05</t>
  </si>
  <si>
    <t xml:space="preserve"> Ukupni izvori Aktivnost A1023 07</t>
  </si>
  <si>
    <t xml:space="preserve"> Ukupni izvori Aktivnost A2001 01</t>
  </si>
  <si>
    <t xml:space="preserve"> Ukupni izvori K.projekt  K 2001 03</t>
  </si>
  <si>
    <t xml:space="preserve"> Ukupni izvori Aktivnost A3001 01</t>
  </si>
  <si>
    <t xml:space="preserve"> Ukupni izvori Aktivnost A3001 02</t>
  </si>
  <si>
    <t xml:space="preserve"> Program 1002:  Prigodni kulturni-zabavni programi</t>
  </si>
  <si>
    <t xml:space="preserve"> K.Projekt K1006 04: Rekonstrukcija posl.objekta na Trgu Marka Miličića</t>
  </si>
  <si>
    <t xml:space="preserve"> Program 1008: Izgradnja i održavanje cesta i prometnica</t>
  </si>
  <si>
    <t xml:space="preserve"> T.projekt T1014 02:  Pomoć Komunalnom za kupnju uređaja i
                                     opreme za čišćenje i zbrinjavanja otpada na JP</t>
  </si>
  <si>
    <t xml:space="preserve"> 83</t>
  </si>
  <si>
    <t>PRIMICI OD PRODAJE DIONICA I UDJELA U GLAVNICI</t>
  </si>
  <si>
    <t xml:space="preserve"> 832</t>
  </si>
  <si>
    <t>PRIMICI OD PRODAJE DIONICA I UDJELA U GLAVNICI 
TRGOVAČKIH DRUŠTAVA U JAVNOM SEKTORU</t>
  </si>
  <si>
    <t xml:space="preserve"> 8321</t>
  </si>
  <si>
    <t xml:space="preserve"> Dionice i udjeli u glavnici trgovačkih društava u javnom sektoru</t>
  </si>
  <si>
    <t xml:space="preserve"> 84</t>
  </si>
  <si>
    <t>PRIMICI OD ZADUŽIVANJA</t>
  </si>
  <si>
    <t xml:space="preserve"> 842</t>
  </si>
  <si>
    <t>PRIMLJENI KREDITI I ZAJMOVI OD KREDITNIH I
OSTALIH FIN.INSTITUCIJA U JAVNOM SEKTORU</t>
  </si>
  <si>
    <t xml:space="preserve"> 8422</t>
  </si>
  <si>
    <t xml:space="preserve"> Primljeni krediti od kreditnih institucija u javnom sektoru</t>
  </si>
  <si>
    <t xml:space="preserve"> 847</t>
  </si>
  <si>
    <t>PRIMLJENI ZAJMOVI OD DRUGIH RAZINA VLASTI</t>
  </si>
  <si>
    <t xml:space="preserve"> 8471</t>
  </si>
  <si>
    <t xml:space="preserve"> Primljeni zajmovi od državnog proračuna</t>
  </si>
  <si>
    <t xml:space="preserve"> 342</t>
  </si>
  <si>
    <t xml:space="preserve"> KAMATE NA PRIMLJENE KREDITE I ZAJMOVE</t>
  </si>
  <si>
    <t xml:space="preserve"> Kamate na primljene kredite i zajmove</t>
  </si>
  <si>
    <t xml:space="preserve"> 412</t>
  </si>
  <si>
    <t xml:space="preserve"> NEMATERIJALNA IMOVINA</t>
  </si>
  <si>
    <t xml:space="preserve"> 4124</t>
  </si>
  <si>
    <t xml:space="preserve"> Ostala prava</t>
  </si>
  <si>
    <t>UKUPNO RASHODI ( 3 + 4)</t>
  </si>
  <si>
    <t xml:space="preserve"> 6117</t>
  </si>
  <si>
    <t xml:space="preserve"> 66322</t>
  </si>
  <si>
    <t xml:space="preserve"> - kapitalne donacije neprofitnih organizacija</t>
  </si>
  <si>
    <t xml:space="preserve"> 6632</t>
  </si>
  <si>
    <t xml:space="preserve"> - kapitalne donacije </t>
  </si>
  <si>
    <t xml:space="preserve"> 722</t>
  </si>
  <si>
    <t xml:space="preserve"> PRIHODI OD PRODAJE POSTROJENJA I OPREME</t>
  </si>
  <si>
    <t xml:space="preserve"> 7226</t>
  </si>
  <si>
    <t xml:space="preserve"> Prihodi od prodaje sportske i glazbene opreme</t>
  </si>
  <si>
    <t xml:space="preserve"> 72262</t>
  </si>
  <si>
    <t xml:space="preserve"> - prih. od prodaje glazbenih instrumenata i opreme</t>
  </si>
  <si>
    <t xml:space="preserve"> 84711</t>
  </si>
  <si>
    <t xml:space="preserve"> 84712</t>
  </si>
  <si>
    <t xml:space="preserve"> Primljeni zajmovi od državnog proračuna- kratkoročni</t>
  </si>
  <si>
    <t xml:space="preserve"> Primljeni zajmovi od državnog proračuna-dugoročni</t>
  </si>
  <si>
    <t xml:space="preserve"> 3113</t>
  </si>
  <si>
    <t xml:space="preserve"> 4224</t>
  </si>
  <si>
    <t xml:space="preserve"> Medicinska i labaratorijska opema</t>
  </si>
  <si>
    <t xml:space="preserve"> 4211</t>
  </si>
  <si>
    <t xml:space="preserve"> Stambeni objekti</t>
  </si>
  <si>
    <t xml:space="preserve"> 66321</t>
  </si>
  <si>
    <t xml:space="preserve"> - kapitalne donacije fizičkih osoba</t>
  </si>
  <si>
    <t xml:space="preserve"> 66324</t>
  </si>
  <si>
    <t xml:space="preserve">  - kapitalne donacije od ostalih subjekata izvan općeg proračuna- Knjižnica</t>
  </si>
  <si>
    <t>81</t>
  </si>
  <si>
    <t>71</t>
  </si>
  <si>
    <t>Namjenski primici</t>
  </si>
  <si>
    <t xml:space="preserve"> 54</t>
  </si>
  <si>
    <t xml:space="preserve"> 542</t>
  </si>
  <si>
    <t xml:space="preserve"> 5422</t>
  </si>
  <si>
    <t xml:space="preserve"> Otplata glavnice primljenih kredita od kreditnih institucija u javnom sektoru</t>
  </si>
  <si>
    <t xml:space="preserve"> OTPLATA GLAVNICE PRIMLJENIH KREDITA I ZAJMOVA OD 
 KREDTINIH I OSTALIH FIN.INSTITUCIJA U JAVNOM SEKTORU</t>
  </si>
  <si>
    <t xml:space="preserve"> PRIMICI OD ZADUŽIVANJA</t>
  </si>
  <si>
    <t xml:space="preserve"> PRIMLJENI ZAJMOVI OD DRUGIH RAZINA VLASTI</t>
  </si>
  <si>
    <t xml:space="preserve"> Primljeni zajmovi od državnog proračuna-kratkoročni</t>
  </si>
  <si>
    <t xml:space="preserve"> PRIMICI OD PRODAJE DIONICA I UDJELA U GLAVNICI</t>
  </si>
  <si>
    <t xml:space="preserve"> PRIMICI OD PRODAJE DIONICA I UDJELA U GLAVNICI 
 TRGOVAČKIH DRUŠTAVA U JAVNOM SEKTORU</t>
  </si>
  <si>
    <t xml:space="preserve"> PRIMLJENI KREDITI I ZAJMOVI OD KREDITNIH I OSTALIH 
 FINANCIJSKIH INSTITUCIJA U JAVNOM SEKTORU</t>
  </si>
  <si>
    <t xml:space="preserve"> Primljeni kreditin od kreditnih institucija u javnom sektoru</t>
  </si>
  <si>
    <t xml:space="preserve"> 83212</t>
  </si>
  <si>
    <t xml:space="preserve">  Dionice i udjeli u glavnici trgovačkih društava u javnom sektoru- EKO -Hvar j.t.d.</t>
  </si>
  <si>
    <t xml:space="preserve"> Primljeni zajmovi od državnog proračuna-kratkoročni (beskamatni zajam)</t>
  </si>
  <si>
    <t xml:space="preserve"> Primljeni zajmovi od državnog proračuna-dugoročni (beskamatni zajam)</t>
  </si>
  <si>
    <t>3</t>
  </si>
  <si>
    <t>4</t>
  </si>
  <si>
    <t>5</t>
  </si>
  <si>
    <t>6</t>
  </si>
  <si>
    <t>Vlastiti prihodi Dječji vrtić</t>
  </si>
  <si>
    <t>Vlastiti prihodi Gradska knjižnica</t>
  </si>
  <si>
    <t>Prihodi za posebne namjene Grad Hvar</t>
  </si>
  <si>
    <t>Vlastiti prihodi Grad Hvar</t>
  </si>
  <si>
    <t>Prihodi za posebne namjene- Dječji vrtić</t>
  </si>
  <si>
    <t>Pomoći Grad Hvar</t>
  </si>
  <si>
    <t>Pomoći Dječji vrtić</t>
  </si>
  <si>
    <t>Pomoći Gradska knjižnica</t>
  </si>
  <si>
    <t>Donacije Grad Hvar</t>
  </si>
  <si>
    <t>Donacije Dječji vrtić</t>
  </si>
  <si>
    <t>Donacije Gradska knjižnica</t>
  </si>
  <si>
    <t>33</t>
  </si>
  <si>
    <t>4A</t>
  </si>
  <si>
    <t>4B</t>
  </si>
  <si>
    <t>52</t>
  </si>
  <si>
    <t>53</t>
  </si>
  <si>
    <t>62</t>
  </si>
  <si>
    <t>63</t>
  </si>
  <si>
    <t>Prihodi za posebne namjene Dječji vrtić</t>
  </si>
  <si>
    <t xml:space="preserve">Pomoći Gradska knjižnica </t>
  </si>
  <si>
    <t>8</t>
  </si>
  <si>
    <t>82</t>
  </si>
  <si>
    <t>Primici od financijske imovine</t>
  </si>
  <si>
    <t>Primici od zaduživanja</t>
  </si>
  <si>
    <t>UKUPNI PRIMICI</t>
  </si>
  <si>
    <t>UKUPNI IZDACI</t>
  </si>
  <si>
    <t>Izvori 8 - Namjenski primici</t>
  </si>
  <si>
    <t>Izvori 81 - Primici od zaduživanja</t>
  </si>
  <si>
    <t>Izvori 82 - Primici od financijske imovine</t>
  </si>
  <si>
    <t xml:space="preserve"> Izvor 31 (vlastiti prihodi)</t>
  </si>
  <si>
    <t xml:space="preserve"> Izvor 51 (pomoći)</t>
  </si>
  <si>
    <t xml:space="preserve"> Izvor 61 (donacije)</t>
  </si>
  <si>
    <t>Izvor 71 (prihodi od nefinanc.imovine)</t>
  </si>
  <si>
    <t xml:space="preserve"> Izvor 4A (prihodi za posebne namjene)</t>
  </si>
  <si>
    <t xml:space="preserve"> Glava 00101 - Izvori 71 (prihodi od nefinanc.imovine)</t>
  </si>
  <si>
    <t xml:space="preserve"> Izvor 4A(prihodi za posebne namjene)</t>
  </si>
  <si>
    <t xml:space="preserve"> Izvor 71 (prihodi od nefinanc.imovine)</t>
  </si>
  <si>
    <t xml:space="preserve">    Naknada troškova osobama izvan radnog odnosa</t>
  </si>
  <si>
    <t xml:space="preserve">   NAKNADA TROŠ. OSOBAMA IZVAN RAD.ODNOSA </t>
  </si>
  <si>
    <t xml:space="preserve"> Ukupni izvori K.projekt K1001 03</t>
  </si>
  <si>
    <t xml:space="preserve">   RAZDJEL  001:   PREDSTAVNIČKA I IZVRŠNA TIJELA GRADA,
                                 TE PRORAČUNSKI KORISNICI </t>
  </si>
  <si>
    <t xml:space="preserve"> Aktivnost A1002 01: Prigodni kulturni-zabavni programi, priredbe,
                                          koncerti, predstave i sl.</t>
  </si>
  <si>
    <t xml:space="preserve"> Program 1004: Financijski poslovi i obveze</t>
  </si>
  <si>
    <t xml:space="preserve"> Ukupni izvori Aktivnost A1004 01</t>
  </si>
  <si>
    <t>54</t>
  </si>
  <si>
    <t xml:space="preserve">  IZDACI ZA OTPLATU GLAVNICE PRIMLJENIH KREDITA I ZAJMOVA</t>
  </si>
  <si>
    <t xml:space="preserve"> Izvor 61 (prihodi od nefinanc.imovine)</t>
  </si>
  <si>
    <t>342</t>
  </si>
  <si>
    <t xml:space="preserve">  KAMATE NA PRIMLJENE KREDITE I ZAJMOVE</t>
  </si>
  <si>
    <t>3423</t>
  </si>
  <si>
    <t xml:space="preserve">  Kamate na primljene kredita i zajmove</t>
  </si>
  <si>
    <t xml:space="preserve"> Program 1006: Održavanje, dogradnja i
                                    adaptacija poslovnih objekata</t>
  </si>
  <si>
    <t xml:space="preserve"> Ukupni izvori K. projekt K1006 02</t>
  </si>
  <si>
    <t xml:space="preserve"> K.projekt K1008 03: Gradnja cesta i puteva</t>
  </si>
  <si>
    <t xml:space="preserve"> Izvor 67 (prihodi od nefinanc.imovine)</t>
  </si>
  <si>
    <t xml:space="preserve"> Ukupni izvori K.projekt  K1010 02</t>
  </si>
  <si>
    <t xml:space="preserve"> K.projekt K1013 02:  Izgradnja javne rasvjete</t>
  </si>
  <si>
    <t xml:space="preserve"> K.projekt K1013 03:  Rekonstrukcija i modernizacija javne rasvjete</t>
  </si>
  <si>
    <t xml:space="preserve"> Ukupni izvori K.projekt  K1013 03</t>
  </si>
  <si>
    <t xml:space="preserve"> Izvor 81 (primici od zaduživanja)</t>
  </si>
  <si>
    <t xml:space="preserve"> Program 1014:  Izgradnja i održavanje površina javne namjene</t>
  </si>
  <si>
    <t xml:space="preserve"> Izvor 41 (prihodi za posebne namjene)</t>
  </si>
  <si>
    <t xml:space="preserve"> Izvor 71 (prihodi od nefinanc.imovine) </t>
  </si>
  <si>
    <t xml:space="preserve"> Aktivnost A1018 02: Donacije sportskoj zajednici</t>
  </si>
  <si>
    <t xml:space="preserve">  Tekuće donacije Zajednici sportskih udruga-za rad Zajednice</t>
  </si>
  <si>
    <t xml:space="preserve">  Tekuće donacije Zajednici sportskih udruga-za rad sportskih udruga</t>
  </si>
  <si>
    <t xml:space="preserve"> K.projekt K1018 06: Izgradnja sportske judo dvorane u Općini Jelsa</t>
  </si>
  <si>
    <t xml:space="preserve"> Ukupni izvori K.projekt  K1018 06</t>
  </si>
  <si>
    <t xml:space="preserve">  POMOĆI DANE U INO. I UNUTAR OPĆEG PRORAČUNA</t>
  </si>
  <si>
    <t xml:space="preserve">  Kapitalne pomoći Općine Jelsa na novu judo dvoranu</t>
  </si>
  <si>
    <t xml:space="preserve"> Glava 00101 - Izvori 51 (pomoći Grad Hvar)</t>
  </si>
  <si>
    <t xml:space="preserve"> Glava 00101 - Izvori 61 (donacije Grad Hvar)</t>
  </si>
  <si>
    <t xml:space="preserve"> Glava 00101 - Izvori 4A (prihodi za posebne namjenem Grad Hvar)</t>
  </si>
  <si>
    <t xml:space="preserve"> Glava 00101 - Izvori 31 (vlastiti prihodi Grad Hvar)</t>
  </si>
  <si>
    <t xml:space="preserve"> Glava 00102 - Izvori 32 (vlastiti prihodi Dječji vrtić)</t>
  </si>
  <si>
    <t xml:space="preserve"> Glava 00102 - Izvori 4B (prihodi za posebne namjene Dječji vrtić)</t>
  </si>
  <si>
    <t xml:space="preserve"> Glava 00102 - Izvori 52 (pomoći Dječji vrtić)</t>
  </si>
  <si>
    <t xml:space="preserve"> Glava 00102 - Izvori 62 (donacije Dječji vrtić)</t>
  </si>
  <si>
    <t xml:space="preserve"> Izvor 4B (prihodi za posebne namjene)</t>
  </si>
  <si>
    <t xml:space="preserve"> Izvor 51 (pomoći Grad Hvar)</t>
  </si>
  <si>
    <t xml:space="preserve"> Izvor 32 (vlastiti prihodi Dječji vrtić)</t>
  </si>
  <si>
    <t xml:space="preserve"> Izvor 52 (pomoći Dječji vrtić)</t>
  </si>
  <si>
    <t xml:space="preserve"> Izvor 62 (donacije Dječji vrtić)</t>
  </si>
  <si>
    <t xml:space="preserve"> Izvor 32 (vlastiti prihodi Dječjeg vrtića)</t>
  </si>
  <si>
    <t xml:space="preserve"> Izvor 4B (prihodi za posebne namjene Dječji vrtić)</t>
  </si>
  <si>
    <t xml:space="preserve"> Izvor 62 (donacije Grad Hvar)</t>
  </si>
  <si>
    <t xml:space="preserve"> Glava 00102 - Izvori 51 (pomoći Grad Hvar)</t>
  </si>
  <si>
    <t xml:space="preserve"> Glava 00102 - Izvori 82 (primici od financijske imovine)</t>
  </si>
  <si>
    <t xml:space="preserve"> Glava 00101 - Izvori 81 (primici od zaduživanja)</t>
  </si>
  <si>
    <t xml:space="preserve"> Glava 00102 - Izvori 33 (vlastiti prihodi Gradska knjižnica)</t>
  </si>
  <si>
    <t xml:space="preserve"> Glava 00102 - Izvori 53 (pomoći Gradska knjižnica)</t>
  </si>
  <si>
    <t xml:space="preserve"> Glava 00102 - Izvori 63 (donacije Gradska knjižnica)</t>
  </si>
  <si>
    <t xml:space="preserve"> Izvor 33 (vlastiti prihodi Gradska knjižnica)</t>
  </si>
  <si>
    <t xml:space="preserve"> Izvor 53 (pomoći Gradska knjižnica)</t>
  </si>
  <si>
    <t xml:space="preserve"> Izvor 63 (donacije Gradska knjižnica)</t>
  </si>
  <si>
    <t xml:space="preserve"> T.projekt T3001 03: Izgradnja nove knjižnice</t>
  </si>
  <si>
    <t xml:space="preserve"> Ukupni izvori T. projekt T3001 03</t>
  </si>
  <si>
    <t xml:space="preserve">  RASHODI ZA NABAVU NEPROIZ.DUGOT. IMOVINE</t>
  </si>
  <si>
    <t xml:space="preserve">  NEMATERIJALNA IMOVINA</t>
  </si>
  <si>
    <t xml:space="preserve">  Ostala prava- ulaganja na tuđoj imovini za novu knjižnicu</t>
  </si>
  <si>
    <t>3113</t>
  </si>
  <si>
    <t xml:space="preserve">Plaće za prekovremeni rad </t>
  </si>
  <si>
    <t>4224</t>
  </si>
  <si>
    <t xml:space="preserve">  Medicinska i labaratorijska oprema</t>
  </si>
  <si>
    <t xml:space="preserve">  Kapital. donacija DVD-u za nabavu autocisterne</t>
  </si>
  <si>
    <t xml:space="preserve"> Izvor 82 (primici od financijske imovine)</t>
  </si>
  <si>
    <t xml:space="preserve">  Stambeni objekti</t>
  </si>
  <si>
    <t>POLUGODIŠNJI IZVJEŠTAJ O IZVRŠENJU PRORAČUNA</t>
  </si>
  <si>
    <t>Izvršeno 2021.god.</t>
  </si>
  <si>
    <t xml:space="preserve">  - tekuća pomoć Županije SDŽ za knjižnicu</t>
  </si>
  <si>
    <t xml:space="preserve"> IZDACI ZA FINANCIJSKU IMOVINU I OTPLATE ZAJMOVA</t>
  </si>
  <si>
    <t xml:space="preserve"> 51</t>
  </si>
  <si>
    <t xml:space="preserve"> 518</t>
  </si>
  <si>
    <t>IZDACIZA DEPOZITE I JAMČEVNE POLOGE</t>
  </si>
  <si>
    <t xml:space="preserve"> 5181</t>
  </si>
  <si>
    <t xml:space="preserve"> Izdaci za dep.u tuz.kred.i ost.fin.inst.-dugoročni</t>
  </si>
  <si>
    <t xml:space="preserve"> IZDACI ZA OTPLATU GLAVNICE PRIMLJENIH KREDIDTA I ZAJMOVA</t>
  </si>
  <si>
    <t>OTPLATA GLAVNICE PRIMLJENIH KREDITA I ZAJMOVA OD KREDITNIH I OSTALIH FINANCIJSKIH INSTITUCIJA U JAVNOM SEKTORU</t>
  </si>
  <si>
    <t>Otplata glavnice primljenih kredita i zajmova od kreditnih i ostalih financijskih institucija u javnom sektoru</t>
  </si>
  <si>
    <t xml:space="preserve"> 547</t>
  </si>
  <si>
    <t>OTPLATA GLAVNICE PRIMLJENIH ZAJMOVA OD DRUGIH RAZINA VLASTI</t>
  </si>
  <si>
    <t xml:space="preserve"> 5471</t>
  </si>
  <si>
    <t>Otplata glavnice primljenih  zajmova od državnog proračuna</t>
  </si>
  <si>
    <t>UKUPNO RASHODI I IZDACI ( 3 + 4 + 5)</t>
  </si>
  <si>
    <t xml:space="preserve"> </t>
  </si>
  <si>
    <t>7</t>
  </si>
  <si>
    <t>Prih.od.nefinanc.imovine i nak.štete od osiguranja Grad Hvar</t>
  </si>
  <si>
    <t>73</t>
  </si>
  <si>
    <t>Prih.od.nefinanc.imovine i nak.štete od osiguranja-Knjižnica</t>
  </si>
  <si>
    <t xml:space="preserve"> OTPLATA GLAVNICE PRIMLJENIH  ZAJMOVA OD 
 DRUGIH RAZINA VLASTI</t>
  </si>
  <si>
    <t xml:space="preserve"> Otplata glavnice primljenih zajmova od državnog proračuna</t>
  </si>
  <si>
    <t xml:space="preserve"> IZDACI ZA OTPLATU GLAVNICE PRIMLJENIH KREDITA I ZAJMOVA</t>
  </si>
  <si>
    <t xml:space="preserve"> IZDACI ZA DANE ZAJMOVE I DEPOZITE</t>
  </si>
  <si>
    <t>5181</t>
  </si>
  <si>
    <t xml:space="preserve"> Izdaci za depozite u kreditnim i ostalim financijskim institucijama- tuzemni</t>
  </si>
  <si>
    <t xml:space="preserve"> IZDACI ZA DEPOZITE I JAMČEVNE POLOGE</t>
  </si>
  <si>
    <t>Izvori 71 - Prihodi od nef.imovine i naknade štete od osig.</t>
  </si>
  <si>
    <t>542</t>
  </si>
  <si>
    <t>5422</t>
  </si>
  <si>
    <t>547</t>
  </si>
  <si>
    <t>5471</t>
  </si>
  <si>
    <t>518</t>
  </si>
  <si>
    <t xml:space="preserve"> Aktivnost A1005 05:  Usluge sudstva,policije i pomoć komunalnog redarstva</t>
  </si>
  <si>
    <t xml:space="preserve"> K.Projekt K1006 02: Adaptacija i dogradnja zgrade u ulici Antifašizma 10</t>
  </si>
  <si>
    <t xml:space="preserve">  Tekuće pomoći unutar općeg proračuna</t>
  </si>
  <si>
    <t xml:space="preserve">  Kapitalna pomoć unutar općeg proračuna</t>
  </si>
  <si>
    <t xml:space="preserve">  Ostale naknade troškova zaposlenima</t>
  </si>
  <si>
    <t>GRADA HVARA ZA 2022. GODINU</t>
  </si>
  <si>
    <t>Hvar, 20.08.2022.god.</t>
  </si>
  <si>
    <t>Izvršeno
1-6/21.god.</t>
  </si>
  <si>
    <t>Izvršeno 
1-6 2021.god.</t>
  </si>
  <si>
    <t>Izvorni Plan
za 2022.g.</t>
  </si>
  <si>
    <t>Tekući Plan
za 2022.g.</t>
  </si>
  <si>
    <t xml:space="preserve">  - kapitalna pomoć Hrvat. voda za oborinsku odvodnju</t>
  </si>
  <si>
    <t xml:space="preserve"> 63426</t>
  </si>
  <si>
    <t xml:space="preserve">  - kapitalna pomoć Lučke uprave SDŽ</t>
  </si>
  <si>
    <t xml:space="preserve"> - turistička pristojbe</t>
  </si>
  <si>
    <t xml:space="preserve"> - kapitalne donacije trgovačkih društava </t>
  </si>
  <si>
    <t>Izvršeno 
1.-6.2022.god.</t>
  </si>
  <si>
    <t xml:space="preserve"> - prihodi od ulazaka u  kazalištu, Arsenal i Leroj</t>
  </si>
  <si>
    <t xml:space="preserve"> 6381</t>
  </si>
  <si>
    <t xml:space="preserve"> Tekuće pomoći iz držav.prorač.temeljem prijenosa iz EU-Dječji v.</t>
  </si>
  <si>
    <t xml:space="preserve"> Plaće za prekovremeni rad i posebne uvjete</t>
  </si>
  <si>
    <t>3422</t>
  </si>
  <si>
    <t>Izvršeno 2022.god.</t>
  </si>
  <si>
    <t>IZVORNI PLAN
za 2022.god.</t>
  </si>
  <si>
    <t>TEKUĆI PLAN
za 2022.god.</t>
  </si>
  <si>
    <t>IZVRŠENO
u 2022.god.</t>
  </si>
  <si>
    <t>Izvorni Plan
za 2022.god.</t>
  </si>
  <si>
    <t>Tekući Plan
za 2022.god.</t>
  </si>
  <si>
    <t>Izvršeno u 2022.god.</t>
  </si>
  <si>
    <t xml:space="preserve"> Aktivnost A1002 02: Promidžbene aktivnosti grada</t>
  </si>
  <si>
    <t xml:space="preserve"> Ukupni izvori Aktivnost A1002 02</t>
  </si>
  <si>
    <t xml:space="preserve"> Aktivnost A1004 01: Izdaci po kreditima i jamstvima</t>
  </si>
  <si>
    <t>3434</t>
  </si>
  <si>
    <t xml:space="preserve">  Ostali nespomenuti financijski rashodi </t>
  </si>
  <si>
    <t xml:space="preserve"> Aktivnost A1006 05: Uređenje zgrade stare škole u Velom Grablju</t>
  </si>
  <si>
    <t xml:space="preserve"> Ukupni izvori Aktivnost A1006 05</t>
  </si>
  <si>
    <t xml:space="preserve"> Ukupni izvori T projekt T1007 02</t>
  </si>
  <si>
    <t xml:space="preserve"> K.projekt K1007 03: Kupnja zemljišta za poslovno-gospod.zonu</t>
  </si>
  <si>
    <t xml:space="preserve"> Ukupni izvori K.projekt  K1007 03</t>
  </si>
  <si>
    <t xml:space="preserve">  Otkup zemljišta za poslovno-gosp.zonu</t>
  </si>
  <si>
    <t xml:space="preserve"> K.projekt K1008 02: Kupnja zemljišta za prometnu infrastrukturu</t>
  </si>
  <si>
    <t xml:space="preserve"> Izvor 81 ( primici od zaduživanja)</t>
  </si>
  <si>
    <t xml:space="preserve"> T.projekt T1009 02: Pomoć Komunalnom za sanacija komunalnog
 odlagališta</t>
  </si>
  <si>
    <t xml:space="preserve"> K.projekt K1009 03: Kupnja zemljišta za sanaciju odlagališta
</t>
  </si>
  <si>
    <t xml:space="preserve"> Izvor 81 (primici od zaudživanja)</t>
  </si>
  <si>
    <t xml:space="preserve"> Ukupni izvori K.projekt  K1009 08</t>
  </si>
  <si>
    <t xml:space="preserve"> K.projekt K1009 08: Izgradnja reciklažnog dvorišta, sortirnice i 
 hale za izdvojene komponente</t>
  </si>
  <si>
    <t xml:space="preserve">  Ostali građ.objekti</t>
  </si>
  <si>
    <t xml:space="preserve"> K.projekt K1010 01: Izrada strateške dokumentacije</t>
  </si>
  <si>
    <t xml:space="preserve"> K.projekt K1010 02: Projekt grada dobre energije</t>
  </si>
  <si>
    <t xml:space="preserve"> Aktivnost A1015 04:  Pomoć Komunalnom Hvar za izgradnju novog groblja                        </t>
  </si>
  <si>
    <t xml:space="preserve"> Ukupni izvori Aktivnost A1015 04</t>
  </si>
  <si>
    <t xml:space="preserve"> Izvor 81 (primici od zaduženja)</t>
  </si>
  <si>
    <t xml:space="preserve"> Ukupni izvori K.projekt  K1019 09</t>
  </si>
  <si>
    <t xml:space="preserve">  Najam opreme za održavanje priredbi</t>
  </si>
  <si>
    <t xml:space="preserve"> Ukupni izvori Aktivnost A1022 03</t>
  </si>
  <si>
    <t xml:space="preserve"> Aktivnost A1022 02: Pomoći srednjoškol. ustanovama</t>
  </si>
  <si>
    <t xml:space="preserve"> K.Projekt K2001 03: Dodat.ulaganje u zgradu i dvorištu Dječjeg vrtića</t>
  </si>
  <si>
    <t xml:space="preserve"> Ukupni izvori Aktivnost A2001 04</t>
  </si>
  <si>
    <t xml:space="preserve"> Aktivnost A2001 04: Nastavak unapređenja usluga za djecu u
sustavu ranog i predškolskog odgoja i obrazovanja Dječjeg vrtića 
Vanđela Božitković u Gradu Hvaru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</si>
</sst>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</numFmts>
  <fonts count="6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9"/>
      <name val="Algerian"/>
      <family val="5"/>
    </font>
    <font>
      <b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lgerian"/>
      <family val="5"/>
    </font>
    <font>
      <sz val="7"/>
      <name val="Arial"/>
      <family val="2"/>
    </font>
    <font>
      <b/>
      <sz val="16"/>
      <name val="Algerian"/>
      <family val="5"/>
    </font>
    <font>
      <b/>
      <sz val="7"/>
      <name val="Algerian"/>
      <family val="5"/>
    </font>
    <font>
      <b/>
      <sz val="7"/>
      <name val="Arial"/>
      <family val="2"/>
    </font>
    <font>
      <sz val="9"/>
      <name val="Algerian"/>
      <family val="5"/>
    </font>
    <font>
      <b/>
      <sz val="9"/>
      <color indexed="8"/>
      <name val="Arial"/>
      <family val="2"/>
    </font>
    <font>
      <sz val="14"/>
      <name val="Algerian"/>
      <family val="5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i/>
      <sz val="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31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4" fillId="7" borderId="10" xfId="0" applyFont="1" applyFill="1" applyBorder="1" applyAlignment="1">
      <alignment vertical="center"/>
    </xf>
    <xf numFmtId="0" fontId="1" fillId="7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8" fillId="7" borderId="1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49" fontId="8" fillId="7" borderId="10" xfId="0" applyNumberFormat="1" applyFont="1" applyFill="1" applyBorder="1" applyAlignment="1">
      <alignment horizontal="left"/>
    </xf>
    <xf numFmtId="0" fontId="8" fillId="7" borderId="10" xfId="0" applyFont="1" applyFill="1" applyBorder="1" applyAlignment="1">
      <alignment/>
    </xf>
    <xf numFmtId="49" fontId="8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8" fillId="7" borderId="10" xfId="0" applyNumberFormat="1" applyFont="1" applyFill="1" applyBorder="1" applyAlignment="1">
      <alignment/>
    </xf>
    <xf numFmtId="0" fontId="8" fillId="7" borderId="10" xfId="0" applyFont="1" applyFill="1" applyBorder="1" applyAlignment="1">
      <alignment/>
    </xf>
    <xf numFmtId="0" fontId="6" fillId="7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6" fillId="0" borderId="0" xfId="0" applyFont="1" applyAlignment="1">
      <alignment/>
    </xf>
    <xf numFmtId="3" fontId="8" fillId="1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" fontId="11" fillId="3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indent="1"/>
    </xf>
    <xf numFmtId="0" fontId="12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/>
    </xf>
    <xf numFmtId="0" fontId="11" fillId="34" borderId="10" xfId="0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vertical="center"/>
    </xf>
    <xf numFmtId="49" fontId="11" fillId="34" borderId="10" xfId="0" applyNumberFormat="1" applyFont="1" applyFill="1" applyBorder="1" applyAlignment="1">
      <alignment vertical="center" wrapText="1"/>
    </xf>
    <xf numFmtId="4" fontId="11" fillId="34" borderId="10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4" fillId="7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/>
    </xf>
    <xf numFmtId="0" fontId="14" fillId="34" borderId="11" xfId="0" applyFont="1" applyFill="1" applyBorder="1" applyAlignment="1">
      <alignment horizontal="center" vertical="center" wrapText="1"/>
    </xf>
    <xf numFmtId="4" fontId="17" fillId="7" borderId="1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3" fontId="4" fillId="35" borderId="12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3" fontId="4" fillId="19" borderId="13" xfId="0" applyNumberFormat="1" applyFont="1" applyFill="1" applyBorder="1" applyAlignment="1">
      <alignment vertical="center"/>
    </xf>
    <xf numFmtId="3" fontId="4" fillId="36" borderId="10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3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indent="1"/>
    </xf>
    <xf numFmtId="49" fontId="2" fillId="0" borderId="10" xfId="0" applyNumberFormat="1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3" fontId="2" fillId="34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2" fillId="34" borderId="10" xfId="0" applyNumberFormat="1" applyFont="1" applyFill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10" xfId="0" applyNumberFormat="1" applyFont="1" applyBorder="1" applyAlignment="1">
      <alignment horizontal="left" indent="1"/>
    </xf>
    <xf numFmtId="3" fontId="4" fillId="13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21" fillId="34" borderId="12" xfId="0" applyNumberFormat="1" applyFont="1" applyFill="1" applyBorder="1" applyAlignment="1">
      <alignment vertical="center"/>
    </xf>
    <xf numFmtId="3" fontId="22" fillId="34" borderId="13" xfId="0" applyNumberFormat="1" applyFont="1" applyFill="1" applyBorder="1" applyAlignment="1">
      <alignment vertical="center"/>
    </xf>
    <xf numFmtId="3" fontId="22" fillId="34" borderId="10" xfId="0" applyNumberFormat="1" applyFont="1" applyFill="1" applyBorder="1" applyAlignment="1">
      <alignment vertical="center"/>
    </xf>
    <xf numFmtId="3" fontId="21" fillId="34" borderId="10" xfId="0" applyNumberFormat="1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inden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indent="1"/>
    </xf>
    <xf numFmtId="3" fontId="8" fillId="34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19" borderId="10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4" fillId="7" borderId="10" xfId="0" applyNumberFormat="1" applyFont="1" applyFill="1" applyBorder="1" applyAlignment="1">
      <alignment horizontal="left" indent="1"/>
    </xf>
    <xf numFmtId="0" fontId="4" fillId="7" borderId="10" xfId="0" applyFont="1" applyFill="1" applyBorder="1" applyAlignment="1">
      <alignment horizontal="left" indent="1"/>
    </xf>
    <xf numFmtId="4" fontId="4" fillId="7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0" fontId="0" fillId="34" borderId="11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3" fontId="1" fillId="7" borderId="10" xfId="0" applyNumberFormat="1" applyFont="1" applyFill="1" applyBorder="1" applyAlignment="1">
      <alignment/>
    </xf>
    <xf numFmtId="4" fontId="1" fillId="7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/>
    </xf>
    <xf numFmtId="4" fontId="8" fillId="7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8" fillId="34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8" fillId="10" borderId="10" xfId="0" applyNumberFormat="1" applyFont="1" applyFill="1" applyBorder="1" applyAlignment="1">
      <alignment/>
    </xf>
    <xf numFmtId="4" fontId="21" fillId="34" borderId="12" xfId="0" applyNumberFormat="1" applyFont="1" applyFill="1" applyBorder="1" applyAlignment="1">
      <alignment vertical="center"/>
    </xf>
    <xf numFmtId="4" fontId="22" fillId="34" borderId="13" xfId="0" applyNumberFormat="1" applyFont="1" applyFill="1" applyBorder="1" applyAlignment="1">
      <alignment vertical="center"/>
    </xf>
    <xf numFmtId="4" fontId="22" fillId="34" borderId="10" xfId="0" applyNumberFormat="1" applyFont="1" applyFill="1" applyBorder="1" applyAlignment="1">
      <alignment vertical="center"/>
    </xf>
    <xf numFmtId="4" fontId="21" fillId="34" borderId="10" xfId="0" applyNumberFormat="1" applyFont="1" applyFill="1" applyBorder="1" applyAlignment="1">
      <alignment/>
    </xf>
    <xf numFmtId="4" fontId="4" fillId="35" borderId="12" xfId="0" applyNumberFormat="1" applyFont="1" applyFill="1" applyBorder="1" applyAlignment="1">
      <alignment vertical="center"/>
    </xf>
    <xf numFmtId="4" fontId="4" fillId="19" borderId="13" xfId="0" applyNumberFormat="1" applyFont="1" applyFill="1" applyBorder="1" applyAlignment="1">
      <alignment vertical="center"/>
    </xf>
    <xf numFmtId="4" fontId="4" fillId="36" borderId="10" xfId="0" applyNumberFormat="1" applyFont="1" applyFill="1" applyBorder="1" applyAlignment="1">
      <alignment/>
    </xf>
    <xf numFmtId="4" fontId="4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4" fillId="19" borderId="10" xfId="0" applyNumberFormat="1" applyFont="1" applyFill="1" applyBorder="1" applyAlignment="1">
      <alignment vertical="center"/>
    </xf>
    <xf numFmtId="4" fontId="4" fillId="13" borderId="10" xfId="0" applyNumberFormat="1" applyFont="1" applyFill="1" applyBorder="1" applyAlignment="1">
      <alignment/>
    </xf>
    <xf numFmtId="0" fontId="4" fillId="13" borderId="10" xfId="0" applyFont="1" applyFill="1" applyBorder="1" applyAlignment="1">
      <alignment vertical="center"/>
    </xf>
    <xf numFmtId="3" fontId="2" fillId="0" borderId="0" xfId="0" applyNumberFormat="1" applyFont="1" applyAlignment="1">
      <alignment/>
    </xf>
    <xf numFmtId="0" fontId="8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left" wrapText="1" indent="1"/>
    </xf>
    <xf numFmtId="0" fontId="14" fillId="0" borderId="10" xfId="0" applyFont="1" applyBorder="1" applyAlignment="1">
      <alignment horizontal="left" indent="1"/>
    </xf>
    <xf numFmtId="0" fontId="2" fillId="0" borderId="10" xfId="0" applyFont="1" applyBorder="1" applyAlignment="1">
      <alignment/>
    </xf>
    <xf numFmtId="4" fontId="2" fillId="0" borderId="0" xfId="0" applyNumberFormat="1" applyFont="1" applyAlignment="1">
      <alignment/>
    </xf>
    <xf numFmtId="4" fontId="6" fillId="7" borderId="1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4" fontId="6" fillId="34" borderId="10" xfId="0" applyNumberFormat="1" applyFont="1" applyFill="1" applyBorder="1" applyAlignment="1">
      <alignment horizontal="center" vertical="center" wrapText="1"/>
    </xf>
    <xf numFmtId="4" fontId="14" fillId="34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17" fillId="7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 indent="1"/>
    </xf>
    <xf numFmtId="4" fontId="0" fillId="34" borderId="10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33" borderId="11" xfId="0" applyNumberFormat="1" applyFont="1" applyFill="1" applyBorder="1" applyAlignment="1">
      <alignment horizontal="center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" fillId="0" borderId="14" xfId="0" applyFont="1" applyBorder="1" applyAlignment="1">
      <alignment horizontal="left" indent="2"/>
    </xf>
    <xf numFmtId="0" fontId="2" fillId="0" borderId="11" xfId="0" applyFont="1" applyBorder="1" applyAlignment="1">
      <alignment horizontal="left" indent="2"/>
    </xf>
    <xf numFmtId="0" fontId="2" fillId="0" borderId="14" xfId="0" applyFont="1" applyFill="1" applyBorder="1" applyAlignment="1">
      <alignment horizontal="left" indent="2"/>
    </xf>
    <xf numFmtId="0" fontId="2" fillId="0" borderId="11" xfId="0" applyFont="1" applyFill="1" applyBorder="1" applyAlignment="1">
      <alignment horizontal="left" indent="2"/>
    </xf>
    <xf numFmtId="0" fontId="2" fillId="0" borderId="16" xfId="0" applyFont="1" applyFill="1" applyBorder="1" applyAlignment="1">
      <alignment horizontal="left" indent="2"/>
    </xf>
    <xf numFmtId="0" fontId="2" fillId="0" borderId="17" xfId="0" applyFont="1" applyFill="1" applyBorder="1" applyAlignment="1">
      <alignment horizontal="left" indent="2"/>
    </xf>
    <xf numFmtId="0" fontId="14" fillId="0" borderId="15" xfId="0" applyFont="1" applyBorder="1" applyAlignment="1">
      <alignment horizontal="center"/>
    </xf>
    <xf numFmtId="0" fontId="4" fillId="10" borderId="14" xfId="0" applyFont="1" applyFill="1" applyBorder="1" applyAlignment="1">
      <alignment horizontal="left"/>
    </xf>
    <xf numFmtId="0" fontId="4" fillId="10" borderId="11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4" fillId="12" borderId="14" xfId="0" applyFont="1" applyFill="1" applyBorder="1" applyAlignment="1">
      <alignment horizontal="center"/>
    </xf>
    <xf numFmtId="0" fontId="4" fillId="12" borderId="18" xfId="0" applyFont="1" applyFill="1" applyBorder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left" indent="2"/>
    </xf>
    <xf numFmtId="0" fontId="4" fillId="0" borderId="11" xfId="0" applyFont="1" applyBorder="1" applyAlignment="1">
      <alignment horizontal="left" indent="2"/>
    </xf>
    <xf numFmtId="0" fontId="4" fillId="0" borderId="14" xfId="0" applyFont="1" applyBorder="1" applyAlignment="1">
      <alignment horizontal="left" indent="2"/>
    </xf>
    <xf numFmtId="0" fontId="4" fillId="0" borderId="11" xfId="0" applyFont="1" applyBorder="1" applyAlignment="1">
      <alignment horizontal="left" indent="2"/>
    </xf>
    <xf numFmtId="0" fontId="2" fillId="0" borderId="0" xfId="0" applyFont="1" applyAlignment="1">
      <alignment horizontal="center"/>
    </xf>
    <xf numFmtId="0" fontId="1" fillId="7" borderId="14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left" indent="2"/>
    </xf>
    <xf numFmtId="0" fontId="4" fillId="12" borderId="18" xfId="0" applyFont="1" applyFill="1" applyBorder="1" applyAlignment="1">
      <alignment horizontal="left" indent="2"/>
    </xf>
    <xf numFmtId="0" fontId="4" fillId="12" borderId="11" xfId="0" applyFont="1" applyFill="1" applyBorder="1" applyAlignment="1">
      <alignment horizontal="left" indent="2"/>
    </xf>
    <xf numFmtId="0" fontId="8" fillId="7" borderId="14" xfId="0" applyFont="1" applyFill="1" applyBorder="1" applyAlignment="1">
      <alignment horizontal="left" indent="2"/>
    </xf>
    <xf numFmtId="0" fontId="8" fillId="7" borderId="11" xfId="0" applyFont="1" applyFill="1" applyBorder="1" applyAlignment="1">
      <alignment horizontal="left" indent="2"/>
    </xf>
    <xf numFmtId="49" fontId="0" fillId="0" borderId="14" xfId="0" applyNumberFormat="1" applyFont="1" applyBorder="1" applyAlignment="1">
      <alignment horizontal="left" indent="1"/>
    </xf>
    <xf numFmtId="49" fontId="0" fillId="0" borderId="11" xfId="0" applyNumberFormat="1" applyFont="1" applyBorder="1" applyAlignment="1">
      <alignment horizontal="left" indent="1"/>
    </xf>
    <xf numFmtId="0" fontId="1" fillId="7" borderId="14" xfId="0" applyFont="1" applyFill="1" applyBorder="1" applyAlignment="1">
      <alignment horizontal="left" indent="1"/>
    </xf>
    <xf numFmtId="0" fontId="1" fillId="7" borderId="11" xfId="0" applyFont="1" applyFill="1" applyBorder="1" applyAlignment="1">
      <alignment horizontal="left" indent="1"/>
    </xf>
    <xf numFmtId="0" fontId="11" fillId="34" borderId="18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49" fontId="11" fillId="34" borderId="18" xfId="0" applyNumberFormat="1" applyFont="1" applyFill="1" applyBorder="1" applyAlignment="1">
      <alignment horizontal="left" vertical="center"/>
    </xf>
    <xf numFmtId="49" fontId="11" fillId="34" borderId="11" xfId="0" applyNumberFormat="1" applyFont="1" applyFill="1" applyBorder="1" applyAlignment="1">
      <alignment horizontal="left" vertical="center"/>
    </xf>
    <xf numFmtId="49" fontId="11" fillId="34" borderId="18" xfId="0" applyNumberFormat="1" applyFont="1" applyFill="1" applyBorder="1" applyAlignment="1">
      <alignment horizontal="left" vertical="center" wrapText="1"/>
    </xf>
    <xf numFmtId="49" fontId="11" fillId="34" borderId="11" xfId="0" applyNumberFormat="1" applyFont="1" applyFill="1" applyBorder="1" applyAlignment="1">
      <alignment horizontal="left" vertical="center" wrapText="1"/>
    </xf>
    <xf numFmtId="0" fontId="12" fillId="34" borderId="18" xfId="0" applyFont="1" applyFill="1" applyBorder="1" applyAlignment="1">
      <alignment horizontal="left"/>
    </xf>
    <xf numFmtId="0" fontId="12" fillId="34" borderId="11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2" fillId="34" borderId="18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indent="1"/>
    </xf>
    <xf numFmtId="49" fontId="2" fillId="0" borderId="11" xfId="0" applyNumberFormat="1" applyFont="1" applyBorder="1" applyAlignment="1">
      <alignment horizontal="left" indent="1"/>
    </xf>
    <xf numFmtId="49" fontId="4" fillId="37" borderId="14" xfId="0" applyNumberFormat="1" applyFont="1" applyFill="1" applyBorder="1" applyAlignment="1">
      <alignment horizontal="left" wrapText="1"/>
    </xf>
    <xf numFmtId="49" fontId="4" fillId="37" borderId="11" xfId="0" applyNumberFormat="1" applyFont="1" applyFill="1" applyBorder="1" applyAlignment="1">
      <alignment horizontal="left"/>
    </xf>
    <xf numFmtId="0" fontId="19" fillId="37" borderId="16" xfId="0" applyFont="1" applyFill="1" applyBorder="1" applyAlignment="1">
      <alignment horizontal="left"/>
    </xf>
    <xf numFmtId="0" fontId="19" fillId="37" borderId="17" xfId="0" applyFont="1" applyFill="1" applyBorder="1" applyAlignment="1">
      <alignment horizontal="left"/>
    </xf>
    <xf numFmtId="49" fontId="4" fillId="37" borderId="14" xfId="0" applyNumberFormat="1" applyFont="1" applyFill="1" applyBorder="1" applyAlignment="1">
      <alignment wrapText="1"/>
    </xf>
    <xf numFmtId="49" fontId="4" fillId="37" borderId="11" xfId="0" applyNumberFormat="1" applyFont="1" applyFill="1" applyBorder="1" applyAlignment="1">
      <alignment/>
    </xf>
    <xf numFmtId="49" fontId="4" fillId="37" borderId="14" xfId="0" applyNumberFormat="1" applyFont="1" applyFill="1" applyBorder="1" applyAlignment="1">
      <alignment horizontal="left"/>
    </xf>
    <xf numFmtId="49" fontId="4" fillId="37" borderId="14" xfId="0" applyNumberFormat="1" applyFont="1" applyFill="1" applyBorder="1" applyAlignment="1">
      <alignment horizontal="left" vertical="center" wrapText="1"/>
    </xf>
    <xf numFmtId="49" fontId="4" fillId="37" borderId="11" xfId="0" applyNumberFormat="1" applyFont="1" applyFill="1" applyBorder="1" applyAlignment="1">
      <alignment horizontal="left" vertical="center" wrapText="1"/>
    </xf>
    <xf numFmtId="0" fontId="4" fillId="37" borderId="14" xfId="0" applyFont="1" applyFill="1" applyBorder="1" applyAlignment="1">
      <alignment horizontal="left"/>
    </xf>
    <xf numFmtId="0" fontId="4" fillId="37" borderId="11" xfId="0" applyFont="1" applyFill="1" applyBorder="1" applyAlignment="1">
      <alignment horizontal="left"/>
    </xf>
    <xf numFmtId="49" fontId="4" fillId="36" borderId="14" xfId="0" applyNumberFormat="1" applyFont="1" applyFill="1" applyBorder="1" applyAlignment="1">
      <alignment horizontal="left"/>
    </xf>
    <xf numFmtId="49" fontId="4" fillId="36" borderId="11" xfId="0" applyNumberFormat="1" applyFont="1" applyFill="1" applyBorder="1" applyAlignment="1">
      <alignment horizontal="left"/>
    </xf>
    <xf numFmtId="49" fontId="4" fillId="37" borderId="14" xfId="0" applyNumberFormat="1" applyFont="1" applyFill="1" applyBorder="1" applyAlignment="1">
      <alignment vertical="center" wrapText="1"/>
    </xf>
    <xf numFmtId="49" fontId="4" fillId="37" borderId="11" xfId="0" applyNumberFormat="1" applyFont="1" applyFill="1" applyBorder="1" applyAlignment="1">
      <alignment vertical="center"/>
    </xf>
    <xf numFmtId="49" fontId="4" fillId="37" borderId="11" xfId="0" applyNumberFormat="1" applyFont="1" applyFill="1" applyBorder="1" applyAlignment="1">
      <alignment horizontal="left" vertical="center"/>
    </xf>
    <xf numFmtId="49" fontId="4" fillId="36" borderId="14" xfId="0" applyNumberFormat="1" applyFont="1" applyFill="1" applyBorder="1" applyAlignment="1">
      <alignment horizontal="left" wrapText="1"/>
    </xf>
    <xf numFmtId="49" fontId="4" fillId="37" borderId="11" xfId="0" applyNumberFormat="1" applyFont="1" applyFill="1" applyBorder="1" applyAlignment="1">
      <alignment horizontal="left" wrapText="1"/>
    </xf>
    <xf numFmtId="49" fontId="19" fillId="37" borderId="14" xfId="0" applyNumberFormat="1" applyFont="1" applyFill="1" applyBorder="1" applyAlignment="1">
      <alignment horizontal="left" vertical="center" wrapText="1"/>
    </xf>
    <xf numFmtId="49" fontId="19" fillId="37" borderId="11" xfId="0" applyNumberFormat="1" applyFont="1" applyFill="1" applyBorder="1" applyAlignment="1">
      <alignment horizontal="left" vertical="center"/>
    </xf>
    <xf numFmtId="49" fontId="19" fillId="37" borderId="14" xfId="0" applyNumberFormat="1" applyFont="1" applyFill="1" applyBorder="1" applyAlignment="1">
      <alignment horizontal="left"/>
    </xf>
    <xf numFmtId="49" fontId="19" fillId="37" borderId="11" xfId="0" applyNumberFormat="1" applyFont="1" applyFill="1" applyBorder="1" applyAlignment="1">
      <alignment horizontal="left"/>
    </xf>
    <xf numFmtId="0" fontId="4" fillId="36" borderId="10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left" vertical="center" wrapText="1"/>
    </xf>
    <xf numFmtId="49" fontId="4" fillId="36" borderId="11" xfId="0" applyNumberFormat="1" applyFont="1" applyFill="1" applyBorder="1" applyAlignment="1">
      <alignment horizontal="left" wrapText="1"/>
    </xf>
    <xf numFmtId="0" fontId="4" fillId="35" borderId="14" xfId="0" applyFont="1" applyFill="1" applyBorder="1" applyAlignment="1">
      <alignment horizontal="left" vertical="center" wrapText="1"/>
    </xf>
    <xf numFmtId="0" fontId="4" fillId="36" borderId="14" xfId="0" applyFont="1" applyFill="1" applyBorder="1" applyAlignment="1">
      <alignment horizontal="left"/>
    </xf>
    <xf numFmtId="0" fontId="4" fillId="36" borderId="11" xfId="0" applyFont="1" applyFill="1" applyBorder="1" applyAlignment="1">
      <alignment horizontal="left"/>
    </xf>
    <xf numFmtId="49" fontId="4" fillId="19" borderId="14" xfId="0" applyNumberFormat="1" applyFont="1" applyFill="1" applyBorder="1" applyAlignment="1">
      <alignment horizontal="left" vertical="center" indent="1"/>
    </xf>
    <xf numFmtId="49" fontId="4" fillId="19" borderId="11" xfId="0" applyNumberFormat="1" applyFont="1" applyFill="1" applyBorder="1" applyAlignment="1">
      <alignment horizontal="left" vertical="center" indent="1"/>
    </xf>
    <xf numFmtId="49" fontId="4" fillId="19" borderId="14" xfId="0" applyNumberFormat="1" applyFont="1" applyFill="1" applyBorder="1" applyAlignment="1">
      <alignment horizontal="left" vertical="center" wrapText="1" indent="1"/>
    </xf>
    <xf numFmtId="49" fontId="4" fillId="19" borderId="11" xfId="0" applyNumberFormat="1" applyFont="1" applyFill="1" applyBorder="1" applyAlignment="1">
      <alignment horizontal="left" vertical="center" wrapText="1" inden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3"/>
  <sheetViews>
    <sheetView zoomScale="140" zoomScaleNormal="140" workbookViewId="0" topLeftCell="A331">
      <selection activeCell="F283" sqref="F283"/>
    </sheetView>
  </sheetViews>
  <sheetFormatPr defaultColWidth="9.140625" defaultRowHeight="12.75"/>
  <cols>
    <col min="1" max="1" width="5.57421875" style="2" customWidth="1"/>
    <col min="2" max="2" width="38.57421875" style="2" customWidth="1"/>
    <col min="3" max="3" width="10.28125" style="149" customWidth="1"/>
    <col min="4" max="4" width="8.7109375" style="2" customWidth="1"/>
    <col min="5" max="5" width="8.8515625" style="2" customWidth="1"/>
    <col min="6" max="6" width="10.00390625" style="2" customWidth="1"/>
    <col min="7" max="7" width="6.8515625" style="50" customWidth="1"/>
    <col min="8" max="8" width="5.57421875" style="50" customWidth="1"/>
    <col min="9" max="16384" width="9.140625" style="2" customWidth="1"/>
  </cols>
  <sheetData>
    <row r="1" spans="1:8" ht="33" customHeight="1">
      <c r="A1" s="10" t="s">
        <v>152</v>
      </c>
      <c r="F1" s="191" t="s">
        <v>1358</v>
      </c>
      <c r="G1" s="191"/>
      <c r="H1" s="191"/>
    </row>
    <row r="2" ht="15" customHeight="1">
      <c r="A2" s="10" t="s">
        <v>350</v>
      </c>
    </row>
    <row r="3" ht="15" customHeight="1"/>
    <row r="4" ht="25.5" customHeight="1"/>
    <row r="5" spans="1:8" ht="28.5" customHeight="1">
      <c r="A5" s="194" t="s">
        <v>1317</v>
      </c>
      <c r="B5" s="194"/>
      <c r="C5" s="194"/>
      <c r="D5" s="194"/>
      <c r="E5" s="194"/>
      <c r="F5" s="194"/>
      <c r="G5" s="194"/>
      <c r="H5" s="194"/>
    </row>
    <row r="6" spans="1:8" ht="24.75" customHeight="1">
      <c r="A6" s="194" t="s">
        <v>1357</v>
      </c>
      <c r="B6" s="194"/>
      <c r="C6" s="194"/>
      <c r="D6" s="194"/>
      <c r="E6" s="194"/>
      <c r="F6" s="194"/>
      <c r="G6" s="194"/>
      <c r="H6" s="194"/>
    </row>
    <row r="7" spans="1:8" ht="16.5" customHeight="1">
      <c r="A7" s="182"/>
      <c r="B7" s="182"/>
      <c r="C7" s="182"/>
      <c r="D7" s="182"/>
      <c r="E7" s="182"/>
      <c r="F7" s="11"/>
      <c r="G7" s="51"/>
      <c r="H7" s="51"/>
    </row>
    <row r="8" spans="1:2" ht="18" customHeight="1">
      <c r="A8" s="8"/>
      <c r="B8" s="8"/>
    </row>
    <row r="9" ht="32.25" customHeight="1">
      <c r="A9" s="1" t="s">
        <v>888</v>
      </c>
    </row>
    <row r="13" spans="7:8" ht="12">
      <c r="G13" s="175" t="s">
        <v>172</v>
      </c>
      <c r="H13" s="175"/>
    </row>
    <row r="14" spans="1:8" ht="27" customHeight="1">
      <c r="A14" s="192" t="s">
        <v>244</v>
      </c>
      <c r="B14" s="193"/>
      <c r="C14" s="150" t="s">
        <v>1359</v>
      </c>
      <c r="D14" s="34" t="s">
        <v>1361</v>
      </c>
      <c r="E14" s="34" t="s">
        <v>1362</v>
      </c>
      <c r="F14" s="34" t="s">
        <v>1368</v>
      </c>
      <c r="G14" s="52" t="s">
        <v>734</v>
      </c>
      <c r="H14" s="52" t="s">
        <v>735</v>
      </c>
    </row>
    <row r="15" spans="1:8" ht="11.25" customHeight="1">
      <c r="A15" s="195">
        <v>1</v>
      </c>
      <c r="B15" s="196"/>
      <c r="C15" s="166">
        <v>2</v>
      </c>
      <c r="D15" s="17">
        <v>3</v>
      </c>
      <c r="E15" s="17">
        <v>4</v>
      </c>
      <c r="F15" s="17">
        <v>5</v>
      </c>
      <c r="G15" s="53">
        <v>6</v>
      </c>
      <c r="H15" s="53">
        <v>7</v>
      </c>
    </row>
    <row r="16" spans="1:8" ht="18" customHeight="1">
      <c r="A16" s="169" t="s">
        <v>785</v>
      </c>
      <c r="B16" s="170"/>
      <c r="C16" s="122">
        <f>C45</f>
        <v>9155971.570000002</v>
      </c>
      <c r="D16" s="20">
        <f>D45</f>
        <v>50229950</v>
      </c>
      <c r="E16" s="20">
        <f>E45</f>
        <v>50229950</v>
      </c>
      <c r="F16" s="122">
        <f>F45</f>
        <v>17454222.209999997</v>
      </c>
      <c r="G16" s="54">
        <f>F16/C16*100</f>
        <v>190.63211453375007</v>
      </c>
      <c r="H16" s="54">
        <f aca="true" t="shared" si="0" ref="H16:H24">F16/E16*100</f>
        <v>34.74863544558575</v>
      </c>
    </row>
    <row r="17" spans="1:8" ht="18" customHeight="1">
      <c r="A17" s="169" t="s">
        <v>786</v>
      </c>
      <c r="B17" s="170"/>
      <c r="C17" s="122">
        <f>C186</f>
        <v>2102399.15</v>
      </c>
      <c r="D17" s="20">
        <f>D186</f>
        <v>5000</v>
      </c>
      <c r="E17" s="20">
        <f>E186</f>
        <v>5000</v>
      </c>
      <c r="F17" s="122">
        <f>F186</f>
        <v>44808.05</v>
      </c>
      <c r="G17" s="54">
        <f aca="true" t="shared" si="1" ref="G17:G24">F17/C17*100</f>
        <v>2.1312817787240834</v>
      </c>
      <c r="H17" s="54">
        <f t="shared" si="0"/>
        <v>896.1610000000001</v>
      </c>
    </row>
    <row r="18" spans="1:8" ht="18" customHeight="1">
      <c r="A18" s="187" t="s">
        <v>787</v>
      </c>
      <c r="B18" s="188"/>
      <c r="C18" s="121">
        <f>SUM(C16:C17)</f>
        <v>11258370.720000003</v>
      </c>
      <c r="D18" s="22">
        <f>SUM(D16:D17)</f>
        <v>50234950</v>
      </c>
      <c r="E18" s="22">
        <f>SUM(E16:E17)</f>
        <v>50234950</v>
      </c>
      <c r="F18" s="121">
        <f>SUM(F16:F17)</f>
        <v>17499030.259999998</v>
      </c>
      <c r="G18" s="54">
        <f t="shared" si="1"/>
        <v>155.4312848209354</v>
      </c>
      <c r="H18" s="54">
        <f t="shared" si="0"/>
        <v>34.83437379752542</v>
      </c>
    </row>
    <row r="19" spans="1:8" ht="12" customHeight="1">
      <c r="A19" s="183"/>
      <c r="B19" s="184"/>
      <c r="C19" s="184"/>
      <c r="D19" s="184"/>
      <c r="E19" s="184"/>
      <c r="F19" s="184"/>
      <c r="G19" s="184"/>
      <c r="H19" s="185"/>
    </row>
    <row r="20" spans="1:8" ht="18" customHeight="1">
      <c r="A20" s="169" t="s">
        <v>788</v>
      </c>
      <c r="B20" s="170"/>
      <c r="C20" s="122">
        <f>C217</f>
        <v>9970785.83</v>
      </c>
      <c r="D20" s="20">
        <f>D217</f>
        <v>37793770</v>
      </c>
      <c r="E20" s="20">
        <f>E217</f>
        <v>37793770</v>
      </c>
      <c r="F20" s="122">
        <f>F217</f>
        <v>12668073.259999998</v>
      </c>
      <c r="G20" s="54">
        <f t="shared" si="1"/>
        <v>127.05190419279117</v>
      </c>
      <c r="H20" s="54">
        <f t="shared" si="0"/>
        <v>33.518945741586506</v>
      </c>
    </row>
    <row r="21" spans="1:8" ht="18" customHeight="1">
      <c r="A21" s="169" t="s">
        <v>789</v>
      </c>
      <c r="B21" s="170"/>
      <c r="C21" s="122">
        <f>C297</f>
        <v>1994966.7399999998</v>
      </c>
      <c r="D21" s="20">
        <f>D297</f>
        <v>23679100</v>
      </c>
      <c r="E21" s="20">
        <f>E297</f>
        <v>23679100</v>
      </c>
      <c r="F21" s="122">
        <f>F297</f>
        <v>4414749.15</v>
      </c>
      <c r="G21" s="54">
        <f t="shared" si="1"/>
        <v>221.2943735593307</v>
      </c>
      <c r="H21" s="54">
        <f t="shared" si="0"/>
        <v>18.64407494372675</v>
      </c>
    </row>
    <row r="22" spans="1:8" ht="18" customHeight="1">
      <c r="A22" s="187" t="s">
        <v>790</v>
      </c>
      <c r="B22" s="188"/>
      <c r="C22" s="121">
        <f>SUM(C20:C21)</f>
        <v>11965752.57</v>
      </c>
      <c r="D22" s="22">
        <f>SUM(D20:D21)</f>
        <v>61472870</v>
      </c>
      <c r="E22" s="22">
        <f>SUM(E20:E21)</f>
        <v>61472870</v>
      </c>
      <c r="F22" s="121">
        <f>SUM(F20:F21)</f>
        <v>17082822.409999996</v>
      </c>
      <c r="G22" s="54">
        <f t="shared" si="1"/>
        <v>142.76429593596382</v>
      </c>
      <c r="H22" s="54">
        <f t="shared" si="0"/>
        <v>27.78920588871155</v>
      </c>
    </row>
    <row r="23" spans="1:8" ht="12" customHeight="1">
      <c r="A23" s="183"/>
      <c r="B23" s="184"/>
      <c r="C23" s="184"/>
      <c r="D23" s="184"/>
      <c r="E23" s="184"/>
      <c r="F23" s="184"/>
      <c r="G23" s="184"/>
      <c r="H23" s="185"/>
    </row>
    <row r="24" spans="1:8" ht="18" customHeight="1">
      <c r="A24" s="189" t="s">
        <v>791</v>
      </c>
      <c r="B24" s="190"/>
      <c r="C24" s="124">
        <f>C18-C22</f>
        <v>-707381.8499999978</v>
      </c>
      <c r="D24" s="93">
        <f>D18-D22</f>
        <v>-11237920</v>
      </c>
      <c r="E24" s="93">
        <f>E18-E22</f>
        <v>-11237920</v>
      </c>
      <c r="F24" s="124">
        <f>F18-F22</f>
        <v>416207.8500000015</v>
      </c>
      <c r="G24" s="94">
        <f t="shared" si="1"/>
        <v>-58.837790367395314</v>
      </c>
      <c r="H24" s="94">
        <f t="shared" si="0"/>
        <v>-3.7036021790509412</v>
      </c>
    </row>
    <row r="25" spans="1:8" ht="12" customHeight="1">
      <c r="A25" s="186"/>
      <c r="B25" s="186"/>
      <c r="C25" s="186"/>
      <c r="D25" s="186"/>
      <c r="E25" s="186"/>
      <c r="F25" s="186"/>
      <c r="G25" s="186"/>
      <c r="H25" s="186"/>
    </row>
    <row r="26" spans="1:8" ht="18" customHeight="1">
      <c r="A26" s="197" t="s">
        <v>784</v>
      </c>
      <c r="B26" s="198"/>
      <c r="C26" s="198"/>
      <c r="D26" s="198"/>
      <c r="E26" s="198"/>
      <c r="F26" s="198"/>
      <c r="G26" s="198"/>
      <c r="H26" s="199"/>
    </row>
    <row r="27" spans="1:8" ht="18" customHeight="1">
      <c r="A27" s="173" t="s">
        <v>799</v>
      </c>
      <c r="B27" s="174"/>
      <c r="C27" s="125">
        <v>13947970.93</v>
      </c>
      <c r="D27" s="95">
        <v>13947971</v>
      </c>
      <c r="E27" s="95">
        <v>13947971</v>
      </c>
      <c r="F27" s="125">
        <v>19605599.39</v>
      </c>
      <c r="G27" s="96">
        <f>F27/C27*100</f>
        <v>140.56237633698595</v>
      </c>
      <c r="H27" s="96">
        <f>F27/E27*100</f>
        <v>140.5623756315524</v>
      </c>
    </row>
    <row r="28" spans="1:8" ht="18" customHeight="1">
      <c r="A28" s="171" t="s">
        <v>792</v>
      </c>
      <c r="B28" s="172"/>
      <c r="C28" s="122">
        <v>6161221.56</v>
      </c>
      <c r="D28" s="20">
        <v>11390920</v>
      </c>
      <c r="E28" s="20">
        <v>11390920</v>
      </c>
      <c r="F28" s="122">
        <v>0</v>
      </c>
      <c r="G28" s="54">
        <f>F28/C28*100</f>
        <v>0</v>
      </c>
      <c r="H28" s="54">
        <f>F28/E28*100</f>
        <v>0</v>
      </c>
    </row>
    <row r="29" ht="21.75" customHeight="1"/>
    <row r="30" spans="1:8" ht="27" customHeight="1">
      <c r="A30" s="15" t="s">
        <v>243</v>
      </c>
      <c r="B30" s="16"/>
      <c r="C30" s="150" t="s">
        <v>1359</v>
      </c>
      <c r="D30" s="34" t="s">
        <v>1361</v>
      </c>
      <c r="E30" s="34" t="s">
        <v>1362</v>
      </c>
      <c r="F30" s="34" t="s">
        <v>1368</v>
      </c>
      <c r="G30" s="52" t="s">
        <v>734</v>
      </c>
      <c r="H30" s="52" t="s">
        <v>735</v>
      </c>
    </row>
    <row r="31" spans="1:8" ht="18" customHeight="1">
      <c r="A31" s="171" t="s">
        <v>793</v>
      </c>
      <c r="B31" s="172"/>
      <c r="C31" s="122">
        <v>0</v>
      </c>
      <c r="D31" s="20">
        <f>D200</f>
        <v>0</v>
      </c>
      <c r="E31" s="20">
        <f>E200</f>
        <v>0</v>
      </c>
      <c r="F31" s="122">
        <f>F200</f>
        <v>508933.98</v>
      </c>
      <c r="G31" s="54" t="e">
        <f aca="true" t="shared" si="2" ref="G31:G38">F31/C31*100</f>
        <v>#DIV/0!</v>
      </c>
      <c r="H31" s="54" t="e">
        <f>F31/E31*100</f>
        <v>#DIV/0!</v>
      </c>
    </row>
    <row r="32" spans="1:8" ht="18" customHeight="1">
      <c r="A32" s="171" t="s">
        <v>794</v>
      </c>
      <c r="B32" s="172"/>
      <c r="C32" s="122">
        <v>2711717.88</v>
      </c>
      <c r="D32" s="20">
        <v>153000</v>
      </c>
      <c r="E32" s="20">
        <v>153000</v>
      </c>
      <c r="F32" s="122">
        <v>0</v>
      </c>
      <c r="G32" s="54">
        <f t="shared" si="2"/>
        <v>0</v>
      </c>
      <c r="H32" s="54">
        <f>F32/E32*100</f>
        <v>0</v>
      </c>
    </row>
    <row r="33" spans="1:8" ht="18" customHeight="1">
      <c r="A33" s="187" t="s">
        <v>795</v>
      </c>
      <c r="B33" s="188"/>
      <c r="C33" s="121">
        <f>0-C32</f>
        <v>-2711717.88</v>
      </c>
      <c r="D33" s="22">
        <f>D31-D32</f>
        <v>-153000</v>
      </c>
      <c r="E33" s="22">
        <f>E31-E32</f>
        <v>-153000</v>
      </c>
      <c r="F33" s="121">
        <f>0-F32</f>
        <v>0</v>
      </c>
      <c r="G33" s="54">
        <f t="shared" si="2"/>
        <v>0</v>
      </c>
      <c r="H33" s="54">
        <f>F33/E33*100</f>
        <v>0</v>
      </c>
    </row>
    <row r="34" spans="3:6" ht="26.25" customHeight="1">
      <c r="C34" s="151"/>
      <c r="D34" s="36"/>
      <c r="E34" s="36"/>
      <c r="F34" s="36"/>
    </row>
    <row r="35" spans="1:8" ht="21" customHeight="1">
      <c r="A35" s="176" t="s">
        <v>245</v>
      </c>
      <c r="B35" s="177"/>
      <c r="C35" s="126">
        <f>C18+C31</f>
        <v>11258370.720000003</v>
      </c>
      <c r="D35" s="37">
        <f>D18+D31</f>
        <v>50234950</v>
      </c>
      <c r="E35" s="37">
        <f>E18+E31</f>
        <v>50234950</v>
      </c>
      <c r="F35" s="126">
        <f>F18+F31</f>
        <v>18007964.24</v>
      </c>
      <c r="G35" s="54">
        <f t="shared" si="2"/>
        <v>159.9517788840408</v>
      </c>
      <c r="H35" s="54">
        <f>F35/E35*100</f>
        <v>35.84748116600096</v>
      </c>
    </row>
    <row r="36" spans="1:8" ht="21" customHeight="1">
      <c r="A36" s="176" t="s">
        <v>246</v>
      </c>
      <c r="B36" s="177"/>
      <c r="C36" s="126">
        <f>C22+C32</f>
        <v>14677470.45</v>
      </c>
      <c r="D36" s="37">
        <f>D22+D32</f>
        <v>61625870</v>
      </c>
      <c r="E36" s="37">
        <f>E22+E32</f>
        <v>61625870</v>
      </c>
      <c r="F36" s="126">
        <f>F22+F32</f>
        <v>17082822.409999996</v>
      </c>
      <c r="G36" s="54">
        <f t="shared" si="2"/>
        <v>116.38805520470319</v>
      </c>
      <c r="H36" s="54">
        <f>F36/E36*100</f>
        <v>27.720212972246877</v>
      </c>
    </row>
    <row r="37" spans="1:8" ht="21" customHeight="1">
      <c r="A37" s="178" t="s">
        <v>247</v>
      </c>
      <c r="B37" s="179"/>
      <c r="C37" s="122">
        <f>C35-C36</f>
        <v>-3419099.7299999967</v>
      </c>
      <c r="D37" s="20">
        <f>D35-D36</f>
        <v>-11390920</v>
      </c>
      <c r="E37" s="20">
        <f>E35-E36</f>
        <v>-11390920</v>
      </c>
      <c r="F37" s="122">
        <f>F35-F36</f>
        <v>925141.8300000019</v>
      </c>
      <c r="G37" s="54">
        <f t="shared" si="2"/>
        <v>-27.058053378279283</v>
      </c>
      <c r="H37" s="54">
        <f>F37/E37*100</f>
        <v>-8.121748111653861</v>
      </c>
    </row>
    <row r="38" spans="1:8" ht="21" customHeight="1">
      <c r="A38" s="180" t="s">
        <v>575</v>
      </c>
      <c r="B38" s="181"/>
      <c r="C38" s="121">
        <v>6161221.56</v>
      </c>
      <c r="D38" s="22">
        <v>11390920</v>
      </c>
      <c r="E38" s="22">
        <v>11390920</v>
      </c>
      <c r="F38" s="121">
        <v>0</v>
      </c>
      <c r="G38" s="54">
        <f t="shared" si="2"/>
        <v>0</v>
      </c>
      <c r="H38" s="54">
        <f>F38/E38*100</f>
        <v>0</v>
      </c>
    </row>
    <row r="39" spans="1:8" ht="21" customHeight="1">
      <c r="A39" s="178" t="s">
        <v>796</v>
      </c>
      <c r="B39" s="179"/>
      <c r="C39" s="122">
        <v>10528871.2</v>
      </c>
      <c r="D39" s="20">
        <f>D35-D36+D27</f>
        <v>2557051</v>
      </c>
      <c r="E39" s="20">
        <f>E35-E36+E27</f>
        <v>2557051</v>
      </c>
      <c r="F39" s="122">
        <f>F35-F36+F27</f>
        <v>20530741.220000003</v>
      </c>
      <c r="G39" s="54"/>
      <c r="H39" s="54"/>
    </row>
    <row r="40" ht="20.25" customHeight="1"/>
    <row r="41" spans="1:2" ht="28.5" customHeight="1">
      <c r="A41" s="103" t="s">
        <v>896</v>
      </c>
      <c r="B41" s="12"/>
    </row>
    <row r="42" spans="3:8" ht="22.5" customHeight="1">
      <c r="C42" s="152"/>
      <c r="D42" s="8"/>
      <c r="E42" s="8"/>
      <c r="F42" s="8"/>
      <c r="G42" s="175"/>
      <c r="H42" s="175"/>
    </row>
    <row r="43" spans="1:8" ht="27" customHeight="1">
      <c r="A43" s="92" t="s">
        <v>797</v>
      </c>
      <c r="B43" s="92" t="s">
        <v>890</v>
      </c>
      <c r="C43" s="153" t="s">
        <v>1360</v>
      </c>
      <c r="D43" s="48" t="s">
        <v>1361</v>
      </c>
      <c r="E43" s="48" t="s">
        <v>1362</v>
      </c>
      <c r="F43" s="48" t="s">
        <v>1368</v>
      </c>
      <c r="G43" s="55" t="s">
        <v>800</v>
      </c>
      <c r="H43" s="55" t="s">
        <v>801</v>
      </c>
    </row>
    <row r="44" spans="1:8" s="50" customFormat="1" ht="9.75" customHeight="1">
      <c r="A44" s="97">
        <v>1</v>
      </c>
      <c r="B44" s="97">
        <v>2</v>
      </c>
      <c r="C44" s="167">
        <v>3</v>
      </c>
      <c r="D44" s="55">
        <v>4</v>
      </c>
      <c r="E44" s="55">
        <v>5</v>
      </c>
      <c r="F44" s="55">
        <v>6</v>
      </c>
      <c r="G44" s="55">
        <v>7</v>
      </c>
      <c r="H44" s="55">
        <v>8</v>
      </c>
    </row>
    <row r="45" spans="1:8" ht="24" customHeight="1">
      <c r="A45" s="27" t="s">
        <v>404</v>
      </c>
      <c r="B45" s="28" t="s">
        <v>248</v>
      </c>
      <c r="C45" s="120">
        <f>C46+C66+C100+C128+C158+C179</f>
        <v>9155971.570000002</v>
      </c>
      <c r="D45" s="21">
        <f>D46+D66+D100+D128+D158+D179</f>
        <v>50229950</v>
      </c>
      <c r="E45" s="21">
        <f>E46+E66+E100+E128+E158+E179</f>
        <v>50229950</v>
      </c>
      <c r="F45" s="120">
        <f>F46+F66+F100+F128+F158+F179</f>
        <v>17454222.209999997</v>
      </c>
      <c r="G45" s="56">
        <f>F45/C45*100</f>
        <v>190.63211453375007</v>
      </c>
      <c r="H45" s="56">
        <f>F45/E45*100</f>
        <v>34.74863544558575</v>
      </c>
    </row>
    <row r="46" spans="1:8" ht="21" customHeight="1">
      <c r="A46" s="25" t="s">
        <v>405</v>
      </c>
      <c r="B46" s="26" t="s">
        <v>174</v>
      </c>
      <c r="C46" s="121">
        <f>C47+C54+C60</f>
        <v>3421963.6799999997</v>
      </c>
      <c r="D46" s="22">
        <f>D47+D54+D60</f>
        <v>19856000</v>
      </c>
      <c r="E46" s="22">
        <f>E47+E54+E60</f>
        <v>19856000</v>
      </c>
      <c r="F46" s="121">
        <f>F47+F54+F60</f>
        <v>8255626.7</v>
      </c>
      <c r="G46" s="54">
        <f>F46/C46*100</f>
        <v>241.25407140498933</v>
      </c>
      <c r="H46" s="54">
        <f>F46/E46*100</f>
        <v>41.57749143835617</v>
      </c>
    </row>
    <row r="47" spans="1:8" ht="18" customHeight="1">
      <c r="A47" s="25" t="s">
        <v>406</v>
      </c>
      <c r="B47" s="26" t="s">
        <v>175</v>
      </c>
      <c r="C47" s="121">
        <f>SUM(C48:C53)</f>
        <v>2592452.13</v>
      </c>
      <c r="D47" s="22">
        <f>SUM(D48:D53)</f>
        <v>8050000</v>
      </c>
      <c r="E47" s="22">
        <f>SUM(E48:E53)</f>
        <v>8050000</v>
      </c>
      <c r="F47" s="121">
        <f>SUM(F48:F53)</f>
        <v>3847223.2100000004</v>
      </c>
      <c r="G47" s="54">
        <f aca="true" t="shared" si="3" ref="G47:G104">F47/C47*100</f>
        <v>148.40093537233417</v>
      </c>
      <c r="H47" s="54">
        <f>F47/E47*100</f>
        <v>47.79159267080746</v>
      </c>
    </row>
    <row r="48" spans="1:8" ht="15" customHeight="1">
      <c r="A48" s="18" t="s">
        <v>407</v>
      </c>
      <c r="B48" s="19" t="s">
        <v>176</v>
      </c>
      <c r="C48" s="122">
        <v>1984986.24</v>
      </c>
      <c r="D48" s="20">
        <v>5200000</v>
      </c>
      <c r="E48" s="20">
        <v>5200000</v>
      </c>
      <c r="F48" s="122">
        <v>2529338.33</v>
      </c>
      <c r="G48" s="54">
        <f t="shared" si="3"/>
        <v>127.42346919241112</v>
      </c>
      <c r="H48" s="54">
        <f>F48/E48*100</f>
        <v>48.641121730769235</v>
      </c>
    </row>
    <row r="49" spans="1:8" ht="15" customHeight="1">
      <c r="A49" s="18" t="s">
        <v>408</v>
      </c>
      <c r="B49" s="19" t="s">
        <v>177</v>
      </c>
      <c r="C49" s="122">
        <v>346805.54</v>
      </c>
      <c r="D49" s="20">
        <v>1050000</v>
      </c>
      <c r="E49" s="20">
        <v>1050000</v>
      </c>
      <c r="F49" s="122">
        <v>571077.32</v>
      </c>
      <c r="G49" s="54">
        <f t="shared" si="3"/>
        <v>164.6678769895083</v>
      </c>
      <c r="H49" s="54">
        <f>F49/E49*100</f>
        <v>54.38831619047618</v>
      </c>
    </row>
    <row r="50" spans="1:8" ht="15" customHeight="1">
      <c r="A50" s="18" t="s">
        <v>409</v>
      </c>
      <c r="B50" s="19" t="s">
        <v>178</v>
      </c>
      <c r="C50" s="122">
        <v>774182.26</v>
      </c>
      <c r="D50" s="20">
        <v>2100000</v>
      </c>
      <c r="E50" s="20">
        <v>2100000</v>
      </c>
      <c r="F50" s="122">
        <v>1149444.47</v>
      </c>
      <c r="G50" s="54">
        <f t="shared" si="3"/>
        <v>148.47207555492164</v>
      </c>
      <c r="H50" s="54">
        <f aca="true" t="shared" si="4" ref="H50:H104">F50/E50*100</f>
        <v>54.73545095238095</v>
      </c>
    </row>
    <row r="51" spans="1:8" ht="15" customHeight="1">
      <c r="A51" s="18" t="s">
        <v>410</v>
      </c>
      <c r="B51" s="19" t="s">
        <v>523</v>
      </c>
      <c r="C51" s="122">
        <v>299532.6</v>
      </c>
      <c r="D51" s="20">
        <v>400000</v>
      </c>
      <c r="E51" s="20">
        <v>400000</v>
      </c>
      <c r="F51" s="122">
        <v>101256.94</v>
      </c>
      <c r="G51" s="54">
        <f t="shared" si="3"/>
        <v>33.80498149450177</v>
      </c>
      <c r="H51" s="54">
        <f t="shared" si="4"/>
        <v>25.314235</v>
      </c>
    </row>
    <row r="52" spans="1:8" ht="15" customHeight="1">
      <c r="A52" s="18" t="s">
        <v>1163</v>
      </c>
      <c r="B52" s="19" t="s">
        <v>179</v>
      </c>
      <c r="C52" s="122">
        <v>-813054.51</v>
      </c>
      <c r="D52" s="20">
        <v>-700000</v>
      </c>
      <c r="E52" s="20">
        <v>-700000</v>
      </c>
      <c r="F52" s="122">
        <v>-503893.85</v>
      </c>
      <c r="G52" s="54">
        <f t="shared" si="3"/>
        <v>61.97540802030604</v>
      </c>
      <c r="H52" s="54">
        <f t="shared" si="4"/>
        <v>71.98483571428571</v>
      </c>
    </row>
    <row r="53" spans="1:8" ht="15" customHeight="1">
      <c r="A53" s="18" t="s">
        <v>645</v>
      </c>
      <c r="B53" s="19" t="s">
        <v>1035</v>
      </c>
      <c r="C53" s="122">
        <v>0</v>
      </c>
      <c r="D53" s="20">
        <v>0</v>
      </c>
      <c r="E53" s="20">
        <v>0</v>
      </c>
      <c r="F53" s="122">
        <v>0</v>
      </c>
      <c r="G53" s="54" t="e">
        <f t="shared" si="3"/>
        <v>#DIV/0!</v>
      </c>
      <c r="H53" s="54" t="e">
        <f>F53/E53*100</f>
        <v>#DIV/0!</v>
      </c>
    </row>
    <row r="54" spans="1:8" ht="18" customHeight="1">
      <c r="A54" s="25" t="s">
        <v>411</v>
      </c>
      <c r="B54" s="26" t="s">
        <v>180</v>
      </c>
      <c r="C54" s="121">
        <f>C55+C58</f>
        <v>754051.9</v>
      </c>
      <c r="D54" s="22">
        <f>D55+D58</f>
        <v>8500000</v>
      </c>
      <c r="E54" s="22">
        <f>E55+E58</f>
        <v>8500000</v>
      </c>
      <c r="F54" s="121">
        <f>F55+F58</f>
        <v>4138192.1799999997</v>
      </c>
      <c r="G54" s="54">
        <f t="shared" si="3"/>
        <v>548.7940790282472</v>
      </c>
      <c r="H54" s="54">
        <f t="shared" si="4"/>
        <v>48.68461388235294</v>
      </c>
    </row>
    <row r="55" spans="1:8" ht="15" customHeight="1">
      <c r="A55" s="18" t="s">
        <v>412</v>
      </c>
      <c r="B55" s="19" t="s">
        <v>181</v>
      </c>
      <c r="C55" s="122">
        <f>SUM(C56:C57)</f>
        <v>106003.92</v>
      </c>
      <c r="D55" s="20">
        <f>SUM(D56:D57)</f>
        <v>5000000</v>
      </c>
      <c r="E55" s="20">
        <f>SUM(E56:E57)</f>
        <v>5000000</v>
      </c>
      <c r="F55" s="122">
        <f>SUM(F56:F57)</f>
        <v>426917.67</v>
      </c>
      <c r="G55" s="54">
        <f t="shared" si="3"/>
        <v>402.7376251746162</v>
      </c>
      <c r="H55" s="54">
        <f t="shared" si="4"/>
        <v>8.5383534</v>
      </c>
    </row>
    <row r="56" spans="1:8" ht="13.5" customHeight="1">
      <c r="A56" s="23" t="s">
        <v>413</v>
      </c>
      <c r="B56" s="24" t="s">
        <v>249</v>
      </c>
      <c r="C56" s="122">
        <v>53738.95</v>
      </c>
      <c r="D56" s="20">
        <v>200000</v>
      </c>
      <c r="E56" s="20">
        <v>200000</v>
      </c>
      <c r="F56" s="122">
        <v>93328.67</v>
      </c>
      <c r="G56" s="54">
        <f t="shared" si="3"/>
        <v>173.67043829475642</v>
      </c>
      <c r="H56" s="54">
        <f t="shared" si="4"/>
        <v>46.664335</v>
      </c>
    </row>
    <row r="57" spans="1:8" ht="12.75" customHeight="1">
      <c r="A57" s="23" t="s">
        <v>414</v>
      </c>
      <c r="B57" s="24" t="s">
        <v>250</v>
      </c>
      <c r="C57" s="122">
        <v>52264.97</v>
      </c>
      <c r="D57" s="20">
        <v>4800000</v>
      </c>
      <c r="E57" s="20">
        <v>4800000</v>
      </c>
      <c r="F57" s="122">
        <v>333589</v>
      </c>
      <c r="G57" s="54">
        <f t="shared" si="3"/>
        <v>638.264979392507</v>
      </c>
      <c r="H57" s="54">
        <f t="shared" si="4"/>
        <v>6.949770833333334</v>
      </c>
    </row>
    <row r="58" spans="1:8" ht="15" customHeight="1">
      <c r="A58" s="18" t="s">
        <v>415</v>
      </c>
      <c r="B58" s="19" t="s">
        <v>182</v>
      </c>
      <c r="C58" s="122">
        <f>SUM(C59)</f>
        <v>648047.98</v>
      </c>
      <c r="D58" s="20">
        <f>SUM(D59)</f>
        <v>3500000</v>
      </c>
      <c r="E58" s="20">
        <f>SUM(E59)</f>
        <v>3500000</v>
      </c>
      <c r="F58" s="122">
        <f>SUM(F59)</f>
        <v>3711274.51</v>
      </c>
      <c r="G58" s="54">
        <f t="shared" si="3"/>
        <v>572.6851443931666</v>
      </c>
      <c r="H58" s="54">
        <f t="shared" si="4"/>
        <v>106.03641457142857</v>
      </c>
    </row>
    <row r="59" spans="1:8" ht="12.75" customHeight="1">
      <c r="A59" s="23" t="s">
        <v>416</v>
      </c>
      <c r="B59" s="24" t="s">
        <v>251</v>
      </c>
      <c r="C59" s="122">
        <v>648047.98</v>
      </c>
      <c r="D59" s="20">
        <v>3500000</v>
      </c>
      <c r="E59" s="20">
        <v>3500000</v>
      </c>
      <c r="F59" s="122">
        <v>3711274.51</v>
      </c>
      <c r="G59" s="54">
        <f t="shared" si="3"/>
        <v>572.6851443931666</v>
      </c>
      <c r="H59" s="54">
        <f t="shared" si="4"/>
        <v>106.03641457142857</v>
      </c>
    </row>
    <row r="60" spans="1:8" ht="18" customHeight="1">
      <c r="A60" s="25" t="s">
        <v>417</v>
      </c>
      <c r="B60" s="26" t="s">
        <v>183</v>
      </c>
      <c r="C60" s="121">
        <f>C61+C63</f>
        <v>75459.65</v>
      </c>
      <c r="D60" s="22">
        <f>D61+D63</f>
        <v>3306000</v>
      </c>
      <c r="E60" s="22">
        <f>E61+E63</f>
        <v>3306000</v>
      </c>
      <c r="F60" s="121">
        <f>F61+F63</f>
        <v>270211.31</v>
      </c>
      <c r="G60" s="54">
        <f t="shared" si="3"/>
        <v>358.0871498873902</v>
      </c>
      <c r="H60" s="54">
        <f t="shared" si="4"/>
        <v>8.173360859044163</v>
      </c>
    </row>
    <row r="61" spans="1:8" ht="15" customHeight="1">
      <c r="A61" s="18" t="s">
        <v>418</v>
      </c>
      <c r="B61" s="19" t="s">
        <v>184</v>
      </c>
      <c r="C61" s="122">
        <f>SUM(C62)</f>
        <v>72271.25</v>
      </c>
      <c r="D61" s="20">
        <f>SUM(D62)</f>
        <v>3300000</v>
      </c>
      <c r="E61" s="20">
        <f>SUM(E62)</f>
        <v>3300000</v>
      </c>
      <c r="F61" s="122">
        <f>SUM(F62)</f>
        <v>267063.74</v>
      </c>
      <c r="G61" s="54">
        <f t="shared" si="3"/>
        <v>369.5297092550634</v>
      </c>
      <c r="H61" s="54">
        <f t="shared" si="4"/>
        <v>8.092840606060605</v>
      </c>
    </row>
    <row r="62" spans="1:8" ht="12.75" customHeight="1">
      <c r="A62" s="23" t="s">
        <v>419</v>
      </c>
      <c r="B62" s="24" t="s">
        <v>252</v>
      </c>
      <c r="C62" s="122">
        <v>72271.25</v>
      </c>
      <c r="D62" s="20">
        <v>3300000</v>
      </c>
      <c r="E62" s="20">
        <v>3300000</v>
      </c>
      <c r="F62" s="122">
        <v>267063.74</v>
      </c>
      <c r="G62" s="54">
        <f t="shared" si="3"/>
        <v>369.5297092550634</v>
      </c>
      <c r="H62" s="54">
        <f t="shared" si="4"/>
        <v>8.092840606060605</v>
      </c>
    </row>
    <row r="63" spans="1:8" ht="15" customHeight="1">
      <c r="A63" s="18" t="s">
        <v>420</v>
      </c>
      <c r="B63" s="19" t="s">
        <v>305</v>
      </c>
      <c r="C63" s="122">
        <f>SUM(C64:C65)</f>
        <v>3188.4</v>
      </c>
      <c r="D63" s="20">
        <f>SUM(D64:D64)</f>
        <v>6000</v>
      </c>
      <c r="E63" s="20">
        <f>SUM(E64:E64)</f>
        <v>6000</v>
      </c>
      <c r="F63" s="122">
        <f>SUM(F64:F65)</f>
        <v>3147.57</v>
      </c>
      <c r="G63" s="54">
        <f t="shared" si="3"/>
        <v>98.71942039894618</v>
      </c>
      <c r="H63" s="54">
        <f t="shared" si="4"/>
        <v>52.459500000000006</v>
      </c>
    </row>
    <row r="64" spans="1:8" ht="12.75" customHeight="1">
      <c r="A64" s="23" t="s">
        <v>421</v>
      </c>
      <c r="B64" s="24" t="s">
        <v>253</v>
      </c>
      <c r="C64" s="122">
        <v>3188.4</v>
      </c>
      <c r="D64" s="20">
        <v>6000</v>
      </c>
      <c r="E64" s="20">
        <v>6000</v>
      </c>
      <c r="F64" s="122">
        <v>3147.57</v>
      </c>
      <c r="G64" s="54">
        <f t="shared" si="3"/>
        <v>98.71942039894618</v>
      </c>
      <c r="H64" s="54">
        <f t="shared" si="4"/>
        <v>52.459500000000006</v>
      </c>
    </row>
    <row r="65" spans="1:8" ht="12.75" customHeight="1">
      <c r="A65" s="23" t="s">
        <v>759</v>
      </c>
      <c r="B65" s="24" t="s">
        <v>760</v>
      </c>
      <c r="C65" s="122">
        <v>0</v>
      </c>
      <c r="D65" s="20">
        <v>0</v>
      </c>
      <c r="E65" s="20">
        <v>0</v>
      </c>
      <c r="F65" s="122">
        <v>0</v>
      </c>
      <c r="G65" s="54" t="e">
        <f>F65/C65*100</f>
        <v>#DIV/0!</v>
      </c>
      <c r="H65" s="54" t="e">
        <f>F65/E65*100</f>
        <v>#DIV/0!</v>
      </c>
    </row>
    <row r="66" spans="1:8" ht="21" customHeight="1">
      <c r="A66" s="25" t="s">
        <v>422</v>
      </c>
      <c r="B66" s="26" t="s">
        <v>185</v>
      </c>
      <c r="C66" s="123">
        <f>C70+C77+C88+C96+C67</f>
        <v>515289.02</v>
      </c>
      <c r="D66" s="102">
        <f>D70+D77+D88+D96+D67</f>
        <v>9521000</v>
      </c>
      <c r="E66" s="102">
        <f>E70+E77+E88+E96+E67</f>
        <v>9521000</v>
      </c>
      <c r="F66" s="123">
        <f>F70+F77+F88+F96+F67</f>
        <v>1420048.41</v>
      </c>
      <c r="G66" s="54">
        <f t="shared" si="3"/>
        <v>275.58289714770166</v>
      </c>
      <c r="H66" s="54">
        <f t="shared" si="4"/>
        <v>14.914908202919861</v>
      </c>
    </row>
    <row r="67" spans="1:8" ht="18" customHeight="1">
      <c r="A67" s="25" t="s">
        <v>920</v>
      </c>
      <c r="B67" s="26" t="s">
        <v>921</v>
      </c>
      <c r="C67" s="121">
        <f aca="true" t="shared" si="5" ref="C67:F68">C68</f>
        <v>121013.52</v>
      </c>
      <c r="D67" s="22">
        <f t="shared" si="5"/>
        <v>80000</v>
      </c>
      <c r="E67" s="22">
        <f t="shared" si="5"/>
        <v>80000</v>
      </c>
      <c r="F67" s="121">
        <f t="shared" si="5"/>
        <v>137404.93</v>
      </c>
      <c r="G67" s="54">
        <f>F67/C67*100</f>
        <v>113.54510636497474</v>
      </c>
      <c r="H67" s="54">
        <f>F67/E67*100</f>
        <v>171.7561625</v>
      </c>
    </row>
    <row r="68" spans="1:8" ht="15" customHeight="1">
      <c r="A68" s="18" t="s">
        <v>1012</v>
      </c>
      <c r="B68" s="19" t="s">
        <v>922</v>
      </c>
      <c r="C68" s="122">
        <f t="shared" si="5"/>
        <v>121013.52</v>
      </c>
      <c r="D68" s="20">
        <f t="shared" si="5"/>
        <v>80000</v>
      </c>
      <c r="E68" s="20">
        <f t="shared" si="5"/>
        <v>80000</v>
      </c>
      <c r="F68" s="122">
        <f t="shared" si="5"/>
        <v>137404.93</v>
      </c>
      <c r="G68" s="54">
        <f>F68/C68*100</f>
        <v>113.54510636497474</v>
      </c>
      <c r="H68" s="54">
        <f>F68/E68*100</f>
        <v>171.7561625</v>
      </c>
    </row>
    <row r="69" spans="1:8" ht="15" customHeight="1">
      <c r="A69" s="18" t="s">
        <v>1013</v>
      </c>
      <c r="B69" s="19" t="s">
        <v>1014</v>
      </c>
      <c r="C69" s="122">
        <v>121013.52</v>
      </c>
      <c r="D69" s="20">
        <v>80000</v>
      </c>
      <c r="E69" s="20">
        <v>80000</v>
      </c>
      <c r="F69" s="122">
        <v>137404.93</v>
      </c>
      <c r="G69" s="54">
        <f>F69/C69*100</f>
        <v>113.54510636497474</v>
      </c>
      <c r="H69" s="54">
        <f>F69/E69*100</f>
        <v>171.7561625</v>
      </c>
    </row>
    <row r="70" spans="1:8" ht="18" customHeight="1">
      <c r="A70" s="25" t="s">
        <v>423</v>
      </c>
      <c r="B70" s="26" t="s">
        <v>752</v>
      </c>
      <c r="C70" s="121">
        <f>C71+C74</f>
        <v>236000</v>
      </c>
      <c r="D70" s="22">
        <f>D71+D74</f>
        <v>489000</v>
      </c>
      <c r="E70" s="22">
        <f>E71+E74</f>
        <v>489000</v>
      </c>
      <c r="F70" s="121">
        <f>F71+F74</f>
        <v>378906.49</v>
      </c>
      <c r="G70" s="54">
        <f t="shared" si="3"/>
        <v>160.55359745762712</v>
      </c>
      <c r="H70" s="54">
        <f t="shared" si="4"/>
        <v>77.48598977505112</v>
      </c>
    </row>
    <row r="71" spans="1:8" ht="15" customHeight="1">
      <c r="A71" s="18" t="s">
        <v>424</v>
      </c>
      <c r="B71" s="19" t="s">
        <v>186</v>
      </c>
      <c r="C71" s="122">
        <f>SUM(C72:C73)</f>
        <v>236000</v>
      </c>
      <c r="D71" s="20">
        <f>SUM(D72:D73)</f>
        <v>89000</v>
      </c>
      <c r="E71" s="20">
        <f>SUM(E72:E73)</f>
        <v>89000</v>
      </c>
      <c r="F71" s="122">
        <f>SUM(F72:F73)</f>
        <v>48000</v>
      </c>
      <c r="G71" s="54">
        <f t="shared" si="3"/>
        <v>20.33898305084746</v>
      </c>
      <c r="H71" s="54">
        <f t="shared" si="4"/>
        <v>53.93258426966292</v>
      </c>
    </row>
    <row r="72" spans="1:8" ht="12.75" customHeight="1">
      <c r="A72" s="23" t="s">
        <v>425</v>
      </c>
      <c r="B72" s="24" t="s">
        <v>156</v>
      </c>
      <c r="C72" s="122">
        <v>56000</v>
      </c>
      <c r="D72" s="20">
        <v>80000</v>
      </c>
      <c r="E72" s="20">
        <v>80000</v>
      </c>
      <c r="F72" s="122">
        <v>48000</v>
      </c>
      <c r="G72" s="54">
        <f t="shared" si="3"/>
        <v>85.71428571428571</v>
      </c>
      <c r="H72" s="54">
        <f t="shared" si="4"/>
        <v>60</v>
      </c>
    </row>
    <row r="73" spans="1:8" ht="12.75" customHeight="1">
      <c r="A73" s="23" t="s">
        <v>426</v>
      </c>
      <c r="B73" s="24" t="s">
        <v>157</v>
      </c>
      <c r="C73" s="122">
        <v>180000</v>
      </c>
      <c r="D73" s="20">
        <v>9000</v>
      </c>
      <c r="E73" s="20">
        <v>9000</v>
      </c>
      <c r="F73" s="122">
        <v>0</v>
      </c>
      <c r="G73" s="54">
        <f t="shared" si="3"/>
        <v>0</v>
      </c>
      <c r="H73" s="54">
        <f t="shared" si="4"/>
        <v>0</v>
      </c>
    </row>
    <row r="74" spans="1:8" ht="15" customHeight="1">
      <c r="A74" s="18" t="s">
        <v>427</v>
      </c>
      <c r="B74" s="19" t="s">
        <v>187</v>
      </c>
      <c r="C74" s="122">
        <f>SUM(C75:C76)</f>
        <v>0</v>
      </c>
      <c r="D74" s="20">
        <f>SUM(D75:D76)</f>
        <v>400000</v>
      </c>
      <c r="E74" s="20">
        <f>SUM(E75:E76)</f>
        <v>400000</v>
      </c>
      <c r="F74" s="122">
        <f>SUM(F75:F76)</f>
        <v>330906.49</v>
      </c>
      <c r="G74" s="54" t="e">
        <f t="shared" si="3"/>
        <v>#DIV/0!</v>
      </c>
      <c r="H74" s="54">
        <f t="shared" si="4"/>
        <v>82.7266225</v>
      </c>
    </row>
    <row r="75" spans="1:8" ht="12.75" customHeight="1">
      <c r="A75" s="23" t="s">
        <v>428</v>
      </c>
      <c r="B75" s="24" t="s">
        <v>158</v>
      </c>
      <c r="C75" s="122">
        <v>0</v>
      </c>
      <c r="D75" s="20">
        <v>150000</v>
      </c>
      <c r="E75" s="20">
        <v>150000</v>
      </c>
      <c r="F75" s="122">
        <v>330906.49</v>
      </c>
      <c r="G75" s="54" t="e">
        <f t="shared" si="3"/>
        <v>#DIV/0!</v>
      </c>
      <c r="H75" s="54">
        <f t="shared" si="4"/>
        <v>220.60432666666668</v>
      </c>
    </row>
    <row r="76" spans="1:8" ht="12.75" customHeight="1">
      <c r="A76" s="23" t="s">
        <v>429</v>
      </c>
      <c r="B76" s="24" t="s">
        <v>155</v>
      </c>
      <c r="C76" s="122">
        <v>0</v>
      </c>
      <c r="D76" s="20">
        <v>250000</v>
      </c>
      <c r="E76" s="20">
        <v>250000</v>
      </c>
      <c r="F76" s="122">
        <v>0</v>
      </c>
      <c r="G76" s="54" t="e">
        <f t="shared" si="3"/>
        <v>#DIV/0!</v>
      </c>
      <c r="H76" s="54">
        <f t="shared" si="4"/>
        <v>0</v>
      </c>
    </row>
    <row r="77" spans="1:8" ht="18" customHeight="1">
      <c r="A77" s="25" t="s">
        <v>430</v>
      </c>
      <c r="B77" s="26" t="s">
        <v>736</v>
      </c>
      <c r="C77" s="121">
        <f>C78+C84</f>
        <v>105295.5</v>
      </c>
      <c r="D77" s="22">
        <f>D78+D84</f>
        <v>1120000</v>
      </c>
      <c r="E77" s="22">
        <f>E78+E84</f>
        <v>1120000</v>
      </c>
      <c r="F77" s="121">
        <f>F78+F84</f>
        <v>44246.25</v>
      </c>
      <c r="G77" s="54">
        <f t="shared" si="3"/>
        <v>42.02102653959571</v>
      </c>
      <c r="H77" s="54">
        <f t="shared" si="4"/>
        <v>3.9505580357142858</v>
      </c>
    </row>
    <row r="78" spans="1:8" ht="15" customHeight="1">
      <c r="A78" s="18" t="s">
        <v>530</v>
      </c>
      <c r="B78" s="19" t="s">
        <v>737</v>
      </c>
      <c r="C78" s="122">
        <f>SUM(C79:C83)</f>
        <v>0</v>
      </c>
      <c r="D78" s="20">
        <f>SUM(D79:D83)</f>
        <v>0</v>
      </c>
      <c r="E78" s="20">
        <f>SUM(E79:E83)</f>
        <v>0</v>
      </c>
      <c r="F78" s="122">
        <f>SUM(F79:F83)</f>
        <v>0</v>
      </c>
      <c r="G78" s="54" t="e">
        <f t="shared" si="3"/>
        <v>#DIV/0!</v>
      </c>
      <c r="H78" s="54" t="e">
        <f aca="true" t="shared" si="6" ref="H78:H83">F78/E78*100</f>
        <v>#DIV/0!</v>
      </c>
    </row>
    <row r="79" spans="1:8" ht="12.75" customHeight="1">
      <c r="A79" s="23" t="s">
        <v>646</v>
      </c>
      <c r="B79" s="24" t="s">
        <v>895</v>
      </c>
      <c r="C79" s="122">
        <v>0</v>
      </c>
      <c r="D79" s="20">
        <v>0</v>
      </c>
      <c r="E79" s="20">
        <v>0</v>
      </c>
      <c r="F79" s="122">
        <v>0</v>
      </c>
      <c r="G79" s="54" t="e">
        <f t="shared" si="3"/>
        <v>#DIV/0!</v>
      </c>
      <c r="H79" s="54" t="e">
        <f t="shared" si="6"/>
        <v>#DIV/0!</v>
      </c>
    </row>
    <row r="80" spans="1:8" ht="12.75" customHeight="1">
      <c r="A80" s="23" t="s">
        <v>646</v>
      </c>
      <c r="B80" s="24" t="s">
        <v>907</v>
      </c>
      <c r="C80" s="122">
        <v>0</v>
      </c>
      <c r="D80" s="20">
        <v>0</v>
      </c>
      <c r="E80" s="20">
        <v>0</v>
      </c>
      <c r="F80" s="122">
        <v>0</v>
      </c>
      <c r="G80" s="54" t="e">
        <f aca="true" t="shared" si="7" ref="G80:G85">F80/C80*100</f>
        <v>#DIV/0!</v>
      </c>
      <c r="H80" s="54" t="e">
        <f t="shared" si="6"/>
        <v>#DIV/0!</v>
      </c>
    </row>
    <row r="81" spans="1:8" ht="12.75" customHeight="1">
      <c r="A81" s="23" t="s">
        <v>531</v>
      </c>
      <c r="B81" s="24" t="s">
        <v>534</v>
      </c>
      <c r="C81" s="122">
        <v>0</v>
      </c>
      <c r="D81" s="20">
        <v>0</v>
      </c>
      <c r="E81" s="20">
        <v>0</v>
      </c>
      <c r="F81" s="122">
        <v>0</v>
      </c>
      <c r="G81" s="54" t="e">
        <f t="shared" si="7"/>
        <v>#DIV/0!</v>
      </c>
      <c r="H81" s="54" t="e">
        <f t="shared" si="6"/>
        <v>#DIV/0!</v>
      </c>
    </row>
    <row r="82" spans="1:8" ht="12.75" customHeight="1">
      <c r="A82" s="23" t="s">
        <v>531</v>
      </c>
      <c r="B82" s="24" t="s">
        <v>647</v>
      </c>
      <c r="C82" s="122">
        <v>0</v>
      </c>
      <c r="D82" s="20">
        <v>0</v>
      </c>
      <c r="E82" s="20">
        <v>0</v>
      </c>
      <c r="F82" s="122">
        <v>0</v>
      </c>
      <c r="G82" s="54" t="e">
        <f t="shared" si="7"/>
        <v>#DIV/0!</v>
      </c>
      <c r="H82" s="54" t="e">
        <f t="shared" si="6"/>
        <v>#DIV/0!</v>
      </c>
    </row>
    <row r="83" spans="1:8" ht="12.75" customHeight="1">
      <c r="A83" s="23" t="s">
        <v>531</v>
      </c>
      <c r="B83" s="24" t="s">
        <v>908</v>
      </c>
      <c r="C83" s="122">
        <v>0</v>
      </c>
      <c r="D83" s="20">
        <v>0</v>
      </c>
      <c r="E83" s="20">
        <v>0</v>
      </c>
      <c r="F83" s="122">
        <v>0</v>
      </c>
      <c r="G83" s="54" t="e">
        <f t="shared" si="7"/>
        <v>#DIV/0!</v>
      </c>
      <c r="H83" s="54" t="e">
        <f t="shared" si="6"/>
        <v>#DIV/0!</v>
      </c>
    </row>
    <row r="84" spans="1:8" ht="15" customHeight="1">
      <c r="A84" s="18" t="s">
        <v>431</v>
      </c>
      <c r="B84" s="19" t="s">
        <v>738</v>
      </c>
      <c r="C84" s="122">
        <f>SUM(C85:C87)</f>
        <v>105295.5</v>
      </c>
      <c r="D84" s="20">
        <f>SUM(D85:D87)</f>
        <v>1120000</v>
      </c>
      <c r="E84" s="20">
        <f>SUM(E85:E87)</f>
        <v>1120000</v>
      </c>
      <c r="F84" s="122">
        <f>SUM(F85:F87)</f>
        <v>44246.25</v>
      </c>
      <c r="G84" s="54">
        <f t="shared" si="7"/>
        <v>42.02102653959571</v>
      </c>
      <c r="H84" s="54">
        <f t="shared" si="4"/>
        <v>3.9505580357142858</v>
      </c>
    </row>
    <row r="85" spans="1:8" ht="12.75" customHeight="1">
      <c r="A85" s="23" t="s">
        <v>432</v>
      </c>
      <c r="B85" s="24" t="s">
        <v>739</v>
      </c>
      <c r="C85" s="122">
        <v>105295.5</v>
      </c>
      <c r="D85" s="20">
        <v>80000</v>
      </c>
      <c r="E85" s="20">
        <v>80000</v>
      </c>
      <c r="F85" s="122">
        <v>44246.25</v>
      </c>
      <c r="G85" s="54">
        <f t="shared" si="7"/>
        <v>42.02102653959571</v>
      </c>
      <c r="H85" s="54">
        <f t="shared" si="4"/>
        <v>55.3078125</v>
      </c>
    </row>
    <row r="86" spans="1:8" ht="12.75" customHeight="1">
      <c r="A86" s="23" t="s">
        <v>432</v>
      </c>
      <c r="B86" s="24" t="s">
        <v>1363</v>
      </c>
      <c r="C86" s="122">
        <v>0</v>
      </c>
      <c r="D86" s="20">
        <v>840000</v>
      </c>
      <c r="E86" s="20">
        <v>840000</v>
      </c>
      <c r="F86" s="122">
        <v>0</v>
      </c>
      <c r="G86" s="54" t="e">
        <f>F86/C86*100</f>
        <v>#DIV/0!</v>
      </c>
      <c r="H86" s="54">
        <f>F86/E86*100</f>
        <v>0</v>
      </c>
    </row>
    <row r="87" spans="1:8" ht="12.75" customHeight="1">
      <c r="A87" s="23" t="s">
        <v>1364</v>
      </c>
      <c r="B87" s="24" t="s">
        <v>1365</v>
      </c>
      <c r="C87" s="122">
        <v>0</v>
      </c>
      <c r="D87" s="20">
        <v>200000</v>
      </c>
      <c r="E87" s="20">
        <v>200000</v>
      </c>
      <c r="F87" s="122">
        <v>0</v>
      </c>
      <c r="G87" s="54" t="e">
        <f>F87/C87*100</f>
        <v>#DIV/0!</v>
      </c>
      <c r="H87" s="54">
        <f>F87/E87*100</f>
        <v>0</v>
      </c>
    </row>
    <row r="88" spans="1:8" ht="18" customHeight="1">
      <c r="A88" s="25" t="s">
        <v>648</v>
      </c>
      <c r="B88" s="26" t="s">
        <v>649</v>
      </c>
      <c r="C88" s="121">
        <f>C89+C94</f>
        <v>52980</v>
      </c>
      <c r="D88" s="22">
        <f>D89+D94</f>
        <v>70000</v>
      </c>
      <c r="E88" s="22">
        <f>E89+E94</f>
        <v>70000</v>
      </c>
      <c r="F88" s="121">
        <f>F89+F94</f>
        <v>60480</v>
      </c>
      <c r="G88" s="54">
        <f aca="true" t="shared" si="8" ref="G88:G98">F88/C88*100</f>
        <v>114.15628539071348</v>
      </c>
      <c r="H88" s="54">
        <f aca="true" t="shared" si="9" ref="H88:H96">F88/E88*100</f>
        <v>86.4</v>
      </c>
    </row>
    <row r="89" spans="1:8" ht="15" customHeight="1">
      <c r="A89" s="18" t="s">
        <v>650</v>
      </c>
      <c r="B89" s="19" t="s">
        <v>651</v>
      </c>
      <c r="C89" s="122">
        <f>SUM(C90:C91)</f>
        <v>4980</v>
      </c>
      <c r="D89" s="20">
        <f>SUM(D90:D91)</f>
        <v>10000</v>
      </c>
      <c r="E89" s="20">
        <f>SUM(E90:E91)</f>
        <v>10000</v>
      </c>
      <c r="F89" s="122">
        <f>SUM(F90:F91)</f>
        <v>6480</v>
      </c>
      <c r="G89" s="54">
        <f t="shared" si="8"/>
        <v>130.12048192771084</v>
      </c>
      <c r="H89" s="54">
        <f t="shared" si="9"/>
        <v>64.8</v>
      </c>
    </row>
    <row r="90" spans="1:8" ht="12.75" customHeight="1">
      <c r="A90" s="23" t="s">
        <v>650</v>
      </c>
      <c r="B90" s="24" t="s">
        <v>652</v>
      </c>
      <c r="C90" s="122">
        <v>4980</v>
      </c>
      <c r="D90" s="20">
        <v>10000</v>
      </c>
      <c r="E90" s="20">
        <v>10000</v>
      </c>
      <c r="F90" s="122">
        <v>6480</v>
      </c>
      <c r="G90" s="54">
        <f t="shared" si="8"/>
        <v>130.12048192771084</v>
      </c>
      <c r="H90" s="54">
        <f t="shared" si="9"/>
        <v>64.8</v>
      </c>
    </row>
    <row r="91" spans="1:8" ht="12.75" customHeight="1">
      <c r="A91" s="23" t="s">
        <v>650</v>
      </c>
      <c r="B91" s="24" t="s">
        <v>1319</v>
      </c>
      <c r="C91" s="122">
        <v>0</v>
      </c>
      <c r="D91" s="20">
        <v>0</v>
      </c>
      <c r="E91" s="20">
        <v>0</v>
      </c>
      <c r="F91" s="122">
        <v>0</v>
      </c>
      <c r="G91" s="54" t="e">
        <f t="shared" si="8"/>
        <v>#DIV/0!</v>
      </c>
      <c r="H91" s="54" t="e">
        <f t="shared" si="9"/>
        <v>#DIV/0!</v>
      </c>
    </row>
    <row r="92" spans="1:8" ht="27" customHeight="1">
      <c r="A92" s="92" t="s">
        <v>797</v>
      </c>
      <c r="B92" s="92" t="s">
        <v>890</v>
      </c>
      <c r="C92" s="153" t="s">
        <v>1360</v>
      </c>
      <c r="D92" s="48" t="s">
        <v>1361</v>
      </c>
      <c r="E92" s="48" t="s">
        <v>1362</v>
      </c>
      <c r="F92" s="48" t="s">
        <v>1368</v>
      </c>
      <c r="G92" s="55" t="s">
        <v>800</v>
      </c>
      <c r="H92" s="55" t="s">
        <v>801</v>
      </c>
    </row>
    <row r="93" spans="1:8" ht="9.75" customHeight="1">
      <c r="A93" s="97">
        <v>1</v>
      </c>
      <c r="B93" s="97">
        <v>2</v>
      </c>
      <c r="C93" s="167">
        <v>3</v>
      </c>
      <c r="D93" s="55">
        <v>4</v>
      </c>
      <c r="E93" s="55">
        <v>5</v>
      </c>
      <c r="F93" s="55">
        <v>6</v>
      </c>
      <c r="G93" s="55">
        <v>7</v>
      </c>
      <c r="H93" s="55">
        <v>8</v>
      </c>
    </row>
    <row r="94" spans="1:8" ht="15" customHeight="1">
      <c r="A94" s="18" t="s">
        <v>653</v>
      </c>
      <c r="B94" s="19" t="s">
        <v>740</v>
      </c>
      <c r="C94" s="122">
        <f>SUM(C95:C95)</f>
        <v>48000</v>
      </c>
      <c r="D94" s="20">
        <f>SUM(D95:D95)</f>
        <v>60000</v>
      </c>
      <c r="E94" s="20">
        <f>SUM(E95:E95)</f>
        <v>60000</v>
      </c>
      <c r="F94" s="122">
        <f>SUM(F95:F95)</f>
        <v>54000</v>
      </c>
      <c r="G94" s="54">
        <f t="shared" si="8"/>
        <v>112.5</v>
      </c>
      <c r="H94" s="54">
        <f t="shared" si="9"/>
        <v>90</v>
      </c>
    </row>
    <row r="95" spans="1:8" ht="12.75" customHeight="1">
      <c r="A95" s="23" t="s">
        <v>654</v>
      </c>
      <c r="B95" s="24" t="s">
        <v>655</v>
      </c>
      <c r="C95" s="122">
        <v>48000</v>
      </c>
      <c r="D95" s="20">
        <v>60000</v>
      </c>
      <c r="E95" s="20">
        <v>60000</v>
      </c>
      <c r="F95" s="122">
        <v>54000</v>
      </c>
      <c r="G95" s="54">
        <f t="shared" si="8"/>
        <v>112.5</v>
      </c>
      <c r="H95" s="54">
        <f t="shared" si="9"/>
        <v>90</v>
      </c>
    </row>
    <row r="96" spans="1:8" ht="18" customHeight="1">
      <c r="A96" s="25" t="s">
        <v>741</v>
      </c>
      <c r="B96" s="26" t="s">
        <v>743</v>
      </c>
      <c r="C96" s="121">
        <f>C98+C97</f>
        <v>0</v>
      </c>
      <c r="D96" s="22">
        <f>D98+D97</f>
        <v>7762000</v>
      </c>
      <c r="E96" s="22">
        <f>E98+E97</f>
        <v>7762000</v>
      </c>
      <c r="F96" s="121">
        <f>F98+F97</f>
        <v>799010.74</v>
      </c>
      <c r="G96" s="54" t="e">
        <f t="shared" si="8"/>
        <v>#DIV/0!</v>
      </c>
      <c r="H96" s="54">
        <f t="shared" si="9"/>
        <v>10.293877093532593</v>
      </c>
    </row>
    <row r="97" spans="1:8" ht="15" customHeight="1">
      <c r="A97" s="18" t="s">
        <v>1370</v>
      </c>
      <c r="B97" s="168" t="s">
        <v>1371</v>
      </c>
      <c r="C97" s="122">
        <v>0</v>
      </c>
      <c r="D97" s="20">
        <v>0</v>
      </c>
      <c r="E97" s="20">
        <v>0</v>
      </c>
      <c r="F97" s="122">
        <v>252780.92</v>
      </c>
      <c r="G97" s="54" t="e">
        <f>F97/C97*100</f>
        <v>#DIV/0!</v>
      </c>
      <c r="H97" s="54" t="e">
        <f>F97/E97*100</f>
        <v>#DIV/0!</v>
      </c>
    </row>
    <row r="98" spans="1:8" ht="15" customHeight="1">
      <c r="A98" s="18" t="s">
        <v>742</v>
      </c>
      <c r="B98" s="19" t="s">
        <v>744</v>
      </c>
      <c r="C98" s="122">
        <v>0</v>
      </c>
      <c r="D98" s="20">
        <v>7762000</v>
      </c>
      <c r="E98" s="20">
        <v>7762000</v>
      </c>
      <c r="F98" s="122">
        <v>546229.82</v>
      </c>
      <c r="G98" s="54" t="e">
        <f t="shared" si="8"/>
        <v>#DIV/0!</v>
      </c>
      <c r="H98" s="54">
        <f>F98/E98*100</f>
        <v>7.037230353001803</v>
      </c>
    </row>
    <row r="99" spans="1:8" ht="8.25" customHeight="1">
      <c r="A99" s="6"/>
      <c r="B99" s="7"/>
      <c r="C99" s="155"/>
      <c r="D99" s="9"/>
      <c r="E99" s="9"/>
      <c r="F99" s="9"/>
      <c r="G99" s="57"/>
      <c r="H99" s="58"/>
    </row>
    <row r="100" spans="1:8" ht="20.25" customHeight="1">
      <c r="A100" s="25" t="s">
        <v>433</v>
      </c>
      <c r="B100" s="26" t="s">
        <v>188</v>
      </c>
      <c r="C100" s="121">
        <f>C101+C113</f>
        <v>2769077.45</v>
      </c>
      <c r="D100" s="22">
        <f>D101+D113</f>
        <v>7278700</v>
      </c>
      <c r="E100" s="22">
        <f>E101+E113</f>
        <v>7278700</v>
      </c>
      <c r="F100" s="121">
        <f>F101+F113</f>
        <v>2969878.03</v>
      </c>
      <c r="G100" s="54">
        <f t="shared" si="3"/>
        <v>107.25153353872423</v>
      </c>
      <c r="H100" s="54">
        <f t="shared" si="4"/>
        <v>40.80231401211755</v>
      </c>
    </row>
    <row r="101" spans="1:8" ht="18" customHeight="1">
      <c r="A101" s="25" t="s">
        <v>434</v>
      </c>
      <c r="B101" s="26" t="s">
        <v>189</v>
      </c>
      <c r="C101" s="121">
        <f>C102+C107+C109+C111</f>
        <v>21893.660000000003</v>
      </c>
      <c r="D101" s="22">
        <f>D102+D107+D109+D111</f>
        <v>47200</v>
      </c>
      <c r="E101" s="22">
        <f>E102+E107+E109+E111</f>
        <v>47200</v>
      </c>
      <c r="F101" s="121">
        <f>F102+F107+F109+F111</f>
        <v>4069.33</v>
      </c>
      <c r="G101" s="54">
        <f t="shared" si="3"/>
        <v>18.586796360224827</v>
      </c>
      <c r="H101" s="54">
        <f t="shared" si="4"/>
        <v>8.621461864406779</v>
      </c>
    </row>
    <row r="102" spans="1:8" ht="15" customHeight="1">
      <c r="A102" s="18" t="s">
        <v>435</v>
      </c>
      <c r="B102" s="19" t="s">
        <v>190</v>
      </c>
      <c r="C102" s="122">
        <f>SUM(C103:C106)</f>
        <v>12693.140000000001</v>
      </c>
      <c r="D102" s="20">
        <f>SUM(D103:D106)</f>
        <v>20200</v>
      </c>
      <c r="E102" s="20">
        <f>SUM(E103:E106)</f>
        <v>20200</v>
      </c>
      <c r="F102" s="122">
        <f>SUM(F103:F106)</f>
        <v>87.87</v>
      </c>
      <c r="G102" s="54">
        <f t="shared" si="3"/>
        <v>0.6922636951928365</v>
      </c>
      <c r="H102" s="54">
        <f t="shared" si="4"/>
        <v>0.43500000000000005</v>
      </c>
    </row>
    <row r="103" spans="1:8" ht="12.75" customHeight="1">
      <c r="A103" s="23" t="s">
        <v>436</v>
      </c>
      <c r="B103" s="24" t="s">
        <v>159</v>
      </c>
      <c r="C103" s="122">
        <v>12625.58</v>
      </c>
      <c r="D103" s="20">
        <v>20000</v>
      </c>
      <c r="E103" s="20">
        <v>20000</v>
      </c>
      <c r="F103" s="122">
        <v>0</v>
      </c>
      <c r="G103" s="54">
        <f t="shared" si="3"/>
        <v>0</v>
      </c>
      <c r="H103" s="54">
        <f t="shared" si="4"/>
        <v>0</v>
      </c>
    </row>
    <row r="104" spans="1:8" ht="12.75" customHeight="1">
      <c r="A104" s="23" t="s">
        <v>437</v>
      </c>
      <c r="B104" s="24" t="s">
        <v>657</v>
      </c>
      <c r="C104" s="122">
        <v>46.18</v>
      </c>
      <c r="D104" s="20">
        <v>100</v>
      </c>
      <c r="E104" s="20">
        <v>100</v>
      </c>
      <c r="F104" s="122">
        <v>83.43</v>
      </c>
      <c r="G104" s="54">
        <f t="shared" si="3"/>
        <v>180.6626245127761</v>
      </c>
      <c r="H104" s="54">
        <f t="shared" si="4"/>
        <v>83.43</v>
      </c>
    </row>
    <row r="105" spans="1:8" ht="12.75" customHeight="1">
      <c r="A105" s="23" t="s">
        <v>437</v>
      </c>
      <c r="B105" s="24" t="s">
        <v>656</v>
      </c>
      <c r="C105" s="122">
        <v>8.36</v>
      </c>
      <c r="D105" s="20">
        <v>100</v>
      </c>
      <c r="E105" s="20">
        <v>100</v>
      </c>
      <c r="F105" s="122">
        <v>0.58</v>
      </c>
      <c r="G105" s="54">
        <f aca="true" t="shared" si="10" ref="G105:G112">F105/C105*100</f>
        <v>6.937799043062201</v>
      </c>
      <c r="H105" s="54">
        <f aca="true" t="shared" si="11" ref="H105:H112">F105/E105*100</f>
        <v>0.58</v>
      </c>
    </row>
    <row r="106" spans="1:8" ht="12.75" customHeight="1">
      <c r="A106" s="23" t="s">
        <v>437</v>
      </c>
      <c r="B106" s="24" t="s">
        <v>658</v>
      </c>
      <c r="C106" s="122">
        <v>13.02</v>
      </c>
      <c r="D106" s="20">
        <v>0</v>
      </c>
      <c r="E106" s="20">
        <v>0</v>
      </c>
      <c r="F106" s="122">
        <v>3.86</v>
      </c>
      <c r="G106" s="54">
        <f t="shared" si="10"/>
        <v>29.64669738863287</v>
      </c>
      <c r="H106" s="54" t="e">
        <f t="shared" si="11"/>
        <v>#DIV/0!</v>
      </c>
    </row>
    <row r="107" spans="1:8" ht="15" customHeight="1">
      <c r="A107" s="18" t="s">
        <v>1015</v>
      </c>
      <c r="B107" s="19" t="s">
        <v>1016</v>
      </c>
      <c r="C107" s="122">
        <f>SUM(C108)</f>
        <v>9200.52</v>
      </c>
      <c r="D107" s="20">
        <f>SUM(D108)</f>
        <v>27000</v>
      </c>
      <c r="E107" s="20">
        <f>SUM(E108)</f>
        <v>27000</v>
      </c>
      <c r="F107" s="122">
        <f>SUM(F108)</f>
        <v>3981.46</v>
      </c>
      <c r="G107" s="54">
        <f>F107/C107*100</f>
        <v>43.27429319212392</v>
      </c>
      <c r="H107" s="54">
        <f>F107/E107*100</f>
        <v>14.746148148148148</v>
      </c>
    </row>
    <row r="108" spans="1:8" ht="12.75" customHeight="1">
      <c r="A108" s="23" t="s">
        <v>1017</v>
      </c>
      <c r="B108" s="24" t="s">
        <v>1018</v>
      </c>
      <c r="C108" s="122">
        <v>9200.52</v>
      </c>
      <c r="D108" s="20">
        <v>27000</v>
      </c>
      <c r="E108" s="20">
        <v>27000</v>
      </c>
      <c r="F108" s="122">
        <v>3981.46</v>
      </c>
      <c r="G108" s="54">
        <f>F108/C108*100</f>
        <v>43.27429319212392</v>
      </c>
      <c r="H108" s="54">
        <f>F108/E108*100</f>
        <v>14.746148148148148</v>
      </c>
    </row>
    <row r="109" spans="1:8" ht="15" customHeight="1">
      <c r="A109" s="18" t="s">
        <v>532</v>
      </c>
      <c r="B109" s="19" t="s">
        <v>923</v>
      </c>
      <c r="C109" s="122">
        <f>SUM(C110)</f>
        <v>0</v>
      </c>
      <c r="D109" s="20">
        <f>SUM(D110)</f>
        <v>0</v>
      </c>
      <c r="E109" s="20">
        <f>SUM(E110)</f>
        <v>0</v>
      </c>
      <c r="F109" s="122">
        <f>SUM(F110)</f>
        <v>0</v>
      </c>
      <c r="G109" s="54" t="e">
        <f t="shared" si="10"/>
        <v>#DIV/0!</v>
      </c>
      <c r="H109" s="54" t="e">
        <f t="shared" si="11"/>
        <v>#DIV/0!</v>
      </c>
    </row>
    <row r="110" spans="1:8" ht="12.75" customHeight="1">
      <c r="A110" s="23" t="s">
        <v>533</v>
      </c>
      <c r="B110" s="24" t="s">
        <v>576</v>
      </c>
      <c r="C110" s="122">
        <v>0</v>
      </c>
      <c r="D110" s="20">
        <v>0</v>
      </c>
      <c r="E110" s="20">
        <v>0</v>
      </c>
      <c r="F110" s="122">
        <v>0</v>
      </c>
      <c r="G110" s="54" t="e">
        <f t="shared" si="10"/>
        <v>#DIV/0!</v>
      </c>
      <c r="H110" s="54" t="e">
        <f t="shared" si="11"/>
        <v>#DIV/0!</v>
      </c>
    </row>
    <row r="111" spans="1:8" ht="15" customHeight="1">
      <c r="A111" s="18" t="s">
        <v>924</v>
      </c>
      <c r="B111" s="19" t="s">
        <v>926</v>
      </c>
      <c r="C111" s="122">
        <f>SUM(C112)</f>
        <v>0</v>
      </c>
      <c r="D111" s="20">
        <f>SUM(D112)</f>
        <v>0</v>
      </c>
      <c r="E111" s="20">
        <f>SUM(E112)</f>
        <v>0</v>
      </c>
      <c r="F111" s="122">
        <f>SUM(F112)</f>
        <v>0</v>
      </c>
      <c r="G111" s="54" t="e">
        <f t="shared" si="10"/>
        <v>#DIV/0!</v>
      </c>
      <c r="H111" s="54" t="e">
        <f t="shared" si="11"/>
        <v>#DIV/0!</v>
      </c>
    </row>
    <row r="112" spans="1:8" ht="12.75" customHeight="1">
      <c r="A112" s="23" t="s">
        <v>925</v>
      </c>
      <c r="B112" s="24" t="s">
        <v>927</v>
      </c>
      <c r="C112" s="122">
        <v>0</v>
      </c>
      <c r="D112" s="20">
        <v>0</v>
      </c>
      <c r="E112" s="20">
        <v>0</v>
      </c>
      <c r="F112" s="122">
        <v>0</v>
      </c>
      <c r="G112" s="54" t="e">
        <f t="shared" si="10"/>
        <v>#DIV/0!</v>
      </c>
      <c r="H112" s="54" t="e">
        <f t="shared" si="11"/>
        <v>#DIV/0!</v>
      </c>
    </row>
    <row r="113" spans="1:8" ht="18" customHeight="1">
      <c r="A113" s="25" t="s">
        <v>354</v>
      </c>
      <c r="B113" s="26" t="s">
        <v>191</v>
      </c>
      <c r="C113" s="121">
        <f>C114+C117+C122+C126</f>
        <v>2747183.79</v>
      </c>
      <c r="D113" s="22">
        <f>D114+D117+D122+D126</f>
        <v>7231500</v>
      </c>
      <c r="E113" s="22">
        <f>E114+E117+E122+E126</f>
        <v>7231500</v>
      </c>
      <c r="F113" s="121">
        <f>F114+F117+F122+F126</f>
        <v>2965808.6999999997</v>
      </c>
      <c r="G113" s="54">
        <f aca="true" t="shared" si="12" ref="G113:G165">F113/C113*100</f>
        <v>107.95814647697814</v>
      </c>
      <c r="H113" s="54">
        <f aca="true" t="shared" si="13" ref="H113:H169">F113/E113*100</f>
        <v>41.012358431860605</v>
      </c>
    </row>
    <row r="114" spans="1:8" ht="15" customHeight="1">
      <c r="A114" s="18" t="s">
        <v>355</v>
      </c>
      <c r="B114" s="19" t="s">
        <v>192</v>
      </c>
      <c r="C114" s="122">
        <f>SUM(C115:C116)</f>
        <v>339680.2</v>
      </c>
      <c r="D114" s="20">
        <f>SUM(D115:D116)</f>
        <v>1150000</v>
      </c>
      <c r="E114" s="20">
        <f>SUM(E115:E116)</f>
        <v>1150000</v>
      </c>
      <c r="F114" s="122">
        <f>SUM(F115:F116)</f>
        <v>546279.35</v>
      </c>
      <c r="G114" s="54">
        <f t="shared" si="12"/>
        <v>160.8216640239849</v>
      </c>
      <c r="H114" s="54">
        <f t="shared" si="13"/>
        <v>47.502552173913045</v>
      </c>
    </row>
    <row r="115" spans="1:8" ht="12.75" customHeight="1">
      <c r="A115" s="23" t="s">
        <v>356</v>
      </c>
      <c r="B115" s="24" t="s">
        <v>160</v>
      </c>
      <c r="C115" s="122">
        <v>339680.2</v>
      </c>
      <c r="D115" s="20">
        <v>1150000</v>
      </c>
      <c r="E115" s="20">
        <v>1150000</v>
      </c>
      <c r="F115" s="122">
        <v>546279.35</v>
      </c>
      <c r="G115" s="54">
        <f t="shared" si="12"/>
        <v>160.8216640239849</v>
      </c>
      <c r="H115" s="54">
        <f t="shared" si="13"/>
        <v>47.502552173913045</v>
      </c>
    </row>
    <row r="116" spans="1:8" ht="12.75" customHeight="1">
      <c r="A116" s="23" t="s">
        <v>554</v>
      </c>
      <c r="B116" s="24" t="s">
        <v>553</v>
      </c>
      <c r="C116" s="122">
        <v>0</v>
      </c>
      <c r="D116" s="20">
        <v>0</v>
      </c>
      <c r="E116" s="20">
        <v>0</v>
      </c>
      <c r="F116" s="122">
        <v>0</v>
      </c>
      <c r="G116" s="54" t="e">
        <f t="shared" si="12"/>
        <v>#DIV/0!</v>
      </c>
      <c r="H116" s="54" t="e">
        <f t="shared" si="13"/>
        <v>#DIV/0!</v>
      </c>
    </row>
    <row r="117" spans="1:8" ht="15" customHeight="1">
      <c r="A117" s="18" t="s">
        <v>357</v>
      </c>
      <c r="B117" s="19" t="s">
        <v>193</v>
      </c>
      <c r="C117" s="122">
        <f>SUM(C118:C121)</f>
        <v>1613651.03</v>
      </c>
      <c r="D117" s="20">
        <f>SUM(D118:D121)</f>
        <v>4410500</v>
      </c>
      <c r="E117" s="20">
        <f>SUM(E118:E121)</f>
        <v>4410500</v>
      </c>
      <c r="F117" s="122">
        <f>SUM(F118:F121)</f>
        <v>1731824.53</v>
      </c>
      <c r="G117" s="54">
        <f t="shared" si="12"/>
        <v>107.3233616068773</v>
      </c>
      <c r="H117" s="54">
        <f t="shared" si="13"/>
        <v>39.26594558440086</v>
      </c>
    </row>
    <row r="118" spans="1:8" ht="12.75" customHeight="1">
      <c r="A118" s="23" t="s">
        <v>577</v>
      </c>
      <c r="B118" s="24" t="s">
        <v>578</v>
      </c>
      <c r="C118" s="122">
        <v>200</v>
      </c>
      <c r="D118" s="20">
        <v>2500</v>
      </c>
      <c r="E118" s="20">
        <v>2500</v>
      </c>
      <c r="F118" s="122">
        <v>2390.8</v>
      </c>
      <c r="G118" s="54">
        <f>F118/C118*100</f>
        <v>1195.4</v>
      </c>
      <c r="H118" s="54">
        <f>F118/E118*100</f>
        <v>95.632</v>
      </c>
    </row>
    <row r="119" spans="1:8" ht="12.75" customHeight="1">
      <c r="A119" s="23" t="s">
        <v>358</v>
      </c>
      <c r="B119" s="24" t="s">
        <v>659</v>
      </c>
      <c r="C119" s="122">
        <v>1613451.03</v>
      </c>
      <c r="D119" s="20">
        <v>4200000</v>
      </c>
      <c r="E119" s="20">
        <v>4200000</v>
      </c>
      <c r="F119" s="122">
        <v>1721033.73</v>
      </c>
      <c r="G119" s="54">
        <f t="shared" si="12"/>
        <v>106.66786273643521</v>
      </c>
      <c r="H119" s="54">
        <f t="shared" si="13"/>
        <v>40.97699357142857</v>
      </c>
    </row>
    <row r="120" spans="1:8" ht="12.75" customHeight="1">
      <c r="A120" s="23" t="s">
        <v>357</v>
      </c>
      <c r="B120" s="24" t="s">
        <v>660</v>
      </c>
      <c r="C120" s="122">
        <v>0</v>
      </c>
      <c r="D120" s="20">
        <v>8000</v>
      </c>
      <c r="E120" s="20">
        <v>8000</v>
      </c>
      <c r="F120" s="122">
        <v>0</v>
      </c>
      <c r="G120" s="54" t="e">
        <f>F120/C120*100</f>
        <v>#DIV/0!</v>
      </c>
      <c r="H120" s="54">
        <f>F120/E120*100</f>
        <v>0</v>
      </c>
    </row>
    <row r="121" spans="1:8" ht="12.75" customHeight="1">
      <c r="A121" s="23" t="s">
        <v>524</v>
      </c>
      <c r="B121" s="24" t="s">
        <v>525</v>
      </c>
      <c r="C121" s="122">
        <v>0</v>
      </c>
      <c r="D121" s="20">
        <v>200000</v>
      </c>
      <c r="E121" s="20">
        <v>200000</v>
      </c>
      <c r="F121" s="122">
        <v>8400</v>
      </c>
      <c r="G121" s="54" t="e">
        <f t="shared" si="12"/>
        <v>#DIV/0!</v>
      </c>
      <c r="H121" s="54">
        <f>F121/E121*100</f>
        <v>4.2</v>
      </c>
    </row>
    <row r="122" spans="1:8" ht="15" customHeight="1">
      <c r="A122" s="18" t="s">
        <v>359</v>
      </c>
      <c r="B122" s="19" t="s">
        <v>129</v>
      </c>
      <c r="C122" s="122">
        <f>C123+C124+C125</f>
        <v>781629.0599999999</v>
      </c>
      <c r="D122" s="20">
        <f>D123+D124+D125</f>
        <v>1621000</v>
      </c>
      <c r="E122" s="20">
        <f>E123+E124+E125</f>
        <v>1621000</v>
      </c>
      <c r="F122" s="122">
        <f>F123+F124+F125</f>
        <v>669919.4600000001</v>
      </c>
      <c r="G122" s="54">
        <f t="shared" si="12"/>
        <v>85.70810558143785</v>
      </c>
      <c r="H122" s="54">
        <f t="shared" si="13"/>
        <v>41.32754225786552</v>
      </c>
    </row>
    <row r="123" spans="1:8" ht="12.75" customHeight="1">
      <c r="A123" s="23" t="s">
        <v>360</v>
      </c>
      <c r="B123" s="24" t="s">
        <v>292</v>
      </c>
      <c r="C123" s="122">
        <v>0</v>
      </c>
      <c r="D123" s="20">
        <v>1000</v>
      </c>
      <c r="E123" s="20">
        <v>1000</v>
      </c>
      <c r="F123" s="122">
        <v>6500</v>
      </c>
      <c r="G123" s="54" t="e">
        <f t="shared" si="12"/>
        <v>#DIV/0!</v>
      </c>
      <c r="H123" s="54">
        <f t="shared" si="13"/>
        <v>650</v>
      </c>
    </row>
    <row r="124" spans="1:8" ht="12.75" customHeight="1">
      <c r="A124" s="23" t="s">
        <v>361</v>
      </c>
      <c r="B124" s="24" t="s">
        <v>130</v>
      </c>
      <c r="C124" s="122">
        <v>43847.12</v>
      </c>
      <c r="D124" s="20">
        <v>300000</v>
      </c>
      <c r="E124" s="20">
        <v>300000</v>
      </c>
      <c r="F124" s="122">
        <v>77734.42</v>
      </c>
      <c r="G124" s="54">
        <f t="shared" si="12"/>
        <v>177.28512157697014</v>
      </c>
      <c r="H124" s="54">
        <f t="shared" si="13"/>
        <v>25.911473333333333</v>
      </c>
    </row>
    <row r="125" spans="1:8" ht="12.75" customHeight="1">
      <c r="A125" s="23" t="s">
        <v>362</v>
      </c>
      <c r="B125" s="24" t="s">
        <v>131</v>
      </c>
      <c r="C125" s="122">
        <v>737781.94</v>
      </c>
      <c r="D125" s="20">
        <v>1320000</v>
      </c>
      <c r="E125" s="20">
        <v>1320000</v>
      </c>
      <c r="F125" s="122">
        <v>585685.04</v>
      </c>
      <c r="G125" s="54">
        <f t="shared" si="12"/>
        <v>79.38457262860081</v>
      </c>
      <c r="H125" s="54">
        <f t="shared" si="13"/>
        <v>44.37007878787879</v>
      </c>
    </row>
    <row r="126" spans="1:8" ht="15" customHeight="1">
      <c r="A126" s="18" t="s">
        <v>526</v>
      </c>
      <c r="B126" s="19" t="s">
        <v>527</v>
      </c>
      <c r="C126" s="122">
        <f>C127</f>
        <v>12223.5</v>
      </c>
      <c r="D126" s="20">
        <f>D127</f>
        <v>50000</v>
      </c>
      <c r="E126" s="20">
        <f>E127</f>
        <v>50000</v>
      </c>
      <c r="F126" s="122">
        <f>F127</f>
        <v>17785.36</v>
      </c>
      <c r="G126" s="54">
        <f t="shared" si="12"/>
        <v>145.50137031128565</v>
      </c>
      <c r="H126" s="54">
        <f t="shared" si="13"/>
        <v>35.57072</v>
      </c>
    </row>
    <row r="127" spans="1:8" ht="12.75" customHeight="1">
      <c r="A127" s="23" t="s">
        <v>528</v>
      </c>
      <c r="B127" s="24" t="s">
        <v>529</v>
      </c>
      <c r="C127" s="122">
        <v>12223.5</v>
      </c>
      <c r="D127" s="20">
        <v>50000</v>
      </c>
      <c r="E127" s="20">
        <v>50000</v>
      </c>
      <c r="F127" s="122">
        <v>17785.36</v>
      </c>
      <c r="G127" s="54">
        <f t="shared" si="12"/>
        <v>145.50137031128565</v>
      </c>
      <c r="H127" s="54">
        <f t="shared" si="13"/>
        <v>35.57072</v>
      </c>
    </row>
    <row r="128" spans="1:8" ht="21" customHeight="1">
      <c r="A128" s="29" t="s">
        <v>363</v>
      </c>
      <c r="B128" s="26" t="s">
        <v>194</v>
      </c>
      <c r="C128" s="121">
        <f>C129+C139+C153</f>
        <v>1853745.7400000002</v>
      </c>
      <c r="D128" s="22">
        <f>D129+D139+D153</f>
        <v>7174250</v>
      </c>
      <c r="E128" s="22">
        <f>E129+E139+E153</f>
        <v>7174250</v>
      </c>
      <c r="F128" s="121">
        <f>F129+F139+F153</f>
        <v>2907869.7</v>
      </c>
      <c r="G128" s="54">
        <f t="shared" si="12"/>
        <v>156.86453849922265</v>
      </c>
      <c r="H128" s="54">
        <f t="shared" si="13"/>
        <v>40.53203749520856</v>
      </c>
    </row>
    <row r="129" spans="1:8" ht="18" customHeight="1">
      <c r="A129" s="29" t="s">
        <v>364</v>
      </c>
      <c r="B129" s="26" t="s">
        <v>306</v>
      </c>
      <c r="C129" s="121">
        <f>C130+C132+C134</f>
        <v>112246.42</v>
      </c>
      <c r="D129" s="22">
        <f>D130+D132+D134</f>
        <v>1455000</v>
      </c>
      <c r="E129" s="22">
        <f>E130+E132+E134</f>
        <v>1455000</v>
      </c>
      <c r="F129" s="121">
        <f>F130+F132+F134</f>
        <v>262780.69</v>
      </c>
      <c r="G129" s="54">
        <f t="shared" si="12"/>
        <v>234.11053109756196</v>
      </c>
      <c r="H129" s="54">
        <f t="shared" si="13"/>
        <v>18.060528522336767</v>
      </c>
    </row>
    <row r="130" spans="1:8" ht="15" customHeight="1">
      <c r="A130" s="30" t="s">
        <v>365</v>
      </c>
      <c r="B130" s="19" t="s">
        <v>195</v>
      </c>
      <c r="C130" s="122">
        <f>SUM(C131)</f>
        <v>17803.55</v>
      </c>
      <c r="D130" s="20">
        <f>SUM(D131)</f>
        <v>50000</v>
      </c>
      <c r="E130" s="20">
        <f>SUM(E131)</f>
        <v>50000</v>
      </c>
      <c r="F130" s="122">
        <f>SUM(F131)</f>
        <v>29444.6</v>
      </c>
      <c r="G130" s="54">
        <f t="shared" si="12"/>
        <v>165.3861168137815</v>
      </c>
      <c r="H130" s="54">
        <f t="shared" si="13"/>
        <v>58.889199999999995</v>
      </c>
    </row>
    <row r="131" spans="1:8" ht="12.75" customHeight="1">
      <c r="A131" s="31" t="s">
        <v>366</v>
      </c>
      <c r="B131" s="24" t="s">
        <v>259</v>
      </c>
      <c r="C131" s="122">
        <v>17803.55</v>
      </c>
      <c r="D131" s="20">
        <v>50000</v>
      </c>
      <c r="E131" s="20">
        <v>50000</v>
      </c>
      <c r="F131" s="122">
        <v>29444.6</v>
      </c>
      <c r="G131" s="54">
        <f t="shared" si="12"/>
        <v>165.3861168137815</v>
      </c>
      <c r="H131" s="54">
        <f t="shared" si="13"/>
        <v>58.889199999999995</v>
      </c>
    </row>
    <row r="132" spans="1:8" ht="15" customHeight="1">
      <c r="A132" s="30" t="s">
        <v>367</v>
      </c>
      <c r="B132" s="19" t="s">
        <v>307</v>
      </c>
      <c r="C132" s="122">
        <f>SUM(C133)</f>
        <v>29012.38</v>
      </c>
      <c r="D132" s="20">
        <f>SUM(D133)</f>
        <v>50000</v>
      </c>
      <c r="E132" s="20">
        <f>SUM(E133)</f>
        <v>50000</v>
      </c>
      <c r="F132" s="122">
        <f>SUM(F133)</f>
        <v>18886.16</v>
      </c>
      <c r="G132" s="54">
        <f t="shared" si="12"/>
        <v>65.09690001302891</v>
      </c>
      <c r="H132" s="54">
        <f t="shared" si="13"/>
        <v>37.77232</v>
      </c>
    </row>
    <row r="133" spans="1:8" ht="12.75" customHeight="1">
      <c r="A133" s="31" t="s">
        <v>368</v>
      </c>
      <c r="B133" s="24" t="s">
        <v>254</v>
      </c>
      <c r="C133" s="122">
        <v>29012.38</v>
      </c>
      <c r="D133" s="20">
        <v>50000</v>
      </c>
      <c r="E133" s="20">
        <v>50000</v>
      </c>
      <c r="F133" s="122">
        <v>18886.16</v>
      </c>
      <c r="G133" s="54">
        <f t="shared" si="12"/>
        <v>65.09690001302891</v>
      </c>
      <c r="H133" s="54">
        <f t="shared" si="13"/>
        <v>37.77232</v>
      </c>
    </row>
    <row r="134" spans="1:8" ht="15" customHeight="1">
      <c r="A134" s="30" t="s">
        <v>369</v>
      </c>
      <c r="B134" s="19" t="s">
        <v>308</v>
      </c>
      <c r="C134" s="122">
        <f>SUM(C135:C138)</f>
        <v>65430.49</v>
      </c>
      <c r="D134" s="20">
        <f>SUM(D135:D138)</f>
        <v>1355000</v>
      </c>
      <c r="E134" s="20">
        <f>SUM(E135:E138)</f>
        <v>1355000</v>
      </c>
      <c r="F134" s="122">
        <f>SUM(F135:F138)</f>
        <v>214449.93</v>
      </c>
      <c r="G134" s="54">
        <f t="shared" si="12"/>
        <v>327.75229101906467</v>
      </c>
      <c r="H134" s="54">
        <f t="shared" si="13"/>
        <v>15.826563099630997</v>
      </c>
    </row>
    <row r="135" spans="1:8" ht="12.75" customHeight="1">
      <c r="A135" s="31" t="s">
        <v>370</v>
      </c>
      <c r="B135" s="24" t="s">
        <v>1366</v>
      </c>
      <c r="C135" s="122">
        <v>64830.49</v>
      </c>
      <c r="D135" s="20">
        <v>1350000</v>
      </c>
      <c r="E135" s="20">
        <v>1350000</v>
      </c>
      <c r="F135" s="122">
        <v>214449.93</v>
      </c>
      <c r="G135" s="54">
        <f t="shared" si="12"/>
        <v>330.7856072042645</v>
      </c>
      <c r="H135" s="54">
        <f t="shared" si="13"/>
        <v>15.885179999999998</v>
      </c>
    </row>
    <row r="136" spans="1:8" ht="12.75" customHeight="1">
      <c r="A136" s="31" t="s">
        <v>592</v>
      </c>
      <c r="B136" s="24" t="s">
        <v>593</v>
      </c>
      <c r="C136" s="122">
        <v>600</v>
      </c>
      <c r="D136" s="20">
        <v>5000</v>
      </c>
      <c r="E136" s="20">
        <v>5000</v>
      </c>
      <c r="F136" s="122">
        <v>0</v>
      </c>
      <c r="G136" s="54">
        <f>F136/C136*100</f>
        <v>0</v>
      </c>
      <c r="H136" s="54">
        <f>F136/E136*100</f>
        <v>0</v>
      </c>
    </row>
    <row r="137" spans="1:8" ht="12.75" customHeight="1">
      <c r="A137" s="31" t="s">
        <v>579</v>
      </c>
      <c r="B137" s="24" t="s">
        <v>580</v>
      </c>
      <c r="C137" s="122">
        <v>0</v>
      </c>
      <c r="D137" s="20">
        <v>0</v>
      </c>
      <c r="E137" s="20">
        <v>0</v>
      </c>
      <c r="F137" s="122">
        <v>0</v>
      </c>
      <c r="G137" s="54" t="e">
        <f>F137/C137*100</f>
        <v>#DIV/0!</v>
      </c>
      <c r="H137" s="54" t="e">
        <f>F137/E137*100</f>
        <v>#DIV/0!</v>
      </c>
    </row>
    <row r="138" spans="1:8" ht="12.75" customHeight="1">
      <c r="A138" s="31" t="s">
        <v>579</v>
      </c>
      <c r="B138" s="24" t="s">
        <v>1019</v>
      </c>
      <c r="C138" s="122">
        <v>0</v>
      </c>
      <c r="D138" s="20">
        <v>0</v>
      </c>
      <c r="E138" s="20">
        <v>0</v>
      </c>
      <c r="F138" s="122">
        <v>0</v>
      </c>
      <c r="G138" s="54" t="e">
        <f>F138/C138*100</f>
        <v>#DIV/0!</v>
      </c>
      <c r="H138" s="54" t="e">
        <f>F138/E138*100</f>
        <v>#DIV/0!</v>
      </c>
    </row>
    <row r="139" spans="1:8" ht="18" customHeight="1">
      <c r="A139" s="29" t="s">
        <v>371</v>
      </c>
      <c r="B139" s="26" t="s">
        <v>196</v>
      </c>
      <c r="C139" s="121">
        <f>C140+C142+C144</f>
        <v>546574.81</v>
      </c>
      <c r="D139" s="22">
        <f>D140+D142+D144</f>
        <v>1019250</v>
      </c>
      <c r="E139" s="22">
        <f>E140+E142+E144</f>
        <v>1019250</v>
      </c>
      <c r="F139" s="121">
        <f>F140+F142+F144</f>
        <v>495436.66000000003</v>
      </c>
      <c r="G139" s="54">
        <f t="shared" si="12"/>
        <v>90.643888253833</v>
      </c>
      <c r="H139" s="54">
        <f t="shared" si="13"/>
        <v>48.60796271768458</v>
      </c>
    </row>
    <row r="140" spans="1:8" ht="15" customHeight="1">
      <c r="A140" s="30" t="s">
        <v>372</v>
      </c>
      <c r="B140" s="19" t="s">
        <v>283</v>
      </c>
      <c r="C140" s="122">
        <f>C141</f>
        <v>7550.23</v>
      </c>
      <c r="D140" s="20">
        <f>D141</f>
        <v>15000</v>
      </c>
      <c r="E140" s="20">
        <f>E141</f>
        <v>15000</v>
      </c>
      <c r="F140" s="122">
        <f>F141</f>
        <v>7076.62</v>
      </c>
      <c r="G140" s="54">
        <f t="shared" si="12"/>
        <v>93.72721095913636</v>
      </c>
      <c r="H140" s="54">
        <f t="shared" si="13"/>
        <v>47.17746666666667</v>
      </c>
    </row>
    <row r="141" spans="1:8" ht="12.75" customHeight="1">
      <c r="A141" s="30" t="s">
        <v>373</v>
      </c>
      <c r="B141" s="24" t="s">
        <v>345</v>
      </c>
      <c r="C141" s="122">
        <v>7550.23</v>
      </c>
      <c r="D141" s="20">
        <v>15000</v>
      </c>
      <c r="E141" s="20">
        <v>15000</v>
      </c>
      <c r="F141" s="122">
        <v>7076.62</v>
      </c>
      <c r="G141" s="54">
        <f t="shared" si="12"/>
        <v>93.72721095913636</v>
      </c>
      <c r="H141" s="54">
        <f t="shared" si="13"/>
        <v>47.17746666666667</v>
      </c>
    </row>
    <row r="142" spans="1:8" ht="15" customHeight="1">
      <c r="A142" s="30" t="s">
        <v>661</v>
      </c>
      <c r="B142" s="19" t="s">
        <v>662</v>
      </c>
      <c r="C142" s="122">
        <f>C143</f>
        <v>0</v>
      </c>
      <c r="D142" s="20">
        <f>D143</f>
        <v>0</v>
      </c>
      <c r="E142" s="20">
        <f>E143</f>
        <v>0</v>
      </c>
      <c r="F142" s="122">
        <f>F143</f>
        <v>0</v>
      </c>
      <c r="G142" s="54" t="e">
        <f t="shared" si="12"/>
        <v>#DIV/0!</v>
      </c>
      <c r="H142" s="54" t="e">
        <f>F142/E142*100</f>
        <v>#DIV/0!</v>
      </c>
    </row>
    <row r="143" spans="1:8" ht="12.75" customHeight="1">
      <c r="A143" s="30" t="s">
        <v>663</v>
      </c>
      <c r="B143" s="24" t="s">
        <v>664</v>
      </c>
      <c r="C143" s="122">
        <v>0</v>
      </c>
      <c r="D143" s="20">
        <v>0</v>
      </c>
      <c r="E143" s="20">
        <v>0</v>
      </c>
      <c r="F143" s="122">
        <v>0</v>
      </c>
      <c r="G143" s="54" t="e">
        <f t="shared" si="12"/>
        <v>#DIV/0!</v>
      </c>
      <c r="H143" s="54" t="e">
        <f>F143/E143*100</f>
        <v>#DIV/0!</v>
      </c>
    </row>
    <row r="144" spans="1:8" ht="15" customHeight="1">
      <c r="A144" s="30" t="s">
        <v>374</v>
      </c>
      <c r="B144" s="19" t="s">
        <v>288</v>
      </c>
      <c r="C144" s="122">
        <f>SUM(C148:C152)+C145</f>
        <v>539024.5800000001</v>
      </c>
      <c r="D144" s="20">
        <f>SUM(D148:D152)+D145</f>
        <v>1004250</v>
      </c>
      <c r="E144" s="20">
        <f>SUM(E148:E152)+E145</f>
        <v>1004250</v>
      </c>
      <c r="F144" s="122">
        <f>SUM(F148:F152)+F145</f>
        <v>488360.04000000004</v>
      </c>
      <c r="G144" s="54">
        <f t="shared" si="12"/>
        <v>90.60069950798903</v>
      </c>
      <c r="H144" s="54">
        <f t="shared" si="13"/>
        <v>48.62932935026139</v>
      </c>
    </row>
    <row r="145" spans="1:8" ht="12.75" customHeight="1">
      <c r="A145" s="31" t="s">
        <v>375</v>
      </c>
      <c r="B145" s="24" t="s">
        <v>665</v>
      </c>
      <c r="C145" s="122">
        <v>406903</v>
      </c>
      <c r="D145" s="20">
        <v>828000</v>
      </c>
      <c r="E145" s="20">
        <v>828000</v>
      </c>
      <c r="F145" s="122">
        <v>420207</v>
      </c>
      <c r="G145" s="54">
        <f>F145/C145*100</f>
        <v>103.26957530418797</v>
      </c>
      <c r="H145" s="54">
        <f>F145/E145*100</f>
        <v>50.74963768115942</v>
      </c>
    </row>
    <row r="146" spans="1:8" ht="27" customHeight="1">
      <c r="A146" s="92" t="s">
        <v>797</v>
      </c>
      <c r="B146" s="92" t="s">
        <v>890</v>
      </c>
      <c r="C146" s="153" t="s">
        <v>1360</v>
      </c>
      <c r="D146" s="48" t="s">
        <v>1361</v>
      </c>
      <c r="E146" s="48" t="s">
        <v>1362</v>
      </c>
      <c r="F146" s="48" t="s">
        <v>1368</v>
      </c>
      <c r="G146" s="55" t="s">
        <v>800</v>
      </c>
      <c r="H146" s="55" t="s">
        <v>801</v>
      </c>
    </row>
    <row r="147" spans="1:8" ht="9.75" customHeight="1">
      <c r="A147" s="97">
        <v>1</v>
      </c>
      <c r="B147" s="97">
        <v>2</v>
      </c>
      <c r="C147" s="154">
        <v>3</v>
      </c>
      <c r="D147" s="55">
        <v>4</v>
      </c>
      <c r="E147" s="55">
        <v>5</v>
      </c>
      <c r="F147" s="55">
        <v>6</v>
      </c>
      <c r="G147" s="55">
        <v>7</v>
      </c>
      <c r="H147" s="55">
        <v>8</v>
      </c>
    </row>
    <row r="148" spans="1:8" ht="12.75" customHeight="1">
      <c r="A148" s="31" t="s">
        <v>375</v>
      </c>
      <c r="B148" s="24" t="s">
        <v>666</v>
      </c>
      <c r="C148" s="122">
        <v>7079</v>
      </c>
      <c r="D148" s="20">
        <v>26250</v>
      </c>
      <c r="E148" s="20">
        <v>26250</v>
      </c>
      <c r="F148" s="122">
        <v>8120</v>
      </c>
      <c r="G148" s="54">
        <f>F148/C148*100</f>
        <v>114.70546687385223</v>
      </c>
      <c r="H148" s="54">
        <f>F148/E148*100</f>
        <v>30.933333333333334</v>
      </c>
    </row>
    <row r="149" spans="1:8" ht="12.75" customHeight="1">
      <c r="A149" s="31" t="s">
        <v>376</v>
      </c>
      <c r="B149" s="24" t="s">
        <v>277</v>
      </c>
      <c r="C149" s="122">
        <v>33701.19</v>
      </c>
      <c r="D149" s="20">
        <v>150000</v>
      </c>
      <c r="E149" s="20">
        <v>150000</v>
      </c>
      <c r="F149" s="122">
        <v>8813.04</v>
      </c>
      <c r="G149" s="54">
        <f>F149/C149*100</f>
        <v>26.15053058957265</v>
      </c>
      <c r="H149" s="54">
        <f>F149/E149*100</f>
        <v>5.875360000000001</v>
      </c>
    </row>
    <row r="150" spans="1:8" ht="12.75" customHeight="1">
      <c r="A150" s="31" t="s">
        <v>915</v>
      </c>
      <c r="B150" s="24" t="s">
        <v>1034</v>
      </c>
      <c r="C150" s="122">
        <v>91341.39</v>
      </c>
      <c r="D150" s="20">
        <v>0</v>
      </c>
      <c r="E150" s="20">
        <v>0</v>
      </c>
      <c r="F150" s="122">
        <v>51220</v>
      </c>
      <c r="G150" s="54">
        <f t="shared" si="12"/>
        <v>56.07534547043789</v>
      </c>
      <c r="H150" s="54" t="e">
        <f t="shared" si="13"/>
        <v>#DIV/0!</v>
      </c>
    </row>
    <row r="151" spans="1:8" ht="12.75" customHeight="1">
      <c r="A151" s="31" t="s">
        <v>916</v>
      </c>
      <c r="B151" s="24" t="s">
        <v>917</v>
      </c>
      <c r="C151" s="122">
        <v>0</v>
      </c>
      <c r="D151" s="20">
        <v>0</v>
      </c>
      <c r="E151" s="20">
        <v>0</v>
      </c>
      <c r="F151" s="122">
        <v>0</v>
      </c>
      <c r="G151" s="54" t="e">
        <f>F151/C151*100</f>
        <v>#DIV/0!</v>
      </c>
      <c r="H151" s="54" t="e">
        <f>F151/E151*100</f>
        <v>#DIV/0!</v>
      </c>
    </row>
    <row r="152" spans="1:8" ht="12.75" customHeight="1">
      <c r="A152" s="31" t="s">
        <v>916</v>
      </c>
      <c r="B152" s="24" t="s">
        <v>1020</v>
      </c>
      <c r="C152" s="122">
        <v>0</v>
      </c>
      <c r="D152" s="20">
        <v>0</v>
      </c>
      <c r="E152" s="20">
        <v>0</v>
      </c>
      <c r="F152" s="122">
        <v>0</v>
      </c>
      <c r="G152" s="54" t="e">
        <f>F152/C152*100</f>
        <v>#DIV/0!</v>
      </c>
      <c r="H152" s="54" t="e">
        <f>F152/E152*100</f>
        <v>#DIV/0!</v>
      </c>
    </row>
    <row r="153" spans="1:8" ht="18" customHeight="1">
      <c r="A153" s="29" t="s">
        <v>377</v>
      </c>
      <c r="B153" s="26" t="s">
        <v>284</v>
      </c>
      <c r="C153" s="121">
        <f>C154+C156</f>
        <v>1194924.51</v>
      </c>
      <c r="D153" s="22">
        <f>D154+D156</f>
        <v>4700000</v>
      </c>
      <c r="E153" s="22">
        <f>E154+E156</f>
        <v>4700000</v>
      </c>
      <c r="F153" s="121">
        <f>F154+F156</f>
        <v>2149652.35</v>
      </c>
      <c r="G153" s="54">
        <f t="shared" si="12"/>
        <v>179.89859041388314</v>
      </c>
      <c r="H153" s="54">
        <f t="shared" si="13"/>
        <v>45.73728404255319</v>
      </c>
    </row>
    <row r="154" spans="1:8" ht="15" customHeight="1">
      <c r="A154" s="30" t="s">
        <v>378</v>
      </c>
      <c r="B154" s="19" t="s">
        <v>285</v>
      </c>
      <c r="C154" s="122">
        <f>C155</f>
        <v>699094.65</v>
      </c>
      <c r="D154" s="20">
        <f>D155</f>
        <v>2200000</v>
      </c>
      <c r="E154" s="20">
        <f>E155</f>
        <v>2200000</v>
      </c>
      <c r="F154" s="122">
        <f>F155</f>
        <v>805339.55</v>
      </c>
      <c r="G154" s="54">
        <f t="shared" si="12"/>
        <v>115.19749865057614</v>
      </c>
      <c r="H154" s="54">
        <f t="shared" si="13"/>
        <v>36.60634318181818</v>
      </c>
    </row>
    <row r="155" spans="1:8" ht="12.75" customHeight="1">
      <c r="A155" s="31" t="s">
        <v>379</v>
      </c>
      <c r="B155" s="24" t="s">
        <v>255</v>
      </c>
      <c r="C155" s="122">
        <v>699094.65</v>
      </c>
      <c r="D155" s="20">
        <v>2200000</v>
      </c>
      <c r="E155" s="20">
        <v>2200000</v>
      </c>
      <c r="F155" s="122">
        <v>805339.55</v>
      </c>
      <c r="G155" s="54">
        <f t="shared" si="12"/>
        <v>115.19749865057614</v>
      </c>
      <c r="H155" s="54">
        <f t="shared" si="13"/>
        <v>36.60634318181818</v>
      </c>
    </row>
    <row r="156" spans="1:8" ht="15" customHeight="1">
      <c r="A156" s="30" t="s">
        <v>380</v>
      </c>
      <c r="B156" s="19" t="s">
        <v>286</v>
      </c>
      <c r="C156" s="122">
        <f>C157</f>
        <v>495829.86</v>
      </c>
      <c r="D156" s="20">
        <f>D157</f>
        <v>2500000</v>
      </c>
      <c r="E156" s="20">
        <f>E157</f>
        <v>2500000</v>
      </c>
      <c r="F156" s="122">
        <f>F157</f>
        <v>1344312.8</v>
      </c>
      <c r="G156" s="54">
        <f t="shared" si="12"/>
        <v>271.1238084773676</v>
      </c>
      <c r="H156" s="54">
        <f t="shared" si="13"/>
        <v>53.772512000000006</v>
      </c>
    </row>
    <row r="157" spans="1:8" ht="12.75" customHeight="1">
      <c r="A157" s="31" t="s">
        <v>381</v>
      </c>
      <c r="B157" s="24" t="s">
        <v>256</v>
      </c>
      <c r="C157" s="122">
        <v>495829.86</v>
      </c>
      <c r="D157" s="20">
        <v>2500000</v>
      </c>
      <c r="E157" s="20">
        <v>2500000</v>
      </c>
      <c r="F157" s="122">
        <v>1344312.8</v>
      </c>
      <c r="G157" s="54">
        <f t="shared" si="12"/>
        <v>271.1238084773676</v>
      </c>
      <c r="H157" s="54">
        <f t="shared" si="13"/>
        <v>53.772512000000006</v>
      </c>
    </row>
    <row r="158" spans="1:8" ht="21" customHeight="1">
      <c r="A158" s="29" t="s">
        <v>382</v>
      </c>
      <c r="B158" s="26" t="s">
        <v>551</v>
      </c>
      <c r="C158" s="121">
        <f>C159+C167</f>
        <v>551974.71</v>
      </c>
      <c r="D158" s="22">
        <f>D159+D167</f>
        <v>6250000</v>
      </c>
      <c r="E158" s="22">
        <f>E159+E167</f>
        <v>6250000</v>
      </c>
      <c r="F158" s="121">
        <f>F159+F167</f>
        <v>1885072.72</v>
      </c>
      <c r="G158" s="54">
        <f t="shared" si="12"/>
        <v>341.5143277125867</v>
      </c>
      <c r="H158" s="54">
        <f t="shared" si="13"/>
        <v>30.161163520000002</v>
      </c>
    </row>
    <row r="159" spans="1:8" ht="18" customHeight="1">
      <c r="A159" s="29" t="s">
        <v>383</v>
      </c>
      <c r="B159" s="26" t="s">
        <v>535</v>
      </c>
      <c r="C159" s="121">
        <f>C160</f>
        <v>551576.71</v>
      </c>
      <c r="D159" s="22">
        <f>D160</f>
        <v>6090000</v>
      </c>
      <c r="E159" s="22">
        <f>E160</f>
        <v>6090000</v>
      </c>
      <c r="F159" s="121">
        <f>F160</f>
        <v>1874072.72</v>
      </c>
      <c r="G159" s="54">
        <f t="shared" si="12"/>
        <v>339.7664705603687</v>
      </c>
      <c r="H159" s="54">
        <f t="shared" si="13"/>
        <v>30.77295106732348</v>
      </c>
    </row>
    <row r="160" spans="1:8" ht="15" customHeight="1">
      <c r="A160" s="30" t="s">
        <v>384</v>
      </c>
      <c r="B160" s="19" t="s">
        <v>287</v>
      </c>
      <c r="C160" s="122">
        <f>SUM(C161:C166)</f>
        <v>551576.71</v>
      </c>
      <c r="D160" s="20">
        <f>SUM(D161:D166)</f>
        <v>6090000</v>
      </c>
      <c r="E160" s="20">
        <f>SUM(E161:E166)</f>
        <v>6090000</v>
      </c>
      <c r="F160" s="122">
        <f>SUM(F161:F166)</f>
        <v>1874072.72</v>
      </c>
      <c r="G160" s="54">
        <f t="shared" si="12"/>
        <v>339.7664705603687</v>
      </c>
      <c r="H160" s="54">
        <f t="shared" si="13"/>
        <v>30.77295106732348</v>
      </c>
    </row>
    <row r="161" spans="1:8" ht="12.75" customHeight="1">
      <c r="A161" s="31" t="s">
        <v>385</v>
      </c>
      <c r="B161" s="24" t="s">
        <v>594</v>
      </c>
      <c r="C161" s="122">
        <v>900</v>
      </c>
      <c r="D161" s="20">
        <v>80000</v>
      </c>
      <c r="E161" s="20">
        <v>80000</v>
      </c>
      <c r="F161" s="122">
        <v>13660</v>
      </c>
      <c r="G161" s="54">
        <f t="shared" si="12"/>
        <v>1517.7777777777778</v>
      </c>
      <c r="H161" s="54">
        <f t="shared" si="13"/>
        <v>17.075000000000003</v>
      </c>
    </row>
    <row r="162" spans="1:8" ht="12.75" customHeight="1">
      <c r="A162" s="31" t="s">
        <v>385</v>
      </c>
      <c r="B162" s="24" t="s">
        <v>278</v>
      </c>
      <c r="C162" s="122">
        <v>413535</v>
      </c>
      <c r="D162" s="20">
        <v>5760000</v>
      </c>
      <c r="E162" s="20">
        <v>5760000</v>
      </c>
      <c r="F162" s="122">
        <v>1686724</v>
      </c>
      <c r="G162" s="54">
        <f t="shared" si="12"/>
        <v>407.8793814308342</v>
      </c>
      <c r="H162" s="54">
        <f t="shared" si="13"/>
        <v>29.283402777777777</v>
      </c>
    </row>
    <row r="163" spans="1:8" ht="12.75" customHeight="1">
      <c r="A163" s="31" t="s">
        <v>385</v>
      </c>
      <c r="B163" s="24" t="s">
        <v>1369</v>
      </c>
      <c r="C163" s="122">
        <v>13885</v>
      </c>
      <c r="D163" s="20">
        <v>0</v>
      </c>
      <c r="E163" s="20">
        <v>0</v>
      </c>
      <c r="F163" s="122">
        <v>81213</v>
      </c>
      <c r="G163" s="54">
        <f>F163/C163*100</f>
        <v>584.8973712639539</v>
      </c>
      <c r="H163" s="54" t="e">
        <f>F163/E163*100</f>
        <v>#DIV/0!</v>
      </c>
    </row>
    <row r="164" spans="1:8" ht="12.75" customHeight="1">
      <c r="A164" s="31" t="s">
        <v>385</v>
      </c>
      <c r="B164" s="24" t="s">
        <v>1021</v>
      </c>
      <c r="C164" s="122">
        <v>0</v>
      </c>
      <c r="D164" s="20">
        <v>0</v>
      </c>
      <c r="E164" s="20">
        <v>0</v>
      </c>
      <c r="F164" s="122">
        <v>0</v>
      </c>
      <c r="G164" s="54" t="e">
        <f>F164/C164*100</f>
        <v>#DIV/0!</v>
      </c>
      <c r="H164" s="54" t="e">
        <f>F164/E164*100</f>
        <v>#DIV/0!</v>
      </c>
    </row>
    <row r="165" spans="1:8" ht="12.75" customHeight="1">
      <c r="A165" s="31" t="s">
        <v>385</v>
      </c>
      <c r="B165" s="24" t="s">
        <v>331</v>
      </c>
      <c r="C165" s="122">
        <v>123256.71</v>
      </c>
      <c r="D165" s="20">
        <v>250000</v>
      </c>
      <c r="E165" s="20">
        <v>250000</v>
      </c>
      <c r="F165" s="122">
        <v>92475.72</v>
      </c>
      <c r="G165" s="54">
        <f t="shared" si="12"/>
        <v>75.02692551180378</v>
      </c>
      <c r="H165" s="54">
        <f t="shared" si="13"/>
        <v>36.990288</v>
      </c>
    </row>
    <row r="166" spans="1:8" ht="12.75" customHeight="1">
      <c r="A166" s="31" t="s">
        <v>385</v>
      </c>
      <c r="B166" s="24" t="s">
        <v>581</v>
      </c>
      <c r="C166" s="122">
        <v>0</v>
      </c>
      <c r="D166" s="20">
        <v>0</v>
      </c>
      <c r="E166" s="20">
        <v>0</v>
      </c>
      <c r="F166" s="122">
        <v>0</v>
      </c>
      <c r="G166" s="54" t="e">
        <f>F166/C166*100</f>
        <v>#DIV/0!</v>
      </c>
      <c r="H166" s="54" t="e">
        <f>F166/E166*100</f>
        <v>#DIV/0!</v>
      </c>
    </row>
    <row r="167" spans="1:8" ht="18" customHeight="1">
      <c r="A167" s="29" t="s">
        <v>386</v>
      </c>
      <c r="B167" s="26" t="s">
        <v>198</v>
      </c>
      <c r="C167" s="123">
        <f>C168+C173</f>
        <v>398</v>
      </c>
      <c r="D167" s="102">
        <f>D168+D173</f>
        <v>160000</v>
      </c>
      <c r="E167" s="102">
        <f>E168+E173</f>
        <v>160000</v>
      </c>
      <c r="F167" s="123">
        <f>F168+F173</f>
        <v>11000</v>
      </c>
      <c r="G167" s="54">
        <f aca="true" t="shared" si="14" ref="G167:G194">F167/C167*100</f>
        <v>2763.819095477387</v>
      </c>
      <c r="H167" s="54">
        <f t="shared" si="13"/>
        <v>6.875000000000001</v>
      </c>
    </row>
    <row r="168" spans="1:8" ht="15" customHeight="1">
      <c r="A168" s="30" t="s">
        <v>387</v>
      </c>
      <c r="B168" s="19" t="s">
        <v>199</v>
      </c>
      <c r="C168" s="122">
        <f>SUM(C169:C172)</f>
        <v>398</v>
      </c>
      <c r="D168" s="20">
        <f>SUM(D169:D172)</f>
        <v>10000</v>
      </c>
      <c r="E168" s="20">
        <f>SUM(E169:E172)</f>
        <v>10000</v>
      </c>
      <c r="F168" s="122">
        <f>SUM(F169:F172)</f>
        <v>0</v>
      </c>
      <c r="G168" s="54">
        <f t="shared" si="14"/>
        <v>0</v>
      </c>
      <c r="H168" s="54">
        <f t="shared" si="13"/>
        <v>0</v>
      </c>
    </row>
    <row r="169" spans="1:8" ht="13.5" customHeight="1">
      <c r="A169" s="31" t="s">
        <v>388</v>
      </c>
      <c r="B169" s="24" t="s">
        <v>162</v>
      </c>
      <c r="C169" s="122">
        <v>0</v>
      </c>
      <c r="D169" s="20">
        <v>0</v>
      </c>
      <c r="E169" s="20">
        <v>0</v>
      </c>
      <c r="F169" s="122">
        <v>0</v>
      </c>
      <c r="G169" s="54" t="e">
        <f t="shared" si="14"/>
        <v>#DIV/0!</v>
      </c>
      <c r="H169" s="54" t="e">
        <f t="shared" si="13"/>
        <v>#DIV/0!</v>
      </c>
    </row>
    <row r="170" spans="1:8" ht="13.5" customHeight="1">
      <c r="A170" s="31" t="s">
        <v>387</v>
      </c>
      <c r="B170" s="24" t="s">
        <v>667</v>
      </c>
      <c r="C170" s="122">
        <v>0</v>
      </c>
      <c r="D170" s="20">
        <v>10000</v>
      </c>
      <c r="E170" s="20">
        <v>10000</v>
      </c>
      <c r="F170" s="122">
        <v>0</v>
      </c>
      <c r="G170" s="54" t="e">
        <f aca="true" t="shared" si="15" ref="G170:G177">F170/C170*100</f>
        <v>#DIV/0!</v>
      </c>
      <c r="H170" s="54">
        <f aca="true" t="shared" si="16" ref="H170:H177">F170/E170*100</f>
        <v>0</v>
      </c>
    </row>
    <row r="171" spans="1:8" ht="13.5" customHeight="1">
      <c r="A171" s="31" t="s">
        <v>387</v>
      </c>
      <c r="B171" s="24" t="s">
        <v>668</v>
      </c>
      <c r="C171" s="122">
        <v>398</v>
      </c>
      <c r="D171" s="20">
        <v>0</v>
      </c>
      <c r="E171" s="20">
        <v>0</v>
      </c>
      <c r="F171" s="122">
        <v>0</v>
      </c>
      <c r="G171" s="54">
        <f t="shared" si="15"/>
        <v>0</v>
      </c>
      <c r="H171" s="54" t="e">
        <f t="shared" si="16"/>
        <v>#DIV/0!</v>
      </c>
    </row>
    <row r="172" spans="1:8" ht="13.5" customHeight="1">
      <c r="A172" s="31" t="s">
        <v>918</v>
      </c>
      <c r="B172" s="24" t="s">
        <v>919</v>
      </c>
      <c r="C172" s="122">
        <v>0</v>
      </c>
      <c r="D172" s="20">
        <v>0</v>
      </c>
      <c r="E172" s="20">
        <v>0</v>
      </c>
      <c r="F172" s="122">
        <v>0</v>
      </c>
      <c r="G172" s="54" t="e">
        <f t="shared" si="15"/>
        <v>#DIV/0!</v>
      </c>
      <c r="H172" s="54" t="e">
        <f t="shared" si="16"/>
        <v>#DIV/0!</v>
      </c>
    </row>
    <row r="173" spans="1:8" ht="13.5" customHeight="1">
      <c r="A173" s="31" t="s">
        <v>1166</v>
      </c>
      <c r="B173" s="24" t="s">
        <v>1167</v>
      </c>
      <c r="C173" s="122">
        <f>SUM(C174:C178)</f>
        <v>0</v>
      </c>
      <c r="D173" s="20">
        <f>SUM(D175:D177)</f>
        <v>150000</v>
      </c>
      <c r="E173" s="20">
        <f>SUM(E175:E177)</f>
        <v>150000</v>
      </c>
      <c r="F173" s="122">
        <f>SUM(F174:F178)</f>
        <v>11000</v>
      </c>
      <c r="G173" s="54" t="e">
        <f t="shared" si="15"/>
        <v>#DIV/0!</v>
      </c>
      <c r="H173" s="54">
        <f t="shared" si="16"/>
        <v>7.333333333333333</v>
      </c>
    </row>
    <row r="174" spans="1:8" ht="13.5" customHeight="1">
      <c r="A174" s="31" t="s">
        <v>1183</v>
      </c>
      <c r="B174" s="24" t="s">
        <v>1184</v>
      </c>
      <c r="C174" s="122">
        <v>0</v>
      </c>
      <c r="D174" s="20">
        <v>0</v>
      </c>
      <c r="E174" s="20">
        <v>0</v>
      </c>
      <c r="F174" s="122">
        <v>0</v>
      </c>
      <c r="G174" s="54" t="e">
        <f>F174/C174*100</f>
        <v>#DIV/0!</v>
      </c>
      <c r="H174" s="54" t="e">
        <f>F174/E174*100</f>
        <v>#DIV/0!</v>
      </c>
    </row>
    <row r="175" spans="1:8" ht="13.5" customHeight="1">
      <c r="A175" s="31" t="s">
        <v>1164</v>
      </c>
      <c r="B175" s="24" t="s">
        <v>1165</v>
      </c>
      <c r="C175" s="122">
        <v>0</v>
      </c>
      <c r="D175" s="20">
        <v>0</v>
      </c>
      <c r="E175" s="20">
        <v>0</v>
      </c>
      <c r="F175" s="122">
        <v>0</v>
      </c>
      <c r="G175" s="54" t="e">
        <f t="shared" si="15"/>
        <v>#DIV/0!</v>
      </c>
      <c r="H175" s="54" t="e">
        <f t="shared" si="16"/>
        <v>#DIV/0!</v>
      </c>
    </row>
    <row r="176" spans="1:8" ht="13.5" customHeight="1">
      <c r="A176" s="31" t="s">
        <v>1022</v>
      </c>
      <c r="B176" s="24" t="s">
        <v>1023</v>
      </c>
      <c r="C176" s="122">
        <v>0</v>
      </c>
      <c r="D176" s="20">
        <v>0</v>
      </c>
      <c r="E176" s="20">
        <v>0</v>
      </c>
      <c r="F176" s="122">
        <v>0</v>
      </c>
      <c r="G176" s="54" t="e">
        <f t="shared" si="15"/>
        <v>#DIV/0!</v>
      </c>
      <c r="H176" s="54" t="e">
        <f t="shared" si="16"/>
        <v>#DIV/0!</v>
      </c>
    </row>
    <row r="177" spans="1:8" ht="13.5" customHeight="1">
      <c r="A177" s="31" t="s">
        <v>1022</v>
      </c>
      <c r="B177" s="24" t="s">
        <v>1367</v>
      </c>
      <c r="C177" s="122">
        <v>0</v>
      </c>
      <c r="D177" s="20">
        <v>150000</v>
      </c>
      <c r="E177" s="20">
        <v>150000</v>
      </c>
      <c r="F177" s="122">
        <v>0</v>
      </c>
      <c r="G177" s="54" t="e">
        <f t="shared" si="15"/>
        <v>#DIV/0!</v>
      </c>
      <c r="H177" s="54">
        <f t="shared" si="16"/>
        <v>0</v>
      </c>
    </row>
    <row r="178" spans="1:8" ht="13.5" customHeight="1">
      <c r="A178" s="31" t="s">
        <v>1185</v>
      </c>
      <c r="B178" s="144" t="s">
        <v>1186</v>
      </c>
      <c r="C178" s="122">
        <v>0</v>
      </c>
      <c r="D178" s="20">
        <v>0</v>
      </c>
      <c r="E178" s="20">
        <v>0</v>
      </c>
      <c r="F178" s="122">
        <v>11000</v>
      </c>
      <c r="G178" s="54" t="e">
        <f>F178/C178*100</f>
        <v>#DIV/0!</v>
      </c>
      <c r="H178" s="54" t="e">
        <f>F178/E178*100</f>
        <v>#DIV/0!</v>
      </c>
    </row>
    <row r="179" spans="1:8" ht="21" customHeight="1">
      <c r="A179" s="29" t="s">
        <v>389</v>
      </c>
      <c r="B179" s="26" t="s">
        <v>289</v>
      </c>
      <c r="C179" s="121">
        <f>C180+C184</f>
        <v>43920.97</v>
      </c>
      <c r="D179" s="22">
        <f>D180+D184</f>
        <v>150000</v>
      </c>
      <c r="E179" s="22">
        <f>E180+E184</f>
        <v>150000</v>
      </c>
      <c r="F179" s="121">
        <f>F180+F184</f>
        <v>15726.65</v>
      </c>
      <c r="G179" s="54">
        <f t="shared" si="14"/>
        <v>35.80670007971135</v>
      </c>
      <c r="H179" s="54">
        <f aca="true" t="shared" si="17" ref="H179:H194">F179/E179*100</f>
        <v>10.484433333333333</v>
      </c>
    </row>
    <row r="180" spans="1:8" ht="18" customHeight="1">
      <c r="A180" s="29" t="s">
        <v>390</v>
      </c>
      <c r="B180" s="26" t="s">
        <v>290</v>
      </c>
      <c r="C180" s="121">
        <f>SUM(C181)</f>
        <v>25366</v>
      </c>
      <c r="D180" s="22">
        <f>SUM(D181)</f>
        <v>100000</v>
      </c>
      <c r="E180" s="22">
        <f>SUM(E181)</f>
        <v>100000</v>
      </c>
      <c r="F180" s="121">
        <f>SUM(F181)</f>
        <v>4250</v>
      </c>
      <c r="G180" s="54">
        <f t="shared" si="14"/>
        <v>16.754711030513285</v>
      </c>
      <c r="H180" s="54">
        <f t="shared" si="17"/>
        <v>4.25</v>
      </c>
    </row>
    <row r="181" spans="1:8" ht="15" customHeight="1">
      <c r="A181" s="30" t="s">
        <v>391</v>
      </c>
      <c r="B181" s="19" t="s">
        <v>197</v>
      </c>
      <c r="C181" s="122">
        <f>SUM(C182:C183)</f>
        <v>25366</v>
      </c>
      <c r="D181" s="20">
        <f>SUM(D182:D183)</f>
        <v>100000</v>
      </c>
      <c r="E181" s="20">
        <f>SUM(E182:E183)</f>
        <v>100000</v>
      </c>
      <c r="F181" s="122">
        <f>SUM(F182:F183)</f>
        <v>4250</v>
      </c>
      <c r="G181" s="54">
        <f t="shared" si="14"/>
        <v>16.754711030513285</v>
      </c>
      <c r="H181" s="54">
        <f t="shared" si="17"/>
        <v>4.25</v>
      </c>
    </row>
    <row r="182" spans="1:8" ht="13.5" customHeight="1">
      <c r="A182" s="31" t="s">
        <v>392</v>
      </c>
      <c r="B182" s="24" t="s">
        <v>669</v>
      </c>
      <c r="C182" s="122">
        <v>21366</v>
      </c>
      <c r="D182" s="20">
        <v>60000</v>
      </c>
      <c r="E182" s="20">
        <v>60000</v>
      </c>
      <c r="F182" s="122">
        <v>0</v>
      </c>
      <c r="G182" s="54">
        <f>F182/C182*100</f>
        <v>0</v>
      </c>
      <c r="H182" s="54">
        <f>F182/E182*100</f>
        <v>0</v>
      </c>
    </row>
    <row r="183" spans="1:8" ht="13.5" customHeight="1">
      <c r="A183" s="31" t="s">
        <v>392</v>
      </c>
      <c r="B183" s="24" t="s">
        <v>161</v>
      </c>
      <c r="C183" s="122">
        <v>4000</v>
      </c>
      <c r="D183" s="20">
        <v>40000</v>
      </c>
      <c r="E183" s="20">
        <v>40000</v>
      </c>
      <c r="F183" s="122">
        <v>4250</v>
      </c>
      <c r="G183" s="54">
        <f t="shared" si="14"/>
        <v>106.25</v>
      </c>
      <c r="H183" s="54">
        <f t="shared" si="17"/>
        <v>10.625</v>
      </c>
    </row>
    <row r="184" spans="1:8" ht="18" customHeight="1">
      <c r="A184" s="29" t="s">
        <v>393</v>
      </c>
      <c r="B184" s="26" t="s">
        <v>326</v>
      </c>
      <c r="C184" s="121">
        <f>SUM(C185)</f>
        <v>18554.97</v>
      </c>
      <c r="D184" s="22">
        <f>SUM(D185)</f>
        <v>50000</v>
      </c>
      <c r="E184" s="22">
        <f>SUM(E185)</f>
        <v>50000</v>
      </c>
      <c r="F184" s="121">
        <f>SUM(F185)</f>
        <v>11476.65</v>
      </c>
      <c r="G184" s="54">
        <f t="shared" si="14"/>
        <v>61.85216144245989</v>
      </c>
      <c r="H184" s="54">
        <f t="shared" si="17"/>
        <v>22.9533</v>
      </c>
    </row>
    <row r="185" spans="1:8" ht="15" customHeight="1">
      <c r="A185" s="31" t="s">
        <v>394</v>
      </c>
      <c r="B185" s="24" t="s">
        <v>327</v>
      </c>
      <c r="C185" s="122">
        <v>18554.97</v>
      </c>
      <c r="D185" s="20">
        <v>50000</v>
      </c>
      <c r="E185" s="20">
        <v>50000</v>
      </c>
      <c r="F185" s="122">
        <v>11476.65</v>
      </c>
      <c r="G185" s="54">
        <f t="shared" si="14"/>
        <v>61.85216144245989</v>
      </c>
      <c r="H185" s="54">
        <f t="shared" si="17"/>
        <v>22.9533</v>
      </c>
    </row>
    <row r="186" spans="1:8" ht="24.75" customHeight="1">
      <c r="A186" s="32" t="s">
        <v>395</v>
      </c>
      <c r="B186" s="28" t="s">
        <v>351</v>
      </c>
      <c r="C186" s="120">
        <f>C187+C191</f>
        <v>2102399.15</v>
      </c>
      <c r="D186" s="21">
        <f>D187+D191</f>
        <v>5000</v>
      </c>
      <c r="E186" s="21">
        <f>E187+E191</f>
        <v>5000</v>
      </c>
      <c r="F186" s="120">
        <f>F187+F191</f>
        <v>44808.05</v>
      </c>
      <c r="G186" s="56">
        <f>F186/C186*100</f>
        <v>2.1312817787240834</v>
      </c>
      <c r="H186" s="56">
        <f>F186/E186*100</f>
        <v>896.1610000000001</v>
      </c>
    </row>
    <row r="187" spans="1:8" ht="21" customHeight="1">
      <c r="A187" s="29" t="s">
        <v>396</v>
      </c>
      <c r="B187" s="26" t="s">
        <v>745</v>
      </c>
      <c r="C187" s="121">
        <f aca="true" t="shared" si="18" ref="C187:F188">SUM(C188)</f>
        <v>0</v>
      </c>
      <c r="D187" s="22">
        <f t="shared" si="18"/>
        <v>0</v>
      </c>
      <c r="E187" s="22">
        <f t="shared" si="18"/>
        <v>0</v>
      </c>
      <c r="F187" s="121">
        <f t="shared" si="18"/>
        <v>42397.11</v>
      </c>
      <c r="G187" s="54" t="e">
        <f t="shared" si="14"/>
        <v>#DIV/0!</v>
      </c>
      <c r="H187" s="54" t="e">
        <f t="shared" si="17"/>
        <v>#DIV/0!</v>
      </c>
    </row>
    <row r="188" spans="1:8" ht="18" customHeight="1">
      <c r="A188" s="29" t="s">
        <v>397</v>
      </c>
      <c r="B188" s="26" t="s">
        <v>200</v>
      </c>
      <c r="C188" s="121">
        <f t="shared" si="18"/>
        <v>0</v>
      </c>
      <c r="D188" s="22">
        <f t="shared" si="18"/>
        <v>0</v>
      </c>
      <c r="E188" s="22">
        <f t="shared" si="18"/>
        <v>0</v>
      </c>
      <c r="F188" s="121">
        <f t="shared" si="18"/>
        <v>42397.11</v>
      </c>
      <c r="G188" s="54" t="e">
        <f t="shared" si="14"/>
        <v>#DIV/0!</v>
      </c>
      <c r="H188" s="54" t="e">
        <f t="shared" si="17"/>
        <v>#DIV/0!</v>
      </c>
    </row>
    <row r="189" spans="1:8" ht="15" customHeight="1">
      <c r="A189" s="30" t="s">
        <v>398</v>
      </c>
      <c r="B189" s="19" t="s">
        <v>201</v>
      </c>
      <c r="C189" s="122">
        <f>C190</f>
        <v>0</v>
      </c>
      <c r="D189" s="20">
        <f>D190</f>
        <v>0</v>
      </c>
      <c r="E189" s="20">
        <f>E190</f>
        <v>0</v>
      </c>
      <c r="F189" s="122">
        <f>F190</f>
        <v>42397.11</v>
      </c>
      <c r="G189" s="54" t="e">
        <f t="shared" si="14"/>
        <v>#DIV/0!</v>
      </c>
      <c r="H189" s="54" t="e">
        <f t="shared" si="17"/>
        <v>#DIV/0!</v>
      </c>
    </row>
    <row r="190" spans="1:8" ht="13.5" customHeight="1">
      <c r="A190" s="31" t="s">
        <v>399</v>
      </c>
      <c r="B190" s="24" t="s">
        <v>163</v>
      </c>
      <c r="C190" s="122">
        <v>0</v>
      </c>
      <c r="D190" s="20">
        <v>0</v>
      </c>
      <c r="E190" s="20">
        <v>0</v>
      </c>
      <c r="F190" s="122">
        <v>42397.11</v>
      </c>
      <c r="G190" s="54" t="e">
        <f t="shared" si="14"/>
        <v>#DIV/0!</v>
      </c>
      <c r="H190" s="54" t="e">
        <f t="shared" si="17"/>
        <v>#DIV/0!</v>
      </c>
    </row>
    <row r="191" spans="1:8" ht="21" customHeight="1">
      <c r="A191" s="29" t="s">
        <v>400</v>
      </c>
      <c r="B191" s="26" t="s">
        <v>536</v>
      </c>
      <c r="C191" s="121">
        <f>C192+C195</f>
        <v>2102399.15</v>
      </c>
      <c r="D191" s="22">
        <f>D192+D195</f>
        <v>5000</v>
      </c>
      <c r="E191" s="22">
        <f>E192+E195</f>
        <v>5000</v>
      </c>
      <c r="F191" s="121">
        <f>F192+F195</f>
        <v>2410.94</v>
      </c>
      <c r="G191" s="54">
        <f t="shared" si="14"/>
        <v>0.11467565519135603</v>
      </c>
      <c r="H191" s="54">
        <f t="shared" si="17"/>
        <v>48.2188</v>
      </c>
    </row>
    <row r="192" spans="1:8" ht="18" customHeight="1">
      <c r="A192" s="29" t="s">
        <v>401</v>
      </c>
      <c r="B192" s="26" t="s">
        <v>202</v>
      </c>
      <c r="C192" s="121">
        <f>SUM(C193)</f>
        <v>2102399.15</v>
      </c>
      <c r="D192" s="22">
        <f>SUM(D193)</f>
        <v>5000</v>
      </c>
      <c r="E192" s="22">
        <f>SUM(E193)</f>
        <v>5000</v>
      </c>
      <c r="F192" s="121">
        <f>SUM(F193)</f>
        <v>2410.94</v>
      </c>
      <c r="G192" s="54">
        <f t="shared" si="14"/>
        <v>0.11467565519135603</v>
      </c>
      <c r="H192" s="54">
        <f t="shared" si="17"/>
        <v>48.2188</v>
      </c>
    </row>
    <row r="193" spans="1:8" ht="15" customHeight="1">
      <c r="A193" s="30" t="s">
        <v>402</v>
      </c>
      <c r="B193" s="19" t="s">
        <v>164</v>
      </c>
      <c r="C193" s="122">
        <f>C194</f>
        <v>2102399.15</v>
      </c>
      <c r="D193" s="20">
        <f>D194</f>
        <v>5000</v>
      </c>
      <c r="E193" s="20">
        <f>E194</f>
        <v>5000</v>
      </c>
      <c r="F193" s="122">
        <f>F194</f>
        <v>2410.94</v>
      </c>
      <c r="G193" s="54">
        <f t="shared" si="14"/>
        <v>0.11467565519135603</v>
      </c>
      <c r="H193" s="54">
        <f t="shared" si="17"/>
        <v>48.2188</v>
      </c>
    </row>
    <row r="194" spans="1:8" ht="13.5" customHeight="1">
      <c r="A194" s="31" t="s">
        <v>403</v>
      </c>
      <c r="B194" s="24" t="s">
        <v>352</v>
      </c>
      <c r="C194" s="156">
        <v>2102399.15</v>
      </c>
      <c r="D194" s="20">
        <v>5000</v>
      </c>
      <c r="E194" s="20">
        <v>5000</v>
      </c>
      <c r="F194" s="122">
        <v>2410.94</v>
      </c>
      <c r="G194" s="54">
        <f t="shared" si="14"/>
        <v>0.11467565519135603</v>
      </c>
      <c r="H194" s="54">
        <f t="shared" si="17"/>
        <v>48.2188</v>
      </c>
    </row>
    <row r="195" spans="1:8" ht="18" customHeight="1">
      <c r="A195" s="29" t="s">
        <v>1168</v>
      </c>
      <c r="B195" s="26" t="s">
        <v>1169</v>
      </c>
      <c r="C195" s="121">
        <f>SUM(C198)</f>
        <v>0</v>
      </c>
      <c r="D195" s="22">
        <f>SUM(D198)</f>
        <v>0</v>
      </c>
      <c r="E195" s="22">
        <f>SUM(E198)</f>
        <v>0</v>
      </c>
      <c r="F195" s="121">
        <f>SUM(F198)</f>
        <v>0</v>
      </c>
      <c r="G195" s="54" t="e">
        <f>F195/C195*100</f>
        <v>#DIV/0!</v>
      </c>
      <c r="H195" s="54" t="e">
        <f>F195/E195*100</f>
        <v>#DIV/0!</v>
      </c>
    </row>
    <row r="196" spans="1:8" ht="27" customHeight="1">
      <c r="A196" s="92" t="s">
        <v>797</v>
      </c>
      <c r="B196" s="92" t="s">
        <v>890</v>
      </c>
      <c r="C196" s="153" t="s">
        <v>1360</v>
      </c>
      <c r="D196" s="48" t="s">
        <v>1361</v>
      </c>
      <c r="E196" s="48" t="s">
        <v>1362</v>
      </c>
      <c r="F196" s="48" t="s">
        <v>1368</v>
      </c>
      <c r="G196" s="55" t="s">
        <v>800</v>
      </c>
      <c r="H196" s="55" t="s">
        <v>801</v>
      </c>
    </row>
    <row r="197" spans="1:8" ht="9.75" customHeight="1">
      <c r="A197" s="97">
        <v>1</v>
      </c>
      <c r="B197" s="97">
        <v>2</v>
      </c>
      <c r="C197" s="154">
        <v>3</v>
      </c>
      <c r="D197" s="55">
        <v>4</v>
      </c>
      <c r="E197" s="55">
        <v>5</v>
      </c>
      <c r="F197" s="55">
        <v>6</v>
      </c>
      <c r="G197" s="55">
        <v>7</v>
      </c>
      <c r="H197" s="55">
        <v>8</v>
      </c>
    </row>
    <row r="198" spans="1:8" ht="15" customHeight="1">
      <c r="A198" s="30" t="s">
        <v>1170</v>
      </c>
      <c r="B198" s="19" t="s">
        <v>1171</v>
      </c>
      <c r="C198" s="122">
        <f>C199</f>
        <v>0</v>
      </c>
      <c r="D198" s="20">
        <f>D199</f>
        <v>0</v>
      </c>
      <c r="E198" s="20">
        <f>E199</f>
        <v>0</v>
      </c>
      <c r="F198" s="122">
        <f>F199</f>
        <v>0</v>
      </c>
      <c r="G198" s="54" t="e">
        <f>F198/C198*100</f>
        <v>#DIV/0!</v>
      </c>
      <c r="H198" s="54" t="e">
        <f>F198/E198*100</f>
        <v>#DIV/0!</v>
      </c>
    </row>
    <row r="199" spans="1:8" ht="13.5" customHeight="1">
      <c r="A199" s="31" t="s">
        <v>1172</v>
      </c>
      <c r="B199" s="24" t="s">
        <v>1173</v>
      </c>
      <c r="C199" s="156">
        <v>0</v>
      </c>
      <c r="D199" s="20">
        <v>0</v>
      </c>
      <c r="E199" s="20">
        <v>0</v>
      </c>
      <c r="F199" s="122">
        <v>0</v>
      </c>
      <c r="G199" s="54" t="e">
        <f>F199/C199*100</f>
        <v>#DIV/0!</v>
      </c>
      <c r="H199" s="54" t="e">
        <f>F199/E199*100</f>
        <v>#DIV/0!</v>
      </c>
    </row>
    <row r="200" spans="1:8" ht="24.75" customHeight="1">
      <c r="A200" s="32" t="s">
        <v>552</v>
      </c>
      <c r="B200" s="28" t="s">
        <v>747</v>
      </c>
      <c r="C200" s="120">
        <f>C201+C204</f>
        <v>0</v>
      </c>
      <c r="D200" s="21">
        <f>D201+D204</f>
        <v>0</v>
      </c>
      <c r="E200" s="21">
        <f>E201+E204</f>
        <v>0</v>
      </c>
      <c r="F200" s="120">
        <f>F201+F204</f>
        <v>508933.98</v>
      </c>
      <c r="G200" s="56" t="e">
        <f aca="true" t="shared" si="19" ref="G200:G211">F200/C200*100</f>
        <v>#DIV/0!</v>
      </c>
      <c r="H200" s="56" t="e">
        <f aca="true" t="shared" si="20" ref="H200:H211">F200/E200*100</f>
        <v>#DIV/0!</v>
      </c>
    </row>
    <row r="201" spans="1:8" ht="21" customHeight="1">
      <c r="A201" s="29" t="s">
        <v>1139</v>
      </c>
      <c r="B201" s="26" t="s">
        <v>1140</v>
      </c>
      <c r="C201" s="121">
        <f aca="true" t="shared" si="21" ref="C201:F205">SUM(C202)</f>
        <v>0</v>
      </c>
      <c r="D201" s="22">
        <f t="shared" si="21"/>
        <v>0</v>
      </c>
      <c r="E201" s="22">
        <f t="shared" si="21"/>
        <v>0</v>
      </c>
      <c r="F201" s="121">
        <f t="shared" si="21"/>
        <v>0</v>
      </c>
      <c r="G201" s="54" t="e">
        <f t="shared" si="19"/>
        <v>#DIV/0!</v>
      </c>
      <c r="H201" s="54" t="e">
        <f t="shared" si="20"/>
        <v>#DIV/0!</v>
      </c>
    </row>
    <row r="202" spans="1:8" ht="22.5" customHeight="1">
      <c r="A202" s="29" t="s">
        <v>1141</v>
      </c>
      <c r="B202" s="142" t="s">
        <v>1142</v>
      </c>
      <c r="C202" s="121">
        <f t="shared" si="21"/>
        <v>0</v>
      </c>
      <c r="D202" s="22">
        <f t="shared" si="21"/>
        <v>0</v>
      </c>
      <c r="E202" s="22">
        <f t="shared" si="21"/>
        <v>0</v>
      </c>
      <c r="F202" s="121">
        <f t="shared" si="21"/>
        <v>0</v>
      </c>
      <c r="G202" s="54" t="e">
        <f t="shared" si="19"/>
        <v>#DIV/0!</v>
      </c>
      <c r="H202" s="54" t="e">
        <f t="shared" si="20"/>
        <v>#DIV/0!</v>
      </c>
    </row>
    <row r="203" spans="1:8" ht="15" customHeight="1">
      <c r="A203" s="30" t="s">
        <v>1143</v>
      </c>
      <c r="B203" s="143" t="s">
        <v>1144</v>
      </c>
      <c r="C203" s="122">
        <v>0</v>
      </c>
      <c r="D203" s="20">
        <v>0</v>
      </c>
      <c r="E203" s="20">
        <v>0</v>
      </c>
      <c r="F203" s="122">
        <v>0</v>
      </c>
      <c r="G203" s="54" t="e">
        <f t="shared" si="19"/>
        <v>#DIV/0!</v>
      </c>
      <c r="H203" s="54" t="e">
        <f t="shared" si="20"/>
        <v>#DIV/0!</v>
      </c>
    </row>
    <row r="204" spans="1:8" ht="21" customHeight="1">
      <c r="A204" s="29" t="s">
        <v>1145</v>
      </c>
      <c r="B204" s="26" t="s">
        <v>1146</v>
      </c>
      <c r="C204" s="121">
        <f>C205+C207</f>
        <v>0</v>
      </c>
      <c r="D204" s="22">
        <f>D205+D207</f>
        <v>0</v>
      </c>
      <c r="E204" s="22">
        <f>E205+E207</f>
        <v>0</v>
      </c>
      <c r="F204" s="121">
        <f>F205+F207</f>
        <v>508933.98</v>
      </c>
      <c r="G204" s="54" t="e">
        <f t="shared" si="19"/>
        <v>#DIV/0!</v>
      </c>
      <c r="H204" s="54" t="e">
        <f t="shared" si="20"/>
        <v>#DIV/0!</v>
      </c>
    </row>
    <row r="205" spans="1:8" ht="22.5" customHeight="1">
      <c r="A205" s="29" t="s">
        <v>1147</v>
      </c>
      <c r="B205" s="142" t="s">
        <v>1148</v>
      </c>
      <c r="C205" s="121">
        <f t="shared" si="21"/>
        <v>0</v>
      </c>
      <c r="D205" s="22">
        <f t="shared" si="21"/>
        <v>0</v>
      </c>
      <c r="E205" s="22">
        <f t="shared" si="21"/>
        <v>0</v>
      </c>
      <c r="F205" s="121">
        <f t="shared" si="21"/>
        <v>508933.98</v>
      </c>
      <c r="G205" s="54" t="e">
        <f t="shared" si="19"/>
        <v>#DIV/0!</v>
      </c>
      <c r="H205" s="54" t="e">
        <f t="shared" si="20"/>
        <v>#DIV/0!</v>
      </c>
    </row>
    <row r="206" spans="1:8" ht="15" customHeight="1">
      <c r="A206" s="30" t="s">
        <v>1149</v>
      </c>
      <c r="B206" s="143" t="s">
        <v>1150</v>
      </c>
      <c r="C206" s="122">
        <v>0</v>
      </c>
      <c r="D206" s="20">
        <v>0</v>
      </c>
      <c r="E206" s="20">
        <v>0</v>
      </c>
      <c r="F206" s="122">
        <v>508933.98</v>
      </c>
      <c r="G206" s="54" t="e">
        <f t="shared" si="19"/>
        <v>#DIV/0!</v>
      </c>
      <c r="H206" s="54" t="e">
        <f t="shared" si="20"/>
        <v>#DIV/0!</v>
      </c>
    </row>
    <row r="207" spans="1:8" ht="22.5" customHeight="1">
      <c r="A207" s="29" t="s">
        <v>1151</v>
      </c>
      <c r="B207" s="142" t="s">
        <v>1152</v>
      </c>
      <c r="C207" s="121">
        <f>SUM(C208:C210)</f>
        <v>0</v>
      </c>
      <c r="D207" s="22">
        <f>SUM(D208:D210)</f>
        <v>0</v>
      </c>
      <c r="E207" s="22">
        <f>SUM(E208:E210)</f>
        <v>0</v>
      </c>
      <c r="F207" s="121">
        <f>SUM(F208:F210)</f>
        <v>0</v>
      </c>
      <c r="G207" s="54" t="e">
        <f t="shared" si="19"/>
        <v>#DIV/0!</v>
      </c>
      <c r="H207" s="54" t="e">
        <f t="shared" si="20"/>
        <v>#DIV/0!</v>
      </c>
    </row>
    <row r="208" spans="1:8" ht="15" customHeight="1">
      <c r="A208" s="30" t="s">
        <v>1153</v>
      </c>
      <c r="B208" s="143" t="s">
        <v>1154</v>
      </c>
      <c r="C208" s="122">
        <v>0</v>
      </c>
      <c r="D208" s="20">
        <v>0</v>
      </c>
      <c r="E208" s="20">
        <v>0</v>
      </c>
      <c r="F208" s="122">
        <v>0</v>
      </c>
      <c r="G208" s="54" t="e">
        <f t="shared" si="19"/>
        <v>#DIV/0!</v>
      </c>
      <c r="H208" s="54" t="e">
        <f t="shared" si="20"/>
        <v>#DIV/0!</v>
      </c>
    </row>
    <row r="209" spans="1:8" ht="15" customHeight="1">
      <c r="A209" s="30" t="s">
        <v>1174</v>
      </c>
      <c r="B209" s="143" t="s">
        <v>1176</v>
      </c>
      <c r="C209" s="122">
        <v>0</v>
      </c>
      <c r="D209" s="20">
        <v>0</v>
      </c>
      <c r="E209" s="20">
        <v>0</v>
      </c>
      <c r="F209" s="122">
        <v>0</v>
      </c>
      <c r="G209" s="54" t="e">
        <f>F209/C209*100</f>
        <v>#DIV/0!</v>
      </c>
      <c r="H209" s="54" t="e">
        <f>F209/E209*100</f>
        <v>#DIV/0!</v>
      </c>
    </row>
    <row r="210" spans="1:8" ht="15" customHeight="1">
      <c r="A210" s="30" t="s">
        <v>1175</v>
      </c>
      <c r="B210" s="143" t="s">
        <v>1177</v>
      </c>
      <c r="C210" s="122">
        <v>0</v>
      </c>
      <c r="D210" s="20">
        <v>0</v>
      </c>
      <c r="E210" s="20">
        <v>0</v>
      </c>
      <c r="F210" s="122">
        <v>0</v>
      </c>
      <c r="G210" s="54" t="e">
        <f>F210/C210*100</f>
        <v>#DIV/0!</v>
      </c>
      <c r="H210" s="54" t="e">
        <f>F210/E210*100</f>
        <v>#DIV/0!</v>
      </c>
    </row>
    <row r="211" spans="1:8" ht="24.75" customHeight="1">
      <c r="A211" s="19"/>
      <c r="B211" s="33" t="s">
        <v>1024</v>
      </c>
      <c r="C211" s="120">
        <f>C45+C186+C200</f>
        <v>11258370.720000003</v>
      </c>
      <c r="D211" s="21">
        <f>D45+D186+D200</f>
        <v>50234950</v>
      </c>
      <c r="E211" s="21">
        <f>E45+E186+E200</f>
        <v>50234950</v>
      </c>
      <c r="F211" s="120">
        <f>F45+F186+F200</f>
        <v>18007964.24</v>
      </c>
      <c r="G211" s="56">
        <f t="shared" si="19"/>
        <v>159.9517788840408</v>
      </c>
      <c r="H211" s="56">
        <f t="shared" si="20"/>
        <v>35.84748116600096</v>
      </c>
    </row>
    <row r="212" ht="53.25" customHeight="1"/>
    <row r="213" spans="1:2" ht="28.5" customHeight="1">
      <c r="A213" s="103" t="s">
        <v>897</v>
      </c>
      <c r="B213" s="12"/>
    </row>
    <row r="214" spans="3:8" ht="22.5" customHeight="1">
      <c r="C214" s="152"/>
      <c r="D214" s="8"/>
      <c r="E214" s="8"/>
      <c r="F214" s="8"/>
      <c r="G214" s="175"/>
      <c r="H214" s="175"/>
    </row>
    <row r="215" spans="1:8" ht="27" customHeight="1">
      <c r="A215" s="92" t="s">
        <v>797</v>
      </c>
      <c r="B215" s="92" t="s">
        <v>890</v>
      </c>
      <c r="C215" s="153" t="s">
        <v>1360</v>
      </c>
      <c r="D215" s="48" t="s">
        <v>1361</v>
      </c>
      <c r="E215" s="48" t="s">
        <v>1362</v>
      </c>
      <c r="F215" s="48" t="s">
        <v>1368</v>
      </c>
      <c r="G215" s="55" t="s">
        <v>800</v>
      </c>
      <c r="H215" s="55" t="s">
        <v>801</v>
      </c>
    </row>
    <row r="216" spans="1:8" ht="9.75" customHeight="1">
      <c r="A216" s="97">
        <v>1</v>
      </c>
      <c r="B216" s="97">
        <v>2</v>
      </c>
      <c r="C216" s="167">
        <v>3</v>
      </c>
      <c r="D216" s="55">
        <v>4</v>
      </c>
      <c r="E216" s="55">
        <v>5</v>
      </c>
      <c r="F216" s="55">
        <v>6</v>
      </c>
      <c r="G216" s="55">
        <v>7</v>
      </c>
      <c r="H216" s="55">
        <v>8</v>
      </c>
    </row>
    <row r="217" spans="1:8" ht="24" customHeight="1">
      <c r="A217" s="32" t="s">
        <v>438</v>
      </c>
      <c r="B217" s="28" t="s">
        <v>271</v>
      </c>
      <c r="C217" s="120">
        <f>C218+C227+C262+C270+C273+C280+C286</f>
        <v>9970785.83</v>
      </c>
      <c r="D217" s="21">
        <f>D218+D227+D262+D270+D273+D280+D286</f>
        <v>37793770</v>
      </c>
      <c r="E217" s="21">
        <f>E218+E227+E262+E270+E273+E280+E286</f>
        <v>37793770</v>
      </c>
      <c r="F217" s="120">
        <f>F218+F227+F262+F270+F273+F280+F286</f>
        <v>12668073.259999998</v>
      </c>
      <c r="G217" s="56">
        <f>F217/C217*100</f>
        <v>127.05190419279117</v>
      </c>
      <c r="H217" s="56">
        <f>F217/E217*100</f>
        <v>33.518945741586506</v>
      </c>
    </row>
    <row r="218" spans="1:8" ht="21" customHeight="1">
      <c r="A218" s="29" t="s">
        <v>439</v>
      </c>
      <c r="B218" s="35" t="s">
        <v>203</v>
      </c>
      <c r="C218" s="121">
        <f>SUM(C219+C222+C224)</f>
        <v>3480540.89</v>
      </c>
      <c r="D218" s="22">
        <f>SUM(D219+D222+D224)</f>
        <v>8025770</v>
      </c>
      <c r="E218" s="22">
        <f>SUM(E219+E222+E224)</f>
        <v>8025770</v>
      </c>
      <c r="F218" s="121">
        <f>SUM(F219+F222+F224)</f>
        <v>3451235.33</v>
      </c>
      <c r="G218" s="54">
        <f aca="true" t="shared" si="22" ref="G218:G232">F218/C218*100</f>
        <v>99.15801707475414</v>
      </c>
      <c r="H218" s="54">
        <f aca="true" t="shared" si="23" ref="H218:H241">F218/E218*100</f>
        <v>43.001921684772924</v>
      </c>
    </row>
    <row r="219" spans="1:8" ht="18" customHeight="1">
      <c r="A219" s="29" t="s">
        <v>440</v>
      </c>
      <c r="B219" s="26" t="s">
        <v>309</v>
      </c>
      <c r="C219" s="121">
        <f>SUM(C220:C221)</f>
        <v>2876209.44</v>
      </c>
      <c r="D219" s="22">
        <v>6515620</v>
      </c>
      <c r="E219" s="22">
        <v>6515620</v>
      </c>
      <c r="F219" s="121">
        <f>SUM(F220:F221)</f>
        <v>2843872.82</v>
      </c>
      <c r="G219" s="54">
        <f>F219/C219*100</f>
        <v>98.87572095584248</v>
      </c>
      <c r="H219" s="54">
        <f t="shared" si="23"/>
        <v>43.647002434150544</v>
      </c>
    </row>
    <row r="220" spans="1:8" ht="15" customHeight="1">
      <c r="A220" s="30" t="s">
        <v>441</v>
      </c>
      <c r="B220" s="19" t="s">
        <v>204</v>
      </c>
      <c r="C220" s="122">
        <v>2876209.44</v>
      </c>
      <c r="D220" s="20"/>
      <c r="E220" s="20"/>
      <c r="F220" s="122">
        <v>2832261.34</v>
      </c>
      <c r="G220" s="54">
        <f>F220/C220*100</f>
        <v>98.47201322028899</v>
      </c>
      <c r="H220" s="54" t="e">
        <f>F220/E220*100</f>
        <v>#DIV/0!</v>
      </c>
    </row>
    <row r="221" spans="1:8" ht="15" customHeight="1">
      <c r="A221" s="30" t="s">
        <v>1178</v>
      </c>
      <c r="B221" s="19" t="s">
        <v>1372</v>
      </c>
      <c r="C221" s="122">
        <v>0</v>
      </c>
      <c r="D221" s="20"/>
      <c r="E221" s="20"/>
      <c r="F221" s="122">
        <v>11611.48</v>
      </c>
      <c r="G221" s="54" t="e">
        <f t="shared" si="22"/>
        <v>#DIV/0!</v>
      </c>
      <c r="H221" s="54" t="e">
        <f t="shared" si="23"/>
        <v>#DIV/0!</v>
      </c>
    </row>
    <row r="222" spans="1:8" ht="18" customHeight="1">
      <c r="A222" s="29" t="s">
        <v>442</v>
      </c>
      <c r="B222" s="26" t="s">
        <v>257</v>
      </c>
      <c r="C222" s="121">
        <f>C223</f>
        <v>154779.45</v>
      </c>
      <c r="D222" s="22">
        <v>458800</v>
      </c>
      <c r="E222" s="22">
        <v>458800</v>
      </c>
      <c r="F222" s="121">
        <f>F223</f>
        <v>156157.06</v>
      </c>
      <c r="G222" s="54">
        <f t="shared" si="22"/>
        <v>100.89004709604536</v>
      </c>
      <c r="H222" s="54">
        <f t="shared" si="23"/>
        <v>34.0359764603313</v>
      </c>
    </row>
    <row r="223" spans="1:8" ht="15" customHeight="1">
      <c r="A223" s="30" t="s">
        <v>443</v>
      </c>
      <c r="B223" s="19" t="s">
        <v>205</v>
      </c>
      <c r="C223" s="122">
        <v>154779.45</v>
      </c>
      <c r="D223" s="20"/>
      <c r="E223" s="20"/>
      <c r="F223" s="122">
        <v>156157.06</v>
      </c>
      <c r="G223" s="54">
        <f t="shared" si="22"/>
        <v>100.89004709604536</v>
      </c>
      <c r="H223" s="54" t="e">
        <f t="shared" si="23"/>
        <v>#DIV/0!</v>
      </c>
    </row>
    <row r="224" spans="1:8" ht="18" customHeight="1">
      <c r="A224" s="29" t="s">
        <v>444</v>
      </c>
      <c r="B224" s="26" t="s">
        <v>310</v>
      </c>
      <c r="C224" s="121">
        <f>SUM(C225:C226)</f>
        <v>449552</v>
      </c>
      <c r="D224" s="22">
        <v>1051350</v>
      </c>
      <c r="E224" s="22">
        <v>1051350</v>
      </c>
      <c r="F224" s="121">
        <f>SUM(F225:F226)</f>
        <v>451205.45</v>
      </c>
      <c r="G224" s="54">
        <f t="shared" si="22"/>
        <v>100.36779949816707</v>
      </c>
      <c r="H224" s="54">
        <f t="shared" si="23"/>
        <v>42.91676891615542</v>
      </c>
    </row>
    <row r="225" spans="1:8" ht="15" customHeight="1">
      <c r="A225" s="18" t="s">
        <v>445</v>
      </c>
      <c r="B225" s="19" t="s">
        <v>311</v>
      </c>
      <c r="C225" s="122">
        <v>449552</v>
      </c>
      <c r="D225" s="20"/>
      <c r="E225" s="20"/>
      <c r="F225" s="122">
        <v>451205.45</v>
      </c>
      <c r="G225" s="54">
        <f t="shared" si="22"/>
        <v>100.36779949816707</v>
      </c>
      <c r="H225" s="54" t="e">
        <f t="shared" si="23"/>
        <v>#DIV/0!</v>
      </c>
    </row>
    <row r="226" spans="1:8" ht="15" customHeight="1">
      <c r="A226" s="18" t="s">
        <v>446</v>
      </c>
      <c r="B226" s="19" t="s">
        <v>312</v>
      </c>
      <c r="C226" s="122">
        <v>0</v>
      </c>
      <c r="D226" s="20"/>
      <c r="E226" s="20"/>
      <c r="F226" s="122">
        <v>0</v>
      </c>
      <c r="G226" s="54" t="e">
        <f t="shared" si="22"/>
        <v>#DIV/0!</v>
      </c>
      <c r="H226" s="54" t="e">
        <f t="shared" si="23"/>
        <v>#DIV/0!</v>
      </c>
    </row>
    <row r="227" spans="1:8" ht="21" customHeight="1">
      <c r="A227" s="25" t="s">
        <v>447</v>
      </c>
      <c r="B227" s="26" t="s">
        <v>206</v>
      </c>
      <c r="C227" s="121">
        <f>SUM(C228+C233+C242+C252+C254)</f>
        <v>4332732.46</v>
      </c>
      <c r="D227" s="22">
        <f>SUM(D228+D233+D242+D252+D254)</f>
        <v>15884700</v>
      </c>
      <c r="E227" s="22">
        <f>SUM(E228+E233+E242+E252+E254)</f>
        <v>15884700</v>
      </c>
      <c r="F227" s="121">
        <f>SUM(F228+F233+F242+F252+F254)</f>
        <v>5514229.819999999</v>
      </c>
      <c r="G227" s="54">
        <f t="shared" si="22"/>
        <v>127.26910491029948</v>
      </c>
      <c r="H227" s="54">
        <f t="shared" si="23"/>
        <v>34.7140948208024</v>
      </c>
    </row>
    <row r="228" spans="1:8" ht="18" customHeight="1">
      <c r="A228" s="25" t="s">
        <v>448</v>
      </c>
      <c r="B228" s="26" t="s">
        <v>258</v>
      </c>
      <c r="C228" s="121">
        <f>SUM(C229:C232)</f>
        <v>164861.72</v>
      </c>
      <c r="D228" s="22">
        <v>485000</v>
      </c>
      <c r="E228" s="22">
        <v>485000</v>
      </c>
      <c r="F228" s="121">
        <f>SUM(F229:F232)</f>
        <v>192054.4</v>
      </c>
      <c r="G228" s="54">
        <f t="shared" si="22"/>
        <v>116.4942352900358</v>
      </c>
      <c r="H228" s="54">
        <f t="shared" si="23"/>
        <v>39.59884536082474</v>
      </c>
    </row>
    <row r="229" spans="1:8" ht="15" customHeight="1">
      <c r="A229" s="18" t="s">
        <v>449</v>
      </c>
      <c r="B229" s="19" t="s">
        <v>207</v>
      </c>
      <c r="C229" s="122">
        <v>13132.72</v>
      </c>
      <c r="D229" s="20"/>
      <c r="E229" s="20"/>
      <c r="F229" s="122">
        <v>32778.9</v>
      </c>
      <c r="G229" s="54">
        <f t="shared" si="22"/>
        <v>249.59718931036377</v>
      </c>
      <c r="H229" s="54" t="e">
        <f t="shared" si="23"/>
        <v>#DIV/0!</v>
      </c>
    </row>
    <row r="230" spans="1:8" ht="15" customHeight="1">
      <c r="A230" s="18" t="s">
        <v>450</v>
      </c>
      <c r="B230" s="19" t="s">
        <v>147</v>
      </c>
      <c r="C230" s="122">
        <v>136104</v>
      </c>
      <c r="D230" s="20"/>
      <c r="E230" s="20"/>
      <c r="F230" s="122">
        <v>145348</v>
      </c>
      <c r="G230" s="54">
        <f t="shared" si="22"/>
        <v>106.79186504437783</v>
      </c>
      <c r="H230" s="54" t="e">
        <f t="shared" si="23"/>
        <v>#DIV/0!</v>
      </c>
    </row>
    <row r="231" spans="1:8" ht="15" customHeight="1">
      <c r="A231" s="18" t="s">
        <v>451</v>
      </c>
      <c r="B231" s="19" t="s">
        <v>208</v>
      </c>
      <c r="C231" s="122">
        <v>15625</v>
      </c>
      <c r="D231" s="20"/>
      <c r="E231" s="20"/>
      <c r="F231" s="122">
        <v>13927.5</v>
      </c>
      <c r="G231" s="54">
        <f t="shared" si="22"/>
        <v>89.13600000000001</v>
      </c>
      <c r="H231" s="54" t="e">
        <f t="shared" si="23"/>
        <v>#DIV/0!</v>
      </c>
    </row>
    <row r="232" spans="1:8" ht="15" customHeight="1">
      <c r="A232" s="18" t="s">
        <v>452</v>
      </c>
      <c r="B232" s="19" t="s">
        <v>314</v>
      </c>
      <c r="C232" s="122">
        <v>0</v>
      </c>
      <c r="D232" s="20"/>
      <c r="E232" s="20"/>
      <c r="F232" s="122">
        <v>0</v>
      </c>
      <c r="G232" s="54" t="e">
        <f t="shared" si="22"/>
        <v>#DIV/0!</v>
      </c>
      <c r="H232" s="54" t="e">
        <f t="shared" si="23"/>
        <v>#DIV/0!</v>
      </c>
    </row>
    <row r="233" spans="1:8" ht="18" customHeight="1">
      <c r="A233" s="25" t="s">
        <v>453</v>
      </c>
      <c r="B233" s="26" t="s">
        <v>260</v>
      </c>
      <c r="C233" s="121">
        <f>SUM(C234:C241)-C237</f>
        <v>790273.7</v>
      </c>
      <c r="D233" s="22">
        <v>2064000</v>
      </c>
      <c r="E233" s="22">
        <v>2064000</v>
      </c>
      <c r="F233" s="121">
        <f>SUM(F234:F241)-F237</f>
        <v>994691.7899999999</v>
      </c>
      <c r="G233" s="54">
        <f aca="true" t="shared" si="24" ref="G233:G288">F233/C233*100</f>
        <v>125.86674591347276</v>
      </c>
      <c r="H233" s="54">
        <f t="shared" si="23"/>
        <v>48.192431686046504</v>
      </c>
    </row>
    <row r="234" spans="1:8" ht="15" customHeight="1">
      <c r="A234" s="18" t="s">
        <v>454</v>
      </c>
      <c r="B234" s="19" t="s">
        <v>209</v>
      </c>
      <c r="C234" s="122">
        <v>247075.21</v>
      </c>
      <c r="D234" s="20"/>
      <c r="E234" s="20"/>
      <c r="F234" s="122">
        <v>383070.28</v>
      </c>
      <c r="G234" s="54">
        <f t="shared" si="24"/>
        <v>155.04197284705333</v>
      </c>
      <c r="H234" s="54" t="e">
        <f t="shared" si="23"/>
        <v>#DIV/0!</v>
      </c>
    </row>
    <row r="235" spans="1:8" ht="15" customHeight="1">
      <c r="A235" s="18" t="s">
        <v>670</v>
      </c>
      <c r="B235" s="19" t="s">
        <v>671</v>
      </c>
      <c r="C235" s="122">
        <v>144102.76</v>
      </c>
      <c r="D235" s="20"/>
      <c r="E235" s="20"/>
      <c r="F235" s="122">
        <v>134154.87</v>
      </c>
      <c r="G235" s="54">
        <f t="shared" si="24"/>
        <v>93.09666934901176</v>
      </c>
      <c r="H235" s="54" t="e">
        <f t="shared" si="23"/>
        <v>#DIV/0!</v>
      </c>
    </row>
    <row r="236" spans="1:8" ht="27" customHeight="1">
      <c r="A236" s="92" t="s">
        <v>797</v>
      </c>
      <c r="B236" s="92" t="s">
        <v>890</v>
      </c>
      <c r="C236" s="153" t="s">
        <v>1360</v>
      </c>
      <c r="D236" s="48" t="s">
        <v>1361</v>
      </c>
      <c r="E236" s="48" t="s">
        <v>1362</v>
      </c>
      <c r="F236" s="48" t="s">
        <v>1368</v>
      </c>
      <c r="G236" s="55" t="s">
        <v>800</v>
      </c>
      <c r="H236" s="55" t="s">
        <v>801</v>
      </c>
    </row>
    <row r="237" spans="1:8" ht="9.75" customHeight="1">
      <c r="A237" s="97">
        <v>1</v>
      </c>
      <c r="B237" s="97">
        <v>2</v>
      </c>
      <c r="C237" s="154">
        <v>3</v>
      </c>
      <c r="D237" s="55">
        <v>4</v>
      </c>
      <c r="E237" s="55">
        <v>5</v>
      </c>
      <c r="F237" s="55">
        <v>6</v>
      </c>
      <c r="G237" s="55">
        <v>7</v>
      </c>
      <c r="H237" s="55">
        <v>8</v>
      </c>
    </row>
    <row r="238" spans="1:8" ht="15" customHeight="1">
      <c r="A238" s="18" t="s">
        <v>455</v>
      </c>
      <c r="B238" s="19" t="s">
        <v>210</v>
      </c>
      <c r="C238" s="122">
        <v>251364.23</v>
      </c>
      <c r="D238" s="20"/>
      <c r="E238" s="20"/>
      <c r="F238" s="122">
        <v>266268.29</v>
      </c>
      <c r="G238" s="54">
        <f>F238/C238*100</f>
        <v>105.92926845637503</v>
      </c>
      <c r="H238" s="54" t="e">
        <f>F238/E238*100</f>
        <v>#DIV/0!</v>
      </c>
    </row>
    <row r="239" spans="1:8" ht="15" customHeight="1">
      <c r="A239" s="18" t="s">
        <v>456</v>
      </c>
      <c r="B239" s="19" t="s">
        <v>211</v>
      </c>
      <c r="C239" s="122">
        <v>143818</v>
      </c>
      <c r="D239" s="20"/>
      <c r="E239" s="20"/>
      <c r="F239" s="122">
        <v>210464.64</v>
      </c>
      <c r="G239" s="54">
        <f t="shared" si="24"/>
        <v>146.34095871170507</v>
      </c>
      <c r="H239" s="54" t="e">
        <f t="shared" si="23"/>
        <v>#DIV/0!</v>
      </c>
    </row>
    <row r="240" spans="1:8" ht="15" customHeight="1">
      <c r="A240" s="18" t="s">
        <v>457</v>
      </c>
      <c r="B240" s="19" t="s">
        <v>212</v>
      </c>
      <c r="C240" s="122">
        <v>3913.5</v>
      </c>
      <c r="D240" s="20"/>
      <c r="E240" s="20"/>
      <c r="F240" s="122">
        <v>733.71</v>
      </c>
      <c r="G240" s="54">
        <f>F240/C240*100</f>
        <v>18.748179379072443</v>
      </c>
      <c r="H240" s="54" t="e">
        <f>F240/E240*100</f>
        <v>#DIV/0!</v>
      </c>
    </row>
    <row r="241" spans="1:8" ht="15" customHeight="1">
      <c r="A241" s="18" t="s">
        <v>555</v>
      </c>
      <c r="B241" s="19" t="s">
        <v>556</v>
      </c>
      <c r="C241" s="122">
        <v>0</v>
      </c>
      <c r="D241" s="20"/>
      <c r="E241" s="20"/>
      <c r="F241" s="122">
        <v>0</v>
      </c>
      <c r="G241" s="54" t="e">
        <f t="shared" si="24"/>
        <v>#DIV/0!</v>
      </c>
      <c r="H241" s="54" t="e">
        <f t="shared" si="23"/>
        <v>#DIV/0!</v>
      </c>
    </row>
    <row r="242" spans="1:8" ht="18" customHeight="1">
      <c r="A242" s="25" t="s">
        <v>458</v>
      </c>
      <c r="B242" s="26" t="s">
        <v>261</v>
      </c>
      <c r="C242" s="121">
        <f>SUM(C243:C251)</f>
        <v>3039187.87</v>
      </c>
      <c r="D242" s="22">
        <v>11955050</v>
      </c>
      <c r="E242" s="22">
        <v>11955050</v>
      </c>
      <c r="F242" s="121">
        <f>SUM(F243:F251)</f>
        <v>4015342.24</v>
      </c>
      <c r="G242" s="54">
        <f t="shared" si="24"/>
        <v>132.11892162494055</v>
      </c>
      <c r="H242" s="54">
        <f aca="true" t="shared" si="25" ref="H242:H296">F242/E242*100</f>
        <v>33.58699662485728</v>
      </c>
    </row>
    <row r="243" spans="1:8" ht="15" customHeight="1">
      <c r="A243" s="18" t="s">
        <v>459</v>
      </c>
      <c r="B243" s="19" t="s">
        <v>213</v>
      </c>
      <c r="C243" s="122">
        <v>96744.55</v>
      </c>
      <c r="D243" s="20"/>
      <c r="E243" s="20"/>
      <c r="F243" s="122">
        <v>110872.61</v>
      </c>
      <c r="G243" s="54">
        <f t="shared" si="24"/>
        <v>114.60346861916253</v>
      </c>
      <c r="H243" s="54" t="e">
        <f t="shared" si="25"/>
        <v>#DIV/0!</v>
      </c>
    </row>
    <row r="244" spans="1:8" ht="15" customHeight="1">
      <c r="A244" s="18" t="s">
        <v>460</v>
      </c>
      <c r="B244" s="19" t="s">
        <v>215</v>
      </c>
      <c r="C244" s="122">
        <v>1422742.5</v>
      </c>
      <c r="D244" s="20"/>
      <c r="E244" s="20"/>
      <c r="F244" s="122">
        <v>1529959.91</v>
      </c>
      <c r="G244" s="54">
        <f t="shared" si="24"/>
        <v>107.53596733070108</v>
      </c>
      <c r="H244" s="54" t="e">
        <f t="shared" si="25"/>
        <v>#DIV/0!</v>
      </c>
    </row>
    <row r="245" spans="1:8" ht="15" customHeight="1">
      <c r="A245" s="18" t="s">
        <v>461</v>
      </c>
      <c r="B245" s="19" t="s">
        <v>216</v>
      </c>
      <c r="C245" s="122">
        <v>85973.13</v>
      </c>
      <c r="D245" s="20"/>
      <c r="E245" s="20"/>
      <c r="F245" s="122">
        <v>118867</v>
      </c>
      <c r="G245" s="54">
        <f t="shared" si="24"/>
        <v>138.26064027214085</v>
      </c>
      <c r="H245" s="54" t="e">
        <f t="shared" si="25"/>
        <v>#DIV/0!</v>
      </c>
    </row>
    <row r="246" spans="1:8" ht="15" customHeight="1">
      <c r="A246" s="18" t="s">
        <v>462</v>
      </c>
      <c r="B246" s="19" t="s">
        <v>217</v>
      </c>
      <c r="C246" s="122">
        <v>125568.24</v>
      </c>
      <c r="D246" s="20"/>
      <c r="E246" s="20"/>
      <c r="F246" s="122">
        <v>186202.29</v>
      </c>
      <c r="G246" s="54">
        <f t="shared" si="24"/>
        <v>148.28772785220212</v>
      </c>
      <c r="H246" s="54" t="e">
        <f t="shared" si="25"/>
        <v>#DIV/0!</v>
      </c>
    </row>
    <row r="247" spans="1:8" ht="15" customHeight="1">
      <c r="A247" s="18" t="s">
        <v>463</v>
      </c>
      <c r="B247" s="19" t="s">
        <v>218</v>
      </c>
      <c r="C247" s="122">
        <v>120533.64</v>
      </c>
      <c r="D247" s="20"/>
      <c r="E247" s="20"/>
      <c r="F247" s="122">
        <v>126621.15</v>
      </c>
      <c r="G247" s="54">
        <f t="shared" si="24"/>
        <v>105.05046557956766</v>
      </c>
      <c r="H247" s="54" t="e">
        <f t="shared" si="25"/>
        <v>#DIV/0!</v>
      </c>
    </row>
    <row r="248" spans="1:8" ht="15" customHeight="1">
      <c r="A248" s="18" t="s">
        <v>464</v>
      </c>
      <c r="B248" s="19" t="s">
        <v>98</v>
      </c>
      <c r="C248" s="122">
        <v>35230</v>
      </c>
      <c r="D248" s="20"/>
      <c r="E248" s="20"/>
      <c r="F248" s="122">
        <v>52250.7</v>
      </c>
      <c r="G248" s="54">
        <f t="shared" si="24"/>
        <v>148.3130854385467</v>
      </c>
      <c r="H248" s="54" t="e">
        <f t="shared" si="25"/>
        <v>#DIV/0!</v>
      </c>
    </row>
    <row r="249" spans="1:8" ht="15" customHeight="1">
      <c r="A249" s="18" t="s">
        <v>465</v>
      </c>
      <c r="B249" s="19" t="s">
        <v>219</v>
      </c>
      <c r="C249" s="122">
        <v>488082.9</v>
      </c>
      <c r="D249" s="20"/>
      <c r="E249" s="20"/>
      <c r="F249" s="122">
        <v>819373.62</v>
      </c>
      <c r="G249" s="54">
        <f t="shared" si="24"/>
        <v>167.87591206329907</v>
      </c>
      <c r="H249" s="54" t="e">
        <f t="shared" si="25"/>
        <v>#DIV/0!</v>
      </c>
    </row>
    <row r="250" spans="1:8" ht="15" customHeight="1">
      <c r="A250" s="18" t="s">
        <v>466</v>
      </c>
      <c r="B250" s="19" t="s">
        <v>220</v>
      </c>
      <c r="C250" s="122">
        <v>93107.68</v>
      </c>
      <c r="D250" s="20"/>
      <c r="E250" s="20"/>
      <c r="F250" s="122">
        <v>117124.08</v>
      </c>
      <c r="G250" s="54">
        <f t="shared" si="24"/>
        <v>125.79422019751756</v>
      </c>
      <c r="H250" s="54" t="e">
        <f t="shared" si="25"/>
        <v>#DIV/0!</v>
      </c>
    </row>
    <row r="251" spans="1:8" ht="15" customHeight="1">
      <c r="A251" s="18" t="s">
        <v>467</v>
      </c>
      <c r="B251" s="19" t="s">
        <v>221</v>
      </c>
      <c r="C251" s="122">
        <v>571205.23</v>
      </c>
      <c r="D251" s="20"/>
      <c r="E251" s="20"/>
      <c r="F251" s="122">
        <v>954070.88</v>
      </c>
      <c r="G251" s="54">
        <f t="shared" si="24"/>
        <v>167.0276863536421</v>
      </c>
      <c r="H251" s="54" t="e">
        <f t="shared" si="25"/>
        <v>#DIV/0!</v>
      </c>
    </row>
    <row r="252" spans="1:8" ht="18" customHeight="1">
      <c r="A252" s="25" t="s">
        <v>468</v>
      </c>
      <c r="B252" s="26" t="s">
        <v>353</v>
      </c>
      <c r="C252" s="121">
        <f>C253</f>
        <v>0</v>
      </c>
      <c r="D252" s="22">
        <f>D253</f>
        <v>10000</v>
      </c>
      <c r="E252" s="22">
        <f>E253</f>
        <v>10000</v>
      </c>
      <c r="F252" s="121">
        <f>F253</f>
        <v>0</v>
      </c>
      <c r="G252" s="54" t="e">
        <f t="shared" si="24"/>
        <v>#DIV/0!</v>
      </c>
      <c r="H252" s="54">
        <f t="shared" si="25"/>
        <v>0</v>
      </c>
    </row>
    <row r="253" spans="1:8" ht="15.75" customHeight="1">
      <c r="A253" s="18" t="s">
        <v>469</v>
      </c>
      <c r="B253" s="19" t="s">
        <v>304</v>
      </c>
      <c r="C253" s="122">
        <v>0</v>
      </c>
      <c r="D253" s="20">
        <v>10000</v>
      </c>
      <c r="E253" s="20">
        <v>10000</v>
      </c>
      <c r="F253" s="122">
        <v>0</v>
      </c>
      <c r="G253" s="54" t="e">
        <f t="shared" si="24"/>
        <v>#DIV/0!</v>
      </c>
      <c r="H253" s="54">
        <f t="shared" si="25"/>
        <v>0</v>
      </c>
    </row>
    <row r="254" spans="1:8" ht="18" customHeight="1">
      <c r="A254" s="25" t="s">
        <v>470</v>
      </c>
      <c r="B254" s="26" t="s">
        <v>262</v>
      </c>
      <c r="C254" s="121">
        <f>SUM(C255:C261)</f>
        <v>338409.17</v>
      </c>
      <c r="D254" s="22">
        <v>1370650</v>
      </c>
      <c r="E254" s="22">
        <v>1370650</v>
      </c>
      <c r="F254" s="121">
        <f>SUM(F255:F261)</f>
        <v>312141.3900000001</v>
      </c>
      <c r="G254" s="54">
        <f t="shared" si="24"/>
        <v>92.23786400350797</v>
      </c>
      <c r="H254" s="54">
        <f t="shared" si="25"/>
        <v>22.773238244628466</v>
      </c>
    </row>
    <row r="255" spans="1:8" ht="15" customHeight="1">
      <c r="A255" s="18" t="s">
        <v>471</v>
      </c>
      <c r="B255" s="19" t="s">
        <v>315</v>
      </c>
      <c r="C255" s="122">
        <v>42785</v>
      </c>
      <c r="D255" s="20"/>
      <c r="E255" s="20"/>
      <c r="F255" s="122">
        <v>36216.58</v>
      </c>
      <c r="G255" s="54">
        <f t="shared" si="24"/>
        <v>84.64784387051537</v>
      </c>
      <c r="H255" s="54" t="e">
        <f t="shared" si="25"/>
        <v>#DIV/0!</v>
      </c>
    </row>
    <row r="256" spans="1:8" ht="15" customHeight="1">
      <c r="A256" s="18" t="s">
        <v>472</v>
      </c>
      <c r="B256" s="19" t="s">
        <v>223</v>
      </c>
      <c r="C256" s="122">
        <v>91723.74</v>
      </c>
      <c r="D256" s="20"/>
      <c r="E256" s="20"/>
      <c r="F256" s="122">
        <v>166564.76</v>
      </c>
      <c r="G256" s="54">
        <f t="shared" si="24"/>
        <v>181.59394721584619</v>
      </c>
      <c r="H256" s="54" t="e">
        <f t="shared" si="25"/>
        <v>#DIV/0!</v>
      </c>
    </row>
    <row r="257" spans="1:8" ht="15" customHeight="1">
      <c r="A257" s="18" t="s">
        <v>473</v>
      </c>
      <c r="B257" s="19" t="s">
        <v>224</v>
      </c>
      <c r="C257" s="122">
        <v>26251.34</v>
      </c>
      <c r="D257" s="20"/>
      <c r="E257" s="20"/>
      <c r="F257" s="122">
        <v>26152.48</v>
      </c>
      <c r="G257" s="54">
        <f t="shared" si="24"/>
        <v>99.62340970022863</v>
      </c>
      <c r="H257" s="54" t="e">
        <f t="shared" si="25"/>
        <v>#DIV/0!</v>
      </c>
    </row>
    <row r="258" spans="1:8" ht="15" customHeight="1">
      <c r="A258" s="18" t="s">
        <v>474</v>
      </c>
      <c r="B258" s="19" t="s">
        <v>746</v>
      </c>
      <c r="C258" s="122">
        <v>31668.61</v>
      </c>
      <c r="D258" s="20"/>
      <c r="E258" s="20"/>
      <c r="F258" s="122">
        <v>29129.6</v>
      </c>
      <c r="G258" s="54">
        <f t="shared" si="24"/>
        <v>91.98256570149431</v>
      </c>
      <c r="H258" s="54" t="e">
        <f t="shared" si="25"/>
        <v>#DIV/0!</v>
      </c>
    </row>
    <row r="259" spans="1:8" ht="15" customHeight="1">
      <c r="A259" s="18" t="s">
        <v>475</v>
      </c>
      <c r="B259" s="19" t="s">
        <v>333</v>
      </c>
      <c r="C259" s="122">
        <v>17134.44</v>
      </c>
      <c r="D259" s="20"/>
      <c r="E259" s="20"/>
      <c r="F259" s="122">
        <v>18065.4</v>
      </c>
      <c r="G259" s="54">
        <f t="shared" si="24"/>
        <v>105.43326773445763</v>
      </c>
      <c r="H259" s="54" t="e">
        <f t="shared" si="25"/>
        <v>#DIV/0!</v>
      </c>
    </row>
    <row r="260" spans="1:8" ht="15" customHeight="1">
      <c r="A260" s="18" t="s">
        <v>672</v>
      </c>
      <c r="B260" s="19" t="s">
        <v>673</v>
      </c>
      <c r="C260" s="122">
        <v>0</v>
      </c>
      <c r="D260" s="20"/>
      <c r="E260" s="20"/>
      <c r="F260" s="122">
        <v>11100</v>
      </c>
      <c r="G260" s="54" t="e">
        <f>F260/C260*100</f>
        <v>#DIV/0!</v>
      </c>
      <c r="H260" s="54" t="e">
        <f>F260/E260*100</f>
        <v>#DIV/0!</v>
      </c>
    </row>
    <row r="261" spans="1:8" ht="15" customHeight="1">
      <c r="A261" s="18" t="s">
        <v>476</v>
      </c>
      <c r="B261" s="19" t="s">
        <v>222</v>
      </c>
      <c r="C261" s="122">
        <v>128846.04</v>
      </c>
      <c r="D261" s="20"/>
      <c r="E261" s="20"/>
      <c r="F261" s="122">
        <v>24912.57</v>
      </c>
      <c r="G261" s="54">
        <f t="shared" si="24"/>
        <v>19.33514603941262</v>
      </c>
      <c r="H261" s="54" t="e">
        <f t="shared" si="25"/>
        <v>#DIV/0!</v>
      </c>
    </row>
    <row r="262" spans="1:8" ht="21" customHeight="1">
      <c r="A262" s="25" t="s">
        <v>477</v>
      </c>
      <c r="B262" s="26" t="s">
        <v>225</v>
      </c>
      <c r="C262" s="121">
        <f>C263+C265</f>
        <v>24170.69</v>
      </c>
      <c r="D262" s="22">
        <f>D263+D265</f>
        <v>895300</v>
      </c>
      <c r="E262" s="22">
        <f>E263+E265</f>
        <v>895300</v>
      </c>
      <c r="F262" s="121">
        <f>F263+F265</f>
        <v>816578.64</v>
      </c>
      <c r="G262" s="54">
        <f t="shared" si="24"/>
        <v>3378.3836539213403</v>
      </c>
      <c r="H262" s="54">
        <f t="shared" si="25"/>
        <v>91.20726460404333</v>
      </c>
    </row>
    <row r="263" spans="1:8" ht="18" customHeight="1">
      <c r="A263" s="25" t="s">
        <v>1155</v>
      </c>
      <c r="B263" s="26" t="s">
        <v>1156</v>
      </c>
      <c r="C263" s="121">
        <f>C264</f>
        <v>0</v>
      </c>
      <c r="D263" s="22">
        <v>3000</v>
      </c>
      <c r="E263" s="22">
        <v>3000</v>
      </c>
      <c r="F263" s="121">
        <f>F264</f>
        <v>1140.87</v>
      </c>
      <c r="G263" s="54" t="e">
        <f>F263/C263*100</f>
        <v>#DIV/0!</v>
      </c>
      <c r="H263" s="54">
        <f>F263/E263*100</f>
        <v>38.028999999999996</v>
      </c>
    </row>
    <row r="264" spans="1:8" ht="15" customHeight="1">
      <c r="A264" s="18" t="s">
        <v>1373</v>
      </c>
      <c r="B264" s="19" t="s">
        <v>1157</v>
      </c>
      <c r="C264" s="122">
        <v>0</v>
      </c>
      <c r="D264" s="20"/>
      <c r="E264" s="20"/>
      <c r="F264" s="122">
        <v>1140.87</v>
      </c>
      <c r="G264" s="54" t="e">
        <f>F264/C264*100</f>
        <v>#DIV/0!</v>
      </c>
      <c r="H264" s="54" t="e">
        <f>F264/E264*100</f>
        <v>#DIV/0!</v>
      </c>
    </row>
    <row r="265" spans="1:8" ht="18" customHeight="1">
      <c r="A265" s="25" t="s">
        <v>478</v>
      </c>
      <c r="B265" s="26" t="s">
        <v>263</v>
      </c>
      <c r="C265" s="121">
        <f>SUM(C266:C269)</f>
        <v>24170.69</v>
      </c>
      <c r="D265" s="22">
        <v>892300</v>
      </c>
      <c r="E265" s="22">
        <v>892300</v>
      </c>
      <c r="F265" s="121">
        <f>SUM(F266:F269)</f>
        <v>815437.77</v>
      </c>
      <c r="G265" s="54">
        <f t="shared" si="24"/>
        <v>3373.6635983499027</v>
      </c>
      <c r="H265" s="54">
        <f t="shared" si="25"/>
        <v>91.38605513840636</v>
      </c>
    </row>
    <row r="266" spans="1:8" ht="15" customHeight="1">
      <c r="A266" s="18" t="s">
        <v>479</v>
      </c>
      <c r="B266" s="19" t="s">
        <v>226</v>
      </c>
      <c r="C266" s="122">
        <v>24099.77</v>
      </c>
      <c r="D266" s="20"/>
      <c r="E266" s="20"/>
      <c r="F266" s="122">
        <v>40267.59</v>
      </c>
      <c r="G266" s="54">
        <f t="shared" si="24"/>
        <v>167.08703029116043</v>
      </c>
      <c r="H266" s="54" t="e">
        <f t="shared" si="25"/>
        <v>#DIV/0!</v>
      </c>
    </row>
    <row r="267" spans="1:8" ht="15" customHeight="1">
      <c r="A267" s="18" t="s">
        <v>753</v>
      </c>
      <c r="B267" s="19" t="s">
        <v>754</v>
      </c>
      <c r="C267" s="122">
        <v>0</v>
      </c>
      <c r="D267" s="20"/>
      <c r="E267" s="20"/>
      <c r="F267" s="122">
        <v>138.79</v>
      </c>
      <c r="G267" s="49" t="e">
        <f>F267/C267*100</f>
        <v>#DIV/0!</v>
      </c>
      <c r="H267" s="54" t="e">
        <f>F267/E267*100</f>
        <v>#DIV/0!</v>
      </c>
    </row>
    <row r="268" spans="1:8" ht="15" customHeight="1">
      <c r="A268" s="18" t="s">
        <v>480</v>
      </c>
      <c r="B268" s="19" t="s">
        <v>227</v>
      </c>
      <c r="C268" s="122">
        <v>70.92</v>
      </c>
      <c r="D268" s="20"/>
      <c r="E268" s="20"/>
      <c r="F268" s="122">
        <v>725031.39</v>
      </c>
      <c r="G268" s="49">
        <f t="shared" si="24"/>
        <v>1022322.8849407784</v>
      </c>
      <c r="H268" s="54" t="e">
        <f t="shared" si="25"/>
        <v>#DIV/0!</v>
      </c>
    </row>
    <row r="269" spans="1:8" ht="15" customHeight="1">
      <c r="A269" s="18" t="s">
        <v>928</v>
      </c>
      <c r="B269" s="19" t="s">
        <v>929</v>
      </c>
      <c r="C269" s="122">
        <v>0</v>
      </c>
      <c r="D269" s="20">
        <v>0</v>
      </c>
      <c r="E269" s="20"/>
      <c r="F269" s="122">
        <v>50000</v>
      </c>
      <c r="G269" s="49" t="e">
        <f>F269/C269*100</f>
        <v>#DIV/0!</v>
      </c>
      <c r="H269" s="54" t="e">
        <f>F269/E269*100</f>
        <v>#DIV/0!</v>
      </c>
    </row>
    <row r="270" spans="1:8" ht="21" customHeight="1">
      <c r="A270" s="25" t="s">
        <v>481</v>
      </c>
      <c r="B270" s="26" t="s">
        <v>228</v>
      </c>
      <c r="C270" s="121">
        <f aca="true" t="shared" si="26" ref="C270:F271">C271</f>
        <v>0</v>
      </c>
      <c r="D270" s="22">
        <f t="shared" si="26"/>
        <v>200000</v>
      </c>
      <c r="E270" s="22">
        <f t="shared" si="26"/>
        <v>200000</v>
      </c>
      <c r="F270" s="121">
        <f t="shared" si="26"/>
        <v>0</v>
      </c>
      <c r="G270" s="54" t="e">
        <f t="shared" si="24"/>
        <v>#DIV/0!</v>
      </c>
      <c r="H270" s="54">
        <f t="shared" si="25"/>
        <v>0</v>
      </c>
    </row>
    <row r="271" spans="1:8" ht="18" customHeight="1">
      <c r="A271" s="25" t="s">
        <v>482</v>
      </c>
      <c r="B271" s="26" t="s">
        <v>264</v>
      </c>
      <c r="C271" s="121">
        <f t="shared" si="26"/>
        <v>0</v>
      </c>
      <c r="D271" s="22">
        <f t="shared" si="26"/>
        <v>200000</v>
      </c>
      <c r="E271" s="22">
        <f t="shared" si="26"/>
        <v>200000</v>
      </c>
      <c r="F271" s="121">
        <f t="shared" si="26"/>
        <v>0</v>
      </c>
      <c r="G271" s="54" t="e">
        <f t="shared" si="24"/>
        <v>#DIV/0!</v>
      </c>
      <c r="H271" s="54">
        <f t="shared" si="25"/>
        <v>0</v>
      </c>
    </row>
    <row r="272" spans="1:8" ht="15" customHeight="1">
      <c r="A272" s="18" t="s">
        <v>483</v>
      </c>
      <c r="B272" s="19" t="s">
        <v>229</v>
      </c>
      <c r="C272" s="122">
        <v>0</v>
      </c>
      <c r="D272" s="20">
        <v>200000</v>
      </c>
      <c r="E272" s="20">
        <v>200000</v>
      </c>
      <c r="F272" s="122">
        <v>0</v>
      </c>
      <c r="G272" s="54" t="e">
        <f t="shared" si="24"/>
        <v>#DIV/0!</v>
      </c>
      <c r="H272" s="54">
        <f t="shared" si="25"/>
        <v>0</v>
      </c>
    </row>
    <row r="273" spans="1:8" ht="21" customHeight="1">
      <c r="A273" s="25" t="s">
        <v>582</v>
      </c>
      <c r="B273" s="26" t="s">
        <v>584</v>
      </c>
      <c r="C273" s="121">
        <f>C274+C277</f>
        <v>413687.25</v>
      </c>
      <c r="D273" s="22">
        <f>D274+D277</f>
        <v>1359000</v>
      </c>
      <c r="E273" s="22">
        <f>E274+E277</f>
        <v>1359000</v>
      </c>
      <c r="F273" s="121">
        <f>F274+F277</f>
        <v>413000</v>
      </c>
      <c r="G273" s="54">
        <f aca="true" t="shared" si="27" ref="G273:G279">F273/C273*100</f>
        <v>99.83387208573626</v>
      </c>
      <c r="H273" s="54">
        <f aca="true" t="shared" si="28" ref="H273:H279">F273/E273*100</f>
        <v>30.389992641648274</v>
      </c>
    </row>
    <row r="274" spans="1:8" ht="18" customHeight="1">
      <c r="A274" s="25" t="s">
        <v>641</v>
      </c>
      <c r="B274" s="26" t="s">
        <v>642</v>
      </c>
      <c r="C274" s="121">
        <f>C275+C276</f>
        <v>123687.25</v>
      </c>
      <c r="D274" s="22">
        <v>40000</v>
      </c>
      <c r="E274" s="22">
        <v>40000</v>
      </c>
      <c r="F274" s="121">
        <f>F275+F276</f>
        <v>40000</v>
      </c>
      <c r="G274" s="54">
        <f t="shared" si="27"/>
        <v>32.339630802689854</v>
      </c>
      <c r="H274" s="54">
        <f t="shared" si="28"/>
        <v>100</v>
      </c>
    </row>
    <row r="275" spans="1:8" ht="15" customHeight="1">
      <c r="A275" s="18" t="s">
        <v>586</v>
      </c>
      <c r="B275" s="19" t="s">
        <v>587</v>
      </c>
      <c r="C275" s="122">
        <v>51826.75</v>
      </c>
      <c r="D275" s="20"/>
      <c r="E275" s="20"/>
      <c r="F275" s="122">
        <v>40000</v>
      </c>
      <c r="G275" s="54">
        <f t="shared" si="27"/>
        <v>77.18022063895576</v>
      </c>
      <c r="H275" s="54" t="e">
        <f t="shared" si="28"/>
        <v>#DIV/0!</v>
      </c>
    </row>
    <row r="276" spans="1:8" ht="15" customHeight="1">
      <c r="A276" s="18" t="s">
        <v>909</v>
      </c>
      <c r="B276" s="19" t="s">
        <v>910</v>
      </c>
      <c r="C276" s="122">
        <v>71860.5</v>
      </c>
      <c r="D276" s="20">
        <v>0</v>
      </c>
      <c r="E276" s="20"/>
      <c r="F276" s="122">
        <v>0</v>
      </c>
      <c r="G276" s="54">
        <f>F276/C276*100</f>
        <v>0</v>
      </c>
      <c r="H276" s="54" t="e">
        <f>F276/E276*100</f>
        <v>#DIV/0!</v>
      </c>
    </row>
    <row r="277" spans="1:8" ht="18" customHeight="1">
      <c r="A277" s="25" t="s">
        <v>583</v>
      </c>
      <c r="B277" s="26" t="s">
        <v>585</v>
      </c>
      <c r="C277" s="121">
        <f>SUM(C278:C279)</f>
        <v>290000</v>
      </c>
      <c r="D277" s="22">
        <v>1319000</v>
      </c>
      <c r="E277" s="22">
        <v>1319000</v>
      </c>
      <c r="F277" s="121">
        <f>SUM(F278:F279)</f>
        <v>373000</v>
      </c>
      <c r="G277" s="54">
        <f t="shared" si="27"/>
        <v>128.6206896551724</v>
      </c>
      <c r="H277" s="54">
        <f t="shared" si="28"/>
        <v>28.278999241849885</v>
      </c>
    </row>
    <row r="278" spans="1:8" ht="15" customHeight="1">
      <c r="A278" s="18" t="s">
        <v>588</v>
      </c>
      <c r="B278" s="19" t="s">
        <v>589</v>
      </c>
      <c r="C278" s="122">
        <v>290000</v>
      </c>
      <c r="D278" s="20"/>
      <c r="E278" s="20"/>
      <c r="F278" s="122">
        <v>323000</v>
      </c>
      <c r="G278" s="54">
        <f t="shared" si="27"/>
        <v>111.37931034482757</v>
      </c>
      <c r="H278" s="54" t="e">
        <f t="shared" si="28"/>
        <v>#DIV/0!</v>
      </c>
    </row>
    <row r="279" spans="1:8" ht="15" customHeight="1">
      <c r="A279" s="18" t="s">
        <v>590</v>
      </c>
      <c r="B279" s="19" t="s">
        <v>591</v>
      </c>
      <c r="C279" s="122">
        <v>0</v>
      </c>
      <c r="D279" s="20"/>
      <c r="E279" s="20"/>
      <c r="F279" s="122">
        <v>50000</v>
      </c>
      <c r="G279" s="54" t="e">
        <f t="shared" si="27"/>
        <v>#DIV/0!</v>
      </c>
      <c r="H279" s="54" t="e">
        <f t="shared" si="28"/>
        <v>#DIV/0!</v>
      </c>
    </row>
    <row r="280" spans="1:8" ht="21" customHeight="1">
      <c r="A280" s="25" t="s">
        <v>484</v>
      </c>
      <c r="B280" s="26" t="s">
        <v>230</v>
      </c>
      <c r="C280" s="121">
        <f>C281</f>
        <v>188172.46</v>
      </c>
      <c r="D280" s="22">
        <f>D281</f>
        <v>849000</v>
      </c>
      <c r="E280" s="22">
        <f>E281</f>
        <v>849000</v>
      </c>
      <c r="F280" s="121">
        <f>F281</f>
        <v>323700.02</v>
      </c>
      <c r="G280" s="54">
        <f t="shared" si="24"/>
        <v>172.0230579969035</v>
      </c>
      <c r="H280" s="54">
        <f t="shared" si="25"/>
        <v>38.127210836277975</v>
      </c>
    </row>
    <row r="281" spans="1:8" ht="18" customHeight="1">
      <c r="A281" s="25" t="s">
        <v>485</v>
      </c>
      <c r="B281" s="26" t="s">
        <v>520</v>
      </c>
      <c r="C281" s="121">
        <f>SUM(C282:C285)-C284</f>
        <v>188172.46</v>
      </c>
      <c r="D281" s="22">
        <v>849000</v>
      </c>
      <c r="E281" s="22">
        <v>849000</v>
      </c>
      <c r="F281" s="121">
        <f>SUM(F282:F285)-F284</f>
        <v>323700.02</v>
      </c>
      <c r="G281" s="54">
        <f t="shared" si="24"/>
        <v>172.0230579969035</v>
      </c>
      <c r="H281" s="54">
        <f t="shared" si="25"/>
        <v>38.127210836277975</v>
      </c>
    </row>
    <row r="282" spans="1:8" ht="15" customHeight="1">
      <c r="A282" s="18" t="s">
        <v>486</v>
      </c>
      <c r="B282" s="19" t="s">
        <v>231</v>
      </c>
      <c r="C282" s="122">
        <v>155298</v>
      </c>
      <c r="D282" s="20"/>
      <c r="E282" s="20"/>
      <c r="F282" s="122">
        <v>304800</v>
      </c>
      <c r="G282" s="54">
        <f t="shared" si="24"/>
        <v>196.26782057721283</v>
      </c>
      <c r="H282" s="54" t="e">
        <f t="shared" si="25"/>
        <v>#DIV/0!</v>
      </c>
    </row>
    <row r="283" spans="1:8" ht="27" customHeight="1">
      <c r="A283" s="92" t="s">
        <v>797</v>
      </c>
      <c r="B283" s="92" t="s">
        <v>890</v>
      </c>
      <c r="C283" s="153" t="s">
        <v>1360</v>
      </c>
      <c r="D283" s="48" t="s">
        <v>1361</v>
      </c>
      <c r="E283" s="48" t="s">
        <v>1362</v>
      </c>
      <c r="F283" s="48" t="s">
        <v>1368</v>
      </c>
      <c r="G283" s="55" t="s">
        <v>800</v>
      </c>
      <c r="H283" s="55" t="s">
        <v>801</v>
      </c>
    </row>
    <row r="284" spans="1:8" ht="9.75" customHeight="1">
      <c r="A284" s="97">
        <v>1</v>
      </c>
      <c r="B284" s="97">
        <v>2</v>
      </c>
      <c r="C284" s="154">
        <v>3</v>
      </c>
      <c r="D284" s="55">
        <v>4</v>
      </c>
      <c r="E284" s="55">
        <v>5</v>
      </c>
      <c r="F284" s="55">
        <v>6</v>
      </c>
      <c r="G284" s="55">
        <v>7</v>
      </c>
      <c r="H284" s="55">
        <v>8</v>
      </c>
    </row>
    <row r="285" spans="1:8" ht="15" customHeight="1">
      <c r="A285" s="18" t="s">
        <v>487</v>
      </c>
      <c r="B285" s="19" t="s">
        <v>232</v>
      </c>
      <c r="C285" s="122">
        <v>32874.46</v>
      </c>
      <c r="D285" s="20"/>
      <c r="E285" s="20"/>
      <c r="F285" s="122">
        <v>18900.02</v>
      </c>
      <c r="G285" s="54">
        <f t="shared" si="24"/>
        <v>57.49149948014356</v>
      </c>
      <c r="H285" s="54" t="e">
        <f t="shared" si="25"/>
        <v>#DIV/0!</v>
      </c>
    </row>
    <row r="286" spans="1:8" ht="21" customHeight="1">
      <c r="A286" s="25" t="s">
        <v>488</v>
      </c>
      <c r="B286" s="26" t="s">
        <v>316</v>
      </c>
      <c r="C286" s="121">
        <f>C287+C289+C291+C293+C295</f>
        <v>1531482.08</v>
      </c>
      <c r="D286" s="22">
        <f>D287+D289+D291+D293+D295</f>
        <v>10580000</v>
      </c>
      <c r="E286" s="22">
        <f>E287+E289+E291+E293+E295</f>
        <v>10580000</v>
      </c>
      <c r="F286" s="121">
        <f>F287+F289+F291+F293+F295</f>
        <v>2149329.45</v>
      </c>
      <c r="G286" s="54">
        <f t="shared" si="24"/>
        <v>140.34310150073713</v>
      </c>
      <c r="H286" s="54">
        <f t="shared" si="25"/>
        <v>20.315023156899812</v>
      </c>
    </row>
    <row r="287" spans="1:8" ht="18" customHeight="1">
      <c r="A287" s="25" t="s">
        <v>489</v>
      </c>
      <c r="B287" s="26" t="s">
        <v>265</v>
      </c>
      <c r="C287" s="121">
        <f>SUM(C288)</f>
        <v>1007430.2</v>
      </c>
      <c r="D287" s="22">
        <v>3830000</v>
      </c>
      <c r="E287" s="22">
        <v>3830000</v>
      </c>
      <c r="F287" s="121">
        <f>SUM(F288)</f>
        <v>851467.46</v>
      </c>
      <c r="G287" s="54">
        <f t="shared" si="24"/>
        <v>84.51875474846794</v>
      </c>
      <c r="H287" s="54">
        <f t="shared" si="25"/>
        <v>22.23152637075718</v>
      </c>
    </row>
    <row r="288" spans="1:8" ht="15" customHeight="1">
      <c r="A288" s="18" t="s">
        <v>490</v>
      </c>
      <c r="B288" s="19" t="s">
        <v>233</v>
      </c>
      <c r="C288" s="122">
        <v>1007430.2</v>
      </c>
      <c r="D288" s="20"/>
      <c r="E288" s="20"/>
      <c r="F288" s="122">
        <v>851467.46</v>
      </c>
      <c r="G288" s="54">
        <f t="shared" si="24"/>
        <v>84.51875474846794</v>
      </c>
      <c r="H288" s="54" t="e">
        <f t="shared" si="25"/>
        <v>#DIV/0!</v>
      </c>
    </row>
    <row r="289" spans="1:8" ht="18" customHeight="1">
      <c r="A289" s="25" t="s">
        <v>491</v>
      </c>
      <c r="B289" s="26" t="s">
        <v>266</v>
      </c>
      <c r="C289" s="121">
        <f>C290</f>
        <v>223751.88</v>
      </c>
      <c r="D289" s="22">
        <v>450000</v>
      </c>
      <c r="E289" s="22">
        <v>450000</v>
      </c>
      <c r="F289" s="121">
        <f>F290</f>
        <v>186459.9</v>
      </c>
      <c r="G289" s="54">
        <f>F289/C289*100</f>
        <v>83.33333333333333</v>
      </c>
      <c r="H289" s="54">
        <f>F289/E289*100</f>
        <v>41.43553333333333</v>
      </c>
    </row>
    <row r="290" spans="1:8" ht="15" customHeight="1">
      <c r="A290" s="18" t="s">
        <v>492</v>
      </c>
      <c r="B290" s="19" t="s">
        <v>234</v>
      </c>
      <c r="C290" s="122">
        <v>223751.88</v>
      </c>
      <c r="D290" s="20"/>
      <c r="E290" s="20"/>
      <c r="F290" s="122">
        <v>186459.9</v>
      </c>
      <c r="G290" s="54">
        <f>F290/C290*100</f>
        <v>83.33333333333333</v>
      </c>
      <c r="H290" s="54" t="e">
        <f>F290/E290*100</f>
        <v>#DIV/0!</v>
      </c>
    </row>
    <row r="291" spans="1:8" ht="18" customHeight="1">
      <c r="A291" s="25" t="s">
        <v>911</v>
      </c>
      <c r="B291" s="26" t="s">
        <v>912</v>
      </c>
      <c r="C291" s="121">
        <f>C292</f>
        <v>0</v>
      </c>
      <c r="D291" s="22">
        <v>1200000</v>
      </c>
      <c r="E291" s="22">
        <v>1200000</v>
      </c>
      <c r="F291" s="121">
        <f>F292</f>
        <v>1000252.09</v>
      </c>
      <c r="G291" s="54" t="e">
        <f>F291/C291*100</f>
        <v>#DIV/0!</v>
      </c>
      <c r="H291" s="54">
        <f>F291/E291*100</f>
        <v>83.35434083333332</v>
      </c>
    </row>
    <row r="292" spans="1:8" ht="15" customHeight="1">
      <c r="A292" s="18" t="s">
        <v>913</v>
      </c>
      <c r="B292" s="19" t="s">
        <v>914</v>
      </c>
      <c r="C292" s="122">
        <v>0</v>
      </c>
      <c r="D292" s="20"/>
      <c r="E292" s="20"/>
      <c r="F292" s="122">
        <v>1000252.09</v>
      </c>
      <c r="G292" s="54" t="e">
        <f>F292/C292*100</f>
        <v>#DIV/0!</v>
      </c>
      <c r="H292" s="54" t="e">
        <f>F292/E292*100</f>
        <v>#DIV/0!</v>
      </c>
    </row>
    <row r="293" spans="1:8" ht="18" customHeight="1">
      <c r="A293" s="25" t="s">
        <v>493</v>
      </c>
      <c r="B293" s="26" t="s">
        <v>267</v>
      </c>
      <c r="C293" s="121">
        <f>SUM(C294)</f>
        <v>0</v>
      </c>
      <c r="D293" s="22">
        <v>100000</v>
      </c>
      <c r="E293" s="22">
        <v>100000</v>
      </c>
      <c r="F293" s="121">
        <f>SUM(F294)</f>
        <v>0</v>
      </c>
      <c r="G293" s="54" t="e">
        <f aca="true" t="shared" si="29" ref="G293:G332">F293/C293*100</f>
        <v>#DIV/0!</v>
      </c>
      <c r="H293" s="54">
        <f t="shared" si="25"/>
        <v>0</v>
      </c>
    </row>
    <row r="294" spans="1:8" ht="15" customHeight="1">
      <c r="A294" s="18" t="s">
        <v>494</v>
      </c>
      <c r="B294" s="19" t="s">
        <v>235</v>
      </c>
      <c r="C294" s="122">
        <v>0</v>
      </c>
      <c r="D294" s="20"/>
      <c r="E294" s="20"/>
      <c r="F294" s="122">
        <v>0</v>
      </c>
      <c r="G294" s="54" t="e">
        <f t="shared" si="29"/>
        <v>#DIV/0!</v>
      </c>
      <c r="H294" s="54" t="e">
        <f t="shared" si="25"/>
        <v>#DIV/0!</v>
      </c>
    </row>
    <row r="295" spans="1:8" ht="18" customHeight="1">
      <c r="A295" s="25" t="s">
        <v>495</v>
      </c>
      <c r="B295" s="26" t="s">
        <v>268</v>
      </c>
      <c r="C295" s="121">
        <f>SUM(C296)</f>
        <v>300300</v>
      </c>
      <c r="D295" s="22">
        <v>5000000</v>
      </c>
      <c r="E295" s="22">
        <v>5000000</v>
      </c>
      <c r="F295" s="121">
        <f>SUM(F296)</f>
        <v>111150</v>
      </c>
      <c r="G295" s="54">
        <f t="shared" si="29"/>
        <v>37.01298701298701</v>
      </c>
      <c r="H295" s="54">
        <f t="shared" si="25"/>
        <v>2.223</v>
      </c>
    </row>
    <row r="296" spans="1:8" ht="15" customHeight="1">
      <c r="A296" s="18" t="s">
        <v>496</v>
      </c>
      <c r="B296" s="19" t="s">
        <v>236</v>
      </c>
      <c r="C296" s="122">
        <v>300300</v>
      </c>
      <c r="D296" s="20"/>
      <c r="E296" s="20"/>
      <c r="F296" s="122">
        <v>111150</v>
      </c>
      <c r="G296" s="54">
        <f t="shared" si="29"/>
        <v>37.01298701298701</v>
      </c>
      <c r="H296" s="54" t="e">
        <f t="shared" si="25"/>
        <v>#DIV/0!</v>
      </c>
    </row>
    <row r="297" spans="1:8" ht="24.75" customHeight="1">
      <c r="A297" s="27" t="s">
        <v>497</v>
      </c>
      <c r="B297" s="28" t="s">
        <v>237</v>
      </c>
      <c r="C297" s="120">
        <f>C298+C303+C325+C328</f>
        <v>1994966.7399999998</v>
      </c>
      <c r="D297" s="21">
        <f>D298+D303+D325+D328</f>
        <v>23679100</v>
      </c>
      <c r="E297" s="21">
        <f>E298+E303+E325+E328</f>
        <v>23679100</v>
      </c>
      <c r="F297" s="120">
        <f>F298+F303+F325+F328</f>
        <v>4414749.15</v>
      </c>
      <c r="G297" s="56">
        <f>F297/C297*100</f>
        <v>221.2943735593307</v>
      </c>
      <c r="H297" s="56">
        <f>F297/E297*100</f>
        <v>18.64407494372675</v>
      </c>
    </row>
    <row r="298" spans="1:8" ht="21" customHeight="1">
      <c r="A298" s="25" t="s">
        <v>498</v>
      </c>
      <c r="B298" s="26" t="s">
        <v>317</v>
      </c>
      <c r="C298" s="121">
        <f>C299+C301</f>
        <v>14718.47</v>
      </c>
      <c r="D298" s="22">
        <f>D299+D301</f>
        <v>2569000</v>
      </c>
      <c r="E298" s="22">
        <f>E299+E301</f>
        <v>2569000</v>
      </c>
      <c r="F298" s="121">
        <f>F299+F301</f>
        <v>0</v>
      </c>
      <c r="G298" s="54">
        <f t="shared" si="29"/>
        <v>0</v>
      </c>
      <c r="H298" s="54">
        <f aca="true" t="shared" si="30" ref="H298:H332">F298/E298*100</f>
        <v>0</v>
      </c>
    </row>
    <row r="299" spans="1:8" ht="18" customHeight="1">
      <c r="A299" s="25" t="s">
        <v>499</v>
      </c>
      <c r="B299" s="26" t="s">
        <v>269</v>
      </c>
      <c r="C299" s="121">
        <f>SUM(C300)</f>
        <v>14718.47</v>
      </c>
      <c r="D299" s="22">
        <v>2155000</v>
      </c>
      <c r="E299" s="22">
        <v>2155000</v>
      </c>
      <c r="F299" s="121">
        <f>SUM(F300)</f>
        <v>0</v>
      </c>
      <c r="G299" s="54">
        <f t="shared" si="29"/>
        <v>0</v>
      </c>
      <c r="H299" s="54">
        <f t="shared" si="30"/>
        <v>0</v>
      </c>
    </row>
    <row r="300" spans="1:8" ht="15" customHeight="1">
      <c r="A300" s="18" t="s">
        <v>500</v>
      </c>
      <c r="B300" s="19" t="s">
        <v>238</v>
      </c>
      <c r="C300" s="122">
        <v>14718.47</v>
      </c>
      <c r="D300" s="20">
        <v>0</v>
      </c>
      <c r="E300" s="20">
        <v>0</v>
      </c>
      <c r="F300" s="122">
        <v>0</v>
      </c>
      <c r="G300" s="54">
        <f>F300/C300*100</f>
        <v>0</v>
      </c>
      <c r="H300" s="54" t="e">
        <f t="shared" si="30"/>
        <v>#DIV/0!</v>
      </c>
    </row>
    <row r="301" spans="1:8" ht="18" customHeight="1">
      <c r="A301" s="25" t="s">
        <v>1158</v>
      </c>
      <c r="B301" s="26" t="s">
        <v>1159</v>
      </c>
      <c r="C301" s="121">
        <f>SUM(C302)</f>
        <v>0</v>
      </c>
      <c r="D301" s="22">
        <v>414000</v>
      </c>
      <c r="E301" s="22">
        <v>414000</v>
      </c>
      <c r="F301" s="121">
        <f>SUM(F302)</f>
        <v>0</v>
      </c>
      <c r="G301" s="54" t="e">
        <f>F301/C301*100</f>
        <v>#DIV/0!</v>
      </c>
      <c r="H301" s="54">
        <f>F301/E301*100</f>
        <v>0</v>
      </c>
    </row>
    <row r="302" spans="1:8" ht="15" customHeight="1">
      <c r="A302" s="18" t="s">
        <v>1160</v>
      </c>
      <c r="B302" s="19" t="s">
        <v>1161</v>
      </c>
      <c r="C302" s="122">
        <v>0</v>
      </c>
      <c r="D302" s="20"/>
      <c r="E302" s="20"/>
      <c r="F302" s="122">
        <v>0</v>
      </c>
      <c r="G302" s="54" t="e">
        <f>F302/C302*100</f>
        <v>#DIV/0!</v>
      </c>
      <c r="H302" s="54" t="e">
        <f>F302/E302*100</f>
        <v>#DIV/0!</v>
      </c>
    </row>
    <row r="303" spans="1:8" ht="21" customHeight="1">
      <c r="A303" s="25" t="s">
        <v>501</v>
      </c>
      <c r="B303" s="26" t="s">
        <v>328</v>
      </c>
      <c r="C303" s="121">
        <f>C304+C309+C317+C319+C322</f>
        <v>1414075.42</v>
      </c>
      <c r="D303" s="22">
        <f>D304+D309+D317+D319+D322</f>
        <v>18460100</v>
      </c>
      <c r="E303" s="22">
        <f>E304+E309+E317+E319+E322</f>
        <v>18460100</v>
      </c>
      <c r="F303" s="121">
        <f>F304+F309+F317+F319+F322</f>
        <v>3432290.47</v>
      </c>
      <c r="G303" s="54">
        <f t="shared" si="29"/>
        <v>242.7232961874127</v>
      </c>
      <c r="H303" s="54">
        <f t="shared" si="30"/>
        <v>18.593022085470828</v>
      </c>
    </row>
    <row r="304" spans="1:8" ht="18" customHeight="1">
      <c r="A304" s="25" t="s">
        <v>502</v>
      </c>
      <c r="B304" s="26" t="s">
        <v>270</v>
      </c>
      <c r="C304" s="121">
        <f>SUM(C305:C308)</f>
        <v>1144551.56</v>
      </c>
      <c r="D304" s="22">
        <v>16500000</v>
      </c>
      <c r="E304" s="22">
        <v>16500000</v>
      </c>
      <c r="F304" s="121">
        <f>SUM(F305:F308)</f>
        <v>2968371.16</v>
      </c>
      <c r="G304" s="54">
        <f t="shared" si="29"/>
        <v>259.34796331936326</v>
      </c>
      <c r="H304" s="54">
        <f t="shared" si="30"/>
        <v>17.990128242424245</v>
      </c>
    </row>
    <row r="305" spans="1:8" ht="14.25" customHeight="1">
      <c r="A305" s="18" t="s">
        <v>1181</v>
      </c>
      <c r="B305" s="19" t="s">
        <v>1182</v>
      </c>
      <c r="C305" s="122">
        <v>0</v>
      </c>
      <c r="D305" s="20"/>
      <c r="E305" s="20"/>
      <c r="F305" s="122">
        <v>0</v>
      </c>
      <c r="G305" s="54" t="e">
        <f>F305/C305*100</f>
        <v>#DIV/0!</v>
      </c>
      <c r="H305" s="54" t="e">
        <f>F305/E305*100</f>
        <v>#DIV/0!</v>
      </c>
    </row>
    <row r="306" spans="1:8" ht="14.25" customHeight="1">
      <c r="A306" s="18" t="s">
        <v>503</v>
      </c>
      <c r="B306" s="19" t="s">
        <v>239</v>
      </c>
      <c r="C306" s="122">
        <v>0</v>
      </c>
      <c r="D306" s="20"/>
      <c r="E306" s="20"/>
      <c r="F306" s="122">
        <v>0</v>
      </c>
      <c r="G306" s="54" t="e">
        <f t="shared" si="29"/>
        <v>#DIV/0!</v>
      </c>
      <c r="H306" s="54" t="e">
        <f t="shared" si="30"/>
        <v>#DIV/0!</v>
      </c>
    </row>
    <row r="307" spans="1:8" ht="14.25" customHeight="1">
      <c r="A307" s="18" t="s">
        <v>504</v>
      </c>
      <c r="B307" s="19" t="s">
        <v>318</v>
      </c>
      <c r="C307" s="122">
        <v>311725</v>
      </c>
      <c r="D307" s="20"/>
      <c r="E307" s="20"/>
      <c r="F307" s="122">
        <v>1138135.75</v>
      </c>
      <c r="G307" s="54">
        <f t="shared" si="29"/>
        <v>365.1089100970407</v>
      </c>
      <c r="H307" s="54" t="e">
        <f t="shared" si="30"/>
        <v>#DIV/0!</v>
      </c>
    </row>
    <row r="308" spans="1:8" ht="14.25" customHeight="1">
      <c r="A308" s="18" t="s">
        <v>505</v>
      </c>
      <c r="B308" s="19" t="s">
        <v>300</v>
      </c>
      <c r="C308" s="122">
        <v>832826.56</v>
      </c>
      <c r="D308" s="20"/>
      <c r="E308" s="20"/>
      <c r="F308" s="122">
        <v>1830235.41</v>
      </c>
      <c r="G308" s="54">
        <f t="shared" si="29"/>
        <v>219.76189256019882</v>
      </c>
      <c r="H308" s="54" t="e">
        <f t="shared" si="30"/>
        <v>#DIV/0!</v>
      </c>
    </row>
    <row r="309" spans="1:8" ht="18" customHeight="1">
      <c r="A309" s="25" t="s">
        <v>506</v>
      </c>
      <c r="B309" s="26" t="s">
        <v>32</v>
      </c>
      <c r="C309" s="121">
        <f>SUM(C310:C316)</f>
        <v>87738.13</v>
      </c>
      <c r="D309" s="22">
        <v>1287100</v>
      </c>
      <c r="E309" s="22">
        <v>1287100</v>
      </c>
      <c r="F309" s="121">
        <f>SUM(F310:F316)</f>
        <v>345926.25</v>
      </c>
      <c r="G309" s="54">
        <f t="shared" si="29"/>
        <v>394.27128205262636</v>
      </c>
      <c r="H309" s="54">
        <f t="shared" si="30"/>
        <v>26.876408204490716</v>
      </c>
    </row>
    <row r="310" spans="1:8" ht="14.25" customHeight="1">
      <c r="A310" s="18" t="s">
        <v>507</v>
      </c>
      <c r="B310" s="19" t="s">
        <v>240</v>
      </c>
      <c r="C310" s="122">
        <v>24575.63</v>
      </c>
      <c r="D310" s="20"/>
      <c r="E310" s="20"/>
      <c r="F310" s="122">
        <v>66528.83</v>
      </c>
      <c r="G310" s="54">
        <f t="shared" si="29"/>
        <v>270.7105779180432</v>
      </c>
      <c r="H310" s="54" t="e">
        <f t="shared" si="30"/>
        <v>#DIV/0!</v>
      </c>
    </row>
    <row r="311" spans="1:8" ht="14.25" customHeight="1">
      <c r="A311" s="18" t="s">
        <v>508</v>
      </c>
      <c r="B311" s="19" t="s">
        <v>30</v>
      </c>
      <c r="C311" s="122">
        <v>0</v>
      </c>
      <c r="D311" s="20"/>
      <c r="E311" s="20"/>
      <c r="F311" s="122">
        <v>0</v>
      </c>
      <c r="G311" s="54" t="e">
        <f t="shared" si="29"/>
        <v>#DIV/0!</v>
      </c>
      <c r="H311" s="54" t="e">
        <f t="shared" si="30"/>
        <v>#DIV/0!</v>
      </c>
    </row>
    <row r="312" spans="1:8" ht="14.25" customHeight="1">
      <c r="A312" s="18" t="s">
        <v>509</v>
      </c>
      <c r="B312" s="19" t="s">
        <v>31</v>
      </c>
      <c r="C312" s="122">
        <v>0</v>
      </c>
      <c r="D312" s="20"/>
      <c r="E312" s="20"/>
      <c r="F312" s="122">
        <v>0</v>
      </c>
      <c r="G312" s="54" t="e">
        <f t="shared" si="29"/>
        <v>#DIV/0!</v>
      </c>
      <c r="H312" s="54" t="e">
        <f t="shared" si="30"/>
        <v>#DIV/0!</v>
      </c>
    </row>
    <row r="313" spans="1:8" ht="14.25" customHeight="1">
      <c r="A313" s="18" t="s">
        <v>1179</v>
      </c>
      <c r="B313" s="19" t="s">
        <v>1180</v>
      </c>
      <c r="C313" s="122">
        <v>0</v>
      </c>
      <c r="D313" s="20"/>
      <c r="E313" s="20"/>
      <c r="F313" s="122">
        <v>0</v>
      </c>
      <c r="G313" s="54" t="e">
        <f>F313/C313*100</f>
        <v>#DIV/0!</v>
      </c>
      <c r="H313" s="54" t="e">
        <f>F313/E313*100</f>
        <v>#DIV/0!</v>
      </c>
    </row>
    <row r="314" spans="1:8" ht="14.25" customHeight="1">
      <c r="A314" s="18" t="s">
        <v>595</v>
      </c>
      <c r="B314" s="19" t="s">
        <v>596</v>
      </c>
      <c r="C314" s="122">
        <v>0</v>
      </c>
      <c r="D314" s="20"/>
      <c r="E314" s="20"/>
      <c r="F314" s="122">
        <v>0</v>
      </c>
      <c r="G314" s="54" t="e">
        <f t="shared" si="29"/>
        <v>#DIV/0!</v>
      </c>
      <c r="H314" s="54" t="e">
        <f>F314/E314*100</f>
        <v>#DIV/0!</v>
      </c>
    </row>
    <row r="315" spans="1:8" ht="14.25" customHeight="1">
      <c r="A315" s="18" t="s">
        <v>1025</v>
      </c>
      <c r="B315" s="19" t="s">
        <v>1026</v>
      </c>
      <c r="C315" s="122">
        <v>0</v>
      </c>
      <c r="D315" s="20"/>
      <c r="E315" s="20"/>
      <c r="F315" s="122">
        <v>0</v>
      </c>
      <c r="G315" s="54" t="e">
        <f>F315/C315*100</f>
        <v>#DIV/0!</v>
      </c>
      <c r="H315" s="54" t="e">
        <f>F315/E315*100</f>
        <v>#DIV/0!</v>
      </c>
    </row>
    <row r="316" spans="1:8" ht="14.25" customHeight="1">
      <c r="A316" s="18" t="s">
        <v>510</v>
      </c>
      <c r="B316" s="19" t="s">
        <v>296</v>
      </c>
      <c r="C316" s="122">
        <v>63162.5</v>
      </c>
      <c r="D316" s="20"/>
      <c r="E316" s="20"/>
      <c r="F316" s="122">
        <v>279397.42</v>
      </c>
      <c r="G316" s="54">
        <f t="shared" si="29"/>
        <v>442.34699386503064</v>
      </c>
      <c r="H316" s="54" t="e">
        <f t="shared" si="30"/>
        <v>#DIV/0!</v>
      </c>
    </row>
    <row r="317" spans="1:8" ht="18" customHeight="1">
      <c r="A317" s="25" t="s">
        <v>1029</v>
      </c>
      <c r="B317" s="26" t="s">
        <v>1030</v>
      </c>
      <c r="C317" s="121">
        <f>SUM(C318)</f>
        <v>0</v>
      </c>
      <c r="D317" s="22">
        <v>0</v>
      </c>
      <c r="E317" s="22">
        <v>0</v>
      </c>
      <c r="F317" s="121">
        <f>SUM(F318)</f>
        <v>0</v>
      </c>
      <c r="G317" s="54" t="e">
        <f>F317/C317*100</f>
        <v>#DIV/0!</v>
      </c>
      <c r="H317" s="54" t="e">
        <f>F317/E317*100</f>
        <v>#DIV/0!</v>
      </c>
    </row>
    <row r="318" spans="1:8" ht="14.25" customHeight="1">
      <c r="A318" s="18" t="s">
        <v>1031</v>
      </c>
      <c r="B318" s="19" t="s">
        <v>1032</v>
      </c>
      <c r="C318" s="122">
        <v>0</v>
      </c>
      <c r="D318" s="20"/>
      <c r="E318" s="20"/>
      <c r="F318" s="122">
        <v>0</v>
      </c>
      <c r="G318" s="54" t="e">
        <f>F318/C318*100</f>
        <v>#DIV/0!</v>
      </c>
      <c r="H318" s="54" t="e">
        <f>F318/E318*100</f>
        <v>#DIV/0!</v>
      </c>
    </row>
    <row r="319" spans="1:8" ht="18" customHeight="1">
      <c r="A319" s="25" t="s">
        <v>511</v>
      </c>
      <c r="B319" s="26" t="s">
        <v>33</v>
      </c>
      <c r="C319" s="121">
        <f>SUM(C320:C321)</f>
        <v>57661.73</v>
      </c>
      <c r="D319" s="22">
        <v>120000</v>
      </c>
      <c r="E319" s="22">
        <v>120000</v>
      </c>
      <c r="F319" s="121">
        <f>SUM(F320:F321)</f>
        <v>58959.31</v>
      </c>
      <c r="G319" s="54">
        <f t="shared" si="29"/>
        <v>102.2503313722984</v>
      </c>
      <c r="H319" s="54">
        <f t="shared" si="30"/>
        <v>49.132758333333335</v>
      </c>
    </row>
    <row r="320" spans="1:8" ht="14.25" customHeight="1">
      <c r="A320" s="18" t="s">
        <v>512</v>
      </c>
      <c r="B320" s="19" t="s">
        <v>241</v>
      </c>
      <c r="C320" s="122">
        <v>57661.73</v>
      </c>
      <c r="D320" s="20"/>
      <c r="E320" s="20"/>
      <c r="F320" s="122">
        <v>58959.31</v>
      </c>
      <c r="G320" s="54">
        <f t="shared" si="29"/>
        <v>102.2503313722984</v>
      </c>
      <c r="H320" s="54" t="e">
        <f t="shared" si="30"/>
        <v>#DIV/0!</v>
      </c>
    </row>
    <row r="321" spans="1:8" ht="14.25" customHeight="1">
      <c r="A321" s="18" t="s">
        <v>1033</v>
      </c>
      <c r="B321" s="19" t="s">
        <v>1027</v>
      </c>
      <c r="C321" s="122">
        <v>0</v>
      </c>
      <c r="D321" s="20">
        <v>0</v>
      </c>
      <c r="E321" s="20"/>
      <c r="F321" s="122">
        <v>0</v>
      </c>
      <c r="G321" s="54" t="e">
        <f>F321/C321*100</f>
        <v>#DIV/0!</v>
      </c>
      <c r="H321" s="54" t="e">
        <f>F321/E321*100</f>
        <v>#DIV/0!</v>
      </c>
    </row>
    <row r="322" spans="1:8" ht="18" customHeight="1">
      <c r="A322" s="25" t="s">
        <v>513</v>
      </c>
      <c r="B322" s="26" t="s">
        <v>34</v>
      </c>
      <c r="C322" s="121">
        <f>SUM(C323:C324)</f>
        <v>124124</v>
      </c>
      <c r="D322" s="22">
        <v>553000</v>
      </c>
      <c r="E322" s="22">
        <v>553000</v>
      </c>
      <c r="F322" s="121">
        <f>SUM(F323:F324)</f>
        <v>59033.75</v>
      </c>
      <c r="G322" s="54">
        <f t="shared" si="29"/>
        <v>47.56030260062518</v>
      </c>
      <c r="H322" s="54">
        <f t="shared" si="30"/>
        <v>10.6751808318264</v>
      </c>
    </row>
    <row r="323" spans="1:8" ht="14.25" customHeight="1">
      <c r="A323" s="18" t="s">
        <v>514</v>
      </c>
      <c r="B323" s="19" t="s">
        <v>242</v>
      </c>
      <c r="C323" s="122">
        <v>2499</v>
      </c>
      <c r="D323" s="20"/>
      <c r="E323" s="20"/>
      <c r="F323" s="122">
        <v>7033.75</v>
      </c>
      <c r="G323" s="54">
        <f t="shared" si="29"/>
        <v>281.4625850340136</v>
      </c>
      <c r="H323" s="54" t="e">
        <f t="shared" si="30"/>
        <v>#DIV/0!</v>
      </c>
    </row>
    <row r="324" spans="1:8" ht="14.25" customHeight="1">
      <c r="A324" s="18" t="s">
        <v>515</v>
      </c>
      <c r="B324" s="19" t="s">
        <v>320</v>
      </c>
      <c r="C324" s="122">
        <v>121625</v>
      </c>
      <c r="D324" s="20"/>
      <c r="E324" s="20"/>
      <c r="F324" s="122">
        <v>52000</v>
      </c>
      <c r="G324" s="54">
        <f t="shared" si="29"/>
        <v>42.75436793422405</v>
      </c>
      <c r="H324" s="54" t="e">
        <f t="shared" si="30"/>
        <v>#DIV/0!</v>
      </c>
    </row>
    <row r="325" spans="1:8" ht="21" customHeight="1">
      <c r="A325" s="25" t="s">
        <v>755</v>
      </c>
      <c r="B325" s="26" t="s">
        <v>756</v>
      </c>
      <c r="C325" s="121">
        <f aca="true" t="shared" si="31" ref="C325:F326">C326</f>
        <v>0</v>
      </c>
      <c r="D325" s="22">
        <f t="shared" si="31"/>
        <v>0</v>
      </c>
      <c r="E325" s="22">
        <f t="shared" si="31"/>
        <v>0</v>
      </c>
      <c r="F325" s="121">
        <f t="shared" si="31"/>
        <v>0</v>
      </c>
      <c r="G325" s="54" t="e">
        <f>F325/C325*100</f>
        <v>#DIV/0!</v>
      </c>
      <c r="H325" s="54" t="e">
        <f>F325/E325*100</f>
        <v>#DIV/0!</v>
      </c>
    </row>
    <row r="326" spans="1:8" ht="18" customHeight="1">
      <c r="A326" s="119" t="s">
        <v>1028</v>
      </c>
      <c r="B326" s="26" t="s">
        <v>756</v>
      </c>
      <c r="C326" s="121">
        <f t="shared" si="31"/>
        <v>0</v>
      </c>
      <c r="D326" s="22">
        <f t="shared" si="31"/>
        <v>0</v>
      </c>
      <c r="E326" s="22">
        <f t="shared" si="31"/>
        <v>0</v>
      </c>
      <c r="F326" s="121">
        <f t="shared" si="31"/>
        <v>0</v>
      </c>
      <c r="G326" s="54" t="e">
        <f>F326/C326*100</f>
        <v>#DIV/0!</v>
      </c>
      <c r="H326" s="54" t="e">
        <f>F326/E326*100</f>
        <v>#DIV/0!</v>
      </c>
    </row>
    <row r="327" spans="1:8" ht="14.25" customHeight="1">
      <c r="A327" s="18" t="s">
        <v>757</v>
      </c>
      <c r="B327" s="19" t="s">
        <v>758</v>
      </c>
      <c r="C327" s="122">
        <v>0</v>
      </c>
      <c r="D327" s="20">
        <v>0</v>
      </c>
      <c r="E327" s="20">
        <v>0</v>
      </c>
      <c r="F327" s="122">
        <v>0</v>
      </c>
      <c r="G327" s="54" t="e">
        <f>F327/C327*100</f>
        <v>#DIV/0!</v>
      </c>
      <c r="H327" s="54" t="e">
        <f>F327/E327*100</f>
        <v>#DIV/0!</v>
      </c>
    </row>
    <row r="328" spans="1:8" ht="21" customHeight="1">
      <c r="A328" s="25" t="s">
        <v>516</v>
      </c>
      <c r="B328" s="26" t="s">
        <v>522</v>
      </c>
      <c r="C328" s="121">
        <f>C331</f>
        <v>566172.85</v>
      </c>
      <c r="D328" s="22">
        <f>D331</f>
        <v>2650000</v>
      </c>
      <c r="E328" s="22">
        <f>E331</f>
        <v>2650000</v>
      </c>
      <c r="F328" s="121">
        <f>F331</f>
        <v>982458.68</v>
      </c>
      <c r="G328" s="54">
        <f t="shared" si="29"/>
        <v>173.52627912129662</v>
      </c>
      <c r="H328" s="54">
        <f t="shared" si="30"/>
        <v>37.07391245283019</v>
      </c>
    </row>
    <row r="329" spans="1:8" ht="27" customHeight="1">
      <c r="A329" s="92" t="s">
        <v>797</v>
      </c>
      <c r="B329" s="92" t="s">
        <v>890</v>
      </c>
      <c r="C329" s="153" t="s">
        <v>1360</v>
      </c>
      <c r="D329" s="48" t="s">
        <v>1361</v>
      </c>
      <c r="E329" s="48" t="s">
        <v>1362</v>
      </c>
      <c r="F329" s="48" t="s">
        <v>1368</v>
      </c>
      <c r="G329" s="55" t="s">
        <v>800</v>
      </c>
      <c r="H329" s="55" t="s">
        <v>801</v>
      </c>
    </row>
    <row r="330" spans="1:8" ht="9.75" customHeight="1">
      <c r="A330" s="97">
        <v>1</v>
      </c>
      <c r="B330" s="97">
        <v>2</v>
      </c>
      <c r="C330" s="154">
        <v>3</v>
      </c>
      <c r="D330" s="55">
        <v>4</v>
      </c>
      <c r="E330" s="55">
        <v>5</v>
      </c>
      <c r="F330" s="55">
        <v>6</v>
      </c>
      <c r="G330" s="55">
        <v>7</v>
      </c>
      <c r="H330" s="55">
        <v>8</v>
      </c>
    </row>
    <row r="331" spans="1:8" ht="18" customHeight="1">
      <c r="A331" s="25" t="s">
        <v>517</v>
      </c>
      <c r="B331" s="26" t="s">
        <v>521</v>
      </c>
      <c r="C331" s="121">
        <f>C332</f>
        <v>566172.85</v>
      </c>
      <c r="D331" s="22">
        <v>2650000</v>
      </c>
      <c r="E331" s="22">
        <v>2650000</v>
      </c>
      <c r="F331" s="121">
        <f>F332</f>
        <v>982458.68</v>
      </c>
      <c r="G331" s="54">
        <f t="shared" si="29"/>
        <v>173.52627912129662</v>
      </c>
      <c r="H331" s="54">
        <f t="shared" si="30"/>
        <v>37.07391245283019</v>
      </c>
    </row>
    <row r="332" spans="1:8" ht="14.25" customHeight="1">
      <c r="A332" s="18" t="s">
        <v>518</v>
      </c>
      <c r="B332" s="19" t="s">
        <v>153</v>
      </c>
      <c r="C332" s="122">
        <v>566172.85</v>
      </c>
      <c r="D332" s="20"/>
      <c r="E332" s="20"/>
      <c r="F332" s="122">
        <v>982458.68</v>
      </c>
      <c r="G332" s="54">
        <f t="shared" si="29"/>
        <v>173.52627912129662</v>
      </c>
      <c r="H332" s="54" t="e">
        <f t="shared" si="30"/>
        <v>#DIV/0!</v>
      </c>
    </row>
    <row r="333" spans="1:8" ht="24" customHeight="1">
      <c r="A333" s="32"/>
      <c r="B333" s="28" t="s">
        <v>1162</v>
      </c>
      <c r="C333" s="120">
        <f>C217+C297</f>
        <v>11965752.57</v>
      </c>
      <c r="D333" s="21">
        <f>D217+D297</f>
        <v>61472870</v>
      </c>
      <c r="E333" s="21">
        <f>E217+E297</f>
        <v>61472870</v>
      </c>
      <c r="F333" s="120">
        <f>F217+F297</f>
        <v>17082822.409999996</v>
      </c>
      <c r="G333" s="56">
        <f aca="true" t="shared" si="32" ref="G333:G343">F333/C333*100</f>
        <v>142.76429593596382</v>
      </c>
      <c r="H333" s="56">
        <f aca="true" t="shared" si="33" ref="H333:H343">F333/E333*100</f>
        <v>27.78920588871155</v>
      </c>
    </row>
    <row r="334" spans="1:8" ht="24.75" customHeight="1">
      <c r="A334" s="27" t="s">
        <v>519</v>
      </c>
      <c r="B334" s="157" t="s">
        <v>1320</v>
      </c>
      <c r="C334" s="120">
        <f>C335+C338</f>
        <v>2711717.8800000004</v>
      </c>
      <c r="D334" s="120">
        <f>D335+D338</f>
        <v>153000</v>
      </c>
      <c r="E334" s="120">
        <f>E335+E338+E362+E365</f>
        <v>153000</v>
      </c>
      <c r="F334" s="120">
        <f>F335+F338</f>
        <v>0</v>
      </c>
      <c r="G334" s="56">
        <f t="shared" si="32"/>
        <v>0</v>
      </c>
      <c r="H334" s="56">
        <f t="shared" si="33"/>
        <v>0</v>
      </c>
    </row>
    <row r="335" spans="1:8" ht="21" customHeight="1">
      <c r="A335" s="25" t="s">
        <v>1321</v>
      </c>
      <c r="B335" s="26" t="s">
        <v>557</v>
      </c>
      <c r="C335" s="121">
        <f>C336</f>
        <v>2689598.97</v>
      </c>
      <c r="D335" s="121">
        <f>D336</f>
        <v>0</v>
      </c>
      <c r="E335" s="121">
        <f>E336</f>
        <v>0</v>
      </c>
      <c r="F335" s="121">
        <f>F336</f>
        <v>0</v>
      </c>
      <c r="G335" s="54">
        <f t="shared" si="32"/>
        <v>0</v>
      </c>
      <c r="H335" s="54" t="e">
        <f t="shared" si="33"/>
        <v>#DIV/0!</v>
      </c>
    </row>
    <row r="336" spans="1:8" ht="18" customHeight="1">
      <c r="A336" s="25" t="s">
        <v>1322</v>
      </c>
      <c r="B336" s="26" t="s">
        <v>1323</v>
      </c>
      <c r="C336" s="121">
        <f>SUM(C337)</f>
        <v>2689598.97</v>
      </c>
      <c r="D336" s="121">
        <f>D337</f>
        <v>0</v>
      </c>
      <c r="E336" s="121">
        <f>E337</f>
        <v>0</v>
      </c>
      <c r="F336" s="121">
        <f>SUM(F337)</f>
        <v>0</v>
      </c>
      <c r="G336" s="54">
        <f t="shared" si="32"/>
        <v>0</v>
      </c>
      <c r="H336" s="54" t="e">
        <f t="shared" si="33"/>
        <v>#DIV/0!</v>
      </c>
    </row>
    <row r="337" spans="1:8" ht="15" customHeight="1">
      <c r="A337" s="18" t="s">
        <v>1324</v>
      </c>
      <c r="B337" s="19" t="s">
        <v>1325</v>
      </c>
      <c r="C337" s="122">
        <v>2689598.97</v>
      </c>
      <c r="D337" s="122"/>
      <c r="E337" s="122"/>
      <c r="F337" s="122">
        <v>0</v>
      </c>
      <c r="G337" s="54">
        <f t="shared" si="32"/>
        <v>0</v>
      </c>
      <c r="H337" s="54" t="e">
        <f t="shared" si="33"/>
        <v>#DIV/0!</v>
      </c>
    </row>
    <row r="338" spans="1:8" ht="21" customHeight="1">
      <c r="A338" s="25" t="s">
        <v>1190</v>
      </c>
      <c r="B338" s="158" t="s">
        <v>1326</v>
      </c>
      <c r="C338" s="121">
        <f>C339+C341</f>
        <v>22118.91</v>
      </c>
      <c r="D338" s="22">
        <f>D339+D341</f>
        <v>153000</v>
      </c>
      <c r="E338" s="22">
        <f>E339+E341</f>
        <v>153000</v>
      </c>
      <c r="F338" s="121">
        <f>F339+F341</f>
        <v>0</v>
      </c>
      <c r="G338" s="54">
        <f t="shared" si="32"/>
        <v>0</v>
      </c>
      <c r="H338" s="54">
        <f t="shared" si="33"/>
        <v>0</v>
      </c>
    </row>
    <row r="339" spans="1:8" ht="33" customHeight="1">
      <c r="A339" s="25" t="s">
        <v>1191</v>
      </c>
      <c r="B339" s="142" t="s">
        <v>1327</v>
      </c>
      <c r="C339" s="121">
        <f>SUM(C340)</f>
        <v>0</v>
      </c>
      <c r="D339" s="22">
        <v>150000</v>
      </c>
      <c r="E339" s="22">
        <v>150000</v>
      </c>
      <c r="F339" s="121">
        <f>F340</f>
        <v>0</v>
      </c>
      <c r="G339" s="54" t="e">
        <f t="shared" si="32"/>
        <v>#DIV/0!</v>
      </c>
      <c r="H339" s="54">
        <f t="shared" si="33"/>
        <v>0</v>
      </c>
    </row>
    <row r="340" spans="1:8" ht="23.25" customHeight="1">
      <c r="A340" s="18" t="s">
        <v>1192</v>
      </c>
      <c r="B340" s="159" t="s">
        <v>1328</v>
      </c>
      <c r="C340" s="122">
        <v>0</v>
      </c>
      <c r="D340" s="122"/>
      <c r="E340" s="122"/>
      <c r="F340" s="122">
        <v>0</v>
      </c>
      <c r="G340" s="54" t="e">
        <f t="shared" si="32"/>
        <v>#DIV/0!</v>
      </c>
      <c r="H340" s="54" t="e">
        <f t="shared" si="33"/>
        <v>#DIV/0!</v>
      </c>
    </row>
    <row r="341" spans="1:8" ht="33" customHeight="1">
      <c r="A341" s="25" t="s">
        <v>1329</v>
      </c>
      <c r="B341" s="142" t="s">
        <v>1330</v>
      </c>
      <c r="C341" s="121">
        <f>C342</f>
        <v>22118.91</v>
      </c>
      <c r="D341" s="22">
        <v>3000</v>
      </c>
      <c r="E341" s="22">
        <v>3000</v>
      </c>
      <c r="F341" s="121">
        <f>F342</f>
        <v>0</v>
      </c>
      <c r="G341" s="54">
        <f t="shared" si="32"/>
        <v>0</v>
      </c>
      <c r="H341" s="54">
        <f t="shared" si="33"/>
        <v>0</v>
      </c>
    </row>
    <row r="342" spans="1:8" ht="23.25" customHeight="1">
      <c r="A342" s="18" t="s">
        <v>1331</v>
      </c>
      <c r="B342" s="159" t="s">
        <v>1332</v>
      </c>
      <c r="C342" s="122">
        <v>22118.91</v>
      </c>
      <c r="D342" s="122">
        <v>0</v>
      </c>
      <c r="E342" s="122">
        <v>0</v>
      </c>
      <c r="F342" s="122">
        <v>0</v>
      </c>
      <c r="G342" s="54">
        <f t="shared" si="32"/>
        <v>0</v>
      </c>
      <c r="H342" s="54" t="e">
        <f t="shared" si="33"/>
        <v>#DIV/0!</v>
      </c>
    </row>
    <row r="343" spans="1:8" ht="24" customHeight="1">
      <c r="A343" s="32"/>
      <c r="B343" s="28" t="s">
        <v>1333</v>
      </c>
      <c r="C343" s="120">
        <f>C333+C334</f>
        <v>14677470.450000001</v>
      </c>
      <c r="D343" s="21">
        <f>D333+D334</f>
        <v>61625870</v>
      </c>
      <c r="E343" s="21">
        <f>E333+E334</f>
        <v>61625870</v>
      </c>
      <c r="F343" s="120">
        <f>F333+F334</f>
        <v>17082822.409999996</v>
      </c>
      <c r="G343" s="56">
        <f t="shared" si="32"/>
        <v>116.38805520470316</v>
      </c>
      <c r="H343" s="56">
        <f t="shared" si="33"/>
        <v>27.720212972246877</v>
      </c>
    </row>
    <row r="344" ht="25.5" customHeight="1"/>
  </sheetData>
  <sheetProtection/>
  <mergeCells count="30">
    <mergeCell ref="A39:B39"/>
    <mergeCell ref="A33:B33"/>
    <mergeCell ref="G42:H42"/>
    <mergeCell ref="A35:B35"/>
    <mergeCell ref="A26:H26"/>
    <mergeCell ref="A28:B28"/>
    <mergeCell ref="F1:H1"/>
    <mergeCell ref="G13:H13"/>
    <mergeCell ref="A14:B14"/>
    <mergeCell ref="A5:H5"/>
    <mergeCell ref="A6:H6"/>
    <mergeCell ref="A19:H19"/>
    <mergeCell ref="A15:B15"/>
    <mergeCell ref="A18:B18"/>
    <mergeCell ref="G214:H214"/>
    <mergeCell ref="A32:B32"/>
    <mergeCell ref="A36:B36"/>
    <mergeCell ref="A37:B37"/>
    <mergeCell ref="A38:B38"/>
    <mergeCell ref="A7:E7"/>
    <mergeCell ref="A23:H23"/>
    <mergeCell ref="A25:H25"/>
    <mergeCell ref="A22:B22"/>
    <mergeCell ref="A24:B24"/>
    <mergeCell ref="A20:B20"/>
    <mergeCell ref="A21:B21"/>
    <mergeCell ref="A31:B31"/>
    <mergeCell ref="A16:B16"/>
    <mergeCell ref="A17:B17"/>
    <mergeCell ref="A27:B27"/>
  </mergeCells>
  <printOptions/>
  <pageMargins left="0.7480314960629921" right="0.3937007874015748" top="0.7480314960629921" bottom="0.5905511811023623" header="0.5118110236220472" footer="0.31496062992125984"/>
  <pageSetup fitToHeight="0" fitToWidth="1" horizontalDpi="180" verticalDpi="180" orientation="portrait" paperSize="9" scale="98" r:id="rId1"/>
  <headerFooter alignWithMargins="0">
    <oddFooter>&amp;C&amp;"Arial,Kurziv"&amp;7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="140" zoomScaleNormal="140" workbookViewId="0" topLeftCell="A38">
      <selection activeCell="F53" sqref="F53"/>
    </sheetView>
  </sheetViews>
  <sheetFormatPr defaultColWidth="9.140625" defaultRowHeight="12.75"/>
  <cols>
    <col min="1" max="1" width="8.00390625" style="2" customWidth="1"/>
    <col min="2" max="2" width="34.7109375" style="2" customWidth="1"/>
    <col min="3" max="3" width="10.00390625" style="149" customWidth="1"/>
    <col min="4" max="5" width="8.7109375" style="2" customWidth="1"/>
    <col min="6" max="6" width="10.140625" style="2" customWidth="1"/>
    <col min="7" max="7" width="5.57421875" style="50" customWidth="1"/>
    <col min="8" max="8" width="6.421875" style="50" customWidth="1"/>
    <col min="9" max="16384" width="9.140625" style="2" customWidth="1"/>
  </cols>
  <sheetData>
    <row r="1" spans="1:2" ht="51.75" customHeight="1">
      <c r="A1" s="103" t="s">
        <v>898</v>
      </c>
      <c r="B1" s="12"/>
    </row>
    <row r="2" spans="3:8" ht="22.5" customHeight="1">
      <c r="C2" s="152"/>
      <c r="D2" s="8"/>
      <c r="E2" s="8"/>
      <c r="F2" s="8"/>
      <c r="G2" s="175"/>
      <c r="H2" s="175"/>
    </row>
    <row r="3" spans="1:8" ht="30" customHeight="1">
      <c r="A3" s="92" t="s">
        <v>802</v>
      </c>
      <c r="B3" s="92" t="s">
        <v>803</v>
      </c>
      <c r="C3" s="153" t="s">
        <v>1318</v>
      </c>
      <c r="D3" s="48" t="s">
        <v>1361</v>
      </c>
      <c r="E3" s="48" t="s">
        <v>1362</v>
      </c>
      <c r="F3" s="48" t="s">
        <v>1374</v>
      </c>
      <c r="G3" s="55" t="s">
        <v>800</v>
      </c>
      <c r="H3" s="55" t="s">
        <v>801</v>
      </c>
    </row>
    <row r="4" spans="1:8" s="50" customFormat="1" ht="9.75" customHeight="1">
      <c r="A4" s="97">
        <v>1</v>
      </c>
      <c r="B4" s="97">
        <v>2</v>
      </c>
      <c r="C4" s="154">
        <v>3</v>
      </c>
      <c r="D4" s="55">
        <v>4</v>
      </c>
      <c r="E4" s="55">
        <v>5</v>
      </c>
      <c r="F4" s="55">
        <v>6</v>
      </c>
      <c r="G4" s="55">
        <v>7</v>
      </c>
      <c r="H4" s="55">
        <v>8</v>
      </c>
    </row>
    <row r="5" spans="1:8" ht="18" customHeight="1">
      <c r="A5" s="98" t="s">
        <v>804</v>
      </c>
      <c r="B5" s="99" t="s">
        <v>805</v>
      </c>
      <c r="C5" s="122">
        <v>5919707.02</v>
      </c>
      <c r="D5" s="20">
        <v>26025600</v>
      </c>
      <c r="E5" s="20">
        <v>26025600</v>
      </c>
      <c r="F5" s="122">
        <v>11560454.17</v>
      </c>
      <c r="G5" s="54">
        <f>F5/C5*100</f>
        <v>195.28760681808203</v>
      </c>
      <c r="H5" s="54">
        <f aca="true" t="shared" si="0" ref="H5:H27">F5/E5*100</f>
        <v>44.419549097811384</v>
      </c>
    </row>
    <row r="6" spans="1:8" ht="18" customHeight="1">
      <c r="A6" s="98" t="s">
        <v>1206</v>
      </c>
      <c r="B6" s="99" t="s">
        <v>806</v>
      </c>
      <c r="C6" s="122">
        <f>C7+C8+C9</f>
        <v>558677.09</v>
      </c>
      <c r="D6" s="20">
        <f>D7+D8+D9</f>
        <v>6124350</v>
      </c>
      <c r="E6" s="20">
        <f>E7+E8+E9</f>
        <v>6124350</v>
      </c>
      <c r="F6" s="122">
        <f>F7+F8+F9</f>
        <v>1893197.1600000001</v>
      </c>
      <c r="G6" s="54">
        <f>F6/C6*100</f>
        <v>338.8714507695313</v>
      </c>
      <c r="H6" s="54">
        <f t="shared" si="0"/>
        <v>30.91262191089667</v>
      </c>
    </row>
    <row r="7" spans="1:8" ht="18" customHeight="1">
      <c r="A7" s="98" t="s">
        <v>807</v>
      </c>
      <c r="B7" s="99" t="s">
        <v>1213</v>
      </c>
      <c r="C7" s="122">
        <v>551576.71</v>
      </c>
      <c r="D7" s="20">
        <v>6090000</v>
      </c>
      <c r="E7" s="20">
        <v>6090000</v>
      </c>
      <c r="F7" s="122">
        <v>1885072.72</v>
      </c>
      <c r="G7" s="54"/>
      <c r="H7" s="54">
        <f>F7/E7*100</f>
        <v>30.9535750410509</v>
      </c>
    </row>
    <row r="8" spans="1:8" ht="18" customHeight="1">
      <c r="A8" s="98" t="s">
        <v>133</v>
      </c>
      <c r="B8" s="99" t="s">
        <v>1210</v>
      </c>
      <c r="C8" s="122">
        <v>8.36</v>
      </c>
      <c r="D8" s="20">
        <v>8100</v>
      </c>
      <c r="E8" s="20">
        <v>8100</v>
      </c>
      <c r="F8" s="122">
        <v>0.58</v>
      </c>
      <c r="G8" s="54"/>
      <c r="H8" s="54">
        <f t="shared" si="0"/>
        <v>0.007160493827160493</v>
      </c>
    </row>
    <row r="9" spans="1:8" ht="18" customHeight="1">
      <c r="A9" s="98" t="s">
        <v>1221</v>
      </c>
      <c r="B9" s="99" t="s">
        <v>1211</v>
      </c>
      <c r="C9" s="122">
        <v>7092.02</v>
      </c>
      <c r="D9" s="20">
        <v>26250</v>
      </c>
      <c r="E9" s="20">
        <v>26250</v>
      </c>
      <c r="F9" s="122">
        <v>8123.86</v>
      </c>
      <c r="G9" s="54"/>
      <c r="H9" s="54">
        <f t="shared" si="0"/>
        <v>30.948038095238097</v>
      </c>
    </row>
    <row r="10" spans="1:8" ht="18" customHeight="1">
      <c r="A10" s="98" t="s">
        <v>1207</v>
      </c>
      <c r="B10" s="99" t="s">
        <v>808</v>
      </c>
      <c r="C10" s="122">
        <f>C11+C12</f>
        <v>2070559.05</v>
      </c>
      <c r="D10" s="20">
        <f>D11+D12</f>
        <v>8399000</v>
      </c>
      <c r="E10" s="20">
        <f>E11+E12</f>
        <v>8399000</v>
      </c>
      <c r="F10" s="122">
        <f>F11+F12</f>
        <v>3439685.03</v>
      </c>
      <c r="G10" s="54">
        <f>F10/C10*100</f>
        <v>166.1234935560036</v>
      </c>
      <c r="H10" s="54">
        <f t="shared" si="0"/>
        <v>40.95350672699131</v>
      </c>
    </row>
    <row r="11" spans="1:8" ht="18" customHeight="1">
      <c r="A11" s="98" t="s">
        <v>1222</v>
      </c>
      <c r="B11" s="99" t="s">
        <v>1212</v>
      </c>
      <c r="C11" s="122">
        <v>1663656.05</v>
      </c>
      <c r="D11" s="20">
        <v>7571000</v>
      </c>
      <c r="E11" s="20">
        <v>7571000</v>
      </c>
      <c r="F11" s="122">
        <v>3019478.03</v>
      </c>
      <c r="G11" s="54"/>
      <c r="H11" s="54">
        <f t="shared" si="0"/>
        <v>39.882155989961696</v>
      </c>
    </row>
    <row r="12" spans="1:8" ht="18" customHeight="1">
      <c r="A12" s="98" t="s">
        <v>1223</v>
      </c>
      <c r="B12" s="99" t="s">
        <v>1214</v>
      </c>
      <c r="C12" s="122">
        <v>406903</v>
      </c>
      <c r="D12" s="20">
        <v>828000</v>
      </c>
      <c r="E12" s="20">
        <v>828000</v>
      </c>
      <c r="F12" s="122">
        <v>420207</v>
      </c>
      <c r="G12" s="54"/>
      <c r="H12" s="54">
        <f t="shared" si="0"/>
        <v>50.74963768115942</v>
      </c>
    </row>
    <row r="13" spans="1:8" ht="18" customHeight="1">
      <c r="A13" s="98" t="s">
        <v>1208</v>
      </c>
      <c r="B13" s="99" t="s">
        <v>809</v>
      </c>
      <c r="C13" s="122">
        <f>C14+C15+C16</f>
        <v>515289.02</v>
      </c>
      <c r="D13" s="20">
        <f>D14+D15+D16</f>
        <v>9521000</v>
      </c>
      <c r="E13" s="20">
        <f>E14+E15+E16</f>
        <v>9521000</v>
      </c>
      <c r="F13" s="122">
        <f>F14+F15+F16</f>
        <v>498665.85</v>
      </c>
      <c r="G13" s="54">
        <f>F13/C13*100</f>
        <v>96.77401043787037</v>
      </c>
      <c r="H13" s="54">
        <f t="shared" si="0"/>
        <v>5.237536498266988</v>
      </c>
    </row>
    <row r="14" spans="1:8" ht="18" customHeight="1">
      <c r="A14" s="98" t="s">
        <v>810</v>
      </c>
      <c r="B14" s="99" t="s">
        <v>1215</v>
      </c>
      <c r="C14" s="122">
        <v>462309.02</v>
      </c>
      <c r="D14" s="20">
        <v>9451000</v>
      </c>
      <c r="E14" s="20">
        <v>9451000</v>
      </c>
      <c r="F14" s="122">
        <v>185404.93</v>
      </c>
      <c r="G14" s="54"/>
      <c r="H14" s="54">
        <f t="shared" si="0"/>
        <v>1.961749338694318</v>
      </c>
    </row>
    <row r="15" spans="1:8" ht="18" customHeight="1">
      <c r="A15" s="98" t="s">
        <v>1224</v>
      </c>
      <c r="B15" s="99" t="s">
        <v>1216</v>
      </c>
      <c r="C15" s="122">
        <v>4980</v>
      </c>
      <c r="D15" s="20">
        <v>10000</v>
      </c>
      <c r="E15" s="20">
        <v>10000</v>
      </c>
      <c r="F15" s="122">
        <v>259260.92</v>
      </c>
      <c r="G15" s="54"/>
      <c r="H15" s="54">
        <f t="shared" si="0"/>
        <v>2592.6092</v>
      </c>
    </row>
    <row r="16" spans="1:8" ht="18" customHeight="1">
      <c r="A16" s="98" t="s">
        <v>1225</v>
      </c>
      <c r="B16" s="99" t="s">
        <v>1217</v>
      </c>
      <c r="C16" s="122">
        <v>48000</v>
      </c>
      <c r="D16" s="20">
        <v>60000</v>
      </c>
      <c r="E16" s="20">
        <v>60000</v>
      </c>
      <c r="F16" s="122">
        <v>54000</v>
      </c>
      <c r="G16" s="54"/>
      <c r="H16" s="54">
        <f t="shared" si="0"/>
        <v>90</v>
      </c>
    </row>
    <row r="17" spans="1:8" ht="18" customHeight="1">
      <c r="A17" s="98" t="s">
        <v>1209</v>
      </c>
      <c r="B17" s="99" t="s">
        <v>811</v>
      </c>
      <c r="C17" s="122">
        <f>C18+C19+C20</f>
        <v>398</v>
      </c>
      <c r="D17" s="20">
        <f>D18+D19+D20</f>
        <v>160000</v>
      </c>
      <c r="E17" s="20">
        <f>E18+E19+E20</f>
        <v>160000</v>
      </c>
      <c r="F17" s="122">
        <f>F18+F19+F20</f>
        <v>11000</v>
      </c>
      <c r="G17" s="54">
        <f>F17/C17*100</f>
        <v>2763.819095477387</v>
      </c>
      <c r="H17" s="54">
        <f t="shared" si="0"/>
        <v>6.875000000000001</v>
      </c>
    </row>
    <row r="18" spans="1:8" ht="18" customHeight="1">
      <c r="A18" s="98" t="s">
        <v>812</v>
      </c>
      <c r="B18" s="99" t="s">
        <v>1218</v>
      </c>
      <c r="C18" s="122">
        <v>0</v>
      </c>
      <c r="D18" s="20">
        <v>150000</v>
      </c>
      <c r="E18" s="20">
        <v>150000</v>
      </c>
      <c r="F18" s="122">
        <v>11000</v>
      </c>
      <c r="G18" s="54"/>
      <c r="H18" s="54">
        <f t="shared" si="0"/>
        <v>7.333333333333333</v>
      </c>
    </row>
    <row r="19" spans="1:8" ht="18" customHeight="1">
      <c r="A19" s="98" t="s">
        <v>1226</v>
      </c>
      <c r="B19" s="99" t="s">
        <v>1219</v>
      </c>
      <c r="C19" s="122">
        <v>0</v>
      </c>
      <c r="D19" s="20">
        <v>10000</v>
      </c>
      <c r="E19" s="20">
        <v>10000</v>
      </c>
      <c r="F19" s="122">
        <v>0</v>
      </c>
      <c r="G19" s="54"/>
      <c r="H19" s="54">
        <f t="shared" si="0"/>
        <v>0</v>
      </c>
    </row>
    <row r="20" spans="1:8" ht="18" customHeight="1">
      <c r="A20" s="98" t="s">
        <v>1227</v>
      </c>
      <c r="B20" s="99" t="s">
        <v>1220</v>
      </c>
      <c r="C20" s="122">
        <v>398</v>
      </c>
      <c r="D20" s="20">
        <v>0</v>
      </c>
      <c r="E20" s="20">
        <v>0</v>
      </c>
      <c r="F20" s="122">
        <v>0</v>
      </c>
      <c r="G20" s="54"/>
      <c r="H20" s="54" t="e">
        <f t="shared" si="0"/>
        <v>#DIV/0!</v>
      </c>
    </row>
    <row r="21" spans="1:8" ht="21" customHeight="1">
      <c r="A21" s="98" t="s">
        <v>1335</v>
      </c>
      <c r="B21" s="160" t="s">
        <v>813</v>
      </c>
      <c r="C21" s="122">
        <f>C22+C23</f>
        <v>2193740.54</v>
      </c>
      <c r="D21" s="20">
        <f>D22+D23</f>
        <v>5000</v>
      </c>
      <c r="E21" s="20">
        <f>E22+E23</f>
        <v>5000</v>
      </c>
      <c r="F21" s="122">
        <f>F22+F23</f>
        <v>96028.05</v>
      </c>
      <c r="G21" s="54">
        <f>F21/C21*100</f>
        <v>4.377365884846164</v>
      </c>
      <c r="H21" s="54">
        <f t="shared" si="0"/>
        <v>1920.561</v>
      </c>
    </row>
    <row r="22" spans="1:8" ht="21.75" customHeight="1">
      <c r="A22" s="98" t="s">
        <v>1188</v>
      </c>
      <c r="B22" s="160" t="s">
        <v>1336</v>
      </c>
      <c r="C22" s="122">
        <v>93162.54</v>
      </c>
      <c r="D22" s="20">
        <v>5000</v>
      </c>
      <c r="E22" s="20">
        <v>5000</v>
      </c>
      <c r="F22" s="122">
        <v>96028.05</v>
      </c>
      <c r="G22" s="54">
        <f>F22/C22*100</f>
        <v>103.0758178126101</v>
      </c>
      <c r="H22" s="54">
        <f>F22/E22*100</f>
        <v>1920.561</v>
      </c>
    </row>
    <row r="23" spans="1:8" ht="21.75" customHeight="1">
      <c r="A23" s="98" t="s">
        <v>1337</v>
      </c>
      <c r="B23" s="160" t="s">
        <v>1338</v>
      </c>
      <c r="C23" s="122">
        <v>2100578</v>
      </c>
      <c r="D23" s="20">
        <v>0</v>
      </c>
      <c r="E23" s="20">
        <f>'TABLICA 1-3'!E188</f>
        <v>0</v>
      </c>
      <c r="F23" s="122">
        <v>0</v>
      </c>
      <c r="G23" s="54">
        <f>F23/C23*100</f>
        <v>0</v>
      </c>
      <c r="H23" s="54" t="e">
        <f>F23/E23*100</f>
        <v>#DIV/0!</v>
      </c>
    </row>
    <row r="24" spans="1:8" ht="18" customHeight="1">
      <c r="A24" s="98" t="s">
        <v>1230</v>
      </c>
      <c r="B24" s="99" t="s">
        <v>1189</v>
      </c>
      <c r="C24" s="122">
        <v>0</v>
      </c>
      <c r="D24" s="20">
        <f>D25+D26</f>
        <v>0</v>
      </c>
      <c r="E24" s="20">
        <f>E25+E26</f>
        <v>0</v>
      </c>
      <c r="F24" s="122">
        <f>F25+F26</f>
        <v>508933.98</v>
      </c>
      <c r="G24" s="54" t="e">
        <f>F24/C24*100</f>
        <v>#DIV/0!</v>
      </c>
      <c r="H24" s="54" t="e">
        <f t="shared" si="0"/>
        <v>#DIV/0!</v>
      </c>
    </row>
    <row r="25" spans="1:8" ht="18" customHeight="1">
      <c r="A25" s="98" t="s">
        <v>1187</v>
      </c>
      <c r="B25" s="99" t="s">
        <v>1233</v>
      </c>
      <c r="C25" s="122">
        <v>0</v>
      </c>
      <c r="D25" s="20">
        <v>0</v>
      </c>
      <c r="E25" s="20">
        <v>0</v>
      </c>
      <c r="F25" s="122">
        <v>508933.98</v>
      </c>
      <c r="G25" s="54"/>
      <c r="H25" s="54" t="e">
        <f>F25/E25*100</f>
        <v>#DIV/0!</v>
      </c>
    </row>
    <row r="26" spans="1:8" ht="18" customHeight="1">
      <c r="A26" s="98" t="s">
        <v>1231</v>
      </c>
      <c r="B26" s="99" t="s">
        <v>1232</v>
      </c>
      <c r="C26" s="122">
        <v>0</v>
      </c>
      <c r="D26" s="20">
        <v>0</v>
      </c>
      <c r="E26" s="20">
        <v>0</v>
      </c>
      <c r="F26" s="122">
        <v>0</v>
      </c>
      <c r="G26" s="54"/>
      <c r="H26" s="54" t="e">
        <f>F26/E26*100</f>
        <v>#DIV/0!</v>
      </c>
    </row>
    <row r="27" spans="1:8" ht="30" customHeight="1">
      <c r="A27" s="200" t="s">
        <v>814</v>
      </c>
      <c r="B27" s="201"/>
      <c r="C27" s="120">
        <f>C5+C6+C10+C13+C17+C21+C24</f>
        <v>11258370.719999999</v>
      </c>
      <c r="D27" s="21">
        <f>D5+D6+D10+D13+D17+D21+D24</f>
        <v>50234950</v>
      </c>
      <c r="E27" s="21">
        <f>E5+E6+E10+E13+E17+E21+E24</f>
        <v>50234950</v>
      </c>
      <c r="F27" s="120">
        <f>F5+F6+F10+F13+F17+F21+F24</f>
        <v>18007964.240000002</v>
      </c>
      <c r="G27" s="56">
        <f>F27/C27*100</f>
        <v>159.95177888404092</v>
      </c>
      <c r="H27" s="56">
        <f t="shared" si="0"/>
        <v>35.84748116600097</v>
      </c>
    </row>
    <row r="28" ht="180" customHeight="1"/>
    <row r="29" spans="1:2" ht="28.5" customHeight="1">
      <c r="A29" s="103" t="s">
        <v>899</v>
      </c>
      <c r="B29" s="12"/>
    </row>
    <row r="30" spans="3:8" ht="22.5" customHeight="1">
      <c r="C30" s="152"/>
      <c r="D30" s="8"/>
      <c r="E30" s="8"/>
      <c r="F30" s="8"/>
      <c r="G30" s="175"/>
      <c r="H30" s="175"/>
    </row>
    <row r="31" spans="1:8" ht="30" customHeight="1">
      <c r="A31" s="92" t="s">
        <v>802</v>
      </c>
      <c r="B31" s="92" t="s">
        <v>803</v>
      </c>
      <c r="C31" s="153" t="s">
        <v>1318</v>
      </c>
      <c r="D31" s="48" t="s">
        <v>1361</v>
      </c>
      <c r="E31" s="48" t="s">
        <v>1362</v>
      </c>
      <c r="F31" s="48" t="s">
        <v>1374</v>
      </c>
      <c r="G31" s="55" t="s">
        <v>800</v>
      </c>
      <c r="H31" s="55" t="s">
        <v>801</v>
      </c>
    </row>
    <row r="32" spans="1:8" s="50" customFormat="1" ht="9.75" customHeight="1">
      <c r="A32" s="97">
        <v>1</v>
      </c>
      <c r="B32" s="97">
        <v>2</v>
      </c>
      <c r="C32" s="154">
        <v>3</v>
      </c>
      <c r="D32" s="55">
        <v>4</v>
      </c>
      <c r="E32" s="55">
        <v>5</v>
      </c>
      <c r="F32" s="55">
        <v>6</v>
      </c>
      <c r="G32" s="55">
        <v>7</v>
      </c>
      <c r="H32" s="55">
        <v>8</v>
      </c>
    </row>
    <row r="33" spans="1:8" ht="18" customHeight="1">
      <c r="A33" s="98" t="s">
        <v>804</v>
      </c>
      <c r="B33" s="99" t="s">
        <v>805</v>
      </c>
      <c r="C33" s="122">
        <v>7167970.04</v>
      </c>
      <c r="D33" s="20">
        <v>29622810</v>
      </c>
      <c r="E33" s="20">
        <v>29622810</v>
      </c>
      <c r="F33" s="122">
        <v>11154563.62</v>
      </c>
      <c r="G33" s="54">
        <f>F33/C33*100</f>
        <v>155.61677236028177</v>
      </c>
      <c r="H33" s="54">
        <f aca="true" t="shared" si="1" ref="H33:H53">F33/E33*100</f>
        <v>37.655319059873115</v>
      </c>
    </row>
    <row r="34" spans="1:8" ht="18" customHeight="1">
      <c r="A34" s="98" t="s">
        <v>1206</v>
      </c>
      <c r="B34" s="99" t="s">
        <v>806</v>
      </c>
      <c r="C34" s="122">
        <f>C35+C36+C37</f>
        <v>2811537.46</v>
      </c>
      <c r="D34" s="20">
        <f>D35+D36+D37</f>
        <v>8377210</v>
      </c>
      <c r="E34" s="20">
        <f>E35+E36+E37</f>
        <v>8377210</v>
      </c>
      <c r="F34" s="122">
        <f>F35+F36+F37</f>
        <v>1892661.48</v>
      </c>
      <c r="G34" s="54">
        <f>F34/C34*100</f>
        <v>67.31766895967304</v>
      </c>
      <c r="H34" s="54">
        <f t="shared" si="1"/>
        <v>22.592981195409926</v>
      </c>
    </row>
    <row r="35" spans="1:8" ht="18" customHeight="1">
      <c r="A35" s="98" t="s">
        <v>807</v>
      </c>
      <c r="B35" s="99" t="s">
        <v>1213</v>
      </c>
      <c r="C35" s="122">
        <v>2804437.08</v>
      </c>
      <c r="D35" s="20">
        <v>8342860</v>
      </c>
      <c r="E35" s="20">
        <v>8342860</v>
      </c>
      <c r="F35" s="122">
        <v>1885072.72</v>
      </c>
      <c r="G35" s="54"/>
      <c r="H35" s="54">
        <f t="shared" si="1"/>
        <v>22.595041987999316</v>
      </c>
    </row>
    <row r="36" spans="1:8" ht="18" customHeight="1">
      <c r="A36" s="98" t="s">
        <v>133</v>
      </c>
      <c r="B36" s="99" t="s">
        <v>1210</v>
      </c>
      <c r="C36" s="122">
        <v>8.36</v>
      </c>
      <c r="D36" s="20">
        <v>8100</v>
      </c>
      <c r="E36" s="20">
        <v>8100</v>
      </c>
      <c r="F36" s="122">
        <v>0.58</v>
      </c>
      <c r="G36" s="54"/>
      <c r="H36" s="54">
        <f t="shared" si="1"/>
        <v>0.007160493827160493</v>
      </c>
    </row>
    <row r="37" spans="1:8" ht="18" customHeight="1">
      <c r="A37" s="98" t="s">
        <v>1221</v>
      </c>
      <c r="B37" s="99" t="s">
        <v>1211</v>
      </c>
      <c r="C37" s="122">
        <v>7092.02</v>
      </c>
      <c r="D37" s="20">
        <v>26250</v>
      </c>
      <c r="E37" s="20">
        <v>26250</v>
      </c>
      <c r="F37" s="122">
        <v>7588.18</v>
      </c>
      <c r="G37" s="54"/>
      <c r="H37" s="54">
        <f t="shared" si="1"/>
        <v>28.907352380952382</v>
      </c>
    </row>
    <row r="38" spans="1:8" ht="18" customHeight="1">
      <c r="A38" s="98" t="s">
        <v>1207</v>
      </c>
      <c r="B38" s="99" t="s">
        <v>808</v>
      </c>
      <c r="C38" s="122">
        <f>C39+C40</f>
        <v>1714867.98</v>
      </c>
      <c r="D38" s="20">
        <f>D39+D40</f>
        <v>8549000</v>
      </c>
      <c r="E38" s="20">
        <f>E39+E40</f>
        <v>8549000</v>
      </c>
      <c r="F38" s="122">
        <f>F39+F40</f>
        <v>3129965.35</v>
      </c>
      <c r="G38" s="54">
        <f>F38/C38*100</f>
        <v>182.51931848421358</v>
      </c>
      <c r="H38" s="54">
        <f t="shared" si="1"/>
        <v>36.612063984091705</v>
      </c>
    </row>
    <row r="39" spans="1:8" ht="18" customHeight="1">
      <c r="A39" s="98" t="s">
        <v>1222</v>
      </c>
      <c r="B39" s="99" t="s">
        <v>1212</v>
      </c>
      <c r="C39" s="122">
        <v>1337718.8</v>
      </c>
      <c r="D39" s="20">
        <v>7571000</v>
      </c>
      <c r="E39" s="20">
        <v>7571000</v>
      </c>
      <c r="F39" s="122">
        <v>2669209.47</v>
      </c>
      <c r="G39" s="54"/>
      <c r="H39" s="54">
        <f t="shared" si="1"/>
        <v>35.25570558710871</v>
      </c>
    </row>
    <row r="40" spans="1:8" ht="18" customHeight="1">
      <c r="A40" s="98" t="s">
        <v>1223</v>
      </c>
      <c r="B40" s="99" t="s">
        <v>1228</v>
      </c>
      <c r="C40" s="122">
        <v>377149.18</v>
      </c>
      <c r="D40" s="20">
        <v>978000</v>
      </c>
      <c r="E40" s="20">
        <v>978000</v>
      </c>
      <c r="F40" s="122">
        <v>460755.88</v>
      </c>
      <c r="G40" s="54"/>
      <c r="H40" s="54">
        <f t="shared" si="1"/>
        <v>47.11205316973415</v>
      </c>
    </row>
    <row r="41" spans="1:8" ht="18" customHeight="1">
      <c r="A41" s="98" t="s">
        <v>1208</v>
      </c>
      <c r="B41" s="99" t="s">
        <v>809</v>
      </c>
      <c r="C41" s="122">
        <f>C42+C43+C44</f>
        <v>320777.65</v>
      </c>
      <c r="D41" s="20">
        <f>D42+D43+D44</f>
        <v>9521000</v>
      </c>
      <c r="E41" s="20">
        <f>E42+E43+E44</f>
        <v>9521000</v>
      </c>
      <c r="F41" s="122">
        <f>F42+F43+F44</f>
        <v>334660.04</v>
      </c>
      <c r="G41" s="54">
        <f>F41/C41*100</f>
        <v>104.32772981534093</v>
      </c>
      <c r="H41" s="54">
        <f t="shared" si="1"/>
        <v>3.5149673353639317</v>
      </c>
    </row>
    <row r="42" spans="1:8" ht="18" customHeight="1">
      <c r="A42" s="98" t="s">
        <v>810</v>
      </c>
      <c r="B42" s="99" t="s">
        <v>1215</v>
      </c>
      <c r="C42" s="122">
        <v>285295.5</v>
      </c>
      <c r="D42" s="20">
        <v>9451000</v>
      </c>
      <c r="E42" s="20">
        <v>9451000</v>
      </c>
      <c r="F42" s="122">
        <v>300000</v>
      </c>
      <c r="G42" s="54"/>
      <c r="H42" s="54">
        <f t="shared" si="1"/>
        <v>3.1742672733044124</v>
      </c>
    </row>
    <row r="43" spans="1:8" ht="18" customHeight="1">
      <c r="A43" s="98" t="s">
        <v>1224</v>
      </c>
      <c r="B43" s="99" t="s">
        <v>1216</v>
      </c>
      <c r="C43" s="122">
        <v>4980</v>
      </c>
      <c r="D43" s="20">
        <v>10000</v>
      </c>
      <c r="E43" s="20">
        <v>10000</v>
      </c>
      <c r="F43" s="122">
        <v>6480</v>
      </c>
      <c r="G43" s="54"/>
      <c r="H43" s="54">
        <f t="shared" si="1"/>
        <v>64.8</v>
      </c>
    </row>
    <row r="44" spans="1:8" ht="18" customHeight="1">
      <c r="A44" s="98" t="s">
        <v>1225</v>
      </c>
      <c r="B44" s="99" t="s">
        <v>1229</v>
      </c>
      <c r="C44" s="122">
        <v>30502.15</v>
      </c>
      <c r="D44" s="20">
        <v>60000</v>
      </c>
      <c r="E44" s="20">
        <v>60000</v>
      </c>
      <c r="F44" s="122">
        <v>28180.04</v>
      </c>
      <c r="G44" s="54"/>
      <c r="H44" s="54">
        <f t="shared" si="1"/>
        <v>46.96673333333333</v>
      </c>
    </row>
    <row r="45" spans="1:8" ht="18" customHeight="1">
      <c r="A45" s="98" t="s">
        <v>1209</v>
      </c>
      <c r="B45" s="99" t="s">
        <v>811</v>
      </c>
      <c r="C45" s="122">
        <f>C46+C47+C48</f>
        <v>63803.25</v>
      </c>
      <c r="D45" s="20">
        <f>D46+D47+D48</f>
        <v>618350</v>
      </c>
      <c r="E45" s="20">
        <f>E46+E47+E48</f>
        <v>618350</v>
      </c>
      <c r="F45" s="122">
        <f>F46+F47+F48</f>
        <v>17229.89</v>
      </c>
      <c r="G45" s="54">
        <f>F45/C45*100</f>
        <v>27.004721546316212</v>
      </c>
      <c r="H45" s="54">
        <f t="shared" si="1"/>
        <v>2.786430015363467</v>
      </c>
    </row>
    <row r="46" spans="1:8" ht="18" customHeight="1">
      <c r="A46" s="98" t="s">
        <v>812</v>
      </c>
      <c r="B46" s="99" t="s">
        <v>1218</v>
      </c>
      <c r="C46" s="122">
        <v>0</v>
      </c>
      <c r="D46" s="20">
        <v>150000</v>
      </c>
      <c r="E46" s="20">
        <v>150000</v>
      </c>
      <c r="F46" s="122">
        <v>0</v>
      </c>
      <c r="G46" s="54"/>
      <c r="H46" s="54">
        <f t="shared" si="1"/>
        <v>0</v>
      </c>
    </row>
    <row r="47" spans="1:8" ht="18" customHeight="1">
      <c r="A47" s="98" t="s">
        <v>1226</v>
      </c>
      <c r="B47" s="99" t="s">
        <v>1219</v>
      </c>
      <c r="C47" s="122">
        <v>0</v>
      </c>
      <c r="D47" s="20">
        <v>10000</v>
      </c>
      <c r="E47" s="20">
        <v>10000</v>
      </c>
      <c r="F47" s="122">
        <v>0</v>
      </c>
      <c r="G47" s="54"/>
      <c r="H47" s="54">
        <f t="shared" si="1"/>
        <v>0</v>
      </c>
    </row>
    <row r="48" spans="1:8" ht="18" customHeight="1">
      <c r="A48" s="98" t="s">
        <v>1227</v>
      </c>
      <c r="B48" s="99" t="s">
        <v>1220</v>
      </c>
      <c r="C48" s="122">
        <v>63803.25</v>
      </c>
      <c r="D48" s="20">
        <v>458350</v>
      </c>
      <c r="E48" s="20">
        <v>458350</v>
      </c>
      <c r="F48" s="122">
        <v>17229.89</v>
      </c>
      <c r="G48" s="54"/>
      <c r="H48" s="54">
        <f t="shared" si="1"/>
        <v>3.7591120322897345</v>
      </c>
    </row>
    <row r="49" spans="1:8" ht="18" customHeight="1">
      <c r="A49" s="98" t="s">
        <v>1188</v>
      </c>
      <c r="B49" s="99" t="s">
        <v>813</v>
      </c>
      <c r="C49" s="122">
        <v>2598514.07</v>
      </c>
      <c r="D49" s="20">
        <v>5000</v>
      </c>
      <c r="E49" s="20">
        <v>5000</v>
      </c>
      <c r="F49" s="122">
        <v>44808.05</v>
      </c>
      <c r="G49" s="54">
        <f>F49/C49*100</f>
        <v>1.7243720369772717</v>
      </c>
      <c r="H49" s="54">
        <f t="shared" si="1"/>
        <v>896.1610000000001</v>
      </c>
    </row>
    <row r="50" spans="1:8" ht="18" customHeight="1">
      <c r="A50" s="98" t="s">
        <v>1230</v>
      </c>
      <c r="B50" s="99" t="s">
        <v>1189</v>
      </c>
      <c r="C50" s="122">
        <v>0</v>
      </c>
      <c r="D50" s="20">
        <f>D51+D52</f>
        <v>4932500</v>
      </c>
      <c r="E50" s="20">
        <f>E51+E52</f>
        <v>4932500</v>
      </c>
      <c r="F50" s="122">
        <f>F51+F52</f>
        <v>508933.98</v>
      </c>
      <c r="G50" s="54" t="e">
        <f>F50/C50*100</f>
        <v>#DIV/0!</v>
      </c>
      <c r="H50" s="54">
        <f t="shared" si="1"/>
        <v>10.317972225038014</v>
      </c>
    </row>
    <row r="51" spans="1:8" ht="18" customHeight="1">
      <c r="A51" s="98" t="s">
        <v>1187</v>
      </c>
      <c r="B51" s="99" t="s">
        <v>1233</v>
      </c>
      <c r="C51" s="122">
        <v>0</v>
      </c>
      <c r="D51" s="20">
        <v>4932500</v>
      </c>
      <c r="E51" s="20">
        <v>4932500</v>
      </c>
      <c r="F51" s="122">
        <v>508933.98</v>
      </c>
      <c r="G51" s="54"/>
      <c r="H51" s="54">
        <f>F51/E51*100</f>
        <v>10.317972225038014</v>
      </c>
    </row>
    <row r="52" spans="1:8" ht="18" customHeight="1">
      <c r="A52" s="98" t="s">
        <v>1231</v>
      </c>
      <c r="B52" s="99" t="s">
        <v>1232</v>
      </c>
      <c r="C52" s="122">
        <v>0</v>
      </c>
      <c r="D52" s="20">
        <v>0</v>
      </c>
      <c r="E52" s="20">
        <v>0</v>
      </c>
      <c r="F52" s="122">
        <v>0</v>
      </c>
      <c r="G52" s="54"/>
      <c r="H52" s="54" t="e">
        <f>F52/E52*100</f>
        <v>#DIV/0!</v>
      </c>
    </row>
    <row r="53" spans="1:8" ht="30" customHeight="1">
      <c r="A53" s="200" t="s">
        <v>815</v>
      </c>
      <c r="B53" s="201"/>
      <c r="C53" s="120">
        <f>C33+C34+C38+C41+C45+C49+C50</f>
        <v>14677470.450000001</v>
      </c>
      <c r="D53" s="21">
        <f>D33+D34+D38+D41+D45+D49+D50</f>
        <v>61625870</v>
      </c>
      <c r="E53" s="21">
        <f>E33+E34+E38+E41+E45+E49+E50</f>
        <v>61625870</v>
      </c>
      <c r="F53" s="120">
        <f>F33+F34+F38+F41+F45+F49+F50</f>
        <v>17082822.41</v>
      </c>
      <c r="G53" s="56">
        <f>F53/C53*100</f>
        <v>116.38805520470319</v>
      </c>
      <c r="H53" s="56">
        <f t="shared" si="1"/>
        <v>27.720212972246884</v>
      </c>
    </row>
    <row r="54" ht="99" customHeight="1"/>
    <row r="55" ht="54" customHeight="1"/>
    <row r="56" ht="72.75" customHeight="1"/>
    <row r="57" ht="95.25" customHeight="1"/>
    <row r="58" ht="25.5" customHeight="1"/>
  </sheetData>
  <sheetProtection/>
  <mergeCells count="4">
    <mergeCell ref="G2:H2"/>
    <mergeCell ref="A27:B27"/>
    <mergeCell ref="G30:H30"/>
    <mergeCell ref="A53:B53"/>
  </mergeCells>
  <printOptions/>
  <pageMargins left="0.7480314960629921" right="0.3937007874015748" top="0.9448818897637796" bottom="0.5905511811023623" header="0.5118110236220472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="140" zoomScaleNormal="140" workbookViewId="0" topLeftCell="A1">
      <selection activeCell="F30" sqref="F30"/>
    </sheetView>
  </sheetViews>
  <sheetFormatPr defaultColWidth="9.140625" defaultRowHeight="12.75"/>
  <cols>
    <col min="1" max="1" width="6.8515625" style="2" customWidth="1"/>
    <col min="2" max="2" width="36.28125" style="2" customWidth="1"/>
    <col min="3" max="3" width="10.00390625" style="149" customWidth="1"/>
    <col min="4" max="5" width="8.57421875" style="2" customWidth="1"/>
    <col min="6" max="6" width="10.421875" style="2" customWidth="1"/>
    <col min="7" max="7" width="6.00390625" style="50" customWidth="1"/>
    <col min="8" max="8" width="5.421875" style="50" customWidth="1"/>
    <col min="9" max="16384" width="9.140625" style="2" customWidth="1"/>
  </cols>
  <sheetData>
    <row r="1" spans="1:2" ht="22.5" customHeight="1">
      <c r="A1" s="103" t="s">
        <v>900</v>
      </c>
      <c r="B1" s="12"/>
    </row>
    <row r="2" spans="3:8" ht="9.75" customHeight="1">
      <c r="C2" s="152"/>
      <c r="D2" s="8"/>
      <c r="E2" s="8"/>
      <c r="F2" s="8"/>
      <c r="G2" s="175" t="s">
        <v>172</v>
      </c>
      <c r="H2" s="175"/>
    </row>
    <row r="3" spans="1:8" ht="26.25" customHeight="1">
      <c r="A3" s="92" t="s">
        <v>901</v>
      </c>
      <c r="B3" s="92" t="s">
        <v>803</v>
      </c>
      <c r="C3" s="153" t="s">
        <v>1318</v>
      </c>
      <c r="D3" s="48" t="s">
        <v>1361</v>
      </c>
      <c r="E3" s="48" t="s">
        <v>1362</v>
      </c>
      <c r="F3" s="48" t="s">
        <v>1374</v>
      </c>
      <c r="G3" s="55" t="s">
        <v>800</v>
      </c>
      <c r="H3" s="55" t="s">
        <v>801</v>
      </c>
    </row>
    <row r="4" spans="1:8" s="50" customFormat="1" ht="9.75" customHeight="1">
      <c r="A4" s="97">
        <v>1</v>
      </c>
      <c r="B4" s="97">
        <v>2</v>
      </c>
      <c r="C4" s="154">
        <v>3</v>
      </c>
      <c r="D4" s="55">
        <v>4</v>
      </c>
      <c r="E4" s="55">
        <v>5</v>
      </c>
      <c r="F4" s="55">
        <v>6</v>
      </c>
      <c r="G4" s="55">
        <v>7</v>
      </c>
      <c r="H4" s="55">
        <v>8</v>
      </c>
    </row>
    <row r="5" spans="1:8" ht="18" customHeight="1">
      <c r="A5" s="100" t="s">
        <v>816</v>
      </c>
      <c r="B5" s="101" t="s">
        <v>817</v>
      </c>
      <c r="C5" s="124">
        <f>SUM(C6:C8)</f>
        <v>6008980.12</v>
      </c>
      <c r="D5" s="93">
        <f>SUM(D6:D8)</f>
        <v>12876500</v>
      </c>
      <c r="E5" s="93">
        <f>SUM(E6:E8)</f>
        <v>12876500</v>
      </c>
      <c r="F5" s="124">
        <f>SUM(F6:F8)</f>
        <v>5867155.33</v>
      </c>
      <c r="G5" s="54">
        <f>F5/C5*100</f>
        <v>97.63978600082305</v>
      </c>
      <c r="H5" s="54">
        <f>F5/E5*100</f>
        <v>45.56482996155788</v>
      </c>
    </row>
    <row r="6" spans="1:8" ht="18" customHeight="1">
      <c r="A6" s="98" t="s">
        <v>818</v>
      </c>
      <c r="B6" s="99" t="s">
        <v>819</v>
      </c>
      <c r="C6" s="122">
        <v>5221603.01</v>
      </c>
      <c r="D6" s="20">
        <v>8047500</v>
      </c>
      <c r="E6" s="20">
        <v>8047500</v>
      </c>
      <c r="F6" s="122">
        <v>3607705.37</v>
      </c>
      <c r="G6" s="54">
        <f>F6/C6*100</f>
        <v>69.09191225550485</v>
      </c>
      <c r="H6" s="54">
        <f>F6/E6*100</f>
        <v>44.83013817955887</v>
      </c>
    </row>
    <row r="7" spans="1:8" ht="18" customHeight="1">
      <c r="A7" s="98" t="s">
        <v>820</v>
      </c>
      <c r="B7" s="99" t="s">
        <v>821</v>
      </c>
      <c r="C7" s="122">
        <v>760127.49</v>
      </c>
      <c r="D7" s="20">
        <v>4554000</v>
      </c>
      <c r="E7" s="20">
        <v>4554000</v>
      </c>
      <c r="F7" s="122">
        <v>2212607.66</v>
      </c>
      <c r="G7" s="54">
        <f>F7/C7*100</f>
        <v>291.08375754177763</v>
      </c>
      <c r="H7" s="54">
        <f>F7/E7*100</f>
        <v>48.58602678963549</v>
      </c>
    </row>
    <row r="8" spans="1:8" ht="18" customHeight="1">
      <c r="A8" s="98" t="s">
        <v>822</v>
      </c>
      <c r="B8" s="99" t="s">
        <v>823</v>
      </c>
      <c r="C8" s="122">
        <v>27249.62</v>
      </c>
      <c r="D8" s="20">
        <v>275000</v>
      </c>
      <c r="E8" s="20">
        <v>275000</v>
      </c>
      <c r="F8" s="122">
        <v>46842.3</v>
      </c>
      <c r="G8" s="54">
        <f>F8/C8*100</f>
        <v>171.90074577186766</v>
      </c>
      <c r="H8" s="54">
        <f>F8/E8*100</f>
        <v>17.03356363636364</v>
      </c>
    </row>
    <row r="9" spans="1:8" ht="18" customHeight="1">
      <c r="A9" s="100" t="s">
        <v>824</v>
      </c>
      <c r="B9" s="101" t="s">
        <v>825</v>
      </c>
      <c r="C9" s="124">
        <f>SUM(C10:C12)</f>
        <v>841906.71</v>
      </c>
      <c r="D9" s="93">
        <f>SUM(D10:D12)</f>
        <v>2019000</v>
      </c>
      <c r="E9" s="93">
        <f>SUM(E10:E12)</f>
        <v>2019000</v>
      </c>
      <c r="F9" s="124">
        <f>SUM(F10:F12)</f>
        <v>782637.04</v>
      </c>
      <c r="G9" s="54">
        <f aca="true" t="shared" si="0" ref="G9:G19">F9/C9*100</f>
        <v>92.96006679884997</v>
      </c>
      <c r="H9" s="54">
        <f aca="true" t="shared" si="1" ref="H9:H19">F9/E9*100</f>
        <v>38.763597820703325</v>
      </c>
    </row>
    <row r="10" spans="1:8" ht="18" customHeight="1">
      <c r="A10" s="98" t="s">
        <v>826</v>
      </c>
      <c r="B10" s="99" t="s">
        <v>827</v>
      </c>
      <c r="C10" s="122">
        <v>0</v>
      </c>
      <c r="D10" s="20">
        <v>0</v>
      </c>
      <c r="E10" s="20">
        <v>0</v>
      </c>
      <c r="F10" s="122">
        <v>0</v>
      </c>
      <c r="G10" s="54" t="e">
        <f t="shared" si="0"/>
        <v>#DIV/0!</v>
      </c>
      <c r="H10" s="54" t="e">
        <f t="shared" si="1"/>
        <v>#DIV/0!</v>
      </c>
    </row>
    <row r="11" spans="1:8" ht="18" customHeight="1">
      <c r="A11" s="98" t="s">
        <v>828</v>
      </c>
      <c r="B11" s="99" t="s">
        <v>829</v>
      </c>
      <c r="C11" s="122">
        <v>825906.71</v>
      </c>
      <c r="D11" s="20">
        <v>1815000</v>
      </c>
      <c r="E11" s="20">
        <v>1815000</v>
      </c>
      <c r="F11" s="122">
        <v>752637.04</v>
      </c>
      <c r="G11" s="54">
        <f t="shared" si="0"/>
        <v>91.12857794798641</v>
      </c>
      <c r="H11" s="54">
        <f t="shared" si="1"/>
        <v>41.46760550964188</v>
      </c>
    </row>
    <row r="12" spans="1:8" ht="18" customHeight="1">
      <c r="A12" s="98" t="s">
        <v>830</v>
      </c>
      <c r="B12" s="99" t="s">
        <v>831</v>
      </c>
      <c r="C12" s="122">
        <v>16000</v>
      </c>
      <c r="D12" s="20">
        <v>204000</v>
      </c>
      <c r="E12" s="20">
        <v>204000</v>
      </c>
      <c r="F12" s="122">
        <v>30000</v>
      </c>
      <c r="G12" s="54">
        <f t="shared" si="0"/>
        <v>187.5</v>
      </c>
      <c r="H12" s="54">
        <f t="shared" si="1"/>
        <v>14.705882352941178</v>
      </c>
    </row>
    <row r="13" spans="1:8" ht="18" customHeight="1">
      <c r="A13" s="100" t="s">
        <v>832</v>
      </c>
      <c r="B13" s="101" t="s">
        <v>833</v>
      </c>
      <c r="C13" s="124">
        <f>SUM(C14:C16)</f>
        <v>576550.94</v>
      </c>
      <c r="D13" s="93">
        <f>SUM(D14:D16)</f>
        <v>5920000</v>
      </c>
      <c r="E13" s="93">
        <f>SUM(E14:E16)</f>
        <v>5920000</v>
      </c>
      <c r="F13" s="124">
        <f>SUM(F14:F16)</f>
        <v>454641.77</v>
      </c>
      <c r="G13" s="54">
        <f t="shared" si="0"/>
        <v>78.85543816822154</v>
      </c>
      <c r="H13" s="54">
        <f t="shared" si="1"/>
        <v>7.6797596283783784</v>
      </c>
    </row>
    <row r="14" spans="1:8" ht="18" customHeight="1">
      <c r="A14" s="98" t="s">
        <v>884</v>
      </c>
      <c r="B14" s="99" t="s">
        <v>885</v>
      </c>
      <c r="C14" s="122">
        <v>0</v>
      </c>
      <c r="D14" s="20">
        <v>200000</v>
      </c>
      <c r="E14" s="20">
        <v>200000</v>
      </c>
      <c r="F14" s="122">
        <v>0</v>
      </c>
      <c r="G14" s="54" t="e">
        <f t="shared" si="0"/>
        <v>#DIV/0!</v>
      </c>
      <c r="H14" s="54">
        <f t="shared" si="1"/>
        <v>0</v>
      </c>
    </row>
    <row r="15" spans="1:8" ht="18" customHeight="1">
      <c r="A15" s="98" t="s">
        <v>834</v>
      </c>
      <c r="B15" s="99" t="s">
        <v>835</v>
      </c>
      <c r="C15" s="122">
        <v>576550.94</v>
      </c>
      <c r="D15" s="20">
        <v>5500000</v>
      </c>
      <c r="E15" s="20">
        <v>5500000</v>
      </c>
      <c r="F15" s="122">
        <v>454641.77</v>
      </c>
      <c r="G15" s="54">
        <f>F15/C15*100</f>
        <v>78.85543816822154</v>
      </c>
      <c r="H15" s="54">
        <f>F15/E15*100</f>
        <v>8.266214000000002</v>
      </c>
    </row>
    <row r="16" spans="1:8" ht="18" customHeight="1">
      <c r="A16" s="98" t="s">
        <v>836</v>
      </c>
      <c r="B16" s="99" t="s">
        <v>837</v>
      </c>
      <c r="C16" s="122">
        <v>0</v>
      </c>
      <c r="D16" s="20">
        <v>220000</v>
      </c>
      <c r="E16" s="20">
        <v>220000</v>
      </c>
      <c r="F16" s="122">
        <v>0</v>
      </c>
      <c r="G16" s="54" t="e">
        <f t="shared" si="0"/>
        <v>#DIV/0!</v>
      </c>
      <c r="H16" s="54">
        <f t="shared" si="1"/>
        <v>0</v>
      </c>
    </row>
    <row r="17" spans="1:8" ht="18" customHeight="1">
      <c r="A17" s="100" t="s">
        <v>838</v>
      </c>
      <c r="B17" s="101" t="s">
        <v>839</v>
      </c>
      <c r="C17" s="124">
        <f>SUM(C18:C19)</f>
        <v>582431</v>
      </c>
      <c r="D17" s="93">
        <f>SUM(D18:D19)</f>
        <v>7035000</v>
      </c>
      <c r="E17" s="93">
        <f>SUM(E18:E19)</f>
        <v>7035000</v>
      </c>
      <c r="F17" s="124">
        <f>SUM(F18:F19)</f>
        <v>132243.75</v>
      </c>
      <c r="G17" s="54">
        <f t="shared" si="0"/>
        <v>22.705479275656685</v>
      </c>
      <c r="H17" s="54">
        <f t="shared" si="1"/>
        <v>1.8797974413646057</v>
      </c>
    </row>
    <row r="18" spans="1:8" ht="18" customHeight="1">
      <c r="A18" s="98" t="s">
        <v>840</v>
      </c>
      <c r="B18" s="99" t="s">
        <v>841</v>
      </c>
      <c r="C18" s="122">
        <v>383987.25</v>
      </c>
      <c r="D18" s="20">
        <v>5005000</v>
      </c>
      <c r="E18" s="20">
        <v>5005000</v>
      </c>
      <c r="F18" s="122">
        <v>111150</v>
      </c>
      <c r="G18" s="54">
        <f>F18/C18*100</f>
        <v>28.946273606740846</v>
      </c>
      <c r="H18" s="54">
        <f t="shared" si="1"/>
        <v>2.220779220779221</v>
      </c>
    </row>
    <row r="19" spans="1:8" ht="18" customHeight="1">
      <c r="A19" s="98" t="s">
        <v>842</v>
      </c>
      <c r="B19" s="99" t="s">
        <v>843</v>
      </c>
      <c r="C19" s="122">
        <v>198443.75</v>
      </c>
      <c r="D19" s="20">
        <v>2030000</v>
      </c>
      <c r="E19" s="20">
        <v>2030000</v>
      </c>
      <c r="F19" s="122">
        <v>21093.75</v>
      </c>
      <c r="G19" s="54">
        <f t="shared" si="0"/>
        <v>10.62958646971749</v>
      </c>
      <c r="H19" s="54">
        <f t="shared" si="1"/>
        <v>1.0391009852216748</v>
      </c>
    </row>
    <row r="20" spans="1:8" ht="18" customHeight="1">
      <c r="A20" s="100" t="s">
        <v>844</v>
      </c>
      <c r="B20" s="101" t="s">
        <v>845</v>
      </c>
      <c r="C20" s="124">
        <f>SUM(C21:C24)</f>
        <v>2418465.06</v>
      </c>
      <c r="D20" s="93">
        <f>SUM(D21:D24)</f>
        <v>17496000</v>
      </c>
      <c r="E20" s="93">
        <f>SUM(E21:E24)</f>
        <v>17496000</v>
      </c>
      <c r="F20" s="124">
        <f>SUM(F21:F24)</f>
        <v>4381887.38</v>
      </c>
      <c r="G20" s="54">
        <f>F20/C20*100</f>
        <v>181.18464692642695</v>
      </c>
      <c r="H20" s="54">
        <f>F20/E20*100</f>
        <v>25.045081047096478</v>
      </c>
    </row>
    <row r="21" spans="1:8" ht="18" customHeight="1">
      <c r="A21" s="98" t="s">
        <v>846</v>
      </c>
      <c r="B21" s="99" t="s">
        <v>847</v>
      </c>
      <c r="C21" s="122">
        <v>311870</v>
      </c>
      <c r="D21" s="20">
        <v>1450000</v>
      </c>
      <c r="E21" s="20">
        <v>1450000</v>
      </c>
      <c r="F21" s="122">
        <v>67000</v>
      </c>
      <c r="G21" s="54">
        <f aca="true" t="shared" si="2" ref="G21:G28">F21/C21*100</f>
        <v>21.483310353673005</v>
      </c>
      <c r="H21" s="54">
        <f aca="true" t="shared" si="3" ref="H21:H28">F21/E21*100</f>
        <v>4.620689655172414</v>
      </c>
    </row>
    <row r="22" spans="1:8" ht="18" customHeight="1">
      <c r="A22" s="98" t="s">
        <v>848</v>
      </c>
      <c r="B22" s="99" t="s">
        <v>849</v>
      </c>
      <c r="C22" s="122">
        <v>0</v>
      </c>
      <c r="D22" s="20">
        <v>0</v>
      </c>
      <c r="E22" s="20">
        <v>0</v>
      </c>
      <c r="F22" s="122">
        <v>0</v>
      </c>
      <c r="G22" s="54" t="e">
        <f>F22/C22*100</f>
        <v>#DIV/0!</v>
      </c>
      <c r="H22" s="54" t="e">
        <f>F22/E22*100</f>
        <v>#DIV/0!</v>
      </c>
    </row>
    <row r="23" spans="1:8" ht="18" customHeight="1">
      <c r="A23" s="98" t="s">
        <v>850</v>
      </c>
      <c r="B23" s="99" t="s">
        <v>851</v>
      </c>
      <c r="C23" s="122">
        <v>540025.7</v>
      </c>
      <c r="D23" s="20">
        <v>2100000</v>
      </c>
      <c r="E23" s="20">
        <v>2100000</v>
      </c>
      <c r="F23" s="122">
        <v>1613571.51</v>
      </c>
      <c r="G23" s="54">
        <f>F23/C23*100</f>
        <v>298.7953184450296</v>
      </c>
      <c r="H23" s="54">
        <f>F23/E23*100</f>
        <v>76.83673857142857</v>
      </c>
    </row>
    <row r="24" spans="1:8" ht="18" customHeight="1">
      <c r="A24" s="98" t="s">
        <v>852</v>
      </c>
      <c r="B24" s="99" t="s">
        <v>853</v>
      </c>
      <c r="C24" s="122">
        <v>1566569.36</v>
      </c>
      <c r="D24" s="20">
        <v>13946000</v>
      </c>
      <c r="E24" s="20">
        <v>13946000</v>
      </c>
      <c r="F24" s="122">
        <v>2701315.87</v>
      </c>
      <c r="G24" s="54">
        <f t="shared" si="2"/>
        <v>172.4351272898635</v>
      </c>
      <c r="H24" s="54">
        <f t="shared" si="3"/>
        <v>19.36982554137387</v>
      </c>
    </row>
    <row r="25" spans="1:8" ht="18" customHeight="1">
      <c r="A25" s="100" t="s">
        <v>854</v>
      </c>
      <c r="B25" s="101" t="s">
        <v>855</v>
      </c>
      <c r="C25" s="124">
        <f>SUM(C26:C26)</f>
        <v>290000</v>
      </c>
      <c r="D25" s="93">
        <f>SUM(D26:D26)</f>
        <v>760000</v>
      </c>
      <c r="E25" s="93">
        <f>SUM(E26:E26)</f>
        <v>760000</v>
      </c>
      <c r="F25" s="124">
        <f>SUM(F26:F26)</f>
        <v>293000</v>
      </c>
      <c r="G25" s="54">
        <f t="shared" si="2"/>
        <v>101.03448275862068</v>
      </c>
      <c r="H25" s="54">
        <f t="shared" si="3"/>
        <v>38.55263157894736</v>
      </c>
    </row>
    <row r="26" spans="1:8" ht="18" customHeight="1">
      <c r="A26" s="98" t="s">
        <v>856</v>
      </c>
      <c r="B26" s="99" t="s">
        <v>857</v>
      </c>
      <c r="C26" s="122">
        <v>290000</v>
      </c>
      <c r="D26" s="20">
        <v>760000</v>
      </c>
      <c r="E26" s="20">
        <v>760000</v>
      </c>
      <c r="F26" s="122">
        <v>293000</v>
      </c>
      <c r="G26" s="54">
        <f t="shared" si="2"/>
        <v>101.03448275862068</v>
      </c>
      <c r="H26" s="54">
        <f t="shared" si="3"/>
        <v>38.55263157894736</v>
      </c>
    </row>
    <row r="27" spans="1:8" ht="18" customHeight="1">
      <c r="A27" s="100" t="s">
        <v>858</v>
      </c>
      <c r="B27" s="101" t="s">
        <v>859</v>
      </c>
      <c r="C27" s="124">
        <f>SUM(C28:C30)</f>
        <v>1712432.7</v>
      </c>
      <c r="D27" s="93">
        <f>SUM(D28:D30)</f>
        <v>7705770</v>
      </c>
      <c r="E27" s="93">
        <f>SUM(E28:E30)</f>
        <v>7705770</v>
      </c>
      <c r="F27" s="124">
        <f>SUM(F28:F30)</f>
        <v>1849728.9499999997</v>
      </c>
      <c r="G27" s="54">
        <f t="shared" si="2"/>
        <v>108.0176143564649</v>
      </c>
      <c r="H27" s="54">
        <f t="shared" si="3"/>
        <v>24.0044661338192</v>
      </c>
    </row>
    <row r="28" spans="1:8" ht="18" customHeight="1">
      <c r="A28" s="98" t="s">
        <v>882</v>
      </c>
      <c r="B28" s="99" t="s">
        <v>883</v>
      </c>
      <c r="C28" s="122">
        <v>488148.32</v>
      </c>
      <c r="D28" s="20">
        <v>2235000</v>
      </c>
      <c r="E28" s="20">
        <v>2235000</v>
      </c>
      <c r="F28" s="122">
        <v>701906.82</v>
      </c>
      <c r="G28" s="54">
        <f t="shared" si="2"/>
        <v>143.78966212564245</v>
      </c>
      <c r="H28" s="54">
        <f t="shared" si="3"/>
        <v>31.40522684563758</v>
      </c>
    </row>
    <row r="29" spans="1:8" ht="18" customHeight="1">
      <c r="A29" s="98" t="s">
        <v>860</v>
      </c>
      <c r="B29" s="99" t="s">
        <v>861</v>
      </c>
      <c r="C29" s="122">
        <v>1144284.38</v>
      </c>
      <c r="D29" s="20">
        <v>5350770</v>
      </c>
      <c r="E29" s="20">
        <v>5350770</v>
      </c>
      <c r="F29" s="122">
        <v>1099384.63</v>
      </c>
      <c r="G29" s="54">
        <f aca="true" t="shared" si="4" ref="G29:G35">F29/C29*100</f>
        <v>96.07617207883236</v>
      </c>
      <c r="H29" s="54">
        <f aca="true" t="shared" si="5" ref="H29:H35">F29/E29*100</f>
        <v>20.5462882912179</v>
      </c>
    </row>
    <row r="30" spans="1:8" ht="18" customHeight="1">
      <c r="A30" s="98" t="s">
        <v>862</v>
      </c>
      <c r="B30" s="99" t="s">
        <v>863</v>
      </c>
      <c r="C30" s="122">
        <v>80000</v>
      </c>
      <c r="D30" s="20">
        <v>120000</v>
      </c>
      <c r="E30" s="20">
        <v>120000</v>
      </c>
      <c r="F30" s="122">
        <v>48437.5</v>
      </c>
      <c r="G30" s="54">
        <f t="shared" si="4"/>
        <v>60.546875</v>
      </c>
      <c r="H30" s="54">
        <f t="shared" si="5"/>
        <v>40.36458333333333</v>
      </c>
    </row>
    <row r="31" spans="1:8" ht="18" customHeight="1">
      <c r="A31" s="100" t="s">
        <v>864</v>
      </c>
      <c r="B31" s="101" t="s">
        <v>865</v>
      </c>
      <c r="C31" s="124">
        <f>SUM(C32:C34)</f>
        <v>1940685.28</v>
      </c>
      <c r="D31" s="93">
        <f>SUM(D32:D34)</f>
        <v>6569600</v>
      </c>
      <c r="E31" s="93">
        <f>SUM(E32:E34)</f>
        <v>6569600</v>
      </c>
      <c r="F31" s="124">
        <f>SUM(F32:F34)</f>
        <v>2840898.39</v>
      </c>
      <c r="G31" s="54">
        <f>F31/C31*100</f>
        <v>146.38635224769675</v>
      </c>
      <c r="H31" s="54">
        <f>F31/E31*100</f>
        <v>43.243095317827574</v>
      </c>
    </row>
    <row r="32" spans="1:8" ht="18" customHeight="1">
      <c r="A32" s="98" t="s">
        <v>866</v>
      </c>
      <c r="B32" s="99" t="s">
        <v>867</v>
      </c>
      <c r="C32" s="122">
        <v>1940685.28</v>
      </c>
      <c r="D32" s="20">
        <v>6479600</v>
      </c>
      <c r="E32" s="20">
        <v>6479600</v>
      </c>
      <c r="F32" s="122">
        <v>2810898.39</v>
      </c>
      <c r="G32" s="54">
        <f>F32/C32*100</f>
        <v>144.84050654519316</v>
      </c>
      <c r="H32" s="54">
        <f>F32/E32*100</f>
        <v>43.38073939749367</v>
      </c>
    </row>
    <row r="33" spans="1:8" ht="18" customHeight="1">
      <c r="A33" s="98" t="s">
        <v>868</v>
      </c>
      <c r="B33" s="99" t="s">
        <v>869</v>
      </c>
      <c r="C33" s="122">
        <v>0</v>
      </c>
      <c r="D33" s="20">
        <v>90000</v>
      </c>
      <c r="E33" s="20">
        <v>90000</v>
      </c>
      <c r="F33" s="122">
        <v>30000</v>
      </c>
      <c r="G33" s="54" t="e">
        <f>F33/C33*100</f>
        <v>#DIV/0!</v>
      </c>
      <c r="H33" s="54">
        <f>F33/E33*100</f>
        <v>33.33333333333333</v>
      </c>
    </row>
    <row r="34" spans="1:8" ht="18" customHeight="1">
      <c r="A34" s="98" t="s">
        <v>930</v>
      </c>
      <c r="B34" s="99" t="s">
        <v>931</v>
      </c>
      <c r="C34" s="122">
        <v>0</v>
      </c>
      <c r="D34" s="20">
        <v>0</v>
      </c>
      <c r="E34" s="20">
        <v>0</v>
      </c>
      <c r="F34" s="122">
        <v>0</v>
      </c>
      <c r="G34" s="54" t="e">
        <f>F34/C34*100</f>
        <v>#DIV/0!</v>
      </c>
      <c r="H34" s="54" t="e">
        <f>F34/E34*100</f>
        <v>#DIV/0!</v>
      </c>
    </row>
    <row r="35" spans="1:8" ht="18" customHeight="1">
      <c r="A35" s="100" t="s">
        <v>870</v>
      </c>
      <c r="B35" s="101" t="s">
        <v>871</v>
      </c>
      <c r="C35" s="124">
        <f>SUM(C36:C41)</f>
        <v>306018.64</v>
      </c>
      <c r="D35" s="93">
        <f>SUM(D36:D41)</f>
        <v>1244000</v>
      </c>
      <c r="E35" s="93">
        <f>SUM(E36:E41)</f>
        <v>1239000</v>
      </c>
      <c r="F35" s="124">
        <f>SUM(F36:F41)</f>
        <v>480629.80000000005</v>
      </c>
      <c r="G35" s="54">
        <f t="shared" si="4"/>
        <v>157.05899483770008</v>
      </c>
      <c r="H35" s="54">
        <f t="shared" si="5"/>
        <v>38.791751412429385</v>
      </c>
    </row>
    <row r="36" spans="1:8" ht="18" customHeight="1">
      <c r="A36" s="98" t="s">
        <v>872</v>
      </c>
      <c r="B36" s="99" t="s">
        <v>873</v>
      </c>
      <c r="C36" s="122">
        <v>0</v>
      </c>
      <c r="D36" s="20">
        <v>100000</v>
      </c>
      <c r="E36" s="20">
        <v>100000</v>
      </c>
      <c r="F36" s="122">
        <v>20000</v>
      </c>
      <c r="G36" s="54" t="e">
        <f aca="true" t="shared" si="6" ref="G36:G41">F36/C36*100</f>
        <v>#DIV/0!</v>
      </c>
      <c r="H36" s="54">
        <f aca="true" t="shared" si="7" ref="H36:H41">F36/E36*100</f>
        <v>20</v>
      </c>
    </row>
    <row r="37" spans="1:8" ht="18" customHeight="1">
      <c r="A37" s="98" t="s">
        <v>886</v>
      </c>
      <c r="B37" s="99" t="s">
        <v>887</v>
      </c>
      <c r="C37" s="122">
        <v>0</v>
      </c>
      <c r="D37" s="20">
        <v>0</v>
      </c>
      <c r="E37" s="20">
        <v>0</v>
      </c>
      <c r="F37" s="122">
        <v>0</v>
      </c>
      <c r="G37" s="54" t="e">
        <f t="shared" si="6"/>
        <v>#DIV/0!</v>
      </c>
      <c r="H37" s="54" t="e">
        <f t="shared" si="7"/>
        <v>#DIV/0!</v>
      </c>
    </row>
    <row r="38" spans="1:8" ht="18" customHeight="1">
      <c r="A38" s="98" t="s">
        <v>874</v>
      </c>
      <c r="B38" s="99" t="s">
        <v>875</v>
      </c>
      <c r="C38" s="122">
        <v>110400</v>
      </c>
      <c r="D38" s="20">
        <v>240000</v>
      </c>
      <c r="E38" s="20">
        <v>240000</v>
      </c>
      <c r="F38" s="122">
        <v>140800</v>
      </c>
      <c r="G38" s="54">
        <f t="shared" si="6"/>
        <v>127.53623188405795</v>
      </c>
      <c r="H38" s="54">
        <f t="shared" si="7"/>
        <v>58.666666666666664</v>
      </c>
    </row>
    <row r="39" spans="1:8" ht="18" customHeight="1">
      <c r="A39" s="98" t="s">
        <v>876</v>
      </c>
      <c r="B39" s="99" t="s">
        <v>877</v>
      </c>
      <c r="C39" s="122">
        <v>0</v>
      </c>
      <c r="D39" s="20">
        <v>9000</v>
      </c>
      <c r="E39" s="20">
        <v>9000</v>
      </c>
      <c r="F39" s="122">
        <v>0</v>
      </c>
      <c r="G39" s="54" t="e">
        <f t="shared" si="6"/>
        <v>#DIV/0!</v>
      </c>
      <c r="H39" s="54">
        <f t="shared" si="7"/>
        <v>0</v>
      </c>
    </row>
    <row r="40" spans="1:8" ht="18" customHeight="1">
      <c r="A40" s="98" t="s">
        <v>878</v>
      </c>
      <c r="B40" s="99" t="s">
        <v>879</v>
      </c>
      <c r="C40" s="122">
        <v>117772.46</v>
      </c>
      <c r="D40" s="20">
        <v>640000</v>
      </c>
      <c r="E40" s="20">
        <v>640000</v>
      </c>
      <c r="F40" s="122">
        <v>222900.02</v>
      </c>
      <c r="G40" s="54">
        <f t="shared" si="6"/>
        <v>189.2632793778783</v>
      </c>
      <c r="H40" s="54">
        <f t="shared" si="7"/>
        <v>34.828128125</v>
      </c>
    </row>
    <row r="41" spans="1:8" ht="18" customHeight="1">
      <c r="A41" s="98" t="s">
        <v>880</v>
      </c>
      <c r="B41" s="99" t="s">
        <v>881</v>
      </c>
      <c r="C41" s="122">
        <v>77846.18</v>
      </c>
      <c r="D41" s="20">
        <v>255000</v>
      </c>
      <c r="E41" s="20">
        <v>250000</v>
      </c>
      <c r="F41" s="122">
        <v>96929.78</v>
      </c>
      <c r="G41" s="54">
        <f t="shared" si="6"/>
        <v>124.51449769275771</v>
      </c>
      <c r="H41" s="54">
        <f t="shared" si="7"/>
        <v>38.771912</v>
      </c>
    </row>
    <row r="42" spans="1:8" ht="30" customHeight="1">
      <c r="A42" s="200" t="s">
        <v>815</v>
      </c>
      <c r="B42" s="201"/>
      <c r="C42" s="120">
        <f>C5+C9+C13+C17+C20+C25+C27+C31+C35</f>
        <v>14677470.45</v>
      </c>
      <c r="D42" s="21">
        <f>D5+D9+D13+D17+D20+D25+D27+D31+D35</f>
        <v>61625870</v>
      </c>
      <c r="E42" s="21">
        <f>E5+E9+E13+E17+E20+E25+E27+E31+E35</f>
        <v>61620870</v>
      </c>
      <c r="F42" s="120">
        <f>F5+F9+F13+F17+F20+F25+F27+F31+F35</f>
        <v>17082822.41</v>
      </c>
      <c r="G42" s="56">
        <f>F42/C42*100</f>
        <v>116.3880552047032</v>
      </c>
      <c r="H42" s="56">
        <f>F42/E42*100</f>
        <v>27.722462227488837</v>
      </c>
    </row>
    <row r="43" ht="99" customHeight="1"/>
    <row r="44" ht="54" customHeight="1"/>
    <row r="45" ht="72.75" customHeight="1"/>
    <row r="46" ht="95.25" customHeight="1"/>
    <row r="47" ht="25.5" customHeight="1"/>
  </sheetData>
  <sheetProtection/>
  <mergeCells count="2">
    <mergeCell ref="G2:H2"/>
    <mergeCell ref="A42:B42"/>
  </mergeCells>
  <printOptions/>
  <pageMargins left="0.7480314960629921" right="0.3937007874015748" top="0.7480314960629921" bottom="0.5905511811023623" header="0.5118110236220472" footer="0.31496062992125984"/>
  <pageSetup horizontalDpi="180" verticalDpi="180" orientation="portrait" paperSize="9" r:id="rId1"/>
  <headerFooter alignWithMargins="0">
    <oddFooter>&amp;C&amp;"Arial,Kurziv"&amp;7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="140" zoomScaleNormal="140" workbookViewId="0" topLeftCell="A1">
      <selection activeCell="F25" sqref="F25"/>
    </sheetView>
  </sheetViews>
  <sheetFormatPr defaultColWidth="9.140625" defaultRowHeight="12.75"/>
  <cols>
    <col min="1" max="1" width="9.00390625" style="2" customWidth="1"/>
    <col min="2" max="2" width="52.57421875" style="2" customWidth="1"/>
    <col min="3" max="3" width="10.7109375" style="149" customWidth="1"/>
    <col min="4" max="5" width="10.7109375" style="2" customWidth="1"/>
    <col min="6" max="6" width="12.00390625" style="2" customWidth="1"/>
    <col min="7" max="8" width="6.7109375" style="50" customWidth="1"/>
    <col min="9" max="16384" width="9.140625" style="2" customWidth="1"/>
  </cols>
  <sheetData>
    <row r="1" spans="1:2" ht="37.5" customHeight="1">
      <c r="A1" s="106" t="s">
        <v>902</v>
      </c>
      <c r="B1" s="12"/>
    </row>
    <row r="2" spans="3:8" ht="57.75" customHeight="1">
      <c r="C2" s="152"/>
      <c r="D2" s="8"/>
      <c r="E2" s="8"/>
      <c r="F2" s="8"/>
      <c r="G2" s="175" t="s">
        <v>172</v>
      </c>
      <c r="H2" s="175"/>
    </row>
    <row r="3" spans="1:8" ht="27" customHeight="1">
      <c r="A3" s="92" t="s">
        <v>797</v>
      </c>
      <c r="B3" s="92" t="s">
        <v>889</v>
      </c>
      <c r="C3" s="153" t="s">
        <v>1318</v>
      </c>
      <c r="D3" s="48" t="s">
        <v>1361</v>
      </c>
      <c r="E3" s="48" t="s">
        <v>1362</v>
      </c>
      <c r="F3" s="48" t="s">
        <v>1374</v>
      </c>
      <c r="G3" s="55" t="s">
        <v>800</v>
      </c>
      <c r="H3" s="55" t="s">
        <v>801</v>
      </c>
    </row>
    <row r="4" spans="1:8" ht="11.25" customHeight="1">
      <c r="A4" s="97">
        <v>1</v>
      </c>
      <c r="B4" s="97">
        <v>2</v>
      </c>
      <c r="C4" s="154">
        <v>3</v>
      </c>
      <c r="D4" s="55">
        <v>4</v>
      </c>
      <c r="E4" s="55">
        <v>5</v>
      </c>
      <c r="F4" s="55">
        <v>6</v>
      </c>
      <c r="G4" s="55">
        <v>7</v>
      </c>
      <c r="H4" s="55">
        <v>8</v>
      </c>
    </row>
    <row r="5" spans="1:8" ht="24.75" customHeight="1">
      <c r="A5" s="107" t="s">
        <v>552</v>
      </c>
      <c r="B5" s="108" t="s">
        <v>747</v>
      </c>
      <c r="C5" s="109">
        <f>C6</f>
        <v>0</v>
      </c>
      <c r="D5" s="91">
        <f>D6+D9</f>
        <v>0</v>
      </c>
      <c r="E5" s="91">
        <f>E6+E9</f>
        <v>0</v>
      </c>
      <c r="F5" s="109">
        <f>F6+F9</f>
        <v>508933.98</v>
      </c>
      <c r="G5" s="109" t="e">
        <f>F5/C5*100</f>
        <v>#DIV/0!</v>
      </c>
      <c r="H5" s="109" t="e">
        <f>F5/E5*100</f>
        <v>#DIV/0!</v>
      </c>
    </row>
    <row r="6" spans="1:8" ht="21" customHeight="1">
      <c r="A6" s="110" t="s">
        <v>1139</v>
      </c>
      <c r="B6" s="111" t="s">
        <v>1198</v>
      </c>
      <c r="C6" s="136">
        <f aca="true" t="shared" si="0" ref="C6:F7">SUM(C7)</f>
        <v>0</v>
      </c>
      <c r="D6" s="5">
        <f t="shared" si="0"/>
        <v>0</v>
      </c>
      <c r="E6" s="5">
        <f t="shared" si="0"/>
        <v>0</v>
      </c>
      <c r="F6" s="136">
        <f t="shared" si="0"/>
        <v>0</v>
      </c>
      <c r="G6" s="14" t="e">
        <f>F6/C6*100</f>
        <v>#DIV/0!</v>
      </c>
      <c r="H6" s="14" t="e">
        <f>F6/E6*100</f>
        <v>#DIV/0!</v>
      </c>
    </row>
    <row r="7" spans="1:8" ht="23.25" customHeight="1">
      <c r="A7" s="110" t="s">
        <v>1141</v>
      </c>
      <c r="B7" s="146" t="s">
        <v>1199</v>
      </c>
      <c r="C7" s="136">
        <f t="shared" si="0"/>
        <v>0</v>
      </c>
      <c r="D7" s="5">
        <f t="shared" si="0"/>
        <v>0</v>
      </c>
      <c r="E7" s="5">
        <f t="shared" si="0"/>
        <v>0</v>
      </c>
      <c r="F7" s="136">
        <f t="shared" si="0"/>
        <v>0</v>
      </c>
      <c r="G7" s="14" t="e">
        <f>F7/C7*100</f>
        <v>#DIV/0!</v>
      </c>
      <c r="H7" s="14" t="e">
        <f>F7/E7*100</f>
        <v>#DIV/0!</v>
      </c>
    </row>
    <row r="8" spans="1:8" ht="15" customHeight="1">
      <c r="A8" s="41" t="s">
        <v>1143</v>
      </c>
      <c r="B8" s="68" t="s">
        <v>1144</v>
      </c>
      <c r="C8" s="14">
        <v>0</v>
      </c>
      <c r="D8" s="4">
        <v>0</v>
      </c>
      <c r="E8" s="4">
        <v>0</v>
      </c>
      <c r="F8" s="14">
        <v>0</v>
      </c>
      <c r="G8" s="14" t="e">
        <f>F8/C8*100</f>
        <v>#DIV/0!</v>
      </c>
      <c r="H8" s="14" t="e">
        <f aca="true" t="shared" si="1" ref="H8:H15">F8/E8*100</f>
        <v>#DIV/0!</v>
      </c>
    </row>
    <row r="9" spans="1:8" ht="21" customHeight="1">
      <c r="A9" s="110" t="s">
        <v>1145</v>
      </c>
      <c r="B9" s="111" t="s">
        <v>1195</v>
      </c>
      <c r="C9" s="136">
        <f>SUM(C12)</f>
        <v>0</v>
      </c>
      <c r="D9" s="5">
        <f>D10+D12</f>
        <v>0</v>
      </c>
      <c r="E9" s="5">
        <f>E10+E12</f>
        <v>0</v>
      </c>
      <c r="F9" s="136">
        <f>F10+F12</f>
        <v>508933.98</v>
      </c>
      <c r="G9" s="14" t="e">
        <f aca="true" t="shared" si="2" ref="G9:G15">F9/C9*100</f>
        <v>#DIV/0!</v>
      </c>
      <c r="H9" s="14" t="e">
        <f>F9/E9*100</f>
        <v>#DIV/0!</v>
      </c>
    </row>
    <row r="10" spans="1:8" ht="27.75" customHeight="1">
      <c r="A10" s="110" t="s">
        <v>1147</v>
      </c>
      <c r="B10" s="146" t="s">
        <v>1200</v>
      </c>
      <c r="C10" s="136">
        <f>SUM(C11:C13)</f>
        <v>0</v>
      </c>
      <c r="D10" s="5">
        <f>D11</f>
        <v>0</v>
      </c>
      <c r="E10" s="5">
        <f>E11</f>
        <v>0</v>
      </c>
      <c r="F10" s="136">
        <f>F11</f>
        <v>508933.98</v>
      </c>
      <c r="G10" s="14" t="e">
        <f t="shared" si="2"/>
        <v>#DIV/0!</v>
      </c>
      <c r="H10" s="14" t="e">
        <f t="shared" si="1"/>
        <v>#DIV/0!</v>
      </c>
    </row>
    <row r="11" spans="1:8" ht="15" customHeight="1">
      <c r="A11" s="41" t="s">
        <v>1149</v>
      </c>
      <c r="B11" s="68" t="s">
        <v>1150</v>
      </c>
      <c r="C11" s="14">
        <v>0</v>
      </c>
      <c r="D11" s="4">
        <v>0</v>
      </c>
      <c r="E11" s="4">
        <v>0</v>
      </c>
      <c r="F11" s="14">
        <v>508933.98</v>
      </c>
      <c r="G11" s="14" t="e">
        <f t="shared" si="2"/>
        <v>#DIV/0!</v>
      </c>
      <c r="H11" s="14" t="e">
        <f t="shared" si="1"/>
        <v>#DIV/0!</v>
      </c>
    </row>
    <row r="12" spans="1:8" ht="18" customHeight="1">
      <c r="A12" s="110" t="s">
        <v>1151</v>
      </c>
      <c r="B12" s="111" t="s">
        <v>1196</v>
      </c>
      <c r="C12" s="136">
        <f>SUM(C13:C15)</f>
        <v>0</v>
      </c>
      <c r="D12" s="5">
        <f>SUM(D13:D15)</f>
        <v>0</v>
      </c>
      <c r="E12" s="5">
        <f>SUM(E13:E15)</f>
        <v>0</v>
      </c>
      <c r="F12" s="136">
        <f>SUM(F13:F15)</f>
        <v>0</v>
      </c>
      <c r="G12" s="14" t="e">
        <f t="shared" si="2"/>
        <v>#DIV/0!</v>
      </c>
      <c r="H12" s="14" t="e">
        <f t="shared" si="1"/>
        <v>#DIV/0!</v>
      </c>
    </row>
    <row r="13" spans="1:8" ht="15" customHeight="1">
      <c r="A13" s="41" t="s">
        <v>1153</v>
      </c>
      <c r="B13" s="68" t="s">
        <v>1154</v>
      </c>
      <c r="C13" s="14">
        <v>0</v>
      </c>
      <c r="D13" s="4">
        <v>0</v>
      </c>
      <c r="E13" s="4">
        <v>0</v>
      </c>
      <c r="F13" s="14">
        <v>0</v>
      </c>
      <c r="G13" s="14" t="e">
        <f t="shared" si="2"/>
        <v>#DIV/0!</v>
      </c>
      <c r="H13" s="14" t="e">
        <f t="shared" si="1"/>
        <v>#DIV/0!</v>
      </c>
    </row>
    <row r="14" spans="1:8" ht="15" customHeight="1">
      <c r="A14" s="41" t="s">
        <v>1174</v>
      </c>
      <c r="B14" s="68" t="s">
        <v>1197</v>
      </c>
      <c r="C14" s="14">
        <v>0</v>
      </c>
      <c r="D14" s="4">
        <v>0</v>
      </c>
      <c r="E14" s="4">
        <v>0</v>
      </c>
      <c r="F14" s="14">
        <v>0</v>
      </c>
      <c r="G14" s="14" t="e">
        <f t="shared" si="2"/>
        <v>#DIV/0!</v>
      </c>
      <c r="H14" s="14" t="e">
        <f t="shared" si="1"/>
        <v>#DIV/0!</v>
      </c>
    </row>
    <row r="15" spans="1:8" ht="15" customHeight="1">
      <c r="A15" s="41" t="s">
        <v>1175</v>
      </c>
      <c r="B15" s="68" t="s">
        <v>1177</v>
      </c>
      <c r="C15" s="14">
        <v>0</v>
      </c>
      <c r="D15" s="4">
        <v>0</v>
      </c>
      <c r="E15" s="4">
        <v>0</v>
      </c>
      <c r="F15" s="14">
        <v>0</v>
      </c>
      <c r="G15" s="14" t="e">
        <f t="shared" si="2"/>
        <v>#DIV/0!</v>
      </c>
      <c r="H15" s="14" t="e">
        <f t="shared" si="1"/>
        <v>#DIV/0!</v>
      </c>
    </row>
    <row r="16" spans="1:8" ht="25.5" customHeight="1">
      <c r="A16" s="107" t="s">
        <v>519</v>
      </c>
      <c r="B16" s="108" t="s">
        <v>281</v>
      </c>
      <c r="C16" s="109">
        <f>C20+C17</f>
        <v>2711717.8800000004</v>
      </c>
      <c r="D16" s="109">
        <f>D20+D17</f>
        <v>153000</v>
      </c>
      <c r="E16" s="109">
        <f>E20+E17</f>
        <v>153000</v>
      </c>
      <c r="F16" s="109">
        <f>F20+F17</f>
        <v>0</v>
      </c>
      <c r="G16" s="109">
        <f aca="true" t="shared" si="3" ref="G16:G25">F16/C16*100</f>
        <v>0</v>
      </c>
      <c r="H16" s="109">
        <f aca="true" t="shared" si="4" ref="H16:H25">F16/E16*100</f>
        <v>0</v>
      </c>
    </row>
    <row r="17" spans="1:8" ht="21" customHeight="1">
      <c r="A17" s="110" t="s">
        <v>1321</v>
      </c>
      <c r="B17" s="111" t="s">
        <v>1342</v>
      </c>
      <c r="C17" s="136">
        <f>C18</f>
        <v>2689598.97</v>
      </c>
      <c r="D17" s="5">
        <f>D18</f>
        <v>0</v>
      </c>
      <c r="E17" s="5">
        <f>E18</f>
        <v>0</v>
      </c>
      <c r="F17" s="136">
        <f>F18</f>
        <v>0</v>
      </c>
      <c r="G17" s="14">
        <f t="shared" si="3"/>
        <v>0</v>
      </c>
      <c r="H17" s="14" t="e">
        <f t="shared" si="4"/>
        <v>#DIV/0!</v>
      </c>
    </row>
    <row r="18" spans="1:8" ht="24" customHeight="1">
      <c r="A18" s="110" t="s">
        <v>1322</v>
      </c>
      <c r="B18" s="146" t="s">
        <v>1345</v>
      </c>
      <c r="C18" s="136">
        <f>SUM(C19)</f>
        <v>2689598.97</v>
      </c>
      <c r="D18" s="5">
        <f>SUM(D19)</f>
        <v>0</v>
      </c>
      <c r="E18" s="5">
        <f>SUM(E19)</f>
        <v>0</v>
      </c>
      <c r="F18" s="136">
        <f>SUM(F19)</f>
        <v>0</v>
      </c>
      <c r="G18" s="14">
        <f t="shared" si="3"/>
        <v>0</v>
      </c>
      <c r="H18" s="14" t="e">
        <f t="shared" si="4"/>
        <v>#DIV/0!</v>
      </c>
    </row>
    <row r="19" spans="1:8" ht="15" customHeight="1">
      <c r="A19" s="41" t="s">
        <v>1324</v>
      </c>
      <c r="B19" s="99" t="s">
        <v>1344</v>
      </c>
      <c r="C19" s="14">
        <v>2689598.97</v>
      </c>
      <c r="D19" s="4">
        <v>0</v>
      </c>
      <c r="E19" s="4">
        <v>0</v>
      </c>
      <c r="F19" s="14">
        <v>0</v>
      </c>
      <c r="G19" s="14">
        <f t="shared" si="3"/>
        <v>0</v>
      </c>
      <c r="H19" s="14" t="e">
        <f t="shared" si="4"/>
        <v>#DIV/0!</v>
      </c>
    </row>
    <row r="20" spans="1:8" ht="24.75" customHeight="1">
      <c r="A20" s="110" t="s">
        <v>1190</v>
      </c>
      <c r="B20" s="146" t="s">
        <v>1341</v>
      </c>
      <c r="C20" s="136">
        <f>C21+C23</f>
        <v>22118.91</v>
      </c>
      <c r="D20" s="5">
        <f>D21+D23</f>
        <v>153000</v>
      </c>
      <c r="E20" s="5">
        <f>E21+E23</f>
        <v>153000</v>
      </c>
      <c r="F20" s="5">
        <f>F21+F23</f>
        <v>0</v>
      </c>
      <c r="G20" s="14">
        <f t="shared" si="3"/>
        <v>0</v>
      </c>
      <c r="H20" s="14">
        <f t="shared" si="4"/>
        <v>0</v>
      </c>
    </row>
    <row r="21" spans="1:8" ht="24" customHeight="1">
      <c r="A21" s="110" t="s">
        <v>1191</v>
      </c>
      <c r="B21" s="146" t="s">
        <v>1194</v>
      </c>
      <c r="C21" s="136">
        <f>SUM(C22)</f>
        <v>0</v>
      </c>
      <c r="D21" s="5">
        <f>SUM(D22)</f>
        <v>150000</v>
      </c>
      <c r="E21" s="5">
        <f>SUM(E22)</f>
        <v>150000</v>
      </c>
      <c r="F21" s="136">
        <f>SUM(F22)</f>
        <v>0</v>
      </c>
      <c r="G21" s="14" t="e">
        <f t="shared" si="3"/>
        <v>#DIV/0!</v>
      </c>
      <c r="H21" s="14">
        <f t="shared" si="4"/>
        <v>0</v>
      </c>
    </row>
    <row r="22" spans="1:8" ht="15" customHeight="1">
      <c r="A22" s="41" t="s">
        <v>1192</v>
      </c>
      <c r="B22" s="99" t="s">
        <v>1193</v>
      </c>
      <c r="C22" s="14">
        <v>0</v>
      </c>
      <c r="D22" s="4">
        <v>150000</v>
      </c>
      <c r="E22" s="4">
        <v>150000</v>
      </c>
      <c r="F22" s="14">
        <v>0</v>
      </c>
      <c r="G22" s="14" t="e">
        <f t="shared" si="3"/>
        <v>#DIV/0!</v>
      </c>
      <c r="H22" s="14">
        <f t="shared" si="4"/>
        <v>0</v>
      </c>
    </row>
    <row r="23" spans="1:8" ht="24" customHeight="1">
      <c r="A23" s="110" t="s">
        <v>1329</v>
      </c>
      <c r="B23" s="146" t="s">
        <v>1339</v>
      </c>
      <c r="C23" s="136">
        <f>SUM(C24)</f>
        <v>22118.91</v>
      </c>
      <c r="D23" s="5">
        <f>SUM(D24)</f>
        <v>3000</v>
      </c>
      <c r="E23" s="5">
        <f>SUM(E24)</f>
        <v>3000</v>
      </c>
      <c r="F23" s="136">
        <f>SUM(F24)</f>
        <v>0</v>
      </c>
      <c r="G23" s="14">
        <f t="shared" si="3"/>
        <v>0</v>
      </c>
      <c r="H23" s="14">
        <f t="shared" si="4"/>
        <v>0</v>
      </c>
    </row>
    <row r="24" spans="1:8" ht="15" customHeight="1">
      <c r="A24" s="41" t="s">
        <v>1331</v>
      </c>
      <c r="B24" s="99" t="s">
        <v>1340</v>
      </c>
      <c r="C24" s="14">
        <v>22118.91</v>
      </c>
      <c r="D24" s="4">
        <v>3000</v>
      </c>
      <c r="E24" s="4">
        <v>3000</v>
      </c>
      <c r="F24" s="14">
        <v>0</v>
      </c>
      <c r="G24" s="14">
        <f t="shared" si="3"/>
        <v>0</v>
      </c>
      <c r="H24" s="14">
        <f t="shared" si="4"/>
        <v>0</v>
      </c>
    </row>
    <row r="25" spans="1:8" ht="25.5" customHeight="1">
      <c r="A25" s="3"/>
      <c r="B25" s="108" t="s">
        <v>798</v>
      </c>
      <c r="C25" s="120">
        <f>C5-C16</f>
        <v>-2711717.8800000004</v>
      </c>
      <c r="D25" s="91">
        <f>D5-D16</f>
        <v>-153000</v>
      </c>
      <c r="E25" s="91">
        <f>E5-E16</f>
        <v>-153000</v>
      </c>
      <c r="F25" s="109">
        <f>F5-F16</f>
        <v>508933.98</v>
      </c>
      <c r="G25" s="109">
        <f t="shared" si="3"/>
        <v>-18.767954577929764</v>
      </c>
      <c r="H25" s="109">
        <f t="shared" si="4"/>
        <v>-332.6365882352941</v>
      </c>
    </row>
    <row r="26" ht="42.75" customHeight="1"/>
  </sheetData>
  <sheetProtection/>
  <mergeCells count="1">
    <mergeCell ref="G2:H2"/>
  </mergeCells>
  <printOptions/>
  <pageMargins left="1.141732283464567" right="0.5905511811023623" top="0.9448818897637796" bottom="0.7874015748031497" header="0.5118110236220472" footer="0.31496062992125984"/>
  <pageSetup fitToHeight="1" fitToWidth="1" horizontalDpi="180" verticalDpi="18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="140" zoomScaleNormal="140" workbookViewId="0" topLeftCell="A1">
      <selection activeCell="D26" sqref="D26"/>
    </sheetView>
  </sheetViews>
  <sheetFormatPr defaultColWidth="9.140625" defaultRowHeight="12.75"/>
  <cols>
    <col min="1" max="1" width="9.00390625" style="2" customWidth="1"/>
    <col min="2" max="2" width="52.57421875" style="2" customWidth="1"/>
    <col min="3" max="3" width="10.7109375" style="149" customWidth="1"/>
    <col min="4" max="4" width="12.00390625" style="2" customWidth="1"/>
    <col min="5" max="5" width="6.7109375" style="50" customWidth="1"/>
    <col min="6" max="16384" width="9.140625" style="2" customWidth="1"/>
  </cols>
  <sheetData>
    <row r="1" spans="1:2" ht="37.5" customHeight="1">
      <c r="A1" s="103" t="s">
        <v>903</v>
      </c>
      <c r="B1" s="12"/>
    </row>
    <row r="2" spans="3:5" ht="57.75" customHeight="1">
      <c r="C2" s="152"/>
      <c r="D2" s="8"/>
      <c r="E2" s="145" t="s">
        <v>172</v>
      </c>
    </row>
    <row r="3" spans="1:5" ht="27" customHeight="1">
      <c r="A3" s="92" t="s">
        <v>797</v>
      </c>
      <c r="B3" s="92" t="s">
        <v>889</v>
      </c>
      <c r="C3" s="153" t="s">
        <v>1318</v>
      </c>
      <c r="D3" s="48" t="s">
        <v>1374</v>
      </c>
      <c r="E3" s="55" t="s">
        <v>537</v>
      </c>
    </row>
    <row r="4" spans="1:5" ht="11.25" customHeight="1">
      <c r="A4" s="97">
        <v>1</v>
      </c>
      <c r="B4" s="97">
        <v>2</v>
      </c>
      <c r="C4" s="154">
        <v>3</v>
      </c>
      <c r="D4" s="55">
        <v>4</v>
      </c>
      <c r="E4" s="55">
        <v>5</v>
      </c>
    </row>
    <row r="5" spans="1:5" ht="24.75" customHeight="1">
      <c r="A5" s="107" t="s">
        <v>552</v>
      </c>
      <c r="B5" s="108" t="s">
        <v>747</v>
      </c>
      <c r="C5" s="109">
        <f>C6+C10</f>
        <v>0</v>
      </c>
      <c r="D5" s="109">
        <f>D6+D10</f>
        <v>508933.98</v>
      </c>
      <c r="E5" s="109" t="e">
        <f aca="true" t="shared" si="0" ref="E5:E26">D5/C5*100</f>
        <v>#DIV/0!</v>
      </c>
    </row>
    <row r="6" spans="1:5" ht="21" customHeight="1">
      <c r="A6" s="110" t="s">
        <v>1139</v>
      </c>
      <c r="B6" s="111" t="s">
        <v>1198</v>
      </c>
      <c r="C6" s="136">
        <f>SUM(C7)</f>
        <v>0</v>
      </c>
      <c r="D6" s="136">
        <f>SUM(D7)</f>
        <v>0</v>
      </c>
      <c r="E6" s="14" t="e">
        <f t="shared" si="0"/>
        <v>#DIV/0!</v>
      </c>
    </row>
    <row r="7" spans="1:5" ht="23.25" customHeight="1">
      <c r="A7" s="110" t="s">
        <v>1141</v>
      </c>
      <c r="B7" s="146" t="s">
        <v>1199</v>
      </c>
      <c r="C7" s="136">
        <f>SUM(C8)</f>
        <v>0</v>
      </c>
      <c r="D7" s="136">
        <f>SUM(D8)</f>
        <v>0</v>
      </c>
      <c r="E7" s="14" t="e">
        <f t="shared" si="0"/>
        <v>#DIV/0!</v>
      </c>
    </row>
    <row r="8" spans="1:5" ht="15" customHeight="1">
      <c r="A8" s="41" t="s">
        <v>1143</v>
      </c>
      <c r="B8" s="68" t="s">
        <v>1144</v>
      </c>
      <c r="C8" s="14">
        <f>C9</f>
        <v>0</v>
      </c>
      <c r="D8" s="14">
        <v>0</v>
      </c>
      <c r="E8" s="14" t="e">
        <f t="shared" si="0"/>
        <v>#DIV/0!</v>
      </c>
    </row>
    <row r="9" spans="1:5" ht="15" customHeight="1">
      <c r="A9" s="41" t="s">
        <v>1202</v>
      </c>
      <c r="B9" s="147" t="s">
        <v>1203</v>
      </c>
      <c r="C9" s="14">
        <v>0</v>
      </c>
      <c r="D9" s="14">
        <v>0</v>
      </c>
      <c r="E9" s="14" t="e">
        <f t="shared" si="0"/>
        <v>#DIV/0!</v>
      </c>
    </row>
    <row r="10" spans="1:5" ht="21" customHeight="1">
      <c r="A10" s="110" t="s">
        <v>1145</v>
      </c>
      <c r="B10" s="111" t="s">
        <v>1195</v>
      </c>
      <c r="C10" s="136">
        <f>SUM(C13)</f>
        <v>0</v>
      </c>
      <c r="D10" s="136">
        <f>D11+D13</f>
        <v>508933.98</v>
      </c>
      <c r="E10" s="14" t="e">
        <f t="shared" si="0"/>
        <v>#DIV/0!</v>
      </c>
    </row>
    <row r="11" spans="1:5" ht="27.75" customHeight="1">
      <c r="A11" s="110" t="s">
        <v>1147</v>
      </c>
      <c r="B11" s="146" t="s">
        <v>1200</v>
      </c>
      <c r="C11" s="136">
        <f>SUM(C12:C14)</f>
        <v>0</v>
      </c>
      <c r="D11" s="136">
        <f>D12</f>
        <v>508933.98</v>
      </c>
      <c r="E11" s="14" t="e">
        <f t="shared" si="0"/>
        <v>#DIV/0!</v>
      </c>
    </row>
    <row r="12" spans="1:5" ht="15" customHeight="1">
      <c r="A12" s="41" t="s">
        <v>1149</v>
      </c>
      <c r="B12" s="68" t="s">
        <v>1201</v>
      </c>
      <c r="C12" s="14">
        <v>0</v>
      </c>
      <c r="D12" s="14">
        <v>508933.98</v>
      </c>
      <c r="E12" s="14" t="e">
        <f t="shared" si="0"/>
        <v>#DIV/0!</v>
      </c>
    </row>
    <row r="13" spans="1:5" ht="18" customHeight="1">
      <c r="A13" s="110" t="s">
        <v>1151</v>
      </c>
      <c r="B13" s="111" t="s">
        <v>1196</v>
      </c>
      <c r="C13" s="136">
        <f>SUM(C14:C16)</f>
        <v>0</v>
      </c>
      <c r="D13" s="136">
        <f>SUM(D14:D16)</f>
        <v>0</v>
      </c>
      <c r="E13" s="14" t="e">
        <f t="shared" si="0"/>
        <v>#DIV/0!</v>
      </c>
    </row>
    <row r="14" spans="1:5" ht="15" customHeight="1">
      <c r="A14" s="41" t="s">
        <v>1153</v>
      </c>
      <c r="B14" s="68" t="s">
        <v>1154</v>
      </c>
      <c r="C14" s="14">
        <v>0</v>
      </c>
      <c r="D14" s="14">
        <v>0</v>
      </c>
      <c r="E14" s="14" t="e">
        <f t="shared" si="0"/>
        <v>#DIV/0!</v>
      </c>
    </row>
    <row r="15" spans="1:5" ht="15" customHeight="1">
      <c r="A15" s="41" t="s">
        <v>1174</v>
      </c>
      <c r="B15" s="99" t="s">
        <v>1204</v>
      </c>
      <c r="C15" s="14">
        <v>0</v>
      </c>
      <c r="D15" s="14">
        <v>0</v>
      </c>
      <c r="E15" s="14" t="e">
        <f t="shared" si="0"/>
        <v>#DIV/0!</v>
      </c>
    </row>
    <row r="16" spans="1:5" ht="15" customHeight="1">
      <c r="A16" s="41" t="s">
        <v>1175</v>
      </c>
      <c r="B16" s="99" t="s">
        <v>1205</v>
      </c>
      <c r="C16" s="14">
        <v>0</v>
      </c>
      <c r="D16" s="14">
        <v>0</v>
      </c>
      <c r="E16" s="14" t="e">
        <f t="shared" si="0"/>
        <v>#DIV/0!</v>
      </c>
    </row>
    <row r="17" spans="1:5" ht="25.5" customHeight="1">
      <c r="A17" s="107" t="s">
        <v>519</v>
      </c>
      <c r="B17" s="108" t="s">
        <v>281</v>
      </c>
      <c r="C17" s="109">
        <f>C21+C18</f>
        <v>2711717.8800000004</v>
      </c>
      <c r="D17" s="109">
        <f>D21+D18</f>
        <v>0</v>
      </c>
      <c r="E17" s="109">
        <f t="shared" si="0"/>
        <v>0</v>
      </c>
    </row>
    <row r="18" spans="1:5" ht="21" customHeight="1">
      <c r="A18" s="110" t="s">
        <v>1321</v>
      </c>
      <c r="B18" s="111" t="s">
        <v>1342</v>
      </c>
      <c r="C18" s="136">
        <f>C19</f>
        <v>2689598.97</v>
      </c>
      <c r="D18" s="136">
        <f>D19</f>
        <v>0</v>
      </c>
      <c r="E18" s="14">
        <f>D18/C18*100</f>
        <v>0</v>
      </c>
    </row>
    <row r="19" spans="1:5" ht="24" customHeight="1">
      <c r="A19" s="110" t="s">
        <v>1322</v>
      </c>
      <c r="B19" s="146" t="s">
        <v>1345</v>
      </c>
      <c r="C19" s="136">
        <f>SUM(C20)</f>
        <v>2689598.97</v>
      </c>
      <c r="D19" s="136">
        <f>SUM(D20)</f>
        <v>0</v>
      </c>
      <c r="E19" s="14">
        <f>D19/C19*100</f>
        <v>0</v>
      </c>
    </row>
    <row r="20" spans="1:5" ht="15" customHeight="1">
      <c r="A20" s="41" t="s">
        <v>1324</v>
      </c>
      <c r="B20" s="99" t="s">
        <v>1344</v>
      </c>
      <c r="C20" s="14">
        <v>2689598.97</v>
      </c>
      <c r="D20" s="14">
        <v>0</v>
      </c>
      <c r="E20" s="14">
        <f>D20/C20*100</f>
        <v>0</v>
      </c>
    </row>
    <row r="21" spans="1:5" ht="27" customHeight="1">
      <c r="A21" s="110" t="s">
        <v>1190</v>
      </c>
      <c r="B21" s="146" t="s">
        <v>1341</v>
      </c>
      <c r="C21" s="136">
        <f>C22+C24</f>
        <v>22118.91</v>
      </c>
      <c r="D21" s="136">
        <f>D22+D24</f>
        <v>0</v>
      </c>
      <c r="E21" s="14">
        <f t="shared" si="0"/>
        <v>0</v>
      </c>
    </row>
    <row r="22" spans="1:5" ht="24" customHeight="1">
      <c r="A22" s="110" t="s">
        <v>1191</v>
      </c>
      <c r="B22" s="146" t="s">
        <v>1194</v>
      </c>
      <c r="C22" s="136">
        <f>SUM(C23)</f>
        <v>0</v>
      </c>
      <c r="D22" s="136">
        <f>SUM(D23)</f>
        <v>0</v>
      </c>
      <c r="E22" s="14" t="e">
        <f t="shared" si="0"/>
        <v>#DIV/0!</v>
      </c>
    </row>
    <row r="23" spans="1:5" ht="15" customHeight="1">
      <c r="A23" s="41" t="s">
        <v>1192</v>
      </c>
      <c r="B23" s="99" t="s">
        <v>1193</v>
      </c>
      <c r="C23" s="14">
        <v>0</v>
      </c>
      <c r="D23" s="14">
        <v>0</v>
      </c>
      <c r="E23" s="14" t="e">
        <f t="shared" si="0"/>
        <v>#DIV/0!</v>
      </c>
    </row>
    <row r="24" spans="1:5" ht="24" customHeight="1">
      <c r="A24" s="110" t="s">
        <v>1329</v>
      </c>
      <c r="B24" s="146" t="s">
        <v>1339</v>
      </c>
      <c r="C24" s="136">
        <f>SUM(C25)</f>
        <v>22118.91</v>
      </c>
      <c r="D24" s="136">
        <f>SUM(D25)</f>
        <v>0</v>
      </c>
      <c r="E24" s="14">
        <f>D24/C24*100</f>
        <v>0</v>
      </c>
    </row>
    <row r="25" spans="1:5" ht="15" customHeight="1">
      <c r="A25" s="41" t="s">
        <v>1331</v>
      </c>
      <c r="B25" s="99" t="s">
        <v>1340</v>
      </c>
      <c r="C25" s="14">
        <v>22118.91</v>
      </c>
      <c r="D25" s="14">
        <v>0</v>
      </c>
      <c r="E25" s="14">
        <f>D25/C25*100</f>
        <v>0</v>
      </c>
    </row>
    <row r="26" spans="1:5" ht="25.5" customHeight="1">
      <c r="A26" s="3"/>
      <c r="B26" s="108" t="s">
        <v>798</v>
      </c>
      <c r="C26" s="120">
        <f>C5-C17</f>
        <v>-2711717.8800000004</v>
      </c>
      <c r="D26" s="109">
        <f>D5-D17</f>
        <v>508933.98</v>
      </c>
      <c r="E26" s="109">
        <f t="shared" si="0"/>
        <v>-18.767954577929764</v>
      </c>
    </row>
    <row r="27" ht="42.75" customHeight="1"/>
  </sheetData>
  <sheetProtection/>
  <printOptions/>
  <pageMargins left="1.141732283464567" right="0.5905511811023623" top="0.9448818897637796" bottom="0.7874015748031497" header="0.5118110236220472" footer="0.31496062992125984"/>
  <pageSetup fitToHeight="1" fitToWidth="1" horizontalDpi="180" verticalDpi="18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="140" zoomScaleNormal="140" workbookViewId="0" topLeftCell="A1">
      <selection activeCell="F7" sqref="F7"/>
    </sheetView>
  </sheetViews>
  <sheetFormatPr defaultColWidth="9.140625" defaultRowHeight="12.75"/>
  <cols>
    <col min="1" max="1" width="7.421875" style="2" customWidth="1"/>
    <col min="2" max="2" width="43.7109375" style="2" customWidth="1"/>
    <col min="3" max="3" width="10.7109375" style="149" customWidth="1"/>
    <col min="4" max="5" width="10.7109375" style="2" customWidth="1"/>
    <col min="6" max="6" width="12.8515625" style="2" customWidth="1"/>
    <col min="7" max="8" width="7.7109375" style="50" customWidth="1"/>
    <col min="9" max="16384" width="9.140625" style="2" customWidth="1"/>
  </cols>
  <sheetData>
    <row r="1" spans="1:2" ht="37.5" customHeight="1">
      <c r="A1" s="103" t="s">
        <v>904</v>
      </c>
      <c r="B1" s="12"/>
    </row>
    <row r="2" spans="3:8" ht="61.5" customHeight="1">
      <c r="C2" s="152"/>
      <c r="D2" s="8"/>
      <c r="E2" s="8"/>
      <c r="F2" s="8"/>
      <c r="G2" s="175" t="s">
        <v>172</v>
      </c>
      <c r="H2" s="175"/>
    </row>
    <row r="3" spans="1:8" ht="27" customHeight="1">
      <c r="A3" s="105" t="s">
        <v>797</v>
      </c>
      <c r="B3" s="105" t="s">
        <v>889</v>
      </c>
      <c r="C3" s="161" t="s">
        <v>1318</v>
      </c>
      <c r="D3" s="112" t="s">
        <v>1361</v>
      </c>
      <c r="E3" s="112" t="s">
        <v>1362</v>
      </c>
      <c r="F3" s="112" t="s">
        <v>1374</v>
      </c>
      <c r="G3" s="112" t="s">
        <v>800</v>
      </c>
      <c r="H3" s="112" t="s">
        <v>801</v>
      </c>
    </row>
    <row r="4" spans="1:8" ht="11.25" customHeight="1">
      <c r="A4" s="117">
        <v>1</v>
      </c>
      <c r="B4" s="117">
        <v>2</v>
      </c>
      <c r="C4" s="162">
        <v>3</v>
      </c>
      <c r="D4" s="118">
        <v>4</v>
      </c>
      <c r="E4" s="118">
        <v>5</v>
      </c>
      <c r="F4" s="118">
        <v>6</v>
      </c>
      <c r="G4" s="118">
        <v>7</v>
      </c>
      <c r="H4" s="118">
        <v>8</v>
      </c>
    </row>
    <row r="5" spans="1:8" ht="27.75" customHeight="1">
      <c r="A5" s="202" t="s">
        <v>1236</v>
      </c>
      <c r="B5" s="203"/>
      <c r="C5" s="114">
        <f>C6+C7</f>
        <v>0</v>
      </c>
      <c r="D5" s="113">
        <f>D6+D7</f>
        <v>0</v>
      </c>
      <c r="E5" s="113">
        <f>E6+E7</f>
        <v>0</v>
      </c>
      <c r="F5" s="14">
        <f>F6+F7</f>
        <v>508933.98</v>
      </c>
      <c r="G5" s="114" t="e">
        <f aca="true" t="shared" si="0" ref="G5:G11">F5/C5*100</f>
        <v>#DIV/0!</v>
      </c>
      <c r="H5" s="114" t="e">
        <f aca="true" t="shared" si="1" ref="H5:H11">F5/E5*100</f>
        <v>#DIV/0!</v>
      </c>
    </row>
    <row r="6" spans="1:8" ht="27.75" customHeight="1">
      <c r="A6" s="202" t="s">
        <v>1237</v>
      </c>
      <c r="B6" s="203"/>
      <c r="C6" s="114">
        <v>0</v>
      </c>
      <c r="D6" s="113">
        <v>0</v>
      </c>
      <c r="E6" s="113">
        <v>0</v>
      </c>
      <c r="F6" s="14">
        <v>508933.98</v>
      </c>
      <c r="G6" s="114" t="e">
        <f t="shared" si="0"/>
        <v>#DIV/0!</v>
      </c>
      <c r="H6" s="114" t="e">
        <f t="shared" si="1"/>
        <v>#DIV/0!</v>
      </c>
    </row>
    <row r="7" spans="1:8" ht="27.75" customHeight="1">
      <c r="A7" s="202" t="s">
        <v>1238</v>
      </c>
      <c r="B7" s="203"/>
      <c r="C7" s="114">
        <v>0</v>
      </c>
      <c r="D7" s="113">
        <v>0</v>
      </c>
      <c r="E7" s="113">
        <v>0</v>
      </c>
      <c r="F7" s="114">
        <v>0</v>
      </c>
      <c r="G7" s="114" t="e">
        <f t="shared" si="0"/>
        <v>#DIV/0!</v>
      </c>
      <c r="H7" s="114" t="e">
        <f t="shared" si="1"/>
        <v>#DIV/0!</v>
      </c>
    </row>
    <row r="8" spans="1:8" ht="25.5" customHeight="1">
      <c r="A8" s="204" t="s">
        <v>1234</v>
      </c>
      <c r="B8" s="205"/>
      <c r="C8" s="116">
        <f>C5</f>
        <v>0</v>
      </c>
      <c r="D8" s="115">
        <f>D5</f>
        <v>0</v>
      </c>
      <c r="E8" s="115">
        <f>E5</f>
        <v>0</v>
      </c>
      <c r="F8" s="109">
        <f>F5</f>
        <v>508933.98</v>
      </c>
      <c r="G8" s="116" t="e">
        <f t="shared" si="0"/>
        <v>#DIV/0!</v>
      </c>
      <c r="H8" s="116" t="e">
        <f t="shared" si="1"/>
        <v>#DIV/0!</v>
      </c>
    </row>
    <row r="9" spans="1:8" ht="27.75" customHeight="1">
      <c r="A9" s="202" t="s">
        <v>891</v>
      </c>
      <c r="B9" s="203"/>
      <c r="C9" s="114">
        <v>115024.96</v>
      </c>
      <c r="D9" s="113">
        <v>153000</v>
      </c>
      <c r="E9" s="113">
        <v>153000</v>
      </c>
      <c r="F9" s="114">
        <v>0</v>
      </c>
      <c r="G9" s="114">
        <f t="shared" si="0"/>
        <v>0</v>
      </c>
      <c r="H9" s="114">
        <f t="shared" si="1"/>
        <v>0</v>
      </c>
    </row>
    <row r="10" spans="1:8" ht="27.75" customHeight="1">
      <c r="A10" s="202" t="s">
        <v>1346</v>
      </c>
      <c r="B10" s="203"/>
      <c r="C10" s="14">
        <v>2596692.92</v>
      </c>
      <c r="D10" s="113">
        <v>0</v>
      </c>
      <c r="E10" s="113">
        <v>0</v>
      </c>
      <c r="F10" s="14">
        <v>0</v>
      </c>
      <c r="G10" s="114">
        <f>F10/C10*100</f>
        <v>0</v>
      </c>
      <c r="H10" s="114" t="e">
        <f>F10/E10*100</f>
        <v>#DIV/0!</v>
      </c>
    </row>
    <row r="11" spans="1:8" ht="25.5" customHeight="1">
      <c r="A11" s="204" t="s">
        <v>1235</v>
      </c>
      <c r="B11" s="205"/>
      <c r="C11" s="109">
        <f>C9+C10</f>
        <v>2711717.88</v>
      </c>
      <c r="D11" s="115">
        <f>D9</f>
        <v>153000</v>
      </c>
      <c r="E11" s="115">
        <f>E9</f>
        <v>153000</v>
      </c>
      <c r="F11" s="116">
        <f>F9+F10</f>
        <v>0</v>
      </c>
      <c r="G11" s="116">
        <f t="shared" si="0"/>
        <v>0</v>
      </c>
      <c r="H11" s="116">
        <f t="shared" si="1"/>
        <v>0</v>
      </c>
    </row>
  </sheetData>
  <sheetProtection/>
  <mergeCells count="8">
    <mergeCell ref="G2:H2"/>
    <mergeCell ref="A7:B7"/>
    <mergeCell ref="A8:B8"/>
    <mergeCell ref="A9:B9"/>
    <mergeCell ref="A11:B11"/>
    <mergeCell ref="A5:B5"/>
    <mergeCell ref="A6:B6"/>
    <mergeCell ref="A10:B10"/>
  </mergeCells>
  <printOptions/>
  <pageMargins left="1.3385826771653544" right="0.5905511811023623" top="1.141732283464567" bottom="0.7874015748031497" header="0.5118110236220472" footer="0.31496062992125984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="84" zoomScaleNormal="84" zoomScaleSheetLayoutView="50" zoomScalePageLayoutView="0" workbookViewId="0" topLeftCell="A1">
      <selection activeCell="F9" sqref="F9"/>
    </sheetView>
  </sheetViews>
  <sheetFormatPr defaultColWidth="21.421875" defaultRowHeight="12.75"/>
  <cols>
    <col min="1" max="1" width="18.00390625" style="38" customWidth="1"/>
    <col min="2" max="2" width="21.421875" style="38" customWidth="1"/>
    <col min="3" max="3" width="46.00390625" style="38" customWidth="1"/>
    <col min="4" max="5" width="17.7109375" style="38" customWidth="1"/>
    <col min="6" max="6" width="19.140625" style="38" customWidth="1"/>
    <col min="7" max="7" width="11.7109375" style="38" customWidth="1"/>
    <col min="8" max="16384" width="21.421875" style="38" customWidth="1"/>
  </cols>
  <sheetData>
    <row r="1" spans="1:7" ht="82.5" customHeight="1">
      <c r="A1" s="217" t="s">
        <v>905</v>
      </c>
      <c r="B1" s="217"/>
      <c r="C1" s="217"/>
      <c r="D1" s="217"/>
      <c r="E1" s="217"/>
      <c r="F1" s="217"/>
      <c r="G1" s="217"/>
    </row>
    <row r="2" ht="63.75" customHeight="1"/>
    <row r="3" spans="1:7" ht="18" customHeight="1">
      <c r="A3" s="215" t="s">
        <v>538</v>
      </c>
      <c r="B3" s="218" t="s">
        <v>539</v>
      </c>
      <c r="C3" s="219"/>
      <c r="D3" s="215" t="s">
        <v>1375</v>
      </c>
      <c r="E3" s="215" t="s">
        <v>1376</v>
      </c>
      <c r="F3" s="215" t="s">
        <v>1377</v>
      </c>
      <c r="G3" s="214" t="s">
        <v>735</v>
      </c>
    </row>
    <row r="4" spans="1:7" ht="22.5" customHeight="1">
      <c r="A4" s="216"/>
      <c r="B4" s="220"/>
      <c r="C4" s="221"/>
      <c r="D4" s="216"/>
      <c r="E4" s="216"/>
      <c r="F4" s="216"/>
      <c r="G4" s="214"/>
    </row>
    <row r="5" spans="1:7" ht="18" customHeight="1">
      <c r="A5" s="39">
        <v>1</v>
      </c>
      <c r="B5" s="222">
        <v>2</v>
      </c>
      <c r="C5" s="222"/>
      <c r="D5" s="39">
        <v>3</v>
      </c>
      <c r="E5" s="39">
        <v>4</v>
      </c>
      <c r="F5" s="39">
        <v>5</v>
      </c>
      <c r="G5" s="39">
        <v>6</v>
      </c>
    </row>
    <row r="6" spans="1:7" ht="49.5" customHeight="1">
      <c r="A6" s="42" t="s">
        <v>543</v>
      </c>
      <c r="B6" s="223" t="s">
        <v>547</v>
      </c>
      <c r="C6" s="224"/>
      <c r="D6" s="87">
        <f>D10</f>
        <v>61625870</v>
      </c>
      <c r="E6" s="87">
        <f>E10</f>
        <v>61625870</v>
      </c>
      <c r="F6" s="127">
        <f>F10</f>
        <v>17117595.68</v>
      </c>
      <c r="G6" s="40">
        <f>F6/E6*100</f>
        <v>27.776639388620396</v>
      </c>
    </row>
    <row r="7" spans="1:7" ht="37.5" customHeight="1">
      <c r="A7" s="44" t="s">
        <v>544</v>
      </c>
      <c r="B7" s="206" t="s">
        <v>540</v>
      </c>
      <c r="C7" s="207"/>
      <c r="D7" s="88">
        <v>54601500</v>
      </c>
      <c r="E7" s="88">
        <v>54601500</v>
      </c>
      <c r="F7" s="128">
        <v>13921694.74</v>
      </c>
      <c r="G7" s="40">
        <f>F7/E7*100</f>
        <v>25.496908949387837</v>
      </c>
    </row>
    <row r="8" spans="1:7" ht="37.5" customHeight="1">
      <c r="A8" s="45" t="s">
        <v>545</v>
      </c>
      <c r="B8" s="208" t="s">
        <v>541</v>
      </c>
      <c r="C8" s="209"/>
      <c r="D8" s="89">
        <v>5829600</v>
      </c>
      <c r="E8" s="89">
        <v>5829600</v>
      </c>
      <c r="F8" s="129">
        <v>2810898.39</v>
      </c>
      <c r="G8" s="40">
        <f>F8/E8*100</f>
        <v>48.21768886372993</v>
      </c>
    </row>
    <row r="9" spans="1:7" ht="37.5" customHeight="1">
      <c r="A9" s="46" t="s">
        <v>546</v>
      </c>
      <c r="B9" s="210" t="s">
        <v>542</v>
      </c>
      <c r="C9" s="211"/>
      <c r="D9" s="89">
        <v>1194770</v>
      </c>
      <c r="E9" s="89">
        <v>1194770</v>
      </c>
      <c r="F9" s="129">
        <v>385002.55</v>
      </c>
      <c r="G9" s="40">
        <f>F9/E9*100</f>
        <v>32.22398871749374</v>
      </c>
    </row>
    <row r="10" spans="1:7" ht="39" customHeight="1">
      <c r="A10" s="43"/>
      <c r="B10" s="212" t="s">
        <v>550</v>
      </c>
      <c r="C10" s="213"/>
      <c r="D10" s="90">
        <f>D7+D8+D9</f>
        <v>61625870</v>
      </c>
      <c r="E10" s="90">
        <f>E7+E8+E9</f>
        <v>61625870</v>
      </c>
      <c r="F10" s="130">
        <f>F7+F8+F9</f>
        <v>17117595.68</v>
      </c>
      <c r="G10" s="47">
        <f>F10/E10*100</f>
        <v>27.776639388620396</v>
      </c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</sheetData>
  <sheetProtection/>
  <mergeCells count="13">
    <mergeCell ref="A1:G1"/>
    <mergeCell ref="B3:C4"/>
    <mergeCell ref="A3:A4"/>
    <mergeCell ref="B5:C5"/>
    <mergeCell ref="B6:C6"/>
    <mergeCell ref="D3:D4"/>
    <mergeCell ref="B7:C7"/>
    <mergeCell ref="B8:C8"/>
    <mergeCell ref="B9:C9"/>
    <mergeCell ref="B10:C10"/>
    <mergeCell ref="G3:G4"/>
    <mergeCell ref="E3:E4"/>
    <mergeCell ref="F3:F4"/>
  </mergeCells>
  <printOptions/>
  <pageMargins left="0.8661417322834646" right="0.5511811023622047" top="0.984251968503937" bottom="0.5905511811023623" header="0.3937007874015748" footer="0.1968503937007874"/>
  <pageSetup horizontalDpi="180" verticalDpi="18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406"/>
  <sheetViews>
    <sheetView tabSelected="1" zoomScale="130" zoomScaleNormal="130" zoomScaleSheetLayoutView="50" workbookViewId="0" topLeftCell="A319">
      <selection activeCell="B297" sqref="B297"/>
    </sheetView>
  </sheetViews>
  <sheetFormatPr defaultColWidth="9.140625" defaultRowHeight="12.75"/>
  <cols>
    <col min="1" max="1" width="8.140625" style="2" customWidth="1"/>
    <col min="2" max="2" width="54.28125" style="2" customWidth="1"/>
    <col min="3" max="4" width="11.7109375" style="2" customWidth="1"/>
    <col min="5" max="5" width="15.8515625" style="2" customWidth="1"/>
    <col min="6" max="6" width="8.28125" style="2" customWidth="1"/>
    <col min="7" max="8" width="9.8515625" style="2" bestFit="1" customWidth="1"/>
    <col min="9" max="9" width="10.7109375" style="2" customWidth="1"/>
    <col min="10" max="10" width="12.8515625" style="2" customWidth="1"/>
    <col min="11" max="16384" width="9.140625" style="2" customWidth="1"/>
  </cols>
  <sheetData>
    <row r="1" ht="11.25" customHeight="1"/>
    <row r="2" spans="1:7" ht="22.5" customHeight="1">
      <c r="A2" s="250" t="s">
        <v>906</v>
      </c>
      <c r="B2" s="250"/>
      <c r="C2" s="250"/>
      <c r="D2" s="250"/>
      <c r="E2" s="250"/>
      <c r="F2" s="250"/>
      <c r="G2" s="59"/>
    </row>
    <row r="3" ht="18.75" customHeight="1"/>
    <row r="4" spans="1:6" ht="30" customHeight="1">
      <c r="A4" s="251" t="s">
        <v>548</v>
      </c>
      <c r="B4" s="252"/>
      <c r="C4" s="13" t="s">
        <v>1378</v>
      </c>
      <c r="D4" s="13" t="s">
        <v>1379</v>
      </c>
      <c r="E4" s="13" t="s">
        <v>1380</v>
      </c>
      <c r="F4" s="13" t="s">
        <v>537</v>
      </c>
    </row>
    <row r="5" spans="1:6" ht="11.25" customHeight="1">
      <c r="A5" s="253">
        <v>1</v>
      </c>
      <c r="B5" s="252"/>
      <c r="C5" s="13">
        <v>2</v>
      </c>
      <c r="D5" s="13">
        <v>3</v>
      </c>
      <c r="E5" s="13">
        <v>4</v>
      </c>
      <c r="F5" s="13">
        <v>5</v>
      </c>
    </row>
    <row r="6" spans="1:6" ht="42.75" customHeight="1">
      <c r="A6" s="256" t="s">
        <v>1250</v>
      </c>
      <c r="B6" s="252"/>
      <c r="C6" s="60">
        <f>C7+C1211+C1326</f>
        <v>61625870</v>
      </c>
      <c r="D6" s="60">
        <f>D7+D1211+D1326</f>
        <v>61625870</v>
      </c>
      <c r="E6" s="131">
        <f>E7+E1211+E1326</f>
        <v>17082822.41</v>
      </c>
      <c r="F6" s="61">
        <f aca="true" t="shared" si="0" ref="F6:F23">E6/D6*100</f>
        <v>27.720212972246884</v>
      </c>
    </row>
    <row r="7" spans="1:6" ht="36" customHeight="1">
      <c r="A7" s="254" t="s">
        <v>549</v>
      </c>
      <c r="B7" s="252"/>
      <c r="C7" s="62">
        <f>C15+C91+C128+C156+C189+C250+C310+C344+C380+C475+C498+C569+C581+C619+C674+C719+C760+C795+C866+C1038+C1050+C1083+C1119</f>
        <v>54601500</v>
      </c>
      <c r="D7" s="62">
        <f>D15+D91+D128+D156+D189+D250+D310+D344+D380+D475+D498+D569+D581+D619+D674+D719+D760+D795+D866+D1038+D1050+D1083+D1119</f>
        <v>54601500</v>
      </c>
      <c r="E7" s="132">
        <f>E15+E91+E128+E156+E189+E250+E310+E344+E380+E475+E498+E569+E581+E619+E674+E719+E760+E795+E866+E1038+E1050+E1083+E1119</f>
        <v>13921694.74</v>
      </c>
      <c r="F7" s="61">
        <f t="shared" si="0"/>
        <v>25.496908949387837</v>
      </c>
    </row>
    <row r="8" spans="1:8" ht="18" customHeight="1">
      <c r="A8" s="225" t="s">
        <v>894</v>
      </c>
      <c r="B8" s="226"/>
      <c r="C8" s="4">
        <f>21773930+3597210</f>
        <v>25371140</v>
      </c>
      <c r="D8" s="4">
        <f>21773930+3597210</f>
        <v>25371140</v>
      </c>
      <c r="E8" s="14">
        <v>8713670.52</v>
      </c>
      <c r="F8" s="14">
        <f t="shared" si="0"/>
        <v>34.34481272816278</v>
      </c>
      <c r="G8" s="141"/>
      <c r="H8" s="141"/>
    </row>
    <row r="9" spans="1:6" ht="18" customHeight="1">
      <c r="A9" s="225" t="s">
        <v>1283</v>
      </c>
      <c r="B9" s="226"/>
      <c r="C9" s="4">
        <f>6090000+2252860</f>
        <v>8342860</v>
      </c>
      <c r="D9" s="4">
        <f>6090000+2252860</f>
        <v>8342860</v>
      </c>
      <c r="E9" s="14">
        <v>1885072.72</v>
      </c>
      <c r="F9" s="14">
        <f t="shared" si="0"/>
        <v>22.595041987999316</v>
      </c>
    </row>
    <row r="10" spans="1:6" ht="18" customHeight="1">
      <c r="A10" s="225" t="s">
        <v>1282</v>
      </c>
      <c r="B10" s="226"/>
      <c r="C10" s="4">
        <v>7571000</v>
      </c>
      <c r="D10" s="4">
        <v>7571000</v>
      </c>
      <c r="E10" s="14">
        <v>2669209.47</v>
      </c>
      <c r="F10" s="14">
        <f t="shared" si="0"/>
        <v>35.25570558710871</v>
      </c>
    </row>
    <row r="11" spans="1:6" ht="18" customHeight="1">
      <c r="A11" s="225" t="s">
        <v>1280</v>
      </c>
      <c r="B11" s="226"/>
      <c r="C11" s="4">
        <v>8229000</v>
      </c>
      <c r="D11" s="4">
        <v>8229000</v>
      </c>
      <c r="E11" s="14">
        <f>E21+E60+E76+E97+E134+E178+E195+E206+E219+E230+E241+E256+E281+E292+E316+E327+E363+E374+E386+E397+E408+E419+E441+E452+E481+E492+E504+E515+E526+E540+E551+E563+E575+E587+E601+E625+E646+E668+E680+E691+E702+E725+E754+E766+E777+E789+E801+E814+E827+E838+E849+E872+E893+E908+E937+E951+E969+E980+E997+E1044+E1068+E1089+E1101+E1125+E1145+E1156+E1167+E1182+E1194+E1205+E270+E350+E430+E657+E740+E1032+E1056+E118</f>
        <v>100000</v>
      </c>
      <c r="F11" s="14">
        <f t="shared" si="0"/>
        <v>1.2152144853566655</v>
      </c>
    </row>
    <row r="12" spans="1:6" ht="18" customHeight="1">
      <c r="A12" s="225" t="s">
        <v>1281</v>
      </c>
      <c r="B12" s="226"/>
      <c r="C12" s="4">
        <v>150000</v>
      </c>
      <c r="D12" s="4">
        <f>D22+D61+D77+D98+D135+D179+D196+D207+D220+D231+D242+D257+D282+D293+D317+D328+D364+D375+D387+D398+D409+D420+D442+D453+D482+D493+D505+D516+D527+D541+D552+D564+D576+D588+D602+D626+D647+D669+D681+D692+D703+D726+D755+D767+D778+D790+D802+D815+D828+D839+D850+D873+D894+D909+D938+D952+D970+D981+D998+D1045+D1069+D1090+D1102+D1126+D1146+D1157+D1168+D1183+D1195+D1206+D271+D351+D431+D658+D741+D1033+D1057+D119</f>
        <v>150000</v>
      </c>
      <c r="E12" s="14">
        <f>E22+E61+E77+E98+E135+E179+E196+E207+E220+E231+E242+E257+E282+E293+E317+E328+E364+E375+E387+E398+E409+E420+E442+E453+E482+E493+E505+E516+E527+E541+E552+E564+E576+E588+E602+E626+E647+E669+E681+E692+E703+E726+E755+E767+E778+E790+E802+E815+E828+E839+E850+E873+E894+E909+E938+E952+E970+E981+E998+E1045+E1069+E1090+E1102+E1126+E1146+E1157+E1168+E1183+E1195+E1206+E271+E351+E431+E658+E741+E1033+E1057+E119</f>
        <v>0</v>
      </c>
      <c r="F12" s="14">
        <f t="shared" si="0"/>
        <v>0</v>
      </c>
    </row>
    <row r="13" spans="1:6" ht="18" customHeight="1">
      <c r="A13" s="225" t="s">
        <v>1244</v>
      </c>
      <c r="B13" s="226"/>
      <c r="C13" s="4">
        <f>C23+C62+C78+C99+C136+C180+C197+C208+C221+C232+C243+C258+C283+C294+C318+C329+C376+C388+C399+C410+C421+C454+C483+C494+C506+C517+C528+C542+C553+C565+C577+C589+C603+C627+C648+C670+C682+C693+C704+C727+C756+C768+C779+C791+C803+C816+C829+C840+C851+C874+C895+C910+C939+C953+C971+C982+C999+C1046+C1070+C1091+C1103+C1127+C1147+C1158+C1169+C1184+C1196+C1207+C272+C352+C432+C659+C742+C1034+C1058</f>
        <v>5000</v>
      </c>
      <c r="D13" s="4">
        <f>D23+D62+D78+D99+D136+D180+D197+D208+D221+D232+D243+D258+D283+D294+D318+D329+D376+D388+D399+D410+D421+D454+D483+D494+D506+D517+D528+D542+D553+D565+D577+D589+D603+D627+D648+D670+D682+D693+D704+D727+D756+D768+D779+D791+D803+D816+D829+D840+D851+D874+D895+D910+D939+D953+D971+D982+D999+D1046+D1070+D1091+D1103+D1127+D1147+D1158+D1169+D1184+D1196+D1207+D272+D352+D432+D659+D742+D1034+D1058</f>
        <v>5000</v>
      </c>
      <c r="E13" s="14">
        <f>E23+E62+E78+E99+E136+E180+E197+E208+E221+E232+E243+E258+E283+E294+E318+E329+E376+E388+E399+E410+E421+E454+E483+E494+E506+E517+E528+E542+E553+E565+E577+E589+E603+E627+E648+E670+E682+E693+E704+E727+E756+E768+E779+E791+E803+E816+E829+E840+E851+E874+E895+E910+E939+E953+E971+E982+E999+E1046+E1070+E1091+E1103+E1127+E1147+E1158+E1169+E1184+E1196+E1207+E272+E352+E432+E659+E742+E1034+E1058</f>
        <v>44808.05</v>
      </c>
      <c r="F13" s="14">
        <f t="shared" si="0"/>
        <v>896.1610000000001</v>
      </c>
    </row>
    <row r="14" spans="1:10" ht="18" customHeight="1">
      <c r="A14" s="225" t="s">
        <v>1298</v>
      </c>
      <c r="B14" s="226"/>
      <c r="C14" s="4">
        <v>4932500</v>
      </c>
      <c r="D14" s="4">
        <v>4932500</v>
      </c>
      <c r="E14" s="14">
        <f>E615+E24+E365+E443</f>
        <v>508933.98</v>
      </c>
      <c r="F14" s="14">
        <f>E14/D14*100</f>
        <v>10.317972225038014</v>
      </c>
      <c r="H14" s="141"/>
      <c r="I14" s="141"/>
      <c r="J14" s="149"/>
    </row>
    <row r="15" spans="1:6" ht="30" customHeight="1">
      <c r="A15" s="249" t="s">
        <v>597</v>
      </c>
      <c r="B15" s="249"/>
      <c r="C15" s="63">
        <f>C16+C55+C71</f>
        <v>6300500</v>
      </c>
      <c r="D15" s="63">
        <f>D16+D55+D71</f>
        <v>6300500</v>
      </c>
      <c r="E15" s="133">
        <f>E16+E55+E71</f>
        <v>2571905.88</v>
      </c>
      <c r="F15" s="14">
        <f t="shared" si="0"/>
        <v>40.82066312197444</v>
      </c>
    </row>
    <row r="16" spans="1:6" ht="25.5" customHeight="1">
      <c r="A16" s="229" t="s">
        <v>598</v>
      </c>
      <c r="B16" s="230"/>
      <c r="C16" s="64">
        <f>C25+C34</f>
        <v>5610500</v>
      </c>
      <c r="D16" s="64">
        <f>D25+D34</f>
        <v>5610500</v>
      </c>
      <c r="E16" s="134">
        <f>E25+E34</f>
        <v>2312339.17</v>
      </c>
      <c r="F16" s="14">
        <f t="shared" si="0"/>
        <v>41.21449371713751</v>
      </c>
    </row>
    <row r="17" spans="1:6" ht="25.5" customHeight="1">
      <c r="A17" s="229" t="s">
        <v>1043</v>
      </c>
      <c r="B17" s="230"/>
      <c r="C17" s="64">
        <f>SUM(C18:C24)</f>
        <v>5610500</v>
      </c>
      <c r="D17" s="64">
        <f>SUM(D18:D24)</f>
        <v>5610500</v>
      </c>
      <c r="E17" s="134">
        <f>SUM(E18:E24)</f>
        <v>2312339.17</v>
      </c>
      <c r="F17" s="14">
        <f>E17/D17*100</f>
        <v>41.21449371713751</v>
      </c>
    </row>
    <row r="18" spans="1:6" ht="18" customHeight="1">
      <c r="A18" s="225" t="s">
        <v>1036</v>
      </c>
      <c r="B18" s="226"/>
      <c r="C18" s="4">
        <v>3409500</v>
      </c>
      <c r="D18" s="4">
        <v>3409500</v>
      </c>
      <c r="E18" s="14">
        <v>1411947.19</v>
      </c>
      <c r="F18" s="14">
        <f t="shared" si="0"/>
        <v>41.41214811555947</v>
      </c>
    </row>
    <row r="19" spans="1:6" ht="18" customHeight="1">
      <c r="A19" s="225" t="s">
        <v>1239</v>
      </c>
      <c r="B19" s="226"/>
      <c r="C19" s="4">
        <v>2201000</v>
      </c>
      <c r="D19" s="4">
        <v>2201000</v>
      </c>
      <c r="E19" s="14">
        <v>900391.98</v>
      </c>
      <c r="F19" s="14">
        <f t="shared" si="0"/>
        <v>40.90831349386642</v>
      </c>
    </row>
    <row r="20" spans="1:6" ht="18" customHeight="1">
      <c r="A20" s="225" t="s">
        <v>1243</v>
      </c>
      <c r="B20" s="226"/>
      <c r="C20" s="4">
        <f>'TABLICA 4-5'!D63</f>
        <v>0</v>
      </c>
      <c r="D20" s="4">
        <v>0</v>
      </c>
      <c r="E20" s="14">
        <v>0</v>
      </c>
      <c r="F20" s="14" t="e">
        <f t="shared" si="0"/>
        <v>#DIV/0!</v>
      </c>
    </row>
    <row r="21" spans="1:6" ht="18" customHeight="1">
      <c r="A21" s="225" t="s">
        <v>1240</v>
      </c>
      <c r="B21" s="226"/>
      <c r="C21" s="4">
        <v>0</v>
      </c>
      <c r="D21" s="4">
        <v>0</v>
      </c>
      <c r="E21" s="14">
        <v>0</v>
      </c>
      <c r="F21" s="14" t="e">
        <f t="shared" si="0"/>
        <v>#DIV/0!</v>
      </c>
    </row>
    <row r="22" spans="1:6" ht="18" customHeight="1">
      <c r="A22" s="225" t="s">
        <v>1241</v>
      </c>
      <c r="B22" s="226"/>
      <c r="C22" s="4">
        <v>0</v>
      </c>
      <c r="D22" s="4">
        <v>0</v>
      </c>
      <c r="E22" s="14">
        <v>0</v>
      </c>
      <c r="F22" s="14" t="e">
        <f t="shared" si="0"/>
        <v>#DIV/0!</v>
      </c>
    </row>
    <row r="23" spans="1:6" ht="18" customHeight="1">
      <c r="A23" s="225" t="s">
        <v>1246</v>
      </c>
      <c r="B23" s="226"/>
      <c r="C23" s="4">
        <v>0</v>
      </c>
      <c r="D23" s="4">
        <v>0</v>
      </c>
      <c r="E23" s="14">
        <v>0</v>
      </c>
      <c r="F23" s="14" t="e">
        <f t="shared" si="0"/>
        <v>#DIV/0!</v>
      </c>
    </row>
    <row r="24" spans="1:6" ht="18" customHeight="1">
      <c r="A24" s="225" t="s">
        <v>1269</v>
      </c>
      <c r="B24" s="226"/>
      <c r="C24" s="4">
        <v>0</v>
      </c>
      <c r="D24" s="4">
        <v>0</v>
      </c>
      <c r="E24" s="14">
        <v>0</v>
      </c>
      <c r="F24" s="14" t="e">
        <f>E24/D24*100</f>
        <v>#DIV/0!</v>
      </c>
    </row>
    <row r="25" spans="1:6" ht="21" customHeight="1">
      <c r="A25" s="41">
        <v>31</v>
      </c>
      <c r="B25" s="68" t="s">
        <v>38</v>
      </c>
      <c r="C25" s="4">
        <f>C26+C29+C31</f>
        <v>4090000</v>
      </c>
      <c r="D25" s="4">
        <f>D26+D29+D31</f>
        <v>4090000</v>
      </c>
      <c r="E25" s="14">
        <f>E26+E29+E31</f>
        <v>1590801.53</v>
      </c>
      <c r="F25" s="14">
        <f aca="true" t="shared" si="1" ref="F25:F150">E25/D25*100</f>
        <v>38.89490293398533</v>
      </c>
    </row>
    <row r="26" spans="1:6" ht="18" customHeight="1">
      <c r="A26" s="41">
        <v>311</v>
      </c>
      <c r="B26" s="68" t="s">
        <v>321</v>
      </c>
      <c r="C26" s="4">
        <v>3300000</v>
      </c>
      <c r="D26" s="4">
        <v>3300000</v>
      </c>
      <c r="E26" s="14">
        <f>SUM(E27:E28)</f>
        <v>1327502.91</v>
      </c>
      <c r="F26" s="14">
        <f t="shared" si="1"/>
        <v>40.22736090909091</v>
      </c>
    </row>
    <row r="27" spans="1:6" ht="15" customHeight="1">
      <c r="A27" s="41">
        <v>3111</v>
      </c>
      <c r="B27" s="68" t="s">
        <v>39</v>
      </c>
      <c r="C27" s="4"/>
      <c r="D27" s="4"/>
      <c r="E27" s="14">
        <v>1315891.43</v>
      </c>
      <c r="F27" s="14" t="e">
        <f t="shared" si="1"/>
        <v>#DIV/0!</v>
      </c>
    </row>
    <row r="28" spans="1:6" ht="15" customHeight="1">
      <c r="A28" s="41" t="s">
        <v>1310</v>
      </c>
      <c r="B28" s="68" t="s">
        <v>1311</v>
      </c>
      <c r="C28" s="4"/>
      <c r="D28" s="4"/>
      <c r="E28" s="14">
        <v>11611.48</v>
      </c>
      <c r="F28" s="14" t="e">
        <f>E28/D28*100</f>
        <v>#DIV/0!</v>
      </c>
    </row>
    <row r="29" spans="1:6" ht="18" customHeight="1">
      <c r="A29" s="41">
        <v>312</v>
      </c>
      <c r="B29" s="68" t="s">
        <v>40</v>
      </c>
      <c r="C29" s="4">
        <v>270000</v>
      </c>
      <c r="D29" s="4">
        <v>270000</v>
      </c>
      <c r="E29" s="14">
        <f>E30</f>
        <v>62293.06</v>
      </c>
      <c r="F29" s="14">
        <f t="shared" si="1"/>
        <v>23.0715037037037</v>
      </c>
    </row>
    <row r="30" spans="1:6" ht="15" customHeight="1">
      <c r="A30" s="41">
        <v>3121</v>
      </c>
      <c r="B30" s="68" t="s">
        <v>41</v>
      </c>
      <c r="C30" s="4"/>
      <c r="D30" s="4"/>
      <c r="E30" s="14">
        <v>62293.06</v>
      </c>
      <c r="F30" s="14" t="e">
        <f t="shared" si="1"/>
        <v>#DIV/0!</v>
      </c>
    </row>
    <row r="31" spans="1:6" ht="18" customHeight="1">
      <c r="A31" s="41">
        <v>313</v>
      </c>
      <c r="B31" s="68" t="s">
        <v>42</v>
      </c>
      <c r="C31" s="4">
        <v>520000</v>
      </c>
      <c r="D31" s="4">
        <v>520000</v>
      </c>
      <c r="E31" s="14">
        <f>SUM(E32:E33)</f>
        <v>201005.56</v>
      </c>
      <c r="F31" s="14">
        <f t="shared" si="1"/>
        <v>38.654915384615386</v>
      </c>
    </row>
    <row r="32" spans="1:6" ht="15" customHeight="1">
      <c r="A32" s="41">
        <v>3132</v>
      </c>
      <c r="B32" s="68" t="s">
        <v>322</v>
      </c>
      <c r="C32" s="4"/>
      <c r="D32" s="4"/>
      <c r="E32" s="14">
        <v>201005.56</v>
      </c>
      <c r="F32" s="14" t="e">
        <f t="shared" si="1"/>
        <v>#DIV/0!</v>
      </c>
    </row>
    <row r="33" spans="1:6" ht="15" customHeight="1">
      <c r="A33" s="41">
        <v>3133</v>
      </c>
      <c r="B33" s="68" t="s">
        <v>323</v>
      </c>
      <c r="C33" s="4"/>
      <c r="D33" s="4"/>
      <c r="E33" s="14">
        <v>0</v>
      </c>
      <c r="F33" s="14" t="e">
        <f t="shared" si="1"/>
        <v>#DIV/0!</v>
      </c>
    </row>
    <row r="34" spans="1:6" ht="21" customHeight="1">
      <c r="A34" s="69">
        <v>32</v>
      </c>
      <c r="B34" s="70" t="s">
        <v>43</v>
      </c>
      <c r="C34" s="71">
        <f>C35+C40+C46+C53</f>
        <v>1520500</v>
      </c>
      <c r="D34" s="71">
        <f>D35+D40+D46+D53</f>
        <v>1520500</v>
      </c>
      <c r="E34" s="135">
        <f>E35+E40+E46+E53</f>
        <v>721537.64</v>
      </c>
      <c r="F34" s="14">
        <f t="shared" si="1"/>
        <v>47.453971719829</v>
      </c>
    </row>
    <row r="35" spans="1:6" ht="18" customHeight="1">
      <c r="A35" s="41">
        <v>321</v>
      </c>
      <c r="B35" s="68" t="s">
        <v>44</v>
      </c>
      <c r="C35" s="4">
        <v>215500</v>
      </c>
      <c r="D35" s="4">
        <v>215500</v>
      </c>
      <c r="E35" s="14">
        <f>SUM(E36:E39)</f>
        <v>88831.6</v>
      </c>
      <c r="F35" s="14">
        <f t="shared" si="1"/>
        <v>41.22116009280743</v>
      </c>
    </row>
    <row r="36" spans="1:6" ht="15" customHeight="1">
      <c r="A36" s="41">
        <v>3211</v>
      </c>
      <c r="B36" s="68" t="s">
        <v>45</v>
      </c>
      <c r="C36" s="4"/>
      <c r="D36" s="4"/>
      <c r="E36" s="14">
        <v>28618.1</v>
      </c>
      <c r="F36" s="14" t="e">
        <f t="shared" si="1"/>
        <v>#DIV/0!</v>
      </c>
    </row>
    <row r="37" spans="1:6" ht="15" customHeight="1">
      <c r="A37" s="41" t="s">
        <v>144</v>
      </c>
      <c r="B37" s="68" t="s">
        <v>146</v>
      </c>
      <c r="C37" s="4"/>
      <c r="D37" s="4"/>
      <c r="E37" s="14">
        <v>52901</v>
      </c>
      <c r="F37" s="14" t="e">
        <f t="shared" si="1"/>
        <v>#DIV/0!</v>
      </c>
    </row>
    <row r="38" spans="1:6" ht="15" customHeight="1">
      <c r="A38" s="41">
        <v>3213</v>
      </c>
      <c r="B38" s="68" t="s">
        <v>46</v>
      </c>
      <c r="C38" s="4"/>
      <c r="D38" s="4"/>
      <c r="E38" s="14">
        <v>7312.5</v>
      </c>
      <c r="F38" s="14" t="e">
        <f t="shared" si="1"/>
        <v>#DIV/0!</v>
      </c>
    </row>
    <row r="39" spans="1:6" ht="15" customHeight="1">
      <c r="A39" s="41" t="s">
        <v>313</v>
      </c>
      <c r="B39" s="68" t="s">
        <v>324</v>
      </c>
      <c r="C39" s="4"/>
      <c r="D39" s="4"/>
      <c r="E39" s="14">
        <v>0</v>
      </c>
      <c r="F39" s="14" t="e">
        <f t="shared" si="1"/>
        <v>#DIV/0!</v>
      </c>
    </row>
    <row r="40" spans="1:6" ht="18" customHeight="1">
      <c r="A40" s="41">
        <v>322</v>
      </c>
      <c r="B40" s="68" t="s">
        <v>47</v>
      </c>
      <c r="C40" s="4">
        <v>330000</v>
      </c>
      <c r="D40" s="4">
        <v>330000</v>
      </c>
      <c r="E40" s="14">
        <f>SUM(E41:E45)</f>
        <v>198221.00999999998</v>
      </c>
      <c r="F40" s="14">
        <f t="shared" si="1"/>
        <v>60.06697272727271</v>
      </c>
    </row>
    <row r="41" spans="1:6" ht="15" customHeight="1">
      <c r="A41" s="41">
        <v>3221</v>
      </c>
      <c r="B41" s="68" t="s">
        <v>48</v>
      </c>
      <c r="C41" s="4"/>
      <c r="D41" s="4"/>
      <c r="E41" s="14">
        <v>78022.91</v>
      </c>
      <c r="F41" s="14" t="e">
        <f t="shared" si="1"/>
        <v>#DIV/0!</v>
      </c>
    </row>
    <row r="42" spans="1:6" ht="15" customHeight="1">
      <c r="A42" s="41">
        <v>3223</v>
      </c>
      <c r="B42" s="68" t="s">
        <v>49</v>
      </c>
      <c r="C42" s="4"/>
      <c r="D42" s="4"/>
      <c r="E42" s="14">
        <v>118930.2</v>
      </c>
      <c r="F42" s="14" t="e">
        <f t="shared" si="1"/>
        <v>#DIV/0!</v>
      </c>
    </row>
    <row r="43" spans="1:6" ht="15" customHeight="1">
      <c r="A43" s="41">
        <v>3224</v>
      </c>
      <c r="B43" s="68" t="s">
        <v>50</v>
      </c>
      <c r="C43" s="4"/>
      <c r="D43" s="4"/>
      <c r="E43" s="14">
        <v>1267.9</v>
      </c>
      <c r="F43" s="14" t="e">
        <f t="shared" si="1"/>
        <v>#DIV/0!</v>
      </c>
    </row>
    <row r="44" spans="1:6" ht="15" customHeight="1">
      <c r="A44" s="41">
        <v>3225</v>
      </c>
      <c r="B44" s="68" t="s">
        <v>51</v>
      </c>
      <c r="C44" s="4"/>
      <c r="D44" s="4"/>
      <c r="E44" s="14">
        <v>0</v>
      </c>
      <c r="F44" s="14" t="e">
        <f>E44/D44*100</f>
        <v>#DIV/0!</v>
      </c>
    </row>
    <row r="45" spans="1:6" ht="15" customHeight="1">
      <c r="A45" s="41" t="s">
        <v>573</v>
      </c>
      <c r="B45" s="68" t="s">
        <v>574</v>
      </c>
      <c r="C45" s="4"/>
      <c r="D45" s="4"/>
      <c r="E45" s="14">
        <v>0</v>
      </c>
      <c r="F45" s="14" t="e">
        <f t="shared" si="1"/>
        <v>#DIV/0!</v>
      </c>
    </row>
    <row r="46" spans="1:6" ht="18" customHeight="1">
      <c r="A46" s="41">
        <v>323</v>
      </c>
      <c r="B46" s="68" t="s">
        <v>52</v>
      </c>
      <c r="C46" s="4">
        <v>905000</v>
      </c>
      <c r="D46" s="4">
        <v>905000</v>
      </c>
      <c r="E46" s="14">
        <f>SUM(E47:E52)</f>
        <v>420089.49</v>
      </c>
      <c r="F46" s="14">
        <f t="shared" si="1"/>
        <v>46.41872817679558</v>
      </c>
    </row>
    <row r="47" spans="1:6" ht="15" customHeight="1">
      <c r="A47" s="41">
        <v>3231</v>
      </c>
      <c r="B47" s="68" t="s">
        <v>53</v>
      </c>
      <c r="C47" s="4"/>
      <c r="D47" s="4"/>
      <c r="E47" s="14">
        <v>98414.04</v>
      </c>
      <c r="F47" s="14" t="e">
        <f t="shared" si="1"/>
        <v>#DIV/0!</v>
      </c>
    </row>
    <row r="48" spans="1:6" ht="15" customHeight="1">
      <c r="A48" s="41">
        <v>3232</v>
      </c>
      <c r="B48" s="68" t="s">
        <v>54</v>
      </c>
      <c r="C48" s="4"/>
      <c r="D48" s="4"/>
      <c r="E48" s="14">
        <v>80028.76</v>
      </c>
      <c r="F48" s="14" t="e">
        <f t="shared" si="1"/>
        <v>#DIV/0!</v>
      </c>
    </row>
    <row r="49" spans="1:6" ht="15" customHeight="1">
      <c r="A49" s="41">
        <v>3234</v>
      </c>
      <c r="B49" s="68" t="s">
        <v>55</v>
      </c>
      <c r="C49" s="4"/>
      <c r="D49" s="4"/>
      <c r="E49" s="14">
        <v>13138.3</v>
      </c>
      <c r="F49" s="14" t="e">
        <f t="shared" si="1"/>
        <v>#DIV/0!</v>
      </c>
    </row>
    <row r="50" spans="1:6" ht="15" customHeight="1">
      <c r="A50" s="41" t="s">
        <v>347</v>
      </c>
      <c r="B50" s="68" t="s">
        <v>348</v>
      </c>
      <c r="C50" s="4"/>
      <c r="D50" s="4"/>
      <c r="E50" s="14">
        <v>126738.65</v>
      </c>
      <c r="F50" s="14" t="e">
        <f t="shared" si="1"/>
        <v>#DIV/0!</v>
      </c>
    </row>
    <row r="51" spans="1:6" ht="15" customHeight="1">
      <c r="A51" s="41">
        <v>3238</v>
      </c>
      <c r="B51" s="68" t="s">
        <v>56</v>
      </c>
      <c r="C51" s="4"/>
      <c r="D51" s="4"/>
      <c r="E51" s="14">
        <v>101394.74</v>
      </c>
      <c r="F51" s="14" t="e">
        <f t="shared" si="1"/>
        <v>#DIV/0!</v>
      </c>
    </row>
    <row r="52" spans="1:6" ht="15" customHeight="1">
      <c r="A52" s="41" t="s">
        <v>339</v>
      </c>
      <c r="B52" s="68" t="s">
        <v>346</v>
      </c>
      <c r="C52" s="4"/>
      <c r="D52" s="4"/>
      <c r="E52" s="14">
        <v>375</v>
      </c>
      <c r="F52" s="14" t="e">
        <f t="shared" si="1"/>
        <v>#DIV/0!</v>
      </c>
    </row>
    <row r="53" spans="1:6" ht="18" customHeight="1">
      <c r="A53" s="41" t="s">
        <v>291</v>
      </c>
      <c r="B53" s="68" t="s">
        <v>297</v>
      </c>
      <c r="C53" s="4">
        <v>70000</v>
      </c>
      <c r="D53" s="4">
        <v>70000</v>
      </c>
      <c r="E53" s="14">
        <f>E54</f>
        <v>14395.54</v>
      </c>
      <c r="F53" s="14">
        <f t="shared" si="1"/>
        <v>20.565057142857142</v>
      </c>
    </row>
    <row r="54" spans="1:6" ht="15" customHeight="1">
      <c r="A54" s="41">
        <v>3293</v>
      </c>
      <c r="B54" s="3" t="s">
        <v>37</v>
      </c>
      <c r="C54" s="4"/>
      <c r="D54" s="4"/>
      <c r="E54" s="14">
        <v>14395.54</v>
      </c>
      <c r="F54" s="14" t="e">
        <f t="shared" si="1"/>
        <v>#DIV/0!</v>
      </c>
    </row>
    <row r="55" spans="1:6" ht="25.5" customHeight="1">
      <c r="A55" s="245" t="s">
        <v>932</v>
      </c>
      <c r="B55" s="246"/>
      <c r="C55" s="64">
        <f>C63</f>
        <v>215000</v>
      </c>
      <c r="D55" s="64">
        <f>D63</f>
        <v>215000</v>
      </c>
      <c r="E55" s="134">
        <f>E63</f>
        <v>49680.380000000005</v>
      </c>
      <c r="F55" s="14">
        <f t="shared" si="1"/>
        <v>23.107153488372095</v>
      </c>
    </row>
    <row r="56" spans="1:6" ht="25.5" customHeight="1">
      <c r="A56" s="229" t="s">
        <v>1042</v>
      </c>
      <c r="B56" s="230"/>
      <c r="C56" s="64">
        <f>SUM(C57:C62)</f>
        <v>215000</v>
      </c>
      <c r="D56" s="64">
        <f>SUM(D57:D62)</f>
        <v>215000</v>
      </c>
      <c r="E56" s="134">
        <f>SUM(E57:E62)</f>
        <v>49680.38</v>
      </c>
      <c r="F56" s="14">
        <f t="shared" si="1"/>
        <v>23.10715348837209</v>
      </c>
    </row>
    <row r="57" spans="1:6" ht="18" customHeight="1">
      <c r="A57" s="225" t="s">
        <v>1036</v>
      </c>
      <c r="B57" s="226"/>
      <c r="C57" s="4">
        <v>215000</v>
      </c>
      <c r="D57" s="4">
        <v>215000</v>
      </c>
      <c r="E57" s="14">
        <v>49680.38</v>
      </c>
      <c r="F57" s="14">
        <f t="shared" si="1"/>
        <v>23.10715348837209</v>
      </c>
    </row>
    <row r="58" spans="1:6" ht="18" customHeight="1">
      <c r="A58" s="225" t="s">
        <v>1239</v>
      </c>
      <c r="B58" s="226"/>
      <c r="C58" s="4">
        <v>0</v>
      </c>
      <c r="D58" s="4">
        <v>0</v>
      </c>
      <c r="E58" s="14">
        <v>0</v>
      </c>
      <c r="F58" s="14" t="e">
        <f t="shared" si="1"/>
        <v>#DIV/0!</v>
      </c>
    </row>
    <row r="59" spans="1:6" ht="18" customHeight="1">
      <c r="A59" s="225" t="s">
        <v>1245</v>
      </c>
      <c r="B59" s="226"/>
      <c r="C59" s="4">
        <f>'TABLICA 4-5'!D100</f>
        <v>0</v>
      </c>
      <c r="D59" s="4">
        <v>0</v>
      </c>
      <c r="E59" s="14">
        <v>0</v>
      </c>
      <c r="F59" s="14" t="e">
        <f t="shared" si="1"/>
        <v>#DIV/0!</v>
      </c>
    </row>
    <row r="60" spans="1:6" ht="18" customHeight="1">
      <c r="A60" s="225" t="s">
        <v>1240</v>
      </c>
      <c r="B60" s="226"/>
      <c r="C60" s="4">
        <v>0</v>
      </c>
      <c r="D60" s="4">
        <v>0</v>
      </c>
      <c r="E60" s="14">
        <v>0</v>
      </c>
      <c r="F60" s="14" t="e">
        <f t="shared" si="1"/>
        <v>#DIV/0!</v>
      </c>
    </row>
    <row r="61" spans="1:6" ht="18" customHeight="1">
      <c r="A61" s="225" t="s">
        <v>1241</v>
      </c>
      <c r="B61" s="226"/>
      <c r="C61" s="4">
        <v>0</v>
      </c>
      <c r="D61" s="4">
        <v>0</v>
      </c>
      <c r="E61" s="14">
        <v>0</v>
      </c>
      <c r="F61" s="14" t="e">
        <f t="shared" si="1"/>
        <v>#DIV/0!</v>
      </c>
    </row>
    <row r="62" spans="1:6" ht="18" customHeight="1">
      <c r="A62" s="225" t="s">
        <v>1242</v>
      </c>
      <c r="B62" s="226"/>
      <c r="C62" s="4">
        <v>0</v>
      </c>
      <c r="D62" s="4">
        <v>0</v>
      </c>
      <c r="E62" s="14">
        <v>0</v>
      </c>
      <c r="F62" s="14" t="e">
        <f t="shared" si="1"/>
        <v>#DIV/0!</v>
      </c>
    </row>
    <row r="63" spans="1:6" ht="21" customHeight="1">
      <c r="A63" s="41">
        <v>32</v>
      </c>
      <c r="B63" s="148" t="s">
        <v>272</v>
      </c>
      <c r="C63" s="4">
        <f>C64+C66+C68</f>
        <v>215000</v>
      </c>
      <c r="D63" s="4">
        <f>D64+D66+D68</f>
        <v>215000</v>
      </c>
      <c r="E63" s="14">
        <f>E64+E66+E68</f>
        <v>49680.380000000005</v>
      </c>
      <c r="F63" s="14">
        <f t="shared" si="1"/>
        <v>23.107153488372095</v>
      </c>
    </row>
    <row r="64" spans="1:6" ht="18" customHeight="1">
      <c r="A64" s="41">
        <v>323</v>
      </c>
      <c r="B64" s="3" t="s">
        <v>334</v>
      </c>
      <c r="C64" s="4">
        <v>25000</v>
      </c>
      <c r="D64" s="4">
        <v>25000</v>
      </c>
      <c r="E64" s="14">
        <f>E65</f>
        <v>11250</v>
      </c>
      <c r="F64" s="14">
        <f t="shared" si="1"/>
        <v>45</v>
      </c>
    </row>
    <row r="65" spans="1:6" ht="15" customHeight="1">
      <c r="A65" s="41">
        <v>3233</v>
      </c>
      <c r="B65" s="3" t="s">
        <v>335</v>
      </c>
      <c r="C65" s="4"/>
      <c r="D65" s="4"/>
      <c r="E65" s="14">
        <v>11250</v>
      </c>
      <c r="F65" s="14" t="e">
        <f t="shared" si="1"/>
        <v>#DIV/0!</v>
      </c>
    </row>
    <row r="66" spans="1:6" ht="18" customHeight="1">
      <c r="A66" s="41" t="s">
        <v>301</v>
      </c>
      <c r="B66" s="148" t="s">
        <v>1248</v>
      </c>
      <c r="C66" s="4">
        <v>5000</v>
      </c>
      <c r="D66" s="4">
        <v>5000</v>
      </c>
      <c r="E66" s="14">
        <f>E67</f>
        <v>0</v>
      </c>
      <c r="F66" s="14">
        <f t="shared" si="1"/>
        <v>0</v>
      </c>
    </row>
    <row r="67" spans="1:6" ht="15" customHeight="1">
      <c r="A67" s="41" t="s">
        <v>303</v>
      </c>
      <c r="B67" s="72" t="s">
        <v>1247</v>
      </c>
      <c r="C67" s="4"/>
      <c r="D67" s="4"/>
      <c r="E67" s="14">
        <v>0</v>
      </c>
      <c r="F67" s="14" t="e">
        <f t="shared" si="1"/>
        <v>#DIV/0!</v>
      </c>
    </row>
    <row r="68" spans="1:6" ht="18" customHeight="1">
      <c r="A68" s="41">
        <v>329</v>
      </c>
      <c r="B68" s="68" t="s">
        <v>57</v>
      </c>
      <c r="C68" s="4">
        <v>185000</v>
      </c>
      <c r="D68" s="4">
        <v>185000</v>
      </c>
      <c r="E68" s="14">
        <f>SUM(E69:E70)</f>
        <v>38430.380000000005</v>
      </c>
      <c r="F68" s="14">
        <f t="shared" si="1"/>
        <v>20.773178378378383</v>
      </c>
    </row>
    <row r="69" spans="1:6" ht="15" customHeight="1">
      <c r="A69" s="41">
        <v>3291</v>
      </c>
      <c r="B69" s="3" t="s">
        <v>349</v>
      </c>
      <c r="C69" s="4"/>
      <c r="D69" s="4"/>
      <c r="E69" s="14">
        <v>36216.58</v>
      </c>
      <c r="F69" s="14" t="e">
        <f t="shared" si="1"/>
        <v>#DIV/0!</v>
      </c>
    </row>
    <row r="70" spans="1:6" ht="15" customHeight="1">
      <c r="A70" s="41">
        <v>3293</v>
      </c>
      <c r="B70" s="3" t="s">
        <v>37</v>
      </c>
      <c r="C70" s="4"/>
      <c r="D70" s="4"/>
      <c r="E70" s="14">
        <v>2213.8</v>
      </c>
      <c r="F70" s="14" t="e">
        <f t="shared" si="1"/>
        <v>#DIV/0!</v>
      </c>
    </row>
    <row r="71" spans="1:6" ht="25.5" customHeight="1">
      <c r="A71" s="247" t="s">
        <v>674</v>
      </c>
      <c r="B71" s="248"/>
      <c r="C71" s="5">
        <f>C79</f>
        <v>475000</v>
      </c>
      <c r="D71" s="5">
        <f>D79</f>
        <v>475000</v>
      </c>
      <c r="E71" s="136">
        <f>E79</f>
        <v>209886.33000000002</v>
      </c>
      <c r="F71" s="14">
        <f>E71/D71*100</f>
        <v>44.186595789473685</v>
      </c>
    </row>
    <row r="72" spans="1:6" ht="25.5" customHeight="1">
      <c r="A72" s="229" t="s">
        <v>1249</v>
      </c>
      <c r="B72" s="230"/>
      <c r="C72" s="64">
        <f>SUM(C73:C78)</f>
        <v>475000</v>
      </c>
      <c r="D72" s="64">
        <f>SUM(D73:D78)</f>
        <v>475000</v>
      </c>
      <c r="E72" s="134">
        <f>SUM(E73:E78)</f>
        <v>209886.33000000002</v>
      </c>
      <c r="F72" s="14">
        <f aca="true" t="shared" si="2" ref="F72:F78">E72/D72*100</f>
        <v>44.186595789473685</v>
      </c>
    </row>
    <row r="73" spans="1:6" ht="18" customHeight="1">
      <c r="A73" s="225" t="s">
        <v>1036</v>
      </c>
      <c r="B73" s="226"/>
      <c r="C73" s="4">
        <v>395000</v>
      </c>
      <c r="D73" s="4">
        <v>395000</v>
      </c>
      <c r="E73" s="14">
        <v>109886.33</v>
      </c>
      <c r="F73" s="14">
        <f t="shared" si="2"/>
        <v>27.81932405063291</v>
      </c>
    </row>
    <row r="74" spans="1:6" ht="18" customHeight="1">
      <c r="A74" s="225" t="s">
        <v>1239</v>
      </c>
      <c r="B74" s="226"/>
      <c r="C74" s="4">
        <v>0</v>
      </c>
      <c r="D74" s="4">
        <v>0</v>
      </c>
      <c r="E74" s="14">
        <v>0</v>
      </c>
      <c r="F74" s="14" t="e">
        <f t="shared" si="2"/>
        <v>#DIV/0!</v>
      </c>
    </row>
    <row r="75" spans="1:6" ht="18" customHeight="1">
      <c r="A75" s="225" t="s">
        <v>1243</v>
      </c>
      <c r="B75" s="226"/>
      <c r="C75" s="4">
        <f>'TABLICA 4-5'!D116</f>
        <v>0</v>
      </c>
      <c r="D75" s="4">
        <v>0</v>
      </c>
      <c r="E75" s="14">
        <v>0</v>
      </c>
      <c r="F75" s="14" t="e">
        <f t="shared" si="2"/>
        <v>#DIV/0!</v>
      </c>
    </row>
    <row r="76" spans="1:6" ht="18" customHeight="1">
      <c r="A76" s="225" t="s">
        <v>1240</v>
      </c>
      <c r="B76" s="226"/>
      <c r="C76" s="4">
        <v>80000</v>
      </c>
      <c r="D76" s="4">
        <v>80000</v>
      </c>
      <c r="E76" s="14">
        <v>100000</v>
      </c>
      <c r="F76" s="14">
        <f t="shared" si="2"/>
        <v>125</v>
      </c>
    </row>
    <row r="77" spans="1:6" ht="18" customHeight="1">
      <c r="A77" s="225" t="s">
        <v>1241</v>
      </c>
      <c r="B77" s="226"/>
      <c r="C77" s="4">
        <v>0</v>
      </c>
      <c r="D77" s="4">
        <v>0</v>
      </c>
      <c r="E77" s="14">
        <v>0</v>
      </c>
      <c r="F77" s="14" t="e">
        <f t="shared" si="2"/>
        <v>#DIV/0!</v>
      </c>
    </row>
    <row r="78" spans="1:6" ht="18" customHeight="1">
      <c r="A78" s="225" t="s">
        <v>1246</v>
      </c>
      <c r="B78" s="226"/>
      <c r="C78" s="4">
        <v>0</v>
      </c>
      <c r="D78" s="4">
        <v>0</v>
      </c>
      <c r="E78" s="14">
        <v>0</v>
      </c>
      <c r="F78" s="14" t="e">
        <f t="shared" si="2"/>
        <v>#DIV/0!</v>
      </c>
    </row>
    <row r="79" spans="1:6" ht="21" customHeight="1">
      <c r="A79" s="41">
        <v>42</v>
      </c>
      <c r="B79" s="3" t="s">
        <v>9</v>
      </c>
      <c r="C79" s="4">
        <f>C80+C89+C87</f>
        <v>475000</v>
      </c>
      <c r="D79" s="4">
        <f>D80+D89+D87</f>
        <v>475000</v>
      </c>
      <c r="E79" s="14">
        <f>E80+E89+E87</f>
        <v>209886.33000000002</v>
      </c>
      <c r="F79" s="14">
        <f>E79/D79*100</f>
        <v>44.186595789473685</v>
      </c>
    </row>
    <row r="80" spans="1:6" ht="18" customHeight="1">
      <c r="A80" s="41">
        <v>422</v>
      </c>
      <c r="B80" s="3" t="s">
        <v>10</v>
      </c>
      <c r="C80" s="4">
        <v>435000</v>
      </c>
      <c r="D80" s="4">
        <v>435000</v>
      </c>
      <c r="E80" s="14">
        <f>SUM(E81:E86)</f>
        <v>202852.58000000002</v>
      </c>
      <c r="F80" s="14">
        <f>E80/D80*100</f>
        <v>46.632777011494255</v>
      </c>
    </row>
    <row r="81" spans="1:6" ht="15" customHeight="1">
      <c r="A81" s="41">
        <v>4221</v>
      </c>
      <c r="B81" s="3" t="s">
        <v>11</v>
      </c>
      <c r="C81" s="4"/>
      <c r="D81" s="4">
        <v>0</v>
      </c>
      <c r="E81" s="14">
        <v>48583.83</v>
      </c>
      <c r="F81" s="14" t="e">
        <f>E81/D81*100</f>
        <v>#DIV/0!</v>
      </c>
    </row>
    <row r="82" spans="1:6" ht="15" customHeight="1">
      <c r="A82" s="41">
        <v>4222</v>
      </c>
      <c r="B82" s="3" t="s">
        <v>12</v>
      </c>
      <c r="C82" s="4">
        <v>0</v>
      </c>
      <c r="D82" s="4">
        <v>0</v>
      </c>
      <c r="E82" s="14">
        <v>0</v>
      </c>
      <c r="F82" s="14" t="e">
        <f>E82/D82*100</f>
        <v>#DIV/0!</v>
      </c>
    </row>
    <row r="83" spans="1:6" ht="15" customHeight="1">
      <c r="A83" s="41">
        <v>4223</v>
      </c>
      <c r="B83" s="3" t="s">
        <v>13</v>
      </c>
      <c r="C83" s="4">
        <v>0</v>
      </c>
      <c r="D83" s="4">
        <v>0</v>
      </c>
      <c r="E83" s="14">
        <v>0</v>
      </c>
      <c r="F83" s="14" t="e">
        <f aca="true" t="shared" si="3" ref="F83:F91">E83/D83*100</f>
        <v>#DIV/0!</v>
      </c>
    </row>
    <row r="84" spans="1:6" ht="15" customHeight="1">
      <c r="A84" s="41" t="s">
        <v>1312</v>
      </c>
      <c r="B84" s="3" t="s">
        <v>1313</v>
      </c>
      <c r="C84" s="4">
        <v>0</v>
      </c>
      <c r="D84" s="4">
        <v>0</v>
      </c>
      <c r="E84" s="14">
        <v>0</v>
      </c>
      <c r="F84" s="14" t="e">
        <f>E84/D84*100</f>
        <v>#DIV/0!</v>
      </c>
    </row>
    <row r="85" spans="1:6" ht="15" customHeight="1">
      <c r="A85" s="41" t="s">
        <v>602</v>
      </c>
      <c r="B85" s="3" t="s">
        <v>603</v>
      </c>
      <c r="C85" s="4">
        <v>0</v>
      </c>
      <c r="D85" s="4">
        <v>0</v>
      </c>
      <c r="E85" s="14">
        <v>0</v>
      </c>
      <c r="F85" s="14" t="e">
        <f t="shared" si="3"/>
        <v>#DIV/0!</v>
      </c>
    </row>
    <row r="86" spans="1:6" ht="15" customHeight="1">
      <c r="A86" s="41" t="s">
        <v>168</v>
      </c>
      <c r="B86" s="3" t="s">
        <v>748</v>
      </c>
      <c r="C86" s="4">
        <v>0</v>
      </c>
      <c r="D86" s="4">
        <v>0</v>
      </c>
      <c r="E86" s="14">
        <v>154268.75</v>
      </c>
      <c r="F86" s="14" t="e">
        <f t="shared" si="3"/>
        <v>#DIV/0!</v>
      </c>
    </row>
    <row r="87" spans="1:6" ht="18" customHeight="1">
      <c r="A87" s="41" t="s">
        <v>1044</v>
      </c>
      <c r="B87" s="3" t="s">
        <v>1030</v>
      </c>
      <c r="C87" s="4">
        <v>0</v>
      </c>
      <c r="D87" s="4">
        <v>0</v>
      </c>
      <c r="E87" s="14">
        <f>E88</f>
        <v>0</v>
      </c>
      <c r="F87" s="14" t="e">
        <f>E87/D87*100</f>
        <v>#DIV/0!</v>
      </c>
    </row>
    <row r="88" spans="1:6" ht="15" customHeight="1">
      <c r="A88" s="41" t="s">
        <v>1045</v>
      </c>
      <c r="B88" s="3" t="s">
        <v>1046</v>
      </c>
      <c r="C88" s="4"/>
      <c r="D88" s="4"/>
      <c r="E88" s="14">
        <v>0</v>
      </c>
      <c r="F88" s="14" t="e">
        <f>E88/D88*100</f>
        <v>#DIV/0!</v>
      </c>
    </row>
    <row r="89" spans="1:6" ht="18" customHeight="1">
      <c r="A89" s="41">
        <v>426</v>
      </c>
      <c r="B89" s="3" t="s">
        <v>14</v>
      </c>
      <c r="C89" s="4">
        <v>40000</v>
      </c>
      <c r="D89" s="4">
        <v>40000</v>
      </c>
      <c r="E89" s="14">
        <f>E90</f>
        <v>7033.75</v>
      </c>
      <c r="F89" s="14">
        <f t="shared" si="3"/>
        <v>17.584374999999998</v>
      </c>
    </row>
    <row r="90" spans="1:6" ht="15" customHeight="1">
      <c r="A90" s="41">
        <v>4262</v>
      </c>
      <c r="B90" s="3" t="s">
        <v>15</v>
      </c>
      <c r="C90" s="4">
        <v>0</v>
      </c>
      <c r="D90" s="4">
        <v>0</v>
      </c>
      <c r="E90" s="14">
        <v>7033.75</v>
      </c>
      <c r="F90" s="14" t="e">
        <f t="shared" si="3"/>
        <v>#DIV/0!</v>
      </c>
    </row>
    <row r="91" spans="1:6" ht="30" customHeight="1">
      <c r="A91" s="249" t="s">
        <v>1135</v>
      </c>
      <c r="B91" s="249"/>
      <c r="C91" s="63">
        <f>C92+C113</f>
        <v>1354000</v>
      </c>
      <c r="D91" s="63">
        <f>D92+D113</f>
        <v>1354000</v>
      </c>
      <c r="E91" s="133">
        <f>E92+E113</f>
        <v>473239.27999999997</v>
      </c>
      <c r="F91" s="14">
        <f t="shared" si="3"/>
        <v>34.9512023633678</v>
      </c>
    </row>
    <row r="92" spans="1:6" ht="25.5" customHeight="1">
      <c r="A92" s="234" t="s">
        <v>1251</v>
      </c>
      <c r="B92" s="235"/>
      <c r="C92" s="5">
        <f>C100</f>
        <v>854000</v>
      </c>
      <c r="D92" s="5">
        <f>D100</f>
        <v>854000</v>
      </c>
      <c r="E92" s="136">
        <f>E100</f>
        <v>406179.27999999997</v>
      </c>
      <c r="F92" s="14">
        <f t="shared" si="1"/>
        <v>47.56197658079625</v>
      </c>
    </row>
    <row r="93" spans="1:6" ht="25.5" customHeight="1">
      <c r="A93" s="229" t="s">
        <v>1047</v>
      </c>
      <c r="B93" s="230"/>
      <c r="C93" s="64">
        <f>SUM(C94:C99)</f>
        <v>854000</v>
      </c>
      <c r="D93" s="64">
        <f>SUM(D94:D99)</f>
        <v>854000</v>
      </c>
      <c r="E93" s="134">
        <f>SUM(E94:E99)</f>
        <v>406179.28</v>
      </c>
      <c r="F93" s="14">
        <f t="shared" si="1"/>
        <v>47.561976580796255</v>
      </c>
    </row>
    <row r="94" spans="1:6" ht="18" customHeight="1">
      <c r="A94" s="225" t="s">
        <v>1036</v>
      </c>
      <c r="B94" s="226"/>
      <c r="C94" s="4">
        <v>0</v>
      </c>
      <c r="D94" s="4">
        <v>0</v>
      </c>
      <c r="E94" s="14">
        <v>5553.56</v>
      </c>
      <c r="F94" s="14" t="e">
        <f t="shared" si="1"/>
        <v>#DIV/0!</v>
      </c>
    </row>
    <row r="95" spans="1:6" ht="18" customHeight="1">
      <c r="A95" s="225" t="s">
        <v>1239</v>
      </c>
      <c r="B95" s="226"/>
      <c r="C95" s="4">
        <v>454000</v>
      </c>
      <c r="D95" s="4">
        <v>454000</v>
      </c>
      <c r="E95" s="14">
        <v>186175.79</v>
      </c>
      <c r="F95" s="14">
        <f t="shared" si="1"/>
        <v>41.0078832599119</v>
      </c>
    </row>
    <row r="96" spans="1:6" ht="18" customHeight="1">
      <c r="A96" s="225" t="s">
        <v>1243</v>
      </c>
      <c r="B96" s="226"/>
      <c r="C96" s="4">
        <v>400000</v>
      </c>
      <c r="D96" s="4">
        <v>400000</v>
      </c>
      <c r="E96" s="14">
        <v>214449.93</v>
      </c>
      <c r="F96" s="14">
        <f t="shared" si="1"/>
        <v>53.612482500000006</v>
      </c>
    </row>
    <row r="97" spans="1:6" ht="18" customHeight="1">
      <c r="A97" s="225" t="s">
        <v>1240</v>
      </c>
      <c r="B97" s="226"/>
      <c r="C97" s="4">
        <v>0</v>
      </c>
      <c r="D97" s="4">
        <v>0</v>
      </c>
      <c r="E97" s="14">
        <v>0</v>
      </c>
      <c r="F97" s="14" t="e">
        <f t="shared" si="1"/>
        <v>#DIV/0!</v>
      </c>
    </row>
    <row r="98" spans="1:6" ht="18" customHeight="1">
      <c r="A98" s="225" t="s">
        <v>1241</v>
      </c>
      <c r="B98" s="226"/>
      <c r="C98" s="4">
        <v>0</v>
      </c>
      <c r="D98" s="4">
        <v>0</v>
      </c>
      <c r="E98" s="14">
        <v>0</v>
      </c>
      <c r="F98" s="14" t="e">
        <f t="shared" si="1"/>
        <v>#DIV/0!</v>
      </c>
    </row>
    <row r="99" spans="1:6" ht="18" customHeight="1">
      <c r="A99" s="225" t="s">
        <v>1246</v>
      </c>
      <c r="B99" s="226"/>
      <c r="C99" s="4">
        <v>0</v>
      </c>
      <c r="D99" s="4">
        <v>0</v>
      </c>
      <c r="E99" s="14">
        <v>0</v>
      </c>
      <c r="F99" s="14" t="e">
        <f t="shared" si="1"/>
        <v>#DIV/0!</v>
      </c>
    </row>
    <row r="100" spans="1:6" ht="21" customHeight="1">
      <c r="A100" s="41">
        <v>32</v>
      </c>
      <c r="B100" s="3" t="s">
        <v>63</v>
      </c>
      <c r="C100" s="4">
        <f>C101+C103+C109</f>
        <v>854000</v>
      </c>
      <c r="D100" s="4">
        <f>D101+D103+D109</f>
        <v>854000</v>
      </c>
      <c r="E100" s="14">
        <f>E101+E103+E109</f>
        <v>406179.27999999997</v>
      </c>
      <c r="F100" s="14">
        <f t="shared" si="1"/>
        <v>47.56197658079625</v>
      </c>
    </row>
    <row r="101" spans="1:6" ht="18" customHeight="1">
      <c r="A101" s="41">
        <v>322</v>
      </c>
      <c r="B101" s="3" t="s">
        <v>70</v>
      </c>
      <c r="C101" s="4">
        <v>10000</v>
      </c>
      <c r="D101" s="4">
        <v>10000</v>
      </c>
      <c r="E101" s="14">
        <f>SUM(E102:E102)</f>
        <v>2750</v>
      </c>
      <c r="F101" s="14">
        <f t="shared" si="1"/>
        <v>27.500000000000004</v>
      </c>
    </row>
    <row r="102" spans="1:6" ht="15" customHeight="1">
      <c r="A102" s="41">
        <v>3221</v>
      </c>
      <c r="B102" s="3" t="s">
        <v>605</v>
      </c>
      <c r="C102" s="4"/>
      <c r="D102" s="4"/>
      <c r="E102" s="14">
        <v>2750</v>
      </c>
      <c r="F102" s="14" t="e">
        <f t="shared" si="1"/>
        <v>#DIV/0!</v>
      </c>
    </row>
    <row r="103" spans="1:6" ht="18" customHeight="1">
      <c r="A103" s="41">
        <v>323</v>
      </c>
      <c r="B103" s="3" t="s">
        <v>72</v>
      </c>
      <c r="C103" s="4">
        <v>782000</v>
      </c>
      <c r="D103" s="4">
        <v>782000</v>
      </c>
      <c r="E103" s="14">
        <f>SUM(E104:E108)</f>
        <v>397875.72</v>
      </c>
      <c r="F103" s="14">
        <f t="shared" si="1"/>
        <v>50.87924808184143</v>
      </c>
    </row>
    <row r="104" spans="1:6" ht="15" customHeight="1">
      <c r="A104" s="41" t="s">
        <v>714</v>
      </c>
      <c r="B104" s="3" t="s">
        <v>23</v>
      </c>
      <c r="C104" s="4"/>
      <c r="D104" s="4"/>
      <c r="E104" s="14">
        <v>0</v>
      </c>
      <c r="F104" s="14" t="e">
        <f>E104/D104*100</f>
        <v>#DIV/0!</v>
      </c>
    </row>
    <row r="105" spans="1:6" ht="15" customHeight="1">
      <c r="A105" s="41">
        <v>3233</v>
      </c>
      <c r="B105" s="3" t="s">
        <v>100</v>
      </c>
      <c r="C105" s="4"/>
      <c r="D105" s="4"/>
      <c r="E105" s="14">
        <v>28555</v>
      </c>
      <c r="F105" s="14" t="e">
        <f t="shared" si="1"/>
        <v>#DIV/0!</v>
      </c>
    </row>
    <row r="106" spans="1:6" ht="15" customHeight="1">
      <c r="A106" s="41" t="s">
        <v>599</v>
      </c>
      <c r="B106" s="3" t="s">
        <v>600</v>
      </c>
      <c r="C106" s="4"/>
      <c r="D106" s="4"/>
      <c r="E106" s="14">
        <v>0</v>
      </c>
      <c r="F106" s="14" t="e">
        <f>E106/D106*100</f>
        <v>#DIV/0!</v>
      </c>
    </row>
    <row r="107" spans="1:6" ht="15" customHeight="1">
      <c r="A107" s="41">
        <v>3237</v>
      </c>
      <c r="B107" s="3" t="s">
        <v>101</v>
      </c>
      <c r="C107" s="4"/>
      <c r="D107" s="4"/>
      <c r="E107" s="14">
        <v>197398.04</v>
      </c>
      <c r="F107" s="14" t="e">
        <f>E107/D107*100</f>
        <v>#DIV/0!</v>
      </c>
    </row>
    <row r="108" spans="1:6" ht="15" customHeight="1">
      <c r="A108" s="41" t="s">
        <v>339</v>
      </c>
      <c r="B108" s="3" t="s">
        <v>154</v>
      </c>
      <c r="C108" s="4"/>
      <c r="D108" s="4"/>
      <c r="E108" s="14">
        <v>171922.68</v>
      </c>
      <c r="F108" s="14" t="e">
        <f t="shared" si="1"/>
        <v>#DIV/0!</v>
      </c>
    </row>
    <row r="109" spans="1:6" ht="18" customHeight="1">
      <c r="A109" s="41">
        <v>329</v>
      </c>
      <c r="B109" s="3" t="s">
        <v>141</v>
      </c>
      <c r="C109" s="4">
        <v>62000</v>
      </c>
      <c r="D109" s="4">
        <v>62000</v>
      </c>
      <c r="E109" s="14">
        <f>SUM(E110:E112)</f>
        <v>5553.5599999999995</v>
      </c>
      <c r="F109" s="14">
        <f t="shared" si="1"/>
        <v>8.957354838709676</v>
      </c>
    </row>
    <row r="110" spans="1:6" ht="15" customHeight="1">
      <c r="A110" s="41" t="s">
        <v>721</v>
      </c>
      <c r="B110" s="3" t="s">
        <v>4</v>
      </c>
      <c r="C110" s="4"/>
      <c r="D110" s="4"/>
      <c r="E110" s="14">
        <v>0</v>
      </c>
      <c r="F110" s="14" t="e">
        <f>E110/D110*100</f>
        <v>#DIV/0!</v>
      </c>
    </row>
    <row r="111" spans="1:6" ht="15" customHeight="1">
      <c r="A111" s="41">
        <v>3293</v>
      </c>
      <c r="B111" s="3" t="s">
        <v>103</v>
      </c>
      <c r="C111" s="4"/>
      <c r="D111" s="4"/>
      <c r="E111" s="14">
        <v>5040.99</v>
      </c>
      <c r="F111" s="14" t="e">
        <f t="shared" si="1"/>
        <v>#DIV/0!</v>
      </c>
    </row>
    <row r="112" spans="1:6" ht="15" customHeight="1">
      <c r="A112" s="41">
        <v>3299</v>
      </c>
      <c r="B112" s="3" t="s">
        <v>104</v>
      </c>
      <c r="C112" s="4"/>
      <c r="D112" s="4"/>
      <c r="E112" s="14">
        <v>512.57</v>
      </c>
      <c r="F112" s="14" t="e">
        <f t="shared" si="1"/>
        <v>#DIV/0!</v>
      </c>
    </row>
    <row r="113" spans="1:6" ht="25.5" customHeight="1">
      <c r="A113" s="234" t="s">
        <v>1381</v>
      </c>
      <c r="B113" s="235"/>
      <c r="C113" s="5">
        <f>C121+C125</f>
        <v>500000</v>
      </c>
      <c r="D113" s="5">
        <f>D121+D125</f>
        <v>500000</v>
      </c>
      <c r="E113" s="136">
        <f>E121+E125</f>
        <v>67060</v>
      </c>
      <c r="F113" s="14">
        <f aca="true" t="shared" si="4" ref="F113:F122">E113/D113*100</f>
        <v>13.411999999999999</v>
      </c>
    </row>
    <row r="114" spans="1:6" ht="25.5" customHeight="1">
      <c r="A114" s="229" t="s">
        <v>1382</v>
      </c>
      <c r="B114" s="230"/>
      <c r="C114" s="64">
        <f>SUM(C115:C120)</f>
        <v>500000</v>
      </c>
      <c r="D114" s="64">
        <f>SUM(D115:D120)</f>
        <v>500000</v>
      </c>
      <c r="E114" s="134">
        <f>SUM(E115:E120)</f>
        <v>67060</v>
      </c>
      <c r="F114" s="14">
        <f t="shared" si="4"/>
        <v>13.411999999999999</v>
      </c>
    </row>
    <row r="115" spans="1:6" ht="18" customHeight="1">
      <c r="A115" s="225" t="s">
        <v>1036</v>
      </c>
      <c r="B115" s="226"/>
      <c r="C115" s="4">
        <v>0</v>
      </c>
      <c r="D115" s="4">
        <v>0</v>
      </c>
      <c r="E115" s="14">
        <v>12060</v>
      </c>
      <c r="F115" s="14" t="e">
        <f t="shared" si="4"/>
        <v>#DIV/0!</v>
      </c>
    </row>
    <row r="116" spans="1:6" ht="18" customHeight="1">
      <c r="A116" s="225" t="s">
        <v>1239</v>
      </c>
      <c r="B116" s="226"/>
      <c r="C116" s="4">
        <v>200000</v>
      </c>
      <c r="D116" s="4">
        <v>200000</v>
      </c>
      <c r="E116" s="14">
        <v>55000</v>
      </c>
      <c r="F116" s="14">
        <f t="shared" si="4"/>
        <v>27.500000000000004</v>
      </c>
    </row>
    <row r="117" spans="1:6" ht="18" customHeight="1">
      <c r="A117" s="225" t="s">
        <v>1243</v>
      </c>
      <c r="B117" s="226"/>
      <c r="C117" s="4">
        <v>300000</v>
      </c>
      <c r="D117" s="4">
        <v>300000</v>
      </c>
      <c r="E117" s="14">
        <v>0</v>
      </c>
      <c r="F117" s="14">
        <f t="shared" si="4"/>
        <v>0</v>
      </c>
    </row>
    <row r="118" spans="1:6" ht="18" customHeight="1">
      <c r="A118" s="225" t="s">
        <v>1240</v>
      </c>
      <c r="B118" s="226"/>
      <c r="C118" s="4">
        <v>0</v>
      </c>
      <c r="D118" s="4">
        <v>0</v>
      </c>
      <c r="E118" s="14">
        <v>0</v>
      </c>
      <c r="F118" s="14" t="e">
        <f t="shared" si="4"/>
        <v>#DIV/0!</v>
      </c>
    </row>
    <row r="119" spans="1:6" ht="18" customHeight="1">
      <c r="A119" s="225" t="s">
        <v>1241</v>
      </c>
      <c r="B119" s="226"/>
      <c r="C119" s="4">
        <v>0</v>
      </c>
      <c r="D119" s="4">
        <v>0</v>
      </c>
      <c r="E119" s="14">
        <v>0</v>
      </c>
      <c r="F119" s="14" t="e">
        <f t="shared" si="4"/>
        <v>#DIV/0!</v>
      </c>
    </row>
    <row r="120" spans="1:6" ht="18" customHeight="1">
      <c r="A120" s="225" t="s">
        <v>1246</v>
      </c>
      <c r="B120" s="226"/>
      <c r="C120" s="4">
        <v>0</v>
      </c>
      <c r="D120" s="4">
        <v>0</v>
      </c>
      <c r="E120" s="14">
        <v>0</v>
      </c>
      <c r="F120" s="14" t="e">
        <f t="shared" si="4"/>
        <v>#DIV/0!</v>
      </c>
    </row>
    <row r="121" spans="1:6" ht="21" customHeight="1">
      <c r="A121" s="41">
        <v>32</v>
      </c>
      <c r="B121" s="3" t="s">
        <v>63</v>
      </c>
      <c r="C121" s="4">
        <f>C122</f>
        <v>200000</v>
      </c>
      <c r="D121" s="4">
        <f>D122</f>
        <v>200000</v>
      </c>
      <c r="E121" s="14">
        <f>E122</f>
        <v>67060</v>
      </c>
      <c r="F121" s="14">
        <f t="shared" si="4"/>
        <v>33.53</v>
      </c>
    </row>
    <row r="122" spans="1:6" ht="18" customHeight="1">
      <c r="A122" s="41">
        <v>323</v>
      </c>
      <c r="B122" s="3" t="s">
        <v>72</v>
      </c>
      <c r="C122" s="4">
        <v>200000</v>
      </c>
      <c r="D122" s="4">
        <v>200000</v>
      </c>
      <c r="E122" s="14">
        <f>SUM(E123:E124)</f>
        <v>67060</v>
      </c>
      <c r="F122" s="14">
        <f t="shared" si="4"/>
        <v>33.53</v>
      </c>
    </row>
    <row r="123" spans="1:6" ht="15" customHeight="1">
      <c r="A123" s="41">
        <v>3233</v>
      </c>
      <c r="B123" s="3" t="s">
        <v>100</v>
      </c>
      <c r="C123" s="4"/>
      <c r="D123" s="4"/>
      <c r="E123" s="14">
        <v>55000</v>
      </c>
      <c r="F123" s="14" t="e">
        <f>E123/D123*100</f>
        <v>#DIV/0!</v>
      </c>
    </row>
    <row r="124" spans="1:6" ht="15" customHeight="1">
      <c r="A124" s="41">
        <v>3237</v>
      </c>
      <c r="B124" s="3" t="s">
        <v>101</v>
      </c>
      <c r="C124" s="4"/>
      <c r="D124" s="4"/>
      <c r="E124" s="14">
        <v>12060</v>
      </c>
      <c r="F124" s="14" t="e">
        <f>E124/D124*100</f>
        <v>#DIV/0!</v>
      </c>
    </row>
    <row r="125" spans="1:6" ht="21" customHeight="1">
      <c r="A125" s="41">
        <v>38</v>
      </c>
      <c r="B125" s="72" t="s">
        <v>558</v>
      </c>
      <c r="C125" s="4">
        <f>C126</f>
        <v>300000</v>
      </c>
      <c r="D125" s="4">
        <f>D126</f>
        <v>300000</v>
      </c>
      <c r="E125" s="14">
        <f>E126</f>
        <v>0</v>
      </c>
      <c r="F125" s="14">
        <f t="shared" si="1"/>
        <v>0</v>
      </c>
    </row>
    <row r="126" spans="1:6" ht="18" customHeight="1">
      <c r="A126" s="41">
        <v>381</v>
      </c>
      <c r="B126" s="72" t="s">
        <v>67</v>
      </c>
      <c r="C126" s="4">
        <v>300000</v>
      </c>
      <c r="D126" s="4">
        <v>300000</v>
      </c>
      <c r="E126" s="14">
        <f>E127</f>
        <v>0</v>
      </c>
      <c r="F126" s="14">
        <f t="shared" si="1"/>
        <v>0</v>
      </c>
    </row>
    <row r="127" spans="1:6" ht="15" customHeight="1">
      <c r="A127" s="41">
        <v>3811</v>
      </c>
      <c r="B127" s="74" t="s">
        <v>1006</v>
      </c>
      <c r="C127" s="4">
        <v>0</v>
      </c>
      <c r="D127" s="4"/>
      <c r="E127" s="14">
        <v>0</v>
      </c>
      <c r="F127" s="14" t="e">
        <f t="shared" si="1"/>
        <v>#DIV/0!</v>
      </c>
    </row>
    <row r="128" spans="1:6" ht="30" customHeight="1">
      <c r="A128" s="249" t="s">
        <v>675</v>
      </c>
      <c r="B128" s="249"/>
      <c r="C128" s="63">
        <f>C129</f>
        <v>3200000</v>
      </c>
      <c r="D128" s="63">
        <f>D129</f>
        <v>3200000</v>
      </c>
      <c r="E128" s="133">
        <f>E129</f>
        <v>1739368.38</v>
      </c>
      <c r="F128" s="14">
        <f>E128/D128*100</f>
        <v>54.355261875</v>
      </c>
    </row>
    <row r="129" spans="1:6" ht="25.5" customHeight="1">
      <c r="A129" s="247" t="s">
        <v>676</v>
      </c>
      <c r="B129" s="248"/>
      <c r="C129" s="5">
        <f>C137+C151</f>
        <v>3200000</v>
      </c>
      <c r="D129" s="5">
        <f>D137+D151</f>
        <v>3200000</v>
      </c>
      <c r="E129" s="136">
        <f>E137+E151</f>
        <v>1739368.38</v>
      </c>
      <c r="F129" s="14">
        <f t="shared" si="1"/>
        <v>54.355261875</v>
      </c>
    </row>
    <row r="130" spans="1:6" ht="25.5" customHeight="1">
      <c r="A130" s="229" t="s">
        <v>1048</v>
      </c>
      <c r="B130" s="230"/>
      <c r="C130" s="64">
        <f>SUM(C131:C136)</f>
        <v>3200000</v>
      </c>
      <c r="D130" s="64">
        <f>SUM(D131:D136)</f>
        <v>3200000</v>
      </c>
      <c r="E130" s="134">
        <f>SUM(E131:E136)</f>
        <v>1739368.3800000001</v>
      </c>
      <c r="F130" s="14">
        <f aca="true" t="shared" si="5" ref="F130:F136">E130/D130*100</f>
        <v>54.355261875000004</v>
      </c>
    </row>
    <row r="131" spans="1:6" ht="18" customHeight="1">
      <c r="A131" s="225" t="s">
        <v>1036</v>
      </c>
      <c r="B131" s="226"/>
      <c r="C131" s="4">
        <v>2640000</v>
      </c>
      <c r="D131" s="4">
        <v>2640000</v>
      </c>
      <c r="E131" s="14">
        <v>1661998.28</v>
      </c>
      <c r="F131" s="14">
        <f t="shared" si="5"/>
        <v>62.9544803030303</v>
      </c>
    </row>
    <row r="132" spans="1:6" ht="18" customHeight="1">
      <c r="A132" s="225" t="s">
        <v>1239</v>
      </c>
      <c r="B132" s="226"/>
      <c r="C132" s="4">
        <v>560000</v>
      </c>
      <c r="D132" s="4">
        <v>560000</v>
      </c>
      <c r="E132" s="14">
        <v>77370.1</v>
      </c>
      <c r="F132" s="14">
        <f t="shared" si="5"/>
        <v>13.816089285714286</v>
      </c>
    </row>
    <row r="133" spans="1:6" ht="18" customHeight="1">
      <c r="A133" s="225" t="s">
        <v>1243</v>
      </c>
      <c r="B133" s="226"/>
      <c r="C133" s="4">
        <v>0</v>
      </c>
      <c r="D133" s="4">
        <v>0</v>
      </c>
      <c r="E133" s="14">
        <v>0</v>
      </c>
      <c r="F133" s="14" t="e">
        <f t="shared" si="5"/>
        <v>#DIV/0!</v>
      </c>
    </row>
    <row r="134" spans="1:6" ht="18" customHeight="1">
      <c r="A134" s="225" t="s">
        <v>1240</v>
      </c>
      <c r="B134" s="226"/>
      <c r="C134" s="4">
        <v>0</v>
      </c>
      <c r="D134" s="4">
        <v>0</v>
      </c>
      <c r="E134" s="14">
        <v>0</v>
      </c>
      <c r="F134" s="14" t="e">
        <f t="shared" si="5"/>
        <v>#DIV/0!</v>
      </c>
    </row>
    <row r="135" spans="1:6" ht="18" customHeight="1">
      <c r="A135" s="225" t="s">
        <v>1241</v>
      </c>
      <c r="B135" s="226"/>
      <c r="C135" s="4">
        <v>0</v>
      </c>
      <c r="D135" s="4">
        <v>0</v>
      </c>
      <c r="E135" s="14">
        <v>0</v>
      </c>
      <c r="F135" s="14" t="e">
        <f t="shared" si="5"/>
        <v>#DIV/0!</v>
      </c>
    </row>
    <row r="136" spans="1:6" ht="18" customHeight="1">
      <c r="A136" s="225" t="s">
        <v>1246</v>
      </c>
      <c r="B136" s="226"/>
      <c r="C136" s="4">
        <v>0</v>
      </c>
      <c r="D136" s="4">
        <v>0</v>
      </c>
      <c r="E136" s="14">
        <v>0</v>
      </c>
      <c r="F136" s="14" t="e">
        <f t="shared" si="5"/>
        <v>#DIV/0!</v>
      </c>
    </row>
    <row r="137" spans="1:6" ht="21" customHeight="1">
      <c r="A137" s="41">
        <v>32</v>
      </c>
      <c r="B137" s="3" t="s">
        <v>272</v>
      </c>
      <c r="C137" s="4">
        <f>C138+C143+C145</f>
        <v>1900000</v>
      </c>
      <c r="D137" s="4">
        <f>D138+D143+D145</f>
        <v>1900000</v>
      </c>
      <c r="E137" s="14">
        <f>E138+E143+E145</f>
        <v>739116.2899999999</v>
      </c>
      <c r="F137" s="14">
        <f t="shared" si="1"/>
        <v>38.90085736842105</v>
      </c>
    </row>
    <row r="138" spans="1:6" ht="18" customHeight="1">
      <c r="A138" s="41">
        <v>323</v>
      </c>
      <c r="B138" s="3" t="s">
        <v>0</v>
      </c>
      <c r="C138" s="4">
        <v>1250000</v>
      </c>
      <c r="D138" s="4">
        <v>1250000</v>
      </c>
      <c r="E138" s="14">
        <f>SUM(E139:E142)</f>
        <v>557242.7</v>
      </c>
      <c r="F138" s="14">
        <f t="shared" si="1"/>
        <v>44.579415999999995</v>
      </c>
    </row>
    <row r="139" spans="1:6" ht="15" customHeight="1">
      <c r="A139" s="41">
        <v>3233</v>
      </c>
      <c r="B139" s="3" t="s">
        <v>1</v>
      </c>
      <c r="C139" s="4"/>
      <c r="D139" s="4"/>
      <c r="E139" s="14">
        <v>24062</v>
      </c>
      <c r="F139" s="14" t="e">
        <f t="shared" si="1"/>
        <v>#DIV/0!</v>
      </c>
    </row>
    <row r="140" spans="1:6" ht="15" customHeight="1">
      <c r="A140" s="41" t="s">
        <v>35</v>
      </c>
      <c r="B140" s="3" t="s">
        <v>36</v>
      </c>
      <c r="C140" s="4"/>
      <c r="D140" s="4"/>
      <c r="E140" s="14">
        <v>455810.6</v>
      </c>
      <c r="F140" s="14" t="e">
        <f t="shared" si="1"/>
        <v>#DIV/0!</v>
      </c>
    </row>
    <row r="141" spans="1:6" ht="15" customHeight="1">
      <c r="A141" s="41" t="s">
        <v>677</v>
      </c>
      <c r="B141" s="3" t="s">
        <v>572</v>
      </c>
      <c r="C141" s="4"/>
      <c r="D141" s="4"/>
      <c r="E141" s="14">
        <v>0</v>
      </c>
      <c r="F141" s="14" t="e">
        <f>E141/D141*100</f>
        <v>#DIV/0!</v>
      </c>
    </row>
    <row r="142" spans="1:6" ht="15" customHeight="1">
      <c r="A142" s="41">
        <v>3239</v>
      </c>
      <c r="B142" s="3" t="s">
        <v>2</v>
      </c>
      <c r="C142" s="4"/>
      <c r="D142" s="4"/>
      <c r="E142" s="14">
        <v>77370.1</v>
      </c>
      <c r="F142" s="14" t="e">
        <f t="shared" si="1"/>
        <v>#DIV/0!</v>
      </c>
    </row>
    <row r="143" spans="1:6" ht="18" customHeight="1">
      <c r="A143" s="41" t="s">
        <v>301</v>
      </c>
      <c r="B143" s="68" t="s">
        <v>302</v>
      </c>
      <c r="C143" s="4">
        <v>5000</v>
      </c>
      <c r="D143" s="4">
        <v>5000</v>
      </c>
      <c r="E143" s="14">
        <f>E144</f>
        <v>0</v>
      </c>
      <c r="F143" s="14">
        <f>E143/D143*100</f>
        <v>0</v>
      </c>
    </row>
    <row r="144" spans="1:6" ht="15" customHeight="1">
      <c r="A144" s="41" t="s">
        <v>303</v>
      </c>
      <c r="B144" s="72" t="s">
        <v>344</v>
      </c>
      <c r="C144" s="4"/>
      <c r="D144" s="4"/>
      <c r="E144" s="14">
        <v>0</v>
      </c>
      <c r="F144" s="14" t="e">
        <f>E144/D144*100</f>
        <v>#DIV/0!</v>
      </c>
    </row>
    <row r="145" spans="1:6" ht="18" customHeight="1">
      <c r="A145" s="41">
        <v>329</v>
      </c>
      <c r="B145" s="3" t="s">
        <v>3</v>
      </c>
      <c r="C145" s="4">
        <v>645000</v>
      </c>
      <c r="D145" s="4">
        <v>645000</v>
      </c>
      <c r="E145" s="14">
        <f>SUM(E146:E150)</f>
        <v>181873.59</v>
      </c>
      <c r="F145" s="14">
        <f t="shared" si="1"/>
        <v>28.197455813953486</v>
      </c>
    </row>
    <row r="146" spans="1:6" ht="15" customHeight="1">
      <c r="A146" s="41">
        <v>3292</v>
      </c>
      <c r="B146" s="3" t="s">
        <v>4</v>
      </c>
      <c r="C146" s="4"/>
      <c r="D146" s="4"/>
      <c r="E146" s="14">
        <v>125516.09</v>
      </c>
      <c r="F146" s="14" t="e">
        <f t="shared" si="1"/>
        <v>#DIV/0!</v>
      </c>
    </row>
    <row r="147" spans="1:6" ht="15" customHeight="1">
      <c r="A147" s="41">
        <v>3294</v>
      </c>
      <c r="B147" s="3" t="s">
        <v>601</v>
      </c>
      <c r="C147" s="4"/>
      <c r="D147" s="4"/>
      <c r="E147" s="14">
        <v>29129.6</v>
      </c>
      <c r="F147" s="14" t="e">
        <f t="shared" si="1"/>
        <v>#DIV/0!</v>
      </c>
    </row>
    <row r="148" spans="1:6" ht="15" customHeight="1">
      <c r="A148" s="41" t="s">
        <v>332</v>
      </c>
      <c r="B148" s="3" t="s">
        <v>336</v>
      </c>
      <c r="C148" s="4"/>
      <c r="D148" s="4"/>
      <c r="E148" s="14">
        <v>12527.9</v>
      </c>
      <c r="F148" s="14" t="e">
        <f t="shared" si="1"/>
        <v>#DIV/0!</v>
      </c>
    </row>
    <row r="149" spans="1:6" ht="15" customHeight="1">
      <c r="A149" s="41" t="s">
        <v>678</v>
      </c>
      <c r="B149" s="3" t="s">
        <v>679</v>
      </c>
      <c r="C149" s="4"/>
      <c r="D149" s="4"/>
      <c r="E149" s="14">
        <v>11100</v>
      </c>
      <c r="F149" s="14" t="e">
        <f>E149/D149*100</f>
        <v>#DIV/0!</v>
      </c>
    </row>
    <row r="150" spans="1:6" ht="15" customHeight="1">
      <c r="A150" s="41">
        <v>3299</v>
      </c>
      <c r="B150" s="3" t="s">
        <v>5</v>
      </c>
      <c r="C150" s="4"/>
      <c r="D150" s="4"/>
      <c r="E150" s="14">
        <v>3600</v>
      </c>
      <c r="F150" s="14" t="e">
        <f t="shared" si="1"/>
        <v>#DIV/0!</v>
      </c>
    </row>
    <row r="151" spans="1:6" ht="21" customHeight="1">
      <c r="A151" s="41">
        <v>38</v>
      </c>
      <c r="B151" s="3" t="s">
        <v>6</v>
      </c>
      <c r="C151" s="4">
        <f>C152+C154</f>
        <v>1300000</v>
      </c>
      <c r="D151" s="4">
        <f>D152+D154</f>
        <v>1300000</v>
      </c>
      <c r="E151" s="14">
        <f>E152+E154</f>
        <v>1000252.09</v>
      </c>
      <c r="F151" s="14">
        <f aca="true" t="shared" si="6" ref="F151:F190">E151/D151*100</f>
        <v>76.94246846153845</v>
      </c>
    </row>
    <row r="152" spans="1:6" ht="18" customHeight="1">
      <c r="A152" s="41" t="s">
        <v>999</v>
      </c>
      <c r="B152" s="3" t="s">
        <v>1001</v>
      </c>
      <c r="C152" s="4">
        <v>1200000</v>
      </c>
      <c r="D152" s="4">
        <v>1200000</v>
      </c>
      <c r="E152" s="14">
        <f>E153</f>
        <v>1000252.09</v>
      </c>
      <c r="F152" s="14">
        <f t="shared" si="6"/>
        <v>83.35434083333332</v>
      </c>
    </row>
    <row r="153" spans="1:6" ht="15" customHeight="1">
      <c r="A153" s="41" t="s">
        <v>1000</v>
      </c>
      <c r="B153" s="3" t="s">
        <v>1002</v>
      </c>
      <c r="C153" s="4"/>
      <c r="D153" s="4"/>
      <c r="E153" s="14">
        <v>1000252.09</v>
      </c>
      <c r="F153" s="14" t="e">
        <f t="shared" si="6"/>
        <v>#DIV/0!</v>
      </c>
    </row>
    <row r="154" spans="1:6" ht="18" customHeight="1">
      <c r="A154" s="41">
        <v>385</v>
      </c>
      <c r="B154" s="3" t="s">
        <v>7</v>
      </c>
      <c r="C154" s="4">
        <v>100000</v>
      </c>
      <c r="D154" s="4">
        <v>100000</v>
      </c>
      <c r="E154" s="14">
        <f>E155</f>
        <v>0</v>
      </c>
      <c r="F154" s="14">
        <f t="shared" si="6"/>
        <v>0</v>
      </c>
    </row>
    <row r="155" spans="1:6" ht="15" customHeight="1">
      <c r="A155" s="41">
        <v>3851</v>
      </c>
      <c r="B155" s="3" t="s">
        <v>8</v>
      </c>
      <c r="C155" s="4"/>
      <c r="D155" s="4"/>
      <c r="E155" s="14">
        <v>0</v>
      </c>
      <c r="F155" s="14" t="e">
        <f t="shared" si="6"/>
        <v>#DIV/0!</v>
      </c>
    </row>
    <row r="156" spans="1:6" ht="30" customHeight="1">
      <c r="A156" s="238" t="s">
        <v>1252</v>
      </c>
      <c r="B156" s="239"/>
      <c r="C156" s="63">
        <f>C157+C173</f>
        <v>1021000</v>
      </c>
      <c r="D156" s="63">
        <f>D157+D173</f>
        <v>1021000</v>
      </c>
      <c r="E156" s="133">
        <f>E157+E173</f>
        <v>805454.1900000001</v>
      </c>
      <c r="F156" s="14">
        <f t="shared" si="6"/>
        <v>78.88875514201763</v>
      </c>
    </row>
    <row r="157" spans="1:6" ht="25.5" customHeight="1">
      <c r="A157" s="233" t="s">
        <v>1383</v>
      </c>
      <c r="B157" s="228"/>
      <c r="C157" s="5">
        <f>C168</f>
        <v>153000</v>
      </c>
      <c r="D157" s="5">
        <f>D168</f>
        <v>153000</v>
      </c>
      <c r="E157" s="136">
        <f>E168+E165</f>
        <v>0</v>
      </c>
      <c r="F157" s="14">
        <f aca="true" t="shared" si="7" ref="F157:F172">E157/D157*100</f>
        <v>0</v>
      </c>
    </row>
    <row r="158" spans="1:6" ht="25.5" customHeight="1">
      <c r="A158" s="229" t="s">
        <v>1253</v>
      </c>
      <c r="B158" s="230"/>
      <c r="C158" s="64">
        <f>SUM(C159:C164)</f>
        <v>153000</v>
      </c>
      <c r="D158" s="64">
        <f>SUM(D159:D164)</f>
        <v>153000</v>
      </c>
      <c r="E158" s="134">
        <f>SUM(E159:E164)</f>
        <v>0</v>
      </c>
      <c r="F158" s="14">
        <f t="shared" si="7"/>
        <v>0</v>
      </c>
    </row>
    <row r="159" spans="1:6" ht="18" customHeight="1">
      <c r="A159" s="225" t="s">
        <v>1036</v>
      </c>
      <c r="B159" s="226"/>
      <c r="C159" s="4">
        <v>153000</v>
      </c>
      <c r="D159" s="4">
        <v>153000</v>
      </c>
      <c r="E159" s="14">
        <v>0</v>
      </c>
      <c r="F159" s="14">
        <f t="shared" si="7"/>
        <v>0</v>
      </c>
    </row>
    <row r="160" spans="1:6" ht="18" customHeight="1">
      <c r="A160" s="225" t="s">
        <v>1239</v>
      </c>
      <c r="B160" s="226"/>
      <c r="C160" s="4">
        <v>0</v>
      </c>
      <c r="D160" s="4">
        <v>0</v>
      </c>
      <c r="E160" s="14">
        <v>0</v>
      </c>
      <c r="F160" s="14" t="e">
        <f t="shared" si="7"/>
        <v>#DIV/0!</v>
      </c>
    </row>
    <row r="161" spans="1:6" ht="18" customHeight="1">
      <c r="A161" s="225" t="s">
        <v>1243</v>
      </c>
      <c r="B161" s="226"/>
      <c r="C161" s="4">
        <v>0</v>
      </c>
      <c r="D161" s="4">
        <v>0</v>
      </c>
      <c r="E161" s="14">
        <v>0</v>
      </c>
      <c r="F161" s="14" t="e">
        <f t="shared" si="7"/>
        <v>#DIV/0!</v>
      </c>
    </row>
    <row r="162" spans="1:6" ht="18" customHeight="1">
      <c r="A162" s="225" t="s">
        <v>1240</v>
      </c>
      <c r="B162" s="226"/>
      <c r="C162" s="4">
        <v>0</v>
      </c>
      <c r="D162" s="4">
        <v>0</v>
      </c>
      <c r="E162" s="14">
        <v>0</v>
      </c>
      <c r="F162" s="14" t="e">
        <f t="shared" si="7"/>
        <v>#DIV/0!</v>
      </c>
    </row>
    <row r="163" spans="1:6" ht="18" customHeight="1">
      <c r="A163" s="225" t="s">
        <v>1241</v>
      </c>
      <c r="B163" s="226"/>
      <c r="C163" s="4">
        <v>0</v>
      </c>
      <c r="D163" s="4">
        <v>0</v>
      </c>
      <c r="E163" s="14">
        <v>0</v>
      </c>
      <c r="F163" s="14" t="e">
        <f t="shared" si="7"/>
        <v>#DIV/0!</v>
      </c>
    </row>
    <row r="164" spans="1:6" ht="18" customHeight="1">
      <c r="A164" s="225" t="s">
        <v>1246</v>
      </c>
      <c r="B164" s="226"/>
      <c r="C164" s="4">
        <v>0</v>
      </c>
      <c r="D164" s="4">
        <v>0</v>
      </c>
      <c r="E164" s="14">
        <v>0</v>
      </c>
      <c r="F164" s="14" t="e">
        <f t="shared" si="7"/>
        <v>#DIV/0!</v>
      </c>
    </row>
    <row r="165" spans="1:6" ht="21" customHeight="1">
      <c r="A165" s="41" t="s">
        <v>810</v>
      </c>
      <c r="B165" s="165" t="s">
        <v>1342</v>
      </c>
      <c r="C165" s="4">
        <f aca="true" t="shared" si="8" ref="C165:E166">C166</f>
        <v>0</v>
      </c>
      <c r="D165" s="4">
        <f t="shared" si="8"/>
        <v>0</v>
      </c>
      <c r="E165" s="14">
        <f t="shared" si="8"/>
        <v>0</v>
      </c>
      <c r="F165" s="14" t="e">
        <f>E165/D165*100</f>
        <v>#DIV/0!</v>
      </c>
    </row>
    <row r="166" spans="1:6" ht="27.75" customHeight="1">
      <c r="A166" s="41" t="s">
        <v>1351</v>
      </c>
      <c r="B166" s="163" t="s">
        <v>1345</v>
      </c>
      <c r="C166" s="4">
        <f t="shared" si="8"/>
        <v>0</v>
      </c>
      <c r="D166" s="4">
        <f t="shared" si="8"/>
        <v>0</v>
      </c>
      <c r="E166" s="14">
        <f t="shared" si="8"/>
        <v>0</v>
      </c>
      <c r="F166" s="14" t="e">
        <f>E166/D166*100</f>
        <v>#DIV/0!</v>
      </c>
    </row>
    <row r="167" spans="1:6" ht="24" customHeight="1">
      <c r="A167" s="41" t="s">
        <v>1343</v>
      </c>
      <c r="B167" s="164" t="s">
        <v>1344</v>
      </c>
      <c r="C167" s="4"/>
      <c r="D167" s="4"/>
      <c r="E167" s="14">
        <v>0</v>
      </c>
      <c r="F167" s="14" t="e">
        <f>E167/D167*100</f>
        <v>#DIV/0!</v>
      </c>
    </row>
    <row r="168" spans="1:6" ht="21" customHeight="1">
      <c r="A168" s="41" t="s">
        <v>1254</v>
      </c>
      <c r="B168" s="19" t="s">
        <v>1255</v>
      </c>
      <c r="C168" s="4">
        <f>C171+C169</f>
        <v>153000</v>
      </c>
      <c r="D168" s="4">
        <f>D171+D169</f>
        <v>153000</v>
      </c>
      <c r="E168" s="14">
        <f>E171+E169</f>
        <v>0</v>
      </c>
      <c r="F168" s="14">
        <f t="shared" si="7"/>
        <v>0</v>
      </c>
    </row>
    <row r="169" spans="1:6" ht="27.75" customHeight="1">
      <c r="A169" s="41" t="s">
        <v>1347</v>
      </c>
      <c r="B169" s="163" t="s">
        <v>1194</v>
      </c>
      <c r="C169" s="4">
        <v>150000</v>
      </c>
      <c r="D169" s="4">
        <v>150000</v>
      </c>
      <c r="E169" s="14">
        <f>E170</f>
        <v>0</v>
      </c>
      <c r="F169" s="14">
        <f>E169/D169*100</f>
        <v>0</v>
      </c>
    </row>
    <row r="170" spans="1:6" ht="24" customHeight="1">
      <c r="A170" s="41" t="s">
        <v>1348</v>
      </c>
      <c r="B170" s="164" t="s">
        <v>1193</v>
      </c>
      <c r="C170" s="4"/>
      <c r="D170" s="4"/>
      <c r="E170" s="14">
        <v>0</v>
      </c>
      <c r="F170" s="14" t="e">
        <f>E170/D170*100</f>
        <v>#DIV/0!</v>
      </c>
    </row>
    <row r="171" spans="1:6" ht="24.75" customHeight="1">
      <c r="A171" s="41" t="s">
        <v>1349</v>
      </c>
      <c r="B171" s="163" t="s">
        <v>1339</v>
      </c>
      <c r="C171" s="4">
        <v>3000</v>
      </c>
      <c r="D171" s="4">
        <v>3000</v>
      </c>
      <c r="E171" s="14">
        <f>E172</f>
        <v>0</v>
      </c>
      <c r="F171" s="14">
        <f t="shared" si="7"/>
        <v>0</v>
      </c>
    </row>
    <row r="172" spans="1:6" ht="24" customHeight="1">
      <c r="A172" s="41" t="s">
        <v>1350</v>
      </c>
      <c r="B172" s="99" t="s">
        <v>1340</v>
      </c>
      <c r="C172" s="4">
        <v>0</v>
      </c>
      <c r="D172" s="4">
        <v>0</v>
      </c>
      <c r="E172" s="14">
        <v>0</v>
      </c>
      <c r="F172" s="14" t="e">
        <f t="shared" si="7"/>
        <v>#DIV/0!</v>
      </c>
    </row>
    <row r="173" spans="1:6" ht="25.5" customHeight="1">
      <c r="A173" s="233" t="s">
        <v>680</v>
      </c>
      <c r="B173" s="228"/>
      <c r="C173" s="5">
        <f>C181</f>
        <v>868000</v>
      </c>
      <c r="D173" s="5">
        <f>D181</f>
        <v>868000</v>
      </c>
      <c r="E173" s="136">
        <f>E181</f>
        <v>805454.1900000001</v>
      </c>
      <c r="F173" s="14">
        <f t="shared" si="6"/>
        <v>92.79426152073734</v>
      </c>
    </row>
    <row r="174" spans="1:6" ht="25.5" customHeight="1">
      <c r="A174" s="229" t="s">
        <v>1049</v>
      </c>
      <c r="B174" s="230"/>
      <c r="C174" s="64">
        <f>SUM(C175:C180)</f>
        <v>868000</v>
      </c>
      <c r="D174" s="64">
        <f>SUM(D175:D180)</f>
        <v>868000</v>
      </c>
      <c r="E174" s="134">
        <f>SUM(E175:E180)</f>
        <v>805454.19</v>
      </c>
      <c r="F174" s="14">
        <f t="shared" si="6"/>
        <v>92.79426152073732</v>
      </c>
    </row>
    <row r="175" spans="1:6" ht="18" customHeight="1">
      <c r="A175" s="225" t="s">
        <v>1036</v>
      </c>
      <c r="B175" s="226"/>
      <c r="C175" s="4">
        <v>868000</v>
      </c>
      <c r="D175" s="4">
        <v>868000</v>
      </c>
      <c r="E175" s="14">
        <v>805454.19</v>
      </c>
      <c r="F175" s="14">
        <f t="shared" si="6"/>
        <v>92.79426152073732</v>
      </c>
    </row>
    <row r="176" spans="1:6" ht="18" customHeight="1">
      <c r="A176" s="225" t="s">
        <v>1239</v>
      </c>
      <c r="B176" s="226"/>
      <c r="C176" s="4">
        <v>0</v>
      </c>
      <c r="D176" s="4">
        <v>0</v>
      </c>
      <c r="E176" s="14">
        <v>0</v>
      </c>
      <c r="F176" s="14" t="e">
        <f t="shared" si="6"/>
        <v>#DIV/0!</v>
      </c>
    </row>
    <row r="177" spans="1:6" ht="18" customHeight="1">
      <c r="A177" s="225" t="s">
        <v>1243</v>
      </c>
      <c r="B177" s="226"/>
      <c r="C177" s="4">
        <v>0</v>
      </c>
      <c r="D177" s="4">
        <v>0</v>
      </c>
      <c r="E177" s="14">
        <v>0</v>
      </c>
      <c r="F177" s="14" t="e">
        <f t="shared" si="6"/>
        <v>#DIV/0!</v>
      </c>
    </row>
    <row r="178" spans="1:6" ht="18" customHeight="1">
      <c r="A178" s="225" t="s">
        <v>1240</v>
      </c>
      <c r="B178" s="226"/>
      <c r="C178" s="4">
        <v>0</v>
      </c>
      <c r="D178" s="4">
        <v>0</v>
      </c>
      <c r="E178" s="14">
        <v>0</v>
      </c>
      <c r="F178" s="14" t="e">
        <f t="shared" si="6"/>
        <v>#DIV/0!</v>
      </c>
    </row>
    <row r="179" spans="1:6" ht="18" customHeight="1">
      <c r="A179" s="225" t="s">
        <v>1241</v>
      </c>
      <c r="B179" s="226"/>
      <c r="C179" s="4">
        <v>0</v>
      </c>
      <c r="D179" s="4">
        <v>0</v>
      </c>
      <c r="E179" s="14">
        <v>0</v>
      </c>
      <c r="F179" s="14" t="e">
        <f t="shared" si="6"/>
        <v>#DIV/0!</v>
      </c>
    </row>
    <row r="180" spans="1:6" ht="18" customHeight="1">
      <c r="A180" s="225" t="s">
        <v>1256</v>
      </c>
      <c r="B180" s="226"/>
      <c r="C180" s="4">
        <v>0</v>
      </c>
      <c r="D180" s="4">
        <v>0</v>
      </c>
      <c r="E180" s="14">
        <v>0</v>
      </c>
      <c r="F180" s="14" t="e">
        <f t="shared" si="6"/>
        <v>#DIV/0!</v>
      </c>
    </row>
    <row r="181" spans="1:6" ht="21" customHeight="1">
      <c r="A181" s="41">
        <v>34</v>
      </c>
      <c r="B181" s="3" t="s">
        <v>59</v>
      </c>
      <c r="C181" s="4">
        <f>C182+C184</f>
        <v>868000</v>
      </c>
      <c r="D181" s="4">
        <f>D182+D184</f>
        <v>868000</v>
      </c>
      <c r="E181" s="14">
        <f>E182+E184</f>
        <v>805454.1900000001</v>
      </c>
      <c r="F181" s="14">
        <f t="shared" si="6"/>
        <v>92.79426152073734</v>
      </c>
    </row>
    <row r="182" spans="1:6" ht="18" customHeight="1">
      <c r="A182" s="41" t="s">
        <v>1257</v>
      </c>
      <c r="B182" s="3" t="s">
        <v>1258</v>
      </c>
      <c r="C182" s="4">
        <v>3000</v>
      </c>
      <c r="D182" s="4">
        <v>3000</v>
      </c>
      <c r="E182" s="14">
        <f>E183</f>
        <v>1140.87</v>
      </c>
      <c r="F182" s="14">
        <f>E182/D182*100</f>
        <v>38.028999999999996</v>
      </c>
    </row>
    <row r="183" spans="1:6" ht="15" customHeight="1">
      <c r="A183" s="41" t="s">
        <v>1259</v>
      </c>
      <c r="B183" s="3" t="s">
        <v>1260</v>
      </c>
      <c r="C183" s="4"/>
      <c r="D183" s="4"/>
      <c r="E183" s="14">
        <v>1140.87</v>
      </c>
      <c r="F183" s="14" t="e">
        <f>E183/D183*100</f>
        <v>#DIV/0!</v>
      </c>
    </row>
    <row r="184" spans="1:6" ht="18" customHeight="1">
      <c r="A184" s="41">
        <v>343</v>
      </c>
      <c r="B184" s="3" t="s">
        <v>60</v>
      </c>
      <c r="C184" s="4">
        <v>865000</v>
      </c>
      <c r="D184" s="4">
        <v>865000</v>
      </c>
      <c r="E184" s="14">
        <f>SUM(E185:E188)</f>
        <v>804313.3200000001</v>
      </c>
      <c r="F184" s="14">
        <f t="shared" si="6"/>
        <v>92.98419884393064</v>
      </c>
    </row>
    <row r="185" spans="1:6" ht="15" customHeight="1">
      <c r="A185" s="41">
        <v>3431</v>
      </c>
      <c r="B185" s="3" t="s">
        <v>61</v>
      </c>
      <c r="C185" s="4"/>
      <c r="D185" s="4"/>
      <c r="E185" s="14">
        <v>29143.14</v>
      </c>
      <c r="F185" s="14" t="e">
        <f t="shared" si="6"/>
        <v>#DIV/0!</v>
      </c>
    </row>
    <row r="186" spans="1:6" ht="15" customHeight="1">
      <c r="A186" s="41" t="s">
        <v>761</v>
      </c>
      <c r="B186" s="3" t="s">
        <v>762</v>
      </c>
      <c r="C186" s="4"/>
      <c r="D186" s="4"/>
      <c r="E186" s="14">
        <v>138.79</v>
      </c>
      <c r="F186" s="14" t="e">
        <f t="shared" si="6"/>
        <v>#DIV/0!</v>
      </c>
    </row>
    <row r="187" spans="1:6" ht="15" customHeight="1">
      <c r="A187" s="41">
        <v>3433</v>
      </c>
      <c r="B187" s="3" t="s">
        <v>62</v>
      </c>
      <c r="C187" s="4"/>
      <c r="D187" s="4"/>
      <c r="E187" s="14">
        <v>725031.39</v>
      </c>
      <c r="F187" s="14" t="e">
        <f t="shared" si="6"/>
        <v>#DIV/0!</v>
      </c>
    </row>
    <row r="188" spans="1:6" ht="15" customHeight="1">
      <c r="A188" s="41" t="s">
        <v>1384</v>
      </c>
      <c r="B188" s="3" t="s">
        <v>1385</v>
      </c>
      <c r="C188" s="4"/>
      <c r="D188" s="4"/>
      <c r="E188" s="14">
        <v>50000</v>
      </c>
      <c r="F188" s="14" t="e">
        <f>E188/D188*100</f>
        <v>#DIV/0!</v>
      </c>
    </row>
    <row r="189" spans="1:6" ht="30" customHeight="1">
      <c r="A189" s="243" t="s">
        <v>681</v>
      </c>
      <c r="B189" s="239"/>
      <c r="C189" s="63">
        <f>C190+C201+C214+C225+C236</f>
        <v>2019000</v>
      </c>
      <c r="D189" s="63">
        <f>D190+D201+D214+D225+D236</f>
        <v>2019000</v>
      </c>
      <c r="E189" s="133">
        <f>E190+E201+E214+E225+E236</f>
        <v>782637.04</v>
      </c>
      <c r="F189" s="14">
        <f t="shared" si="6"/>
        <v>38.763597820703325</v>
      </c>
    </row>
    <row r="190" spans="1:6" ht="25.5" customHeight="1">
      <c r="A190" s="233" t="s">
        <v>682</v>
      </c>
      <c r="B190" s="228"/>
      <c r="C190" s="5">
        <f>C198</f>
        <v>15000</v>
      </c>
      <c r="D190" s="5">
        <f>D198</f>
        <v>15000</v>
      </c>
      <c r="E190" s="136">
        <f>E198</f>
        <v>10000</v>
      </c>
      <c r="F190" s="14">
        <f t="shared" si="6"/>
        <v>66.66666666666666</v>
      </c>
    </row>
    <row r="191" spans="1:6" ht="25.5" customHeight="1">
      <c r="A191" s="229" t="s">
        <v>1050</v>
      </c>
      <c r="B191" s="230"/>
      <c r="C191" s="64">
        <f>SUM(C192:C197)</f>
        <v>15000</v>
      </c>
      <c r="D191" s="64">
        <f>SUM(D192:D197)</f>
        <v>15000</v>
      </c>
      <c r="E191" s="134">
        <f>SUM(E192:E197)</f>
        <v>10000</v>
      </c>
      <c r="F191" s="14">
        <f aca="true" t="shared" si="9" ref="F191:F197">E191/D191*100</f>
        <v>66.66666666666666</v>
      </c>
    </row>
    <row r="192" spans="1:6" ht="18" customHeight="1">
      <c r="A192" s="225" t="s">
        <v>1036</v>
      </c>
      <c r="B192" s="226"/>
      <c r="C192" s="4">
        <v>15000</v>
      </c>
      <c r="D192" s="4">
        <v>15000</v>
      </c>
      <c r="E192" s="14">
        <v>10000</v>
      </c>
      <c r="F192" s="14">
        <f t="shared" si="9"/>
        <v>66.66666666666666</v>
      </c>
    </row>
    <row r="193" spans="1:6" ht="18" customHeight="1">
      <c r="A193" s="225" t="s">
        <v>1239</v>
      </c>
      <c r="B193" s="226"/>
      <c r="C193" s="4">
        <v>0</v>
      </c>
      <c r="D193" s="4">
        <v>0</v>
      </c>
      <c r="E193" s="14">
        <v>0</v>
      </c>
      <c r="F193" s="14" t="e">
        <f t="shared" si="9"/>
        <v>#DIV/0!</v>
      </c>
    </row>
    <row r="194" spans="1:6" ht="18" customHeight="1">
      <c r="A194" s="225" t="s">
        <v>1243</v>
      </c>
      <c r="B194" s="226"/>
      <c r="C194" s="4">
        <v>0</v>
      </c>
      <c r="D194" s="4">
        <v>0</v>
      </c>
      <c r="E194" s="14">
        <v>0</v>
      </c>
      <c r="F194" s="14" t="e">
        <f t="shared" si="9"/>
        <v>#DIV/0!</v>
      </c>
    </row>
    <row r="195" spans="1:6" ht="18" customHeight="1">
      <c r="A195" s="225" t="s">
        <v>1240</v>
      </c>
      <c r="B195" s="226"/>
      <c r="C195" s="4">
        <v>0</v>
      </c>
      <c r="D195" s="4">
        <v>0</v>
      </c>
      <c r="E195" s="14">
        <v>0</v>
      </c>
      <c r="F195" s="14" t="e">
        <f t="shared" si="9"/>
        <v>#DIV/0!</v>
      </c>
    </row>
    <row r="196" spans="1:6" ht="18" customHeight="1">
      <c r="A196" s="225" t="s">
        <v>1241</v>
      </c>
      <c r="B196" s="226"/>
      <c r="C196" s="4">
        <v>0</v>
      </c>
      <c r="D196" s="4">
        <v>0</v>
      </c>
      <c r="E196" s="14">
        <v>0</v>
      </c>
      <c r="F196" s="14" t="e">
        <f t="shared" si="9"/>
        <v>#DIV/0!</v>
      </c>
    </row>
    <row r="197" spans="1:6" ht="18" customHeight="1">
      <c r="A197" s="225" t="s">
        <v>1246</v>
      </c>
      <c r="B197" s="226"/>
      <c r="C197" s="4">
        <v>0</v>
      </c>
      <c r="D197" s="4">
        <v>0</v>
      </c>
      <c r="E197" s="14">
        <v>0</v>
      </c>
      <c r="F197" s="14" t="e">
        <f t="shared" si="9"/>
        <v>#DIV/0!</v>
      </c>
    </row>
    <row r="198" spans="1:6" ht="21" customHeight="1">
      <c r="A198" s="41">
        <v>32</v>
      </c>
      <c r="B198" s="72" t="s">
        <v>63</v>
      </c>
      <c r="C198" s="4">
        <f>C199</f>
        <v>15000</v>
      </c>
      <c r="D198" s="4">
        <f>D199</f>
        <v>15000</v>
      </c>
      <c r="E198" s="14">
        <f>E199</f>
        <v>10000</v>
      </c>
      <c r="F198" s="14">
        <f>E198/D198*100</f>
        <v>66.66666666666666</v>
      </c>
    </row>
    <row r="199" spans="1:6" ht="18" customHeight="1">
      <c r="A199" s="41">
        <v>329</v>
      </c>
      <c r="B199" s="72" t="s">
        <v>64</v>
      </c>
      <c r="C199" s="4">
        <v>15000</v>
      </c>
      <c r="D199" s="4">
        <v>15000</v>
      </c>
      <c r="E199" s="14">
        <f>SUM(E200:E200)</f>
        <v>10000</v>
      </c>
      <c r="F199" s="14">
        <f>E199/D199*100</f>
        <v>66.66666666666666</v>
      </c>
    </row>
    <row r="200" spans="1:6" ht="15" customHeight="1">
      <c r="A200" s="41">
        <v>3299</v>
      </c>
      <c r="B200" s="72" t="s">
        <v>65</v>
      </c>
      <c r="C200" s="4">
        <v>0</v>
      </c>
      <c r="D200" s="4">
        <v>0</v>
      </c>
      <c r="E200" s="14">
        <v>10000</v>
      </c>
      <c r="F200" s="14" t="e">
        <f>E200/D200*100</f>
        <v>#DIV/0!</v>
      </c>
    </row>
    <row r="201" spans="1:6" ht="25.5" customHeight="1">
      <c r="A201" s="233" t="s">
        <v>683</v>
      </c>
      <c r="B201" s="228"/>
      <c r="C201" s="5">
        <f>C209</f>
        <v>1800000</v>
      </c>
      <c r="D201" s="5">
        <f>D209</f>
        <v>1800000</v>
      </c>
      <c r="E201" s="136">
        <f>E209</f>
        <v>742637.04</v>
      </c>
      <c r="F201" s="14">
        <f>E201/D201*100</f>
        <v>41.25761333333334</v>
      </c>
    </row>
    <row r="202" spans="1:6" ht="25.5" customHeight="1">
      <c r="A202" s="229" t="s">
        <v>1051</v>
      </c>
      <c r="B202" s="230"/>
      <c r="C202" s="64">
        <f>SUM(C203:C208)</f>
        <v>1800000</v>
      </c>
      <c r="D202" s="64">
        <f>SUM(D203:D208)</f>
        <v>1800000</v>
      </c>
      <c r="E202" s="134">
        <f>SUM(E203:E208)</f>
        <v>742637.04</v>
      </c>
      <c r="F202" s="14">
        <f aca="true" t="shared" si="10" ref="F202:F208">E202/D202*100</f>
        <v>41.25761333333334</v>
      </c>
    </row>
    <row r="203" spans="1:6" ht="18" customHeight="1">
      <c r="A203" s="225" t="s">
        <v>1036</v>
      </c>
      <c r="B203" s="226"/>
      <c r="C203" s="4">
        <v>1800000</v>
      </c>
      <c r="D203" s="4">
        <v>1800000</v>
      </c>
      <c r="E203" s="14">
        <v>742637.04</v>
      </c>
      <c r="F203" s="14">
        <f t="shared" si="10"/>
        <v>41.25761333333334</v>
      </c>
    </row>
    <row r="204" spans="1:6" ht="18" customHeight="1">
      <c r="A204" s="225" t="s">
        <v>1239</v>
      </c>
      <c r="B204" s="226"/>
      <c r="C204" s="4">
        <v>0</v>
      </c>
      <c r="D204" s="4">
        <v>0</v>
      </c>
      <c r="E204" s="14">
        <v>0</v>
      </c>
      <c r="F204" s="14" t="e">
        <f t="shared" si="10"/>
        <v>#DIV/0!</v>
      </c>
    </row>
    <row r="205" spans="1:6" ht="18" customHeight="1">
      <c r="A205" s="225" t="s">
        <v>1243</v>
      </c>
      <c r="B205" s="226"/>
      <c r="C205" s="4">
        <v>0</v>
      </c>
      <c r="D205" s="4">
        <v>0</v>
      </c>
      <c r="E205" s="14">
        <v>0</v>
      </c>
      <c r="F205" s="14" t="e">
        <f t="shared" si="10"/>
        <v>#DIV/0!</v>
      </c>
    </row>
    <row r="206" spans="1:6" ht="18" customHeight="1">
      <c r="A206" s="225" t="s">
        <v>1240</v>
      </c>
      <c r="B206" s="226"/>
      <c r="C206" s="4">
        <v>0</v>
      </c>
      <c r="D206" s="4">
        <v>0</v>
      </c>
      <c r="E206" s="14">
        <v>0</v>
      </c>
      <c r="F206" s="14" t="e">
        <f t="shared" si="10"/>
        <v>#DIV/0!</v>
      </c>
    </row>
    <row r="207" spans="1:6" ht="18" customHeight="1">
      <c r="A207" s="225" t="s">
        <v>1241</v>
      </c>
      <c r="B207" s="226"/>
      <c r="C207" s="4">
        <v>0</v>
      </c>
      <c r="D207" s="4">
        <v>0</v>
      </c>
      <c r="E207" s="14">
        <v>0</v>
      </c>
      <c r="F207" s="14" t="e">
        <f t="shared" si="10"/>
        <v>#DIV/0!</v>
      </c>
    </row>
    <row r="208" spans="1:6" ht="18" customHeight="1">
      <c r="A208" s="225" t="s">
        <v>1246</v>
      </c>
      <c r="B208" s="226"/>
      <c r="C208" s="4">
        <v>0</v>
      </c>
      <c r="D208" s="4">
        <v>0</v>
      </c>
      <c r="E208" s="14">
        <v>0</v>
      </c>
      <c r="F208" s="14" t="e">
        <f t="shared" si="10"/>
        <v>#DIV/0!</v>
      </c>
    </row>
    <row r="209" spans="1:6" ht="21" customHeight="1">
      <c r="A209" s="41">
        <v>38</v>
      </c>
      <c r="B209" s="72" t="s">
        <v>558</v>
      </c>
      <c r="C209" s="4">
        <f>SUM(C210+C212)</f>
        <v>1800000</v>
      </c>
      <c r="D209" s="4">
        <f>SUM(D210+D212)</f>
        <v>1800000</v>
      </c>
      <c r="E209" s="14">
        <f>SUM(E210+E212)</f>
        <v>742637.04</v>
      </c>
      <c r="F209" s="14">
        <f aca="true" t="shared" si="11" ref="F209:F225">E209/D209*100</f>
        <v>41.25761333333334</v>
      </c>
    </row>
    <row r="210" spans="1:6" ht="18" customHeight="1">
      <c r="A210" s="41">
        <v>381</v>
      </c>
      <c r="B210" s="72" t="s">
        <v>67</v>
      </c>
      <c r="C210" s="4">
        <v>1350000</v>
      </c>
      <c r="D210" s="4">
        <v>1350000</v>
      </c>
      <c r="E210" s="14">
        <f>E211</f>
        <v>556177.14</v>
      </c>
      <c r="F210" s="14">
        <f t="shared" si="11"/>
        <v>41.19830666666667</v>
      </c>
    </row>
    <row r="211" spans="1:6" ht="15" customHeight="1">
      <c r="A211" s="41">
        <v>3811</v>
      </c>
      <c r="B211" s="72" t="s">
        <v>137</v>
      </c>
      <c r="C211" s="4"/>
      <c r="D211" s="4"/>
      <c r="E211" s="14">
        <v>556177.14</v>
      </c>
      <c r="F211" s="14" t="e">
        <f t="shared" si="11"/>
        <v>#DIV/0!</v>
      </c>
    </row>
    <row r="212" spans="1:6" ht="18" customHeight="1">
      <c r="A212" s="41" t="s">
        <v>148</v>
      </c>
      <c r="B212" s="72" t="s">
        <v>93</v>
      </c>
      <c r="C212" s="4">
        <v>450000</v>
      </c>
      <c r="D212" s="4">
        <v>450000</v>
      </c>
      <c r="E212" s="14">
        <f>SUM(E213:E213)</f>
        <v>186459.9</v>
      </c>
      <c r="F212" s="14">
        <f t="shared" si="11"/>
        <v>41.43553333333333</v>
      </c>
    </row>
    <row r="213" spans="1:6" ht="15" customHeight="1">
      <c r="A213" s="41" t="s">
        <v>149</v>
      </c>
      <c r="B213" s="72" t="s">
        <v>1314</v>
      </c>
      <c r="C213" s="4"/>
      <c r="D213" s="4"/>
      <c r="E213" s="14">
        <v>186459.9</v>
      </c>
      <c r="F213" s="14" t="e">
        <f t="shared" si="11"/>
        <v>#DIV/0!</v>
      </c>
    </row>
    <row r="214" spans="1:6" ht="25.5" customHeight="1">
      <c r="A214" s="233" t="s">
        <v>684</v>
      </c>
      <c r="B214" s="228"/>
      <c r="C214" s="5">
        <f>C222</f>
        <v>50000</v>
      </c>
      <c r="D214" s="5">
        <f>D222</f>
        <v>50000</v>
      </c>
      <c r="E214" s="136">
        <f>E222</f>
        <v>0</v>
      </c>
      <c r="F214" s="14">
        <f t="shared" si="11"/>
        <v>0</v>
      </c>
    </row>
    <row r="215" spans="1:6" ht="25.5" customHeight="1">
      <c r="A215" s="229" t="s">
        <v>1052</v>
      </c>
      <c r="B215" s="230"/>
      <c r="C215" s="64">
        <f>SUM(C216:C221)</f>
        <v>50000</v>
      </c>
      <c r="D215" s="64">
        <f>SUM(D216:D221)</f>
        <v>50000</v>
      </c>
      <c r="E215" s="134">
        <f>SUM(E216:E221)</f>
        <v>0</v>
      </c>
      <c r="F215" s="14">
        <f t="shared" si="11"/>
        <v>0</v>
      </c>
    </row>
    <row r="216" spans="1:6" ht="18" customHeight="1">
      <c r="A216" s="225" t="s">
        <v>1036</v>
      </c>
      <c r="B216" s="226"/>
      <c r="C216" s="4">
        <v>50000</v>
      </c>
      <c r="D216" s="4">
        <v>50000</v>
      </c>
      <c r="E216" s="14">
        <v>0</v>
      </c>
      <c r="F216" s="14">
        <f t="shared" si="11"/>
        <v>0</v>
      </c>
    </row>
    <row r="217" spans="1:6" ht="18" customHeight="1">
      <c r="A217" s="225" t="s">
        <v>1239</v>
      </c>
      <c r="B217" s="226"/>
      <c r="C217" s="4">
        <v>0</v>
      </c>
      <c r="D217" s="4">
        <v>0</v>
      </c>
      <c r="E217" s="14">
        <v>0</v>
      </c>
      <c r="F217" s="14" t="e">
        <f t="shared" si="11"/>
        <v>#DIV/0!</v>
      </c>
    </row>
    <row r="218" spans="1:6" ht="18" customHeight="1">
      <c r="A218" s="225" t="s">
        <v>1243</v>
      </c>
      <c r="B218" s="226"/>
      <c r="C218" s="4">
        <v>0</v>
      </c>
      <c r="D218" s="4">
        <v>0</v>
      </c>
      <c r="E218" s="14">
        <v>0</v>
      </c>
      <c r="F218" s="14" t="e">
        <f t="shared" si="11"/>
        <v>#DIV/0!</v>
      </c>
    </row>
    <row r="219" spans="1:6" ht="18" customHeight="1">
      <c r="A219" s="225" t="s">
        <v>1240</v>
      </c>
      <c r="B219" s="226"/>
      <c r="C219" s="4">
        <v>0</v>
      </c>
      <c r="D219" s="4">
        <v>0</v>
      </c>
      <c r="E219" s="14">
        <v>0</v>
      </c>
      <c r="F219" s="14" t="e">
        <f t="shared" si="11"/>
        <v>#DIV/0!</v>
      </c>
    </row>
    <row r="220" spans="1:6" ht="18" customHeight="1">
      <c r="A220" s="225" t="s">
        <v>1241</v>
      </c>
      <c r="B220" s="226"/>
      <c r="C220" s="4">
        <v>0</v>
      </c>
      <c r="D220" s="4">
        <v>0</v>
      </c>
      <c r="E220" s="14">
        <v>0</v>
      </c>
      <c r="F220" s="14" t="e">
        <f t="shared" si="11"/>
        <v>#DIV/0!</v>
      </c>
    </row>
    <row r="221" spans="1:6" ht="18" customHeight="1">
      <c r="A221" s="225" t="s">
        <v>1246</v>
      </c>
      <c r="B221" s="226"/>
      <c r="C221" s="4">
        <v>0</v>
      </c>
      <c r="D221" s="4">
        <v>0</v>
      </c>
      <c r="E221" s="14">
        <v>0</v>
      </c>
      <c r="F221" s="14" t="e">
        <f t="shared" si="11"/>
        <v>#DIV/0!</v>
      </c>
    </row>
    <row r="222" spans="1:6" ht="21" customHeight="1">
      <c r="A222" s="41">
        <v>32</v>
      </c>
      <c r="B222" s="72" t="s">
        <v>63</v>
      </c>
      <c r="C222" s="4">
        <f aca="true" t="shared" si="12" ref="C222:E223">C223</f>
        <v>50000</v>
      </c>
      <c r="D222" s="4">
        <f t="shared" si="12"/>
        <v>50000</v>
      </c>
      <c r="E222" s="14">
        <f t="shared" si="12"/>
        <v>0</v>
      </c>
      <c r="F222" s="14">
        <f t="shared" si="11"/>
        <v>0</v>
      </c>
    </row>
    <row r="223" spans="1:6" ht="18" customHeight="1">
      <c r="A223" s="41">
        <v>329</v>
      </c>
      <c r="B223" s="72" t="s">
        <v>64</v>
      </c>
      <c r="C223" s="4">
        <v>50000</v>
      </c>
      <c r="D223" s="4">
        <v>50000</v>
      </c>
      <c r="E223" s="14">
        <f t="shared" si="12"/>
        <v>0</v>
      </c>
      <c r="F223" s="14">
        <f t="shared" si="11"/>
        <v>0</v>
      </c>
    </row>
    <row r="224" spans="1:6" ht="15" customHeight="1">
      <c r="A224" s="41">
        <v>3299</v>
      </c>
      <c r="B224" s="72" t="s">
        <v>165</v>
      </c>
      <c r="C224" s="4">
        <v>0</v>
      </c>
      <c r="D224" s="4">
        <v>0</v>
      </c>
      <c r="E224" s="14">
        <v>0</v>
      </c>
      <c r="F224" s="14" t="e">
        <f t="shared" si="11"/>
        <v>#DIV/0!</v>
      </c>
    </row>
    <row r="225" spans="1:6" ht="25.5" customHeight="1">
      <c r="A225" s="233" t="s">
        <v>685</v>
      </c>
      <c r="B225" s="228"/>
      <c r="C225" s="5">
        <f>C233</f>
        <v>60000</v>
      </c>
      <c r="D225" s="5">
        <f>D233</f>
        <v>60000</v>
      </c>
      <c r="E225" s="136">
        <f>E233</f>
        <v>30000</v>
      </c>
      <c r="F225" s="14">
        <f t="shared" si="11"/>
        <v>50</v>
      </c>
    </row>
    <row r="226" spans="1:6" ht="25.5" customHeight="1">
      <c r="A226" s="229" t="s">
        <v>1053</v>
      </c>
      <c r="B226" s="230"/>
      <c r="C226" s="64">
        <f>SUM(C227:C232)</f>
        <v>60000</v>
      </c>
      <c r="D226" s="64">
        <f>SUM(D227:D232)</f>
        <v>60000</v>
      </c>
      <c r="E226" s="134">
        <f>SUM(E227:E232)</f>
        <v>30000</v>
      </c>
      <c r="F226" s="14">
        <f aca="true" t="shared" si="13" ref="F226:F232">E226/D226*100</f>
        <v>50</v>
      </c>
    </row>
    <row r="227" spans="1:6" ht="18" customHeight="1">
      <c r="A227" s="225" t="s">
        <v>1036</v>
      </c>
      <c r="B227" s="226"/>
      <c r="C227" s="4">
        <v>60000</v>
      </c>
      <c r="D227" s="4">
        <v>60000</v>
      </c>
      <c r="E227" s="14">
        <v>30000</v>
      </c>
      <c r="F227" s="14">
        <f t="shared" si="13"/>
        <v>50</v>
      </c>
    </row>
    <row r="228" spans="1:6" ht="18" customHeight="1">
      <c r="A228" s="225" t="s">
        <v>1239</v>
      </c>
      <c r="B228" s="226"/>
      <c r="C228" s="4">
        <v>0</v>
      </c>
      <c r="D228" s="4">
        <v>0</v>
      </c>
      <c r="E228" s="14">
        <v>0</v>
      </c>
      <c r="F228" s="14" t="e">
        <f t="shared" si="13"/>
        <v>#DIV/0!</v>
      </c>
    </row>
    <row r="229" spans="1:6" ht="18" customHeight="1">
      <c r="A229" s="225" t="s">
        <v>1243</v>
      </c>
      <c r="B229" s="226"/>
      <c r="C229" s="4">
        <v>0</v>
      </c>
      <c r="D229" s="4">
        <v>0</v>
      </c>
      <c r="E229" s="14">
        <v>0</v>
      </c>
      <c r="F229" s="14" t="e">
        <f t="shared" si="13"/>
        <v>#DIV/0!</v>
      </c>
    </row>
    <row r="230" spans="1:6" ht="18" customHeight="1">
      <c r="A230" s="225" t="s">
        <v>1240</v>
      </c>
      <c r="B230" s="226"/>
      <c r="C230" s="4">
        <v>0</v>
      </c>
      <c r="D230" s="4">
        <v>0</v>
      </c>
      <c r="E230" s="14">
        <v>0</v>
      </c>
      <c r="F230" s="14" t="e">
        <f t="shared" si="13"/>
        <v>#DIV/0!</v>
      </c>
    </row>
    <row r="231" spans="1:6" ht="18" customHeight="1">
      <c r="A231" s="225" t="s">
        <v>1241</v>
      </c>
      <c r="B231" s="226"/>
      <c r="C231" s="4">
        <v>0</v>
      </c>
      <c r="D231" s="4">
        <v>0</v>
      </c>
      <c r="E231" s="14">
        <v>0</v>
      </c>
      <c r="F231" s="14" t="e">
        <f t="shared" si="13"/>
        <v>#DIV/0!</v>
      </c>
    </row>
    <row r="232" spans="1:6" ht="18" customHeight="1">
      <c r="A232" s="225" t="s">
        <v>1246</v>
      </c>
      <c r="B232" s="226"/>
      <c r="C232" s="4">
        <v>0</v>
      </c>
      <c r="D232" s="4">
        <v>0</v>
      </c>
      <c r="E232" s="14">
        <v>0</v>
      </c>
      <c r="F232" s="14" t="e">
        <f t="shared" si="13"/>
        <v>#DIV/0!</v>
      </c>
    </row>
    <row r="233" spans="1:6" ht="21" customHeight="1">
      <c r="A233" s="41">
        <v>38</v>
      </c>
      <c r="B233" s="72" t="s">
        <v>558</v>
      </c>
      <c r="C233" s="4">
        <f aca="true" t="shared" si="14" ref="C233:E234">C234</f>
        <v>60000</v>
      </c>
      <c r="D233" s="4">
        <f t="shared" si="14"/>
        <v>60000</v>
      </c>
      <c r="E233" s="14">
        <f t="shared" si="14"/>
        <v>30000</v>
      </c>
      <c r="F233" s="14">
        <f aca="true" t="shared" si="15" ref="F233:F251">E233/D233*100</f>
        <v>50</v>
      </c>
    </row>
    <row r="234" spans="1:6" ht="18" customHeight="1">
      <c r="A234" s="41">
        <v>381</v>
      </c>
      <c r="B234" s="72" t="s">
        <v>67</v>
      </c>
      <c r="C234" s="4">
        <v>60000</v>
      </c>
      <c r="D234" s="4">
        <v>60000</v>
      </c>
      <c r="E234" s="14">
        <f t="shared" si="14"/>
        <v>30000</v>
      </c>
      <c r="F234" s="14">
        <f t="shared" si="15"/>
        <v>50</v>
      </c>
    </row>
    <row r="235" spans="1:6" ht="15" customHeight="1">
      <c r="A235" s="41">
        <v>3811</v>
      </c>
      <c r="B235" s="74" t="s">
        <v>136</v>
      </c>
      <c r="C235" s="4"/>
      <c r="D235" s="4"/>
      <c r="E235" s="14">
        <v>30000</v>
      </c>
      <c r="F235" s="14" t="e">
        <f t="shared" si="15"/>
        <v>#DIV/0!</v>
      </c>
    </row>
    <row r="236" spans="1:6" ht="30" customHeight="1">
      <c r="A236" s="227" t="s">
        <v>1352</v>
      </c>
      <c r="B236" s="244"/>
      <c r="C236" s="5">
        <f>C244+C247</f>
        <v>94000</v>
      </c>
      <c r="D236" s="5">
        <f>D244+D247</f>
        <v>94000</v>
      </c>
      <c r="E236" s="136">
        <f>E244+E247</f>
        <v>0</v>
      </c>
      <c r="F236" s="14">
        <f t="shared" si="15"/>
        <v>0</v>
      </c>
    </row>
    <row r="237" spans="1:6" ht="25.5" customHeight="1">
      <c r="A237" s="229" t="s">
        <v>1054</v>
      </c>
      <c r="B237" s="230"/>
      <c r="C237" s="64">
        <f>SUM(C238:C243)</f>
        <v>94000</v>
      </c>
      <c r="D237" s="64">
        <f>SUM(D238:D243)</f>
        <v>94000</v>
      </c>
      <c r="E237" s="134">
        <f>SUM(E238:E243)</f>
        <v>0</v>
      </c>
      <c r="F237" s="14">
        <f t="shared" si="15"/>
        <v>0</v>
      </c>
    </row>
    <row r="238" spans="1:6" ht="18" customHeight="1">
      <c r="A238" s="225" t="s">
        <v>1036</v>
      </c>
      <c r="B238" s="226"/>
      <c r="C238" s="4">
        <v>94000</v>
      </c>
      <c r="D238" s="4">
        <v>94000</v>
      </c>
      <c r="E238" s="14">
        <v>0</v>
      </c>
      <c r="F238" s="14">
        <f t="shared" si="15"/>
        <v>0</v>
      </c>
    </row>
    <row r="239" spans="1:6" ht="18" customHeight="1">
      <c r="A239" s="225" t="s">
        <v>1239</v>
      </c>
      <c r="B239" s="226"/>
      <c r="C239" s="4">
        <v>0</v>
      </c>
      <c r="D239" s="4">
        <v>0</v>
      </c>
      <c r="E239" s="14">
        <v>0</v>
      </c>
      <c r="F239" s="14" t="e">
        <f t="shared" si="15"/>
        <v>#DIV/0!</v>
      </c>
    </row>
    <row r="240" spans="1:6" ht="18" customHeight="1">
      <c r="A240" s="225" t="s">
        <v>1243</v>
      </c>
      <c r="B240" s="226"/>
      <c r="C240" s="4">
        <v>0</v>
      </c>
      <c r="D240" s="4">
        <v>0</v>
      </c>
      <c r="E240" s="14">
        <v>0</v>
      </c>
      <c r="F240" s="14" t="e">
        <f t="shared" si="15"/>
        <v>#DIV/0!</v>
      </c>
    </row>
    <row r="241" spans="1:6" ht="18" customHeight="1">
      <c r="A241" s="225" t="s">
        <v>1240</v>
      </c>
      <c r="B241" s="226"/>
      <c r="C241" s="4">
        <v>0</v>
      </c>
      <c r="D241" s="4">
        <v>0</v>
      </c>
      <c r="E241" s="14">
        <v>0</v>
      </c>
      <c r="F241" s="14" t="e">
        <f t="shared" si="15"/>
        <v>#DIV/0!</v>
      </c>
    </row>
    <row r="242" spans="1:6" ht="18" customHeight="1">
      <c r="A242" s="225" t="s">
        <v>1241</v>
      </c>
      <c r="B242" s="226"/>
      <c r="C242" s="4">
        <v>0</v>
      </c>
      <c r="D242" s="4">
        <v>0</v>
      </c>
      <c r="E242" s="14">
        <v>0</v>
      </c>
      <c r="F242" s="14" t="e">
        <f t="shared" si="15"/>
        <v>#DIV/0!</v>
      </c>
    </row>
    <row r="243" spans="1:6" ht="18" customHeight="1">
      <c r="A243" s="225" t="s">
        <v>1246</v>
      </c>
      <c r="B243" s="226"/>
      <c r="C243" s="4">
        <v>0</v>
      </c>
      <c r="D243" s="4">
        <v>0</v>
      </c>
      <c r="E243" s="14">
        <v>0</v>
      </c>
      <c r="F243" s="14" t="e">
        <f t="shared" si="15"/>
        <v>#DIV/0!</v>
      </c>
    </row>
    <row r="244" spans="1:6" ht="21" customHeight="1">
      <c r="A244" s="41">
        <v>32</v>
      </c>
      <c r="B244" s="72" t="s">
        <v>63</v>
      </c>
      <c r="C244" s="4">
        <f aca="true" t="shared" si="16" ref="C244:E248">C245</f>
        <v>70000</v>
      </c>
      <c r="D244" s="4">
        <f t="shared" si="16"/>
        <v>70000</v>
      </c>
      <c r="E244" s="14">
        <f t="shared" si="16"/>
        <v>0</v>
      </c>
      <c r="F244" s="14">
        <f t="shared" si="15"/>
        <v>0</v>
      </c>
    </row>
    <row r="245" spans="1:6" ht="18" customHeight="1">
      <c r="A245" s="41">
        <v>329</v>
      </c>
      <c r="B245" s="72" t="s">
        <v>64</v>
      </c>
      <c r="C245" s="4">
        <v>70000</v>
      </c>
      <c r="D245" s="4">
        <v>70000</v>
      </c>
      <c r="E245" s="14">
        <f t="shared" si="16"/>
        <v>0</v>
      </c>
      <c r="F245" s="14">
        <f t="shared" si="15"/>
        <v>0</v>
      </c>
    </row>
    <row r="246" spans="1:6" ht="15" customHeight="1">
      <c r="A246" s="41">
        <v>3299</v>
      </c>
      <c r="B246" s="72" t="s">
        <v>337</v>
      </c>
      <c r="C246" s="4">
        <v>0</v>
      </c>
      <c r="D246" s="4">
        <v>0</v>
      </c>
      <c r="E246" s="14">
        <v>0</v>
      </c>
      <c r="F246" s="14" t="e">
        <f t="shared" si="15"/>
        <v>#DIV/0!</v>
      </c>
    </row>
    <row r="247" spans="1:6" ht="21" customHeight="1">
      <c r="A247" s="41" t="s">
        <v>617</v>
      </c>
      <c r="B247" s="72" t="s">
        <v>619</v>
      </c>
      <c r="C247" s="4">
        <f t="shared" si="16"/>
        <v>24000</v>
      </c>
      <c r="D247" s="4">
        <f t="shared" si="16"/>
        <v>24000</v>
      </c>
      <c r="E247" s="14">
        <f t="shared" si="16"/>
        <v>0</v>
      </c>
      <c r="F247" s="14">
        <f t="shared" si="15"/>
        <v>0</v>
      </c>
    </row>
    <row r="248" spans="1:6" ht="18" customHeight="1">
      <c r="A248" s="41" t="s">
        <v>635</v>
      </c>
      <c r="B248" s="72" t="s">
        <v>636</v>
      </c>
      <c r="C248" s="4">
        <v>24000</v>
      </c>
      <c r="D248" s="4">
        <v>24000</v>
      </c>
      <c r="E248" s="14">
        <f t="shared" si="16"/>
        <v>0</v>
      </c>
      <c r="F248" s="14">
        <f t="shared" si="15"/>
        <v>0</v>
      </c>
    </row>
    <row r="249" spans="1:6" ht="15" customHeight="1">
      <c r="A249" s="41" t="s">
        <v>1005</v>
      </c>
      <c r="B249" s="72" t="s">
        <v>1334</v>
      </c>
      <c r="C249" s="4">
        <v>0</v>
      </c>
      <c r="D249" s="4">
        <v>0</v>
      </c>
      <c r="E249" s="14">
        <v>0</v>
      </c>
      <c r="F249" s="14" t="e">
        <f t="shared" si="15"/>
        <v>#DIV/0!</v>
      </c>
    </row>
    <row r="250" spans="1:6" ht="30" customHeight="1">
      <c r="A250" s="243" t="s">
        <v>1261</v>
      </c>
      <c r="B250" s="239"/>
      <c r="C250" s="63">
        <f>C251+C265+C276+C287+C298</f>
        <v>726000</v>
      </c>
      <c r="D250" s="63">
        <f>D251+D265+D276+D287+D298</f>
        <v>726000</v>
      </c>
      <c r="E250" s="133">
        <f>E251+E265+E276+E287+E298</f>
        <v>230345.3</v>
      </c>
      <c r="F250" s="14">
        <f t="shared" si="15"/>
        <v>31.728002754820935</v>
      </c>
    </row>
    <row r="251" spans="1:6" ht="25.5" customHeight="1">
      <c r="A251" s="233" t="s">
        <v>687</v>
      </c>
      <c r="B251" s="228"/>
      <c r="C251" s="5">
        <f>C259</f>
        <v>126000</v>
      </c>
      <c r="D251" s="5">
        <f>D259</f>
        <v>126000</v>
      </c>
      <c r="E251" s="136">
        <f>E259</f>
        <v>107220.3</v>
      </c>
      <c r="F251" s="14">
        <f t="shared" si="15"/>
        <v>85.09547619047619</v>
      </c>
    </row>
    <row r="252" spans="1:6" ht="25.5" customHeight="1">
      <c r="A252" s="229" t="s">
        <v>1055</v>
      </c>
      <c r="B252" s="230"/>
      <c r="C252" s="64">
        <f>SUM(C253:C258)</f>
        <v>126000</v>
      </c>
      <c r="D252" s="64">
        <f>SUM(D253:D258)</f>
        <v>126000</v>
      </c>
      <c r="E252" s="134">
        <f>SUM(E253:E258)</f>
        <v>107220.3</v>
      </c>
      <c r="F252" s="14">
        <f aca="true" t="shared" si="17" ref="F252:F258">E252/D252*100</f>
        <v>85.09547619047619</v>
      </c>
    </row>
    <row r="253" spans="1:6" ht="18" customHeight="1">
      <c r="A253" s="225" t="s">
        <v>1036</v>
      </c>
      <c r="B253" s="226"/>
      <c r="C253" s="4">
        <v>6000</v>
      </c>
      <c r="D253" s="4">
        <v>6000</v>
      </c>
      <c r="E253" s="14">
        <v>0</v>
      </c>
      <c r="F253" s="14">
        <f t="shared" si="17"/>
        <v>0</v>
      </c>
    </row>
    <row r="254" spans="1:6" ht="18" customHeight="1">
      <c r="A254" s="225" t="s">
        <v>1239</v>
      </c>
      <c r="B254" s="226"/>
      <c r="C254" s="4">
        <v>120000</v>
      </c>
      <c r="D254" s="4">
        <v>120000</v>
      </c>
      <c r="E254" s="14">
        <v>107220.3</v>
      </c>
      <c r="F254" s="14">
        <f t="shared" si="17"/>
        <v>89.35025</v>
      </c>
    </row>
    <row r="255" spans="1:6" ht="18" customHeight="1">
      <c r="A255" s="225" t="s">
        <v>1243</v>
      </c>
      <c r="B255" s="226"/>
      <c r="C255" s="4">
        <v>0</v>
      </c>
      <c r="D255" s="4">
        <v>0</v>
      </c>
      <c r="E255" s="14">
        <v>0</v>
      </c>
      <c r="F255" s="14" t="e">
        <f t="shared" si="17"/>
        <v>#DIV/0!</v>
      </c>
    </row>
    <row r="256" spans="1:6" ht="18" customHeight="1">
      <c r="A256" s="225" t="s">
        <v>1240</v>
      </c>
      <c r="B256" s="226"/>
      <c r="C256" s="4">
        <v>0</v>
      </c>
      <c r="D256" s="4">
        <v>0</v>
      </c>
      <c r="E256" s="14">
        <v>0</v>
      </c>
      <c r="F256" s="14" t="e">
        <f t="shared" si="17"/>
        <v>#DIV/0!</v>
      </c>
    </row>
    <row r="257" spans="1:6" ht="18" customHeight="1">
      <c r="A257" s="225" t="s">
        <v>1241</v>
      </c>
      <c r="B257" s="226"/>
      <c r="C257" s="4">
        <v>0</v>
      </c>
      <c r="D257" s="4">
        <v>0</v>
      </c>
      <c r="E257" s="14">
        <v>0</v>
      </c>
      <c r="F257" s="14" t="e">
        <f t="shared" si="17"/>
        <v>#DIV/0!</v>
      </c>
    </row>
    <row r="258" spans="1:6" ht="18" customHeight="1">
      <c r="A258" s="225" t="s">
        <v>1246</v>
      </c>
      <c r="B258" s="226"/>
      <c r="C258" s="4">
        <v>0</v>
      </c>
      <c r="D258" s="4">
        <v>0</v>
      </c>
      <c r="E258" s="14">
        <v>0</v>
      </c>
      <c r="F258" s="14" t="e">
        <f t="shared" si="17"/>
        <v>#DIV/0!</v>
      </c>
    </row>
    <row r="259" spans="1:6" ht="21" customHeight="1">
      <c r="A259" s="41">
        <v>32</v>
      </c>
      <c r="B259" s="72" t="s">
        <v>63</v>
      </c>
      <c r="C259" s="4">
        <f>C260+C262</f>
        <v>126000</v>
      </c>
      <c r="D259" s="4">
        <f>D260+D262</f>
        <v>126000</v>
      </c>
      <c r="E259" s="14">
        <f>E260+E262</f>
        <v>107220.3</v>
      </c>
      <c r="F259" s="14">
        <f aca="true" t="shared" si="18" ref="F259:F265">E259/D259*100</f>
        <v>85.09547619047619</v>
      </c>
    </row>
    <row r="260" spans="1:6" ht="18" customHeight="1">
      <c r="A260" s="41">
        <v>322</v>
      </c>
      <c r="B260" s="72" t="s">
        <v>70</v>
      </c>
      <c r="C260" s="4">
        <v>5000</v>
      </c>
      <c r="D260" s="4">
        <v>5000</v>
      </c>
      <c r="E260" s="14">
        <f>E261</f>
        <v>0</v>
      </c>
      <c r="F260" s="14">
        <f t="shared" si="18"/>
        <v>0</v>
      </c>
    </row>
    <row r="261" spans="1:6" ht="15" customHeight="1">
      <c r="A261" s="41">
        <v>3224</v>
      </c>
      <c r="B261" s="72" t="s">
        <v>71</v>
      </c>
      <c r="C261" s="4"/>
      <c r="D261" s="4"/>
      <c r="E261" s="14">
        <v>0</v>
      </c>
      <c r="F261" s="14" t="e">
        <f t="shared" si="18"/>
        <v>#DIV/0!</v>
      </c>
    </row>
    <row r="262" spans="1:6" ht="18" customHeight="1">
      <c r="A262" s="41">
        <v>323</v>
      </c>
      <c r="B262" s="72" t="s">
        <v>72</v>
      </c>
      <c r="C262" s="4">
        <v>121000</v>
      </c>
      <c r="D262" s="4">
        <v>121000</v>
      </c>
      <c r="E262" s="14">
        <f>SUM(E263:E264)</f>
        <v>107220.3</v>
      </c>
      <c r="F262" s="14">
        <f t="shared" si="18"/>
        <v>88.61181818181818</v>
      </c>
    </row>
    <row r="263" spans="1:6" ht="15" customHeight="1">
      <c r="A263" s="41">
        <v>3232</v>
      </c>
      <c r="B263" s="72" t="s">
        <v>73</v>
      </c>
      <c r="C263" s="4"/>
      <c r="D263" s="4"/>
      <c r="E263" s="14">
        <v>107220.3</v>
      </c>
      <c r="F263" s="14" t="e">
        <f t="shared" si="18"/>
        <v>#DIV/0!</v>
      </c>
    </row>
    <row r="264" spans="1:6" ht="15" customHeight="1">
      <c r="A264" s="41" t="s">
        <v>339</v>
      </c>
      <c r="B264" s="72" t="s">
        <v>686</v>
      </c>
      <c r="C264" s="4"/>
      <c r="D264" s="4"/>
      <c r="E264" s="14">
        <v>0</v>
      </c>
      <c r="F264" s="14" t="e">
        <f t="shared" si="18"/>
        <v>#DIV/0!</v>
      </c>
    </row>
    <row r="265" spans="1:6" ht="25.5" customHeight="1">
      <c r="A265" s="233" t="s">
        <v>1353</v>
      </c>
      <c r="B265" s="228"/>
      <c r="C265" s="5">
        <f>C273</f>
        <v>200000</v>
      </c>
      <c r="D265" s="5">
        <f>D273</f>
        <v>200000</v>
      </c>
      <c r="E265" s="136">
        <f>E273</f>
        <v>123125</v>
      </c>
      <c r="F265" s="14">
        <f t="shared" si="18"/>
        <v>61.5625</v>
      </c>
    </row>
    <row r="266" spans="1:6" ht="25.5" customHeight="1">
      <c r="A266" s="229" t="s">
        <v>1262</v>
      </c>
      <c r="B266" s="230"/>
      <c r="C266" s="64">
        <f>SUM(C267:C272)</f>
        <v>200000</v>
      </c>
      <c r="D266" s="64">
        <f>SUM(D267:D272)</f>
        <v>200000</v>
      </c>
      <c r="E266" s="134">
        <f>SUM(E267:E272)</f>
        <v>0</v>
      </c>
      <c r="F266" s="14">
        <f aca="true" t="shared" si="19" ref="F266:F272">E266/D266*100</f>
        <v>0</v>
      </c>
    </row>
    <row r="267" spans="1:6" ht="18" customHeight="1">
      <c r="A267" s="225" t="s">
        <v>1036</v>
      </c>
      <c r="B267" s="226"/>
      <c r="C267" s="4">
        <v>200000</v>
      </c>
      <c r="D267" s="4">
        <v>200000</v>
      </c>
      <c r="E267" s="14">
        <v>0</v>
      </c>
      <c r="F267" s="14">
        <f t="shared" si="19"/>
        <v>0</v>
      </c>
    </row>
    <row r="268" spans="1:6" ht="18" customHeight="1">
      <c r="A268" s="225" t="s">
        <v>1239</v>
      </c>
      <c r="B268" s="226"/>
      <c r="C268" s="4">
        <v>0</v>
      </c>
      <c r="D268" s="4">
        <v>0</v>
      </c>
      <c r="E268" s="14">
        <v>0</v>
      </c>
      <c r="F268" s="14" t="e">
        <f t="shared" si="19"/>
        <v>#DIV/0!</v>
      </c>
    </row>
    <row r="269" spans="1:6" ht="18" customHeight="1">
      <c r="A269" s="225" t="s">
        <v>1243</v>
      </c>
      <c r="B269" s="226"/>
      <c r="C269" s="4">
        <v>0</v>
      </c>
      <c r="D269" s="4">
        <v>0</v>
      </c>
      <c r="E269" s="14">
        <v>0</v>
      </c>
      <c r="F269" s="14" t="e">
        <f t="shared" si="19"/>
        <v>#DIV/0!</v>
      </c>
    </row>
    <row r="270" spans="1:6" ht="18" customHeight="1">
      <c r="A270" s="225" t="s">
        <v>1240</v>
      </c>
      <c r="B270" s="226"/>
      <c r="C270" s="4">
        <v>0</v>
      </c>
      <c r="D270" s="4">
        <v>0</v>
      </c>
      <c r="E270" s="14">
        <v>0</v>
      </c>
      <c r="F270" s="14" t="e">
        <f t="shared" si="19"/>
        <v>#DIV/0!</v>
      </c>
    </row>
    <row r="271" spans="1:6" ht="18" customHeight="1">
      <c r="A271" s="225" t="s">
        <v>1241</v>
      </c>
      <c r="B271" s="226"/>
      <c r="C271" s="4">
        <v>0</v>
      </c>
      <c r="D271" s="4">
        <v>0</v>
      </c>
      <c r="E271" s="14">
        <v>0</v>
      </c>
      <c r="F271" s="14" t="e">
        <f t="shared" si="19"/>
        <v>#DIV/0!</v>
      </c>
    </row>
    <row r="272" spans="1:6" ht="18" customHeight="1">
      <c r="A272" s="225" t="s">
        <v>1246</v>
      </c>
      <c r="B272" s="226"/>
      <c r="C272" s="4">
        <v>0</v>
      </c>
      <c r="D272" s="4">
        <v>0</v>
      </c>
      <c r="E272" s="14">
        <v>0</v>
      </c>
      <c r="F272" s="14" t="e">
        <f t="shared" si="19"/>
        <v>#DIV/0!</v>
      </c>
    </row>
    <row r="273" spans="1:6" ht="21" customHeight="1">
      <c r="A273" s="41">
        <v>45</v>
      </c>
      <c r="B273" s="72" t="s">
        <v>75</v>
      </c>
      <c r="C273" s="4">
        <f aca="true" t="shared" si="20" ref="C273:E274">C274</f>
        <v>200000</v>
      </c>
      <c r="D273" s="4">
        <f t="shared" si="20"/>
        <v>200000</v>
      </c>
      <c r="E273" s="14">
        <f t="shared" si="20"/>
        <v>123125</v>
      </c>
      <c r="F273" s="14">
        <f>E273/D273*100</f>
        <v>61.5625</v>
      </c>
    </row>
    <row r="274" spans="1:6" ht="18" customHeight="1">
      <c r="A274" s="41">
        <v>451</v>
      </c>
      <c r="B274" s="72" t="s">
        <v>76</v>
      </c>
      <c r="C274" s="4">
        <v>200000</v>
      </c>
      <c r="D274" s="4">
        <v>200000</v>
      </c>
      <c r="E274" s="14">
        <f t="shared" si="20"/>
        <v>123125</v>
      </c>
      <c r="F274" s="14">
        <f>E274/D274*100</f>
        <v>61.5625</v>
      </c>
    </row>
    <row r="275" spans="1:6" ht="15" customHeight="1">
      <c r="A275" s="41">
        <v>4511</v>
      </c>
      <c r="B275" s="72" t="s">
        <v>688</v>
      </c>
      <c r="C275" s="4">
        <v>0</v>
      </c>
      <c r="D275" s="4">
        <v>0</v>
      </c>
      <c r="E275" s="14">
        <v>123125</v>
      </c>
      <c r="F275" s="14" t="e">
        <f>E275/D275*100</f>
        <v>#DIV/0!</v>
      </c>
    </row>
    <row r="276" spans="1:6" ht="25.5" customHeight="1">
      <c r="A276" s="233" t="s">
        <v>763</v>
      </c>
      <c r="B276" s="228"/>
      <c r="C276" s="5">
        <f>C284</f>
        <v>0</v>
      </c>
      <c r="D276" s="5">
        <f>D284</f>
        <v>0</v>
      </c>
      <c r="E276" s="136">
        <f>E284</f>
        <v>0</v>
      </c>
      <c r="F276" s="14" t="e">
        <f aca="true" t="shared" si="21" ref="F276:F309">E276/D276*100</f>
        <v>#DIV/0!</v>
      </c>
    </row>
    <row r="277" spans="1:6" ht="25.5" customHeight="1">
      <c r="A277" s="229" t="s">
        <v>1056</v>
      </c>
      <c r="B277" s="230"/>
      <c r="C277" s="64">
        <f>SUM(C278:C283)</f>
        <v>0</v>
      </c>
      <c r="D277" s="64">
        <f>SUM(D278:D283)</f>
        <v>0</v>
      </c>
      <c r="E277" s="134">
        <f>SUM(E278:E283)</f>
        <v>0</v>
      </c>
      <c r="F277" s="14" t="e">
        <f t="shared" si="21"/>
        <v>#DIV/0!</v>
      </c>
    </row>
    <row r="278" spans="1:6" ht="18" customHeight="1">
      <c r="A278" s="225" t="s">
        <v>1036</v>
      </c>
      <c r="B278" s="226"/>
      <c r="C278" s="4">
        <v>0</v>
      </c>
      <c r="D278" s="4">
        <v>0</v>
      </c>
      <c r="E278" s="14">
        <v>0</v>
      </c>
      <c r="F278" s="14" t="e">
        <f t="shared" si="21"/>
        <v>#DIV/0!</v>
      </c>
    </row>
    <row r="279" spans="1:6" ht="18" customHeight="1">
      <c r="A279" s="225" t="s">
        <v>1239</v>
      </c>
      <c r="B279" s="226"/>
      <c r="C279" s="4">
        <v>0</v>
      </c>
      <c r="D279" s="4">
        <v>0</v>
      </c>
      <c r="E279" s="14">
        <v>0</v>
      </c>
      <c r="F279" s="14" t="e">
        <f t="shared" si="21"/>
        <v>#DIV/0!</v>
      </c>
    </row>
    <row r="280" spans="1:6" ht="18" customHeight="1">
      <c r="A280" s="225" t="s">
        <v>1243</v>
      </c>
      <c r="B280" s="226"/>
      <c r="C280" s="4">
        <v>0</v>
      </c>
      <c r="D280" s="4">
        <v>0</v>
      </c>
      <c r="E280" s="14">
        <v>0</v>
      </c>
      <c r="F280" s="14" t="e">
        <f t="shared" si="21"/>
        <v>#DIV/0!</v>
      </c>
    </row>
    <row r="281" spans="1:6" ht="18" customHeight="1">
      <c r="A281" s="225" t="s">
        <v>1240</v>
      </c>
      <c r="B281" s="226"/>
      <c r="C281" s="4">
        <v>0</v>
      </c>
      <c r="D281" s="4">
        <v>0</v>
      </c>
      <c r="E281" s="14">
        <v>0</v>
      </c>
      <c r="F281" s="14" t="e">
        <f t="shared" si="21"/>
        <v>#DIV/0!</v>
      </c>
    </row>
    <row r="282" spans="1:6" ht="18" customHeight="1">
      <c r="A282" s="225" t="s">
        <v>1241</v>
      </c>
      <c r="B282" s="226"/>
      <c r="C282" s="4">
        <v>0</v>
      </c>
      <c r="D282" s="4">
        <v>0</v>
      </c>
      <c r="E282" s="14">
        <v>0</v>
      </c>
      <c r="F282" s="14" t="e">
        <f t="shared" si="21"/>
        <v>#DIV/0!</v>
      </c>
    </row>
    <row r="283" spans="1:6" ht="18" customHeight="1">
      <c r="A283" s="225" t="s">
        <v>1246</v>
      </c>
      <c r="B283" s="226"/>
      <c r="C283" s="4">
        <v>0</v>
      </c>
      <c r="D283" s="4">
        <v>0</v>
      </c>
      <c r="E283" s="14">
        <v>0</v>
      </c>
      <c r="F283" s="14" t="e">
        <f t="shared" si="21"/>
        <v>#DIV/0!</v>
      </c>
    </row>
    <row r="284" spans="1:6" ht="21" customHeight="1">
      <c r="A284" s="41">
        <v>45</v>
      </c>
      <c r="B284" s="72" t="s">
        <v>75</v>
      </c>
      <c r="C284" s="4">
        <f aca="true" t="shared" si="22" ref="C284:E285">C285</f>
        <v>0</v>
      </c>
      <c r="D284" s="4">
        <f t="shared" si="22"/>
        <v>0</v>
      </c>
      <c r="E284" s="14">
        <f t="shared" si="22"/>
        <v>0</v>
      </c>
      <c r="F284" s="14" t="e">
        <f t="shared" si="21"/>
        <v>#DIV/0!</v>
      </c>
    </row>
    <row r="285" spans="1:6" ht="18" customHeight="1">
      <c r="A285" s="41">
        <v>451</v>
      </c>
      <c r="B285" s="72" t="s">
        <v>76</v>
      </c>
      <c r="C285" s="4">
        <v>0</v>
      </c>
      <c r="D285" s="4">
        <v>0</v>
      </c>
      <c r="E285" s="14">
        <f t="shared" si="22"/>
        <v>0</v>
      </c>
      <c r="F285" s="14" t="e">
        <f t="shared" si="21"/>
        <v>#DIV/0!</v>
      </c>
    </row>
    <row r="286" spans="1:6" ht="15" customHeight="1">
      <c r="A286" s="41">
        <v>4511</v>
      </c>
      <c r="B286" s="72" t="s">
        <v>764</v>
      </c>
      <c r="C286" s="4">
        <v>0</v>
      </c>
      <c r="D286" s="4">
        <v>0</v>
      </c>
      <c r="E286" s="14">
        <v>0</v>
      </c>
      <c r="F286" s="14" t="e">
        <f t="shared" si="21"/>
        <v>#DIV/0!</v>
      </c>
    </row>
    <row r="287" spans="1:6" ht="25.5" customHeight="1">
      <c r="A287" s="233" t="s">
        <v>1136</v>
      </c>
      <c r="B287" s="228"/>
      <c r="C287" s="5">
        <f>C295</f>
        <v>250000</v>
      </c>
      <c r="D287" s="5">
        <f>D295</f>
        <v>250000</v>
      </c>
      <c r="E287" s="136">
        <f>E295</f>
        <v>0</v>
      </c>
      <c r="F287" s="14">
        <f t="shared" si="21"/>
        <v>0</v>
      </c>
    </row>
    <row r="288" spans="1:6" ht="25.5" customHeight="1">
      <c r="A288" s="229" t="s">
        <v>1057</v>
      </c>
      <c r="B288" s="230"/>
      <c r="C288" s="64">
        <f>SUM(C289:C294)</f>
        <v>250000</v>
      </c>
      <c r="D288" s="64">
        <f>SUM(D289:D294)</f>
        <v>250000</v>
      </c>
      <c r="E288" s="134">
        <f>SUM(E289:E294)</f>
        <v>0</v>
      </c>
      <c r="F288" s="14">
        <f aca="true" t="shared" si="23" ref="F288:F294">E288/D288*100</f>
        <v>0</v>
      </c>
    </row>
    <row r="289" spans="1:6" ht="18" customHeight="1">
      <c r="A289" s="225" t="s">
        <v>1036</v>
      </c>
      <c r="B289" s="226"/>
      <c r="C289" s="4">
        <v>250000</v>
      </c>
      <c r="D289" s="4">
        <v>250000</v>
      </c>
      <c r="E289" s="14">
        <v>0</v>
      </c>
      <c r="F289" s="14">
        <f t="shared" si="23"/>
        <v>0</v>
      </c>
    </row>
    <row r="290" spans="1:6" ht="18" customHeight="1">
      <c r="A290" s="225" t="s">
        <v>1239</v>
      </c>
      <c r="B290" s="226"/>
      <c r="C290" s="4">
        <v>0</v>
      </c>
      <c r="D290" s="4">
        <v>0</v>
      </c>
      <c r="E290" s="14">
        <v>0</v>
      </c>
      <c r="F290" s="14" t="e">
        <f t="shared" si="23"/>
        <v>#DIV/0!</v>
      </c>
    </row>
    <row r="291" spans="1:6" ht="18" customHeight="1">
      <c r="A291" s="225" t="s">
        <v>1243</v>
      </c>
      <c r="B291" s="226"/>
      <c r="C291" s="4">
        <v>0</v>
      </c>
      <c r="D291" s="4">
        <v>0</v>
      </c>
      <c r="E291" s="14">
        <v>0</v>
      </c>
      <c r="F291" s="14" t="e">
        <f t="shared" si="23"/>
        <v>#DIV/0!</v>
      </c>
    </row>
    <row r="292" spans="1:6" ht="18" customHeight="1">
      <c r="A292" s="225" t="s">
        <v>1240</v>
      </c>
      <c r="B292" s="226"/>
      <c r="C292" s="4">
        <v>0</v>
      </c>
      <c r="D292" s="4">
        <v>0</v>
      </c>
      <c r="E292" s="14">
        <v>0</v>
      </c>
      <c r="F292" s="14" t="e">
        <f t="shared" si="23"/>
        <v>#DIV/0!</v>
      </c>
    </row>
    <row r="293" spans="1:6" ht="18" customHeight="1">
      <c r="A293" s="225" t="s">
        <v>1241</v>
      </c>
      <c r="B293" s="226"/>
      <c r="C293" s="4">
        <v>0</v>
      </c>
      <c r="D293" s="4">
        <v>0</v>
      </c>
      <c r="E293" s="14">
        <v>0</v>
      </c>
      <c r="F293" s="14" t="e">
        <f t="shared" si="23"/>
        <v>#DIV/0!</v>
      </c>
    </row>
    <row r="294" spans="1:6" ht="18" customHeight="1">
      <c r="A294" s="225" t="s">
        <v>1246</v>
      </c>
      <c r="B294" s="226"/>
      <c r="C294" s="4">
        <v>0</v>
      </c>
      <c r="D294" s="4">
        <v>0</v>
      </c>
      <c r="E294" s="14">
        <v>0</v>
      </c>
      <c r="F294" s="14" t="e">
        <f t="shared" si="23"/>
        <v>#DIV/0!</v>
      </c>
    </row>
    <row r="295" spans="1:6" ht="21" customHeight="1">
      <c r="A295" s="41">
        <v>45</v>
      </c>
      <c r="B295" s="72" t="s">
        <v>75</v>
      </c>
      <c r="C295" s="4">
        <f aca="true" t="shared" si="24" ref="C295:E296">C296</f>
        <v>250000</v>
      </c>
      <c r="D295" s="4">
        <f t="shared" si="24"/>
        <v>250000</v>
      </c>
      <c r="E295" s="14">
        <f t="shared" si="24"/>
        <v>0</v>
      </c>
      <c r="F295" s="14">
        <f t="shared" si="21"/>
        <v>0</v>
      </c>
    </row>
    <row r="296" spans="1:6" ht="18" customHeight="1">
      <c r="A296" s="41">
        <v>451</v>
      </c>
      <c r="B296" s="72" t="s">
        <v>76</v>
      </c>
      <c r="C296" s="4">
        <v>250000</v>
      </c>
      <c r="D296" s="4">
        <v>250000</v>
      </c>
      <c r="E296" s="14">
        <f t="shared" si="24"/>
        <v>0</v>
      </c>
      <c r="F296" s="14">
        <f t="shared" si="21"/>
        <v>0</v>
      </c>
    </row>
    <row r="297" spans="1:6" ht="15" customHeight="1">
      <c r="A297" s="41">
        <v>4511</v>
      </c>
      <c r="B297" s="72" t="s">
        <v>765</v>
      </c>
      <c r="C297" s="4">
        <v>0</v>
      </c>
      <c r="D297" s="4">
        <v>0</v>
      </c>
      <c r="E297" s="14">
        <v>0</v>
      </c>
      <c r="F297" s="14" t="e">
        <f t="shared" si="21"/>
        <v>#DIV/0!</v>
      </c>
    </row>
    <row r="298" spans="1:6" ht="25.5" customHeight="1">
      <c r="A298" s="233" t="s">
        <v>1386</v>
      </c>
      <c r="B298" s="228"/>
      <c r="C298" s="5">
        <f>C306</f>
        <v>150000</v>
      </c>
      <c r="D298" s="5">
        <f>D306</f>
        <v>150000</v>
      </c>
      <c r="E298" s="136">
        <f>E306</f>
        <v>0</v>
      </c>
      <c r="F298" s="14">
        <f t="shared" si="21"/>
        <v>0</v>
      </c>
    </row>
    <row r="299" spans="1:6" ht="25.5" customHeight="1">
      <c r="A299" s="229" t="s">
        <v>1387</v>
      </c>
      <c r="B299" s="230"/>
      <c r="C299" s="64">
        <f>SUM(C300:C305)</f>
        <v>150000</v>
      </c>
      <c r="D299" s="64">
        <f>SUM(D300:D305)</f>
        <v>150000</v>
      </c>
      <c r="E299" s="134">
        <f>SUM(E300:E305)</f>
        <v>126000</v>
      </c>
      <c r="F299" s="14">
        <f t="shared" si="21"/>
        <v>84</v>
      </c>
    </row>
    <row r="300" spans="1:6" ht="18" customHeight="1">
      <c r="A300" s="225" t="s">
        <v>1036</v>
      </c>
      <c r="B300" s="226"/>
      <c r="C300" s="4">
        <v>150000</v>
      </c>
      <c r="D300" s="4">
        <v>150000</v>
      </c>
      <c r="E300" s="14">
        <v>6000</v>
      </c>
      <c r="F300" s="14">
        <f t="shared" si="21"/>
        <v>4</v>
      </c>
    </row>
    <row r="301" spans="1:6" ht="18" customHeight="1">
      <c r="A301" s="225" t="s">
        <v>1239</v>
      </c>
      <c r="B301" s="226"/>
      <c r="C301" s="4">
        <v>0</v>
      </c>
      <c r="D301" s="4">
        <v>0</v>
      </c>
      <c r="E301" s="14">
        <v>120000</v>
      </c>
      <c r="F301" s="14" t="e">
        <f t="shared" si="21"/>
        <v>#DIV/0!</v>
      </c>
    </row>
    <row r="302" spans="1:6" ht="18" customHeight="1">
      <c r="A302" s="225" t="s">
        <v>1243</v>
      </c>
      <c r="B302" s="226"/>
      <c r="C302" s="4">
        <v>0</v>
      </c>
      <c r="D302" s="4">
        <v>0</v>
      </c>
      <c r="E302" s="14">
        <v>0</v>
      </c>
      <c r="F302" s="14" t="e">
        <f t="shared" si="21"/>
        <v>#DIV/0!</v>
      </c>
    </row>
    <row r="303" spans="1:6" ht="18" customHeight="1">
      <c r="A303" s="225" t="s">
        <v>1240</v>
      </c>
      <c r="B303" s="226"/>
      <c r="C303" s="4">
        <v>0</v>
      </c>
      <c r="D303" s="4">
        <v>0</v>
      </c>
      <c r="E303" s="14">
        <v>0</v>
      </c>
      <c r="F303" s="14" t="e">
        <f t="shared" si="21"/>
        <v>#DIV/0!</v>
      </c>
    </row>
    <row r="304" spans="1:6" ht="18" customHeight="1">
      <c r="A304" s="225" t="s">
        <v>1241</v>
      </c>
      <c r="B304" s="226"/>
      <c r="C304" s="4">
        <v>0</v>
      </c>
      <c r="D304" s="4">
        <v>0</v>
      </c>
      <c r="E304" s="14">
        <v>0</v>
      </c>
      <c r="F304" s="14" t="e">
        <f t="shared" si="21"/>
        <v>#DIV/0!</v>
      </c>
    </row>
    <row r="305" spans="1:6" ht="18" customHeight="1">
      <c r="A305" s="225" t="s">
        <v>1246</v>
      </c>
      <c r="B305" s="226"/>
      <c r="C305" s="4">
        <v>0</v>
      </c>
      <c r="D305" s="4">
        <v>0</v>
      </c>
      <c r="E305" s="14">
        <v>0</v>
      </c>
      <c r="F305" s="14" t="e">
        <f t="shared" si="21"/>
        <v>#DIV/0!</v>
      </c>
    </row>
    <row r="306" spans="1:6" ht="21" customHeight="1">
      <c r="A306" s="41">
        <v>32</v>
      </c>
      <c r="B306" s="72" t="s">
        <v>63</v>
      </c>
      <c r="C306" s="4">
        <f>C307</f>
        <v>150000</v>
      </c>
      <c r="D306" s="4">
        <f>D307</f>
        <v>150000</v>
      </c>
      <c r="E306" s="14">
        <f>E307</f>
        <v>0</v>
      </c>
      <c r="F306" s="14">
        <f t="shared" si="21"/>
        <v>0</v>
      </c>
    </row>
    <row r="307" spans="1:6" ht="18" customHeight="1">
      <c r="A307" s="41">
        <v>323</v>
      </c>
      <c r="B307" s="72" t="s">
        <v>72</v>
      </c>
      <c r="C307" s="4">
        <v>150000</v>
      </c>
      <c r="D307" s="4">
        <v>150000</v>
      </c>
      <c r="E307" s="14">
        <f>SUM(E308:E309)</f>
        <v>0</v>
      </c>
      <c r="F307" s="14">
        <f t="shared" si="21"/>
        <v>0</v>
      </c>
    </row>
    <row r="308" spans="1:6" ht="15" customHeight="1">
      <c r="A308" s="41">
        <v>3232</v>
      </c>
      <c r="B308" s="72" t="s">
        <v>73</v>
      </c>
      <c r="C308" s="4"/>
      <c r="D308" s="4"/>
      <c r="E308" s="14">
        <v>0</v>
      </c>
      <c r="F308" s="14" t="e">
        <f t="shared" si="21"/>
        <v>#DIV/0!</v>
      </c>
    </row>
    <row r="309" spans="1:6" ht="15" customHeight="1">
      <c r="A309" s="41" t="s">
        <v>339</v>
      </c>
      <c r="B309" s="72" t="s">
        <v>686</v>
      </c>
      <c r="C309" s="4"/>
      <c r="D309" s="4"/>
      <c r="E309" s="14">
        <v>0</v>
      </c>
      <c r="F309" s="14" t="e">
        <f t="shared" si="21"/>
        <v>#DIV/0!</v>
      </c>
    </row>
    <row r="310" spans="1:6" ht="30" customHeight="1">
      <c r="A310" s="238" t="s">
        <v>689</v>
      </c>
      <c r="B310" s="239"/>
      <c r="C310" s="63">
        <f>C311+C322+C333</f>
        <v>820000</v>
      </c>
      <c r="D310" s="63">
        <f>D311+D322+D333</f>
        <v>820000</v>
      </c>
      <c r="E310" s="133">
        <f>E311+E322+E333</f>
        <v>0</v>
      </c>
      <c r="F310" s="14">
        <f aca="true" t="shared" si="25" ref="F310:F322">E310/D310*100</f>
        <v>0</v>
      </c>
    </row>
    <row r="311" spans="1:6" ht="25.5" customHeight="1">
      <c r="A311" s="233" t="s">
        <v>690</v>
      </c>
      <c r="B311" s="228"/>
      <c r="C311" s="5">
        <f>C319</f>
        <v>200000</v>
      </c>
      <c r="D311" s="5">
        <f>D319</f>
        <v>200000</v>
      </c>
      <c r="E311" s="136">
        <f>E319</f>
        <v>0</v>
      </c>
      <c r="F311" s="14">
        <f t="shared" si="25"/>
        <v>0</v>
      </c>
    </row>
    <row r="312" spans="1:6" ht="25.5" customHeight="1">
      <c r="A312" s="229" t="s">
        <v>1058</v>
      </c>
      <c r="B312" s="230"/>
      <c r="C312" s="64">
        <f>SUM(C313:C318)</f>
        <v>200000</v>
      </c>
      <c r="D312" s="64">
        <f>SUM(D313:D318)</f>
        <v>200000</v>
      </c>
      <c r="E312" s="134">
        <f>SUM(E313:E318)</f>
        <v>0</v>
      </c>
      <c r="F312" s="14">
        <f t="shared" si="25"/>
        <v>0</v>
      </c>
    </row>
    <row r="313" spans="1:6" ht="18" customHeight="1">
      <c r="A313" s="225" t="s">
        <v>1036</v>
      </c>
      <c r="B313" s="226"/>
      <c r="C313" s="4">
        <v>0</v>
      </c>
      <c r="D313" s="4">
        <v>0</v>
      </c>
      <c r="E313" s="14">
        <v>0</v>
      </c>
      <c r="F313" s="14" t="e">
        <f t="shared" si="25"/>
        <v>#DIV/0!</v>
      </c>
    </row>
    <row r="314" spans="1:6" ht="18" customHeight="1">
      <c r="A314" s="225" t="s">
        <v>1239</v>
      </c>
      <c r="B314" s="226"/>
      <c r="C314" s="4">
        <v>200000</v>
      </c>
      <c r="D314" s="4">
        <v>200000</v>
      </c>
      <c r="E314" s="14">
        <v>0</v>
      </c>
      <c r="F314" s="14">
        <f t="shared" si="25"/>
        <v>0</v>
      </c>
    </row>
    <row r="315" spans="1:6" ht="18" customHeight="1">
      <c r="A315" s="225" t="s">
        <v>1243</v>
      </c>
      <c r="B315" s="226"/>
      <c r="C315" s="4">
        <v>0</v>
      </c>
      <c r="D315" s="4">
        <v>0</v>
      </c>
      <c r="E315" s="14">
        <v>0</v>
      </c>
      <c r="F315" s="14" t="e">
        <f t="shared" si="25"/>
        <v>#DIV/0!</v>
      </c>
    </row>
    <row r="316" spans="1:6" ht="18" customHeight="1">
      <c r="A316" s="225" t="s">
        <v>1240</v>
      </c>
      <c r="B316" s="226"/>
      <c r="C316" s="4">
        <v>0</v>
      </c>
      <c r="D316" s="4">
        <v>0</v>
      </c>
      <c r="E316" s="14">
        <v>0</v>
      </c>
      <c r="F316" s="14" t="e">
        <f t="shared" si="25"/>
        <v>#DIV/0!</v>
      </c>
    </row>
    <row r="317" spans="1:6" ht="18" customHeight="1">
      <c r="A317" s="225" t="s">
        <v>1241</v>
      </c>
      <c r="B317" s="226"/>
      <c r="C317" s="4">
        <v>0</v>
      </c>
      <c r="D317" s="4">
        <v>0</v>
      </c>
      <c r="E317" s="14">
        <v>0</v>
      </c>
      <c r="F317" s="14" t="e">
        <f t="shared" si="25"/>
        <v>#DIV/0!</v>
      </c>
    </row>
    <row r="318" spans="1:6" ht="18" customHeight="1">
      <c r="A318" s="225" t="s">
        <v>1246</v>
      </c>
      <c r="B318" s="226"/>
      <c r="C318" s="4">
        <v>0</v>
      </c>
      <c r="D318" s="4">
        <v>0</v>
      </c>
      <c r="E318" s="14">
        <v>0</v>
      </c>
      <c r="F318" s="14" t="e">
        <f t="shared" si="25"/>
        <v>#DIV/0!</v>
      </c>
    </row>
    <row r="319" spans="1:6" ht="21" customHeight="1">
      <c r="A319" s="41">
        <v>35</v>
      </c>
      <c r="B319" s="3" t="s">
        <v>77</v>
      </c>
      <c r="C319" s="4">
        <f>C320</f>
        <v>200000</v>
      </c>
      <c r="D319" s="4">
        <f>D320</f>
        <v>200000</v>
      </c>
      <c r="E319" s="14">
        <f>E320</f>
        <v>0</v>
      </c>
      <c r="F319" s="14">
        <f t="shared" si="25"/>
        <v>0</v>
      </c>
    </row>
    <row r="320" spans="1:6" ht="18" customHeight="1">
      <c r="A320" s="41">
        <v>352</v>
      </c>
      <c r="B320" s="3" t="s">
        <v>78</v>
      </c>
      <c r="C320" s="4">
        <v>200000</v>
      </c>
      <c r="D320" s="4">
        <v>200000</v>
      </c>
      <c r="E320" s="14">
        <f>SUM(E321:E321)</f>
        <v>0</v>
      </c>
      <c r="F320" s="14">
        <f t="shared" si="25"/>
        <v>0</v>
      </c>
    </row>
    <row r="321" spans="1:6" ht="15" customHeight="1">
      <c r="A321" s="41">
        <v>3523</v>
      </c>
      <c r="B321" s="3" t="s">
        <v>79</v>
      </c>
      <c r="C321" s="4">
        <v>0</v>
      </c>
      <c r="D321" s="4">
        <v>0</v>
      </c>
      <c r="E321" s="14">
        <v>0</v>
      </c>
      <c r="F321" s="14" t="e">
        <f t="shared" si="25"/>
        <v>#DIV/0!</v>
      </c>
    </row>
    <row r="322" spans="1:6" ht="25.5" customHeight="1">
      <c r="A322" s="233" t="s">
        <v>766</v>
      </c>
      <c r="B322" s="228"/>
      <c r="C322" s="5">
        <f>C330</f>
        <v>20000</v>
      </c>
      <c r="D322" s="5">
        <f>D330</f>
        <v>20000</v>
      </c>
      <c r="E322" s="136">
        <f>E330</f>
        <v>0</v>
      </c>
      <c r="F322" s="14">
        <f t="shared" si="25"/>
        <v>0</v>
      </c>
    </row>
    <row r="323" spans="1:6" ht="25.5" customHeight="1">
      <c r="A323" s="229" t="s">
        <v>1388</v>
      </c>
      <c r="B323" s="230"/>
      <c r="C323" s="64">
        <f>SUM(C324:C329)</f>
        <v>20000</v>
      </c>
      <c r="D323" s="64">
        <f>SUM(D324:D329)</f>
        <v>20000</v>
      </c>
      <c r="E323" s="134">
        <f>SUM(E324:E329)</f>
        <v>0</v>
      </c>
      <c r="F323" s="14">
        <f aca="true" t="shared" si="26" ref="F323:F329">E323/D323*100</f>
        <v>0</v>
      </c>
    </row>
    <row r="324" spans="1:6" ht="18" customHeight="1">
      <c r="A324" s="225" t="s">
        <v>1036</v>
      </c>
      <c r="B324" s="226"/>
      <c r="C324" s="4">
        <v>20000</v>
      </c>
      <c r="D324" s="4">
        <v>20000</v>
      </c>
      <c r="E324" s="14">
        <v>0</v>
      </c>
      <c r="F324" s="14">
        <f t="shared" si="26"/>
        <v>0</v>
      </c>
    </row>
    <row r="325" spans="1:6" ht="18" customHeight="1">
      <c r="A325" s="225" t="s">
        <v>1239</v>
      </c>
      <c r="B325" s="226"/>
      <c r="C325" s="4">
        <v>0</v>
      </c>
      <c r="D325" s="4">
        <v>0</v>
      </c>
      <c r="E325" s="14">
        <v>0</v>
      </c>
      <c r="F325" s="14" t="e">
        <f t="shared" si="26"/>
        <v>#DIV/0!</v>
      </c>
    </row>
    <row r="326" spans="1:6" ht="18" customHeight="1">
      <c r="A326" s="225" t="s">
        <v>1243</v>
      </c>
      <c r="B326" s="226"/>
      <c r="C326" s="4">
        <v>0</v>
      </c>
      <c r="D326" s="4">
        <v>0</v>
      </c>
      <c r="E326" s="14">
        <v>0</v>
      </c>
      <c r="F326" s="14" t="e">
        <f t="shared" si="26"/>
        <v>#DIV/0!</v>
      </c>
    </row>
    <row r="327" spans="1:6" ht="18" customHeight="1">
      <c r="A327" s="225" t="s">
        <v>1240</v>
      </c>
      <c r="B327" s="226"/>
      <c r="C327" s="4">
        <v>0</v>
      </c>
      <c r="D327" s="4">
        <v>0</v>
      </c>
      <c r="E327" s="14">
        <v>0</v>
      </c>
      <c r="F327" s="14" t="e">
        <f t="shared" si="26"/>
        <v>#DIV/0!</v>
      </c>
    </row>
    <row r="328" spans="1:6" ht="18" customHeight="1">
      <c r="A328" s="225" t="s">
        <v>1241</v>
      </c>
      <c r="B328" s="226"/>
      <c r="C328" s="4">
        <v>0</v>
      </c>
      <c r="D328" s="4">
        <v>0</v>
      </c>
      <c r="E328" s="14">
        <v>0</v>
      </c>
      <c r="F328" s="14" t="e">
        <f t="shared" si="26"/>
        <v>#DIV/0!</v>
      </c>
    </row>
    <row r="329" spans="1:6" ht="18" customHeight="1">
      <c r="A329" s="225" t="s">
        <v>1246</v>
      </c>
      <c r="B329" s="226"/>
      <c r="C329" s="4">
        <v>0</v>
      </c>
      <c r="D329" s="4">
        <v>0</v>
      </c>
      <c r="E329" s="14">
        <v>0</v>
      </c>
      <c r="F329" s="14" t="e">
        <f t="shared" si="26"/>
        <v>#DIV/0!</v>
      </c>
    </row>
    <row r="330" spans="1:6" ht="21" customHeight="1">
      <c r="A330" s="41" t="s">
        <v>767</v>
      </c>
      <c r="B330" s="3" t="s">
        <v>558</v>
      </c>
      <c r="C330" s="4">
        <f>C331</f>
        <v>20000</v>
      </c>
      <c r="D330" s="4">
        <f>D331</f>
        <v>20000</v>
      </c>
      <c r="E330" s="14">
        <f>E331</f>
        <v>0</v>
      </c>
      <c r="F330" s="14">
        <f aca="true" t="shared" si="27" ref="F330:F369">E330/D330*100</f>
        <v>0</v>
      </c>
    </row>
    <row r="331" spans="1:6" ht="18" customHeight="1">
      <c r="A331" s="41" t="s">
        <v>768</v>
      </c>
      <c r="B331" s="3" t="s">
        <v>67</v>
      </c>
      <c r="C331" s="4">
        <v>20000</v>
      </c>
      <c r="D331" s="4">
        <v>20000</v>
      </c>
      <c r="E331" s="14">
        <f>SUM(E332:E332)</f>
        <v>0</v>
      </c>
      <c r="F331" s="14">
        <f t="shared" si="27"/>
        <v>0</v>
      </c>
    </row>
    <row r="332" spans="1:6" ht="15" customHeight="1">
      <c r="A332" s="41" t="s">
        <v>769</v>
      </c>
      <c r="B332" s="3" t="s">
        <v>770</v>
      </c>
      <c r="C332" s="4"/>
      <c r="D332" s="4"/>
      <c r="E332" s="14">
        <v>0</v>
      </c>
      <c r="F332" s="14" t="e">
        <f t="shared" si="27"/>
        <v>#DIV/0!</v>
      </c>
    </row>
    <row r="333" spans="1:6" ht="25.5" customHeight="1">
      <c r="A333" s="233" t="s">
        <v>1389</v>
      </c>
      <c r="B333" s="228"/>
      <c r="C333" s="5">
        <f>C341</f>
        <v>600000</v>
      </c>
      <c r="D333" s="5">
        <f>D341</f>
        <v>600000</v>
      </c>
      <c r="E333" s="136">
        <f>E341</f>
        <v>0</v>
      </c>
      <c r="F333" s="14">
        <f aca="true" t="shared" si="28" ref="F333:F343">E333/D333*100</f>
        <v>0</v>
      </c>
    </row>
    <row r="334" spans="1:6" ht="25.5" customHeight="1">
      <c r="A334" s="229" t="s">
        <v>1390</v>
      </c>
      <c r="B334" s="230"/>
      <c r="C334" s="64">
        <f>SUM(C335:C340)</f>
        <v>600000</v>
      </c>
      <c r="D334" s="64">
        <f>SUM(D335:D340)</f>
        <v>600000</v>
      </c>
      <c r="E334" s="134">
        <f>SUM(E335:E340)</f>
        <v>0</v>
      </c>
      <c r="F334" s="14">
        <f t="shared" si="28"/>
        <v>0</v>
      </c>
    </row>
    <row r="335" spans="1:6" ht="18" customHeight="1">
      <c r="A335" s="225" t="s">
        <v>1036</v>
      </c>
      <c r="B335" s="226"/>
      <c r="C335" s="4">
        <v>600000</v>
      </c>
      <c r="D335" s="4">
        <v>600000</v>
      </c>
      <c r="E335" s="14">
        <v>0</v>
      </c>
      <c r="F335" s="14">
        <f t="shared" si="28"/>
        <v>0</v>
      </c>
    </row>
    <row r="336" spans="1:6" ht="18" customHeight="1">
      <c r="A336" s="225" t="s">
        <v>1239</v>
      </c>
      <c r="B336" s="226"/>
      <c r="C336" s="4">
        <v>0</v>
      </c>
      <c r="D336" s="4">
        <v>0</v>
      </c>
      <c r="E336" s="14">
        <v>0</v>
      </c>
      <c r="F336" s="14" t="e">
        <f t="shared" si="28"/>
        <v>#DIV/0!</v>
      </c>
    </row>
    <row r="337" spans="1:6" ht="18" customHeight="1">
      <c r="A337" s="225" t="s">
        <v>1243</v>
      </c>
      <c r="B337" s="226"/>
      <c r="C337" s="4">
        <v>0</v>
      </c>
      <c r="D337" s="4">
        <v>0</v>
      </c>
      <c r="E337" s="14">
        <v>0</v>
      </c>
      <c r="F337" s="14" t="e">
        <f t="shared" si="28"/>
        <v>#DIV/0!</v>
      </c>
    </row>
    <row r="338" spans="1:6" ht="18" customHeight="1">
      <c r="A338" s="225" t="s">
        <v>1240</v>
      </c>
      <c r="B338" s="226"/>
      <c r="C338" s="4">
        <v>0</v>
      </c>
      <c r="D338" s="4">
        <v>0</v>
      </c>
      <c r="E338" s="14">
        <v>0</v>
      </c>
      <c r="F338" s="14" t="e">
        <f t="shared" si="28"/>
        <v>#DIV/0!</v>
      </c>
    </row>
    <row r="339" spans="1:6" ht="18" customHeight="1">
      <c r="A339" s="225" t="s">
        <v>1241</v>
      </c>
      <c r="B339" s="226"/>
      <c r="C339" s="4">
        <v>0</v>
      </c>
      <c r="D339" s="4">
        <v>0</v>
      </c>
      <c r="E339" s="14">
        <v>0</v>
      </c>
      <c r="F339" s="14" t="e">
        <f t="shared" si="28"/>
        <v>#DIV/0!</v>
      </c>
    </row>
    <row r="340" spans="1:6" ht="18" customHeight="1">
      <c r="A340" s="225" t="s">
        <v>1246</v>
      </c>
      <c r="B340" s="226"/>
      <c r="C340" s="4">
        <v>0</v>
      </c>
      <c r="D340" s="4">
        <v>0</v>
      </c>
      <c r="E340" s="14">
        <v>0</v>
      </c>
      <c r="F340" s="14" t="e">
        <f t="shared" si="28"/>
        <v>#DIV/0!</v>
      </c>
    </row>
    <row r="341" spans="1:6" ht="21" customHeight="1">
      <c r="A341" s="41">
        <v>41</v>
      </c>
      <c r="B341" s="3" t="s">
        <v>81</v>
      </c>
      <c r="C341" s="4">
        <f aca="true" t="shared" si="29" ref="C341:E342">C342</f>
        <v>600000</v>
      </c>
      <c r="D341" s="4">
        <f t="shared" si="29"/>
        <v>600000</v>
      </c>
      <c r="E341" s="14">
        <f t="shared" si="29"/>
        <v>0</v>
      </c>
      <c r="F341" s="14">
        <f t="shared" si="28"/>
        <v>0</v>
      </c>
    </row>
    <row r="342" spans="1:6" ht="18" customHeight="1">
      <c r="A342" s="41">
        <v>411</v>
      </c>
      <c r="B342" s="3" t="s">
        <v>82</v>
      </c>
      <c r="C342" s="4">
        <v>600000</v>
      </c>
      <c r="D342" s="4">
        <v>600000</v>
      </c>
      <c r="E342" s="14">
        <f t="shared" si="29"/>
        <v>0</v>
      </c>
      <c r="F342" s="14">
        <f t="shared" si="28"/>
        <v>0</v>
      </c>
    </row>
    <row r="343" spans="1:6" ht="15" customHeight="1">
      <c r="A343" s="41">
        <v>4111</v>
      </c>
      <c r="B343" s="3" t="s">
        <v>1391</v>
      </c>
      <c r="C343" s="4">
        <v>0</v>
      </c>
      <c r="D343" s="4">
        <v>0</v>
      </c>
      <c r="E343" s="14">
        <v>0</v>
      </c>
      <c r="F343" s="14" t="e">
        <f t="shared" si="28"/>
        <v>#DIV/0!</v>
      </c>
    </row>
    <row r="344" spans="1:6" ht="30" customHeight="1">
      <c r="A344" s="238" t="s">
        <v>1137</v>
      </c>
      <c r="B344" s="239"/>
      <c r="C344" s="63">
        <f>C345+C358+C369</f>
        <v>4000000</v>
      </c>
      <c r="D344" s="63">
        <f>D345+D358+D369</f>
        <v>4000000</v>
      </c>
      <c r="E344" s="133">
        <f>E345+E358+E369</f>
        <v>157688.75</v>
      </c>
      <c r="F344" s="14">
        <f t="shared" si="27"/>
        <v>3.94221875</v>
      </c>
    </row>
    <row r="345" spans="1:6" ht="25.5" customHeight="1">
      <c r="A345" s="233" t="s">
        <v>691</v>
      </c>
      <c r="B345" s="228"/>
      <c r="C345" s="5">
        <f>C353</f>
        <v>700000</v>
      </c>
      <c r="D345" s="5">
        <f>D353</f>
        <v>700000</v>
      </c>
      <c r="E345" s="136">
        <f>E353</f>
        <v>53087.5</v>
      </c>
      <c r="F345" s="14">
        <f t="shared" si="27"/>
        <v>7.583928571428572</v>
      </c>
    </row>
    <row r="346" spans="1:6" ht="25.5" customHeight="1">
      <c r="A346" s="229" t="s">
        <v>1059</v>
      </c>
      <c r="B346" s="230"/>
      <c r="C346" s="64">
        <f>SUM(C347:C352)</f>
        <v>700000</v>
      </c>
      <c r="D346" s="64">
        <f>SUM(D347:D352)</f>
        <v>700000</v>
      </c>
      <c r="E346" s="134">
        <f>SUM(E347:E352)</f>
        <v>53087.5</v>
      </c>
      <c r="F346" s="14">
        <f t="shared" si="27"/>
        <v>7.583928571428572</v>
      </c>
    </row>
    <row r="347" spans="1:6" ht="18" customHeight="1">
      <c r="A347" s="225" t="s">
        <v>1036</v>
      </c>
      <c r="B347" s="226"/>
      <c r="C347" s="4">
        <v>0</v>
      </c>
      <c r="D347" s="4">
        <v>0</v>
      </c>
      <c r="E347" s="14">
        <v>0</v>
      </c>
      <c r="F347" s="14" t="e">
        <f t="shared" si="27"/>
        <v>#DIV/0!</v>
      </c>
    </row>
    <row r="348" spans="1:6" ht="18" customHeight="1">
      <c r="A348" s="225" t="s">
        <v>1239</v>
      </c>
      <c r="B348" s="226"/>
      <c r="C348" s="4">
        <v>0</v>
      </c>
      <c r="D348" s="4">
        <v>0</v>
      </c>
      <c r="E348" s="14">
        <v>0</v>
      </c>
      <c r="F348" s="14" t="e">
        <f t="shared" si="27"/>
        <v>#DIV/0!</v>
      </c>
    </row>
    <row r="349" spans="1:6" ht="18" customHeight="1">
      <c r="A349" s="225" t="s">
        <v>1243</v>
      </c>
      <c r="B349" s="226"/>
      <c r="C349" s="4">
        <v>700000</v>
      </c>
      <c r="D349" s="4">
        <v>700000</v>
      </c>
      <c r="E349" s="14">
        <v>53087.5</v>
      </c>
      <c r="F349" s="14">
        <f t="shared" si="27"/>
        <v>7.583928571428572</v>
      </c>
    </row>
    <row r="350" spans="1:6" ht="18" customHeight="1">
      <c r="A350" s="225" t="s">
        <v>1240</v>
      </c>
      <c r="B350" s="226"/>
      <c r="C350" s="4">
        <v>0</v>
      </c>
      <c r="D350" s="4">
        <v>0</v>
      </c>
      <c r="E350" s="14">
        <v>0</v>
      </c>
      <c r="F350" s="14" t="e">
        <f t="shared" si="27"/>
        <v>#DIV/0!</v>
      </c>
    </row>
    <row r="351" spans="1:6" ht="18" customHeight="1">
      <c r="A351" s="225" t="s">
        <v>1241</v>
      </c>
      <c r="B351" s="226"/>
      <c r="C351" s="4">
        <v>0</v>
      </c>
      <c r="D351" s="4">
        <v>0</v>
      </c>
      <c r="E351" s="14">
        <v>0</v>
      </c>
      <c r="F351" s="14" t="e">
        <f t="shared" si="27"/>
        <v>#DIV/0!</v>
      </c>
    </row>
    <row r="352" spans="1:6" ht="18" customHeight="1">
      <c r="A352" s="225" t="s">
        <v>1246</v>
      </c>
      <c r="B352" s="226"/>
      <c r="C352" s="4">
        <v>0</v>
      </c>
      <c r="D352" s="4">
        <v>0</v>
      </c>
      <c r="E352" s="14">
        <v>0</v>
      </c>
      <c r="F352" s="14" t="e">
        <f t="shared" si="27"/>
        <v>#DIV/0!</v>
      </c>
    </row>
    <row r="353" spans="1:6" ht="21" customHeight="1">
      <c r="A353" s="41">
        <v>32</v>
      </c>
      <c r="B353" s="3" t="s">
        <v>272</v>
      </c>
      <c r="C353" s="4">
        <f>C354+C356</f>
        <v>700000</v>
      </c>
      <c r="D353" s="4">
        <f>D354+D356</f>
        <v>700000</v>
      </c>
      <c r="E353" s="14">
        <f>E354+E356</f>
        <v>53087.5</v>
      </c>
      <c r="F353" s="14">
        <f t="shared" si="27"/>
        <v>7.583928571428572</v>
      </c>
    </row>
    <row r="354" spans="1:6" ht="18" customHeight="1">
      <c r="A354" s="41">
        <v>322</v>
      </c>
      <c r="B354" s="3" t="s">
        <v>70</v>
      </c>
      <c r="C354" s="4">
        <v>150000</v>
      </c>
      <c r="D354" s="4">
        <v>150000</v>
      </c>
      <c r="E354" s="14">
        <f>E355</f>
        <v>53087.5</v>
      </c>
      <c r="F354" s="14">
        <f t="shared" si="27"/>
        <v>35.391666666666666</v>
      </c>
    </row>
    <row r="355" spans="1:6" ht="15" customHeight="1">
      <c r="A355" s="41">
        <v>3224</v>
      </c>
      <c r="B355" s="3" t="s">
        <v>80</v>
      </c>
      <c r="C355" s="4"/>
      <c r="D355" s="4"/>
      <c r="E355" s="14">
        <v>53087.5</v>
      </c>
      <c r="F355" s="14" t="e">
        <f t="shared" si="27"/>
        <v>#DIV/0!</v>
      </c>
    </row>
    <row r="356" spans="1:6" ht="18" customHeight="1">
      <c r="A356" s="41">
        <v>323</v>
      </c>
      <c r="B356" s="3" t="s">
        <v>72</v>
      </c>
      <c r="C356" s="4">
        <v>550000</v>
      </c>
      <c r="D356" s="4">
        <v>550000</v>
      </c>
      <c r="E356" s="14">
        <f>SUM(E357:E357)</f>
        <v>0</v>
      </c>
      <c r="F356" s="14">
        <f t="shared" si="27"/>
        <v>0</v>
      </c>
    </row>
    <row r="357" spans="1:6" ht="15" customHeight="1">
      <c r="A357" s="41">
        <v>3232</v>
      </c>
      <c r="B357" s="3" t="s">
        <v>606</v>
      </c>
      <c r="C357" s="4"/>
      <c r="D357" s="4"/>
      <c r="E357" s="14">
        <v>0</v>
      </c>
      <c r="F357" s="14" t="e">
        <f t="shared" si="27"/>
        <v>#DIV/0!</v>
      </c>
    </row>
    <row r="358" spans="1:6" ht="25.5" customHeight="1">
      <c r="A358" s="233" t="s">
        <v>1392</v>
      </c>
      <c r="B358" s="228"/>
      <c r="C358" s="5">
        <f>C366</f>
        <v>1500000</v>
      </c>
      <c r="D358" s="5">
        <f>D366</f>
        <v>1500000</v>
      </c>
      <c r="E358" s="136">
        <f>E366</f>
        <v>0</v>
      </c>
      <c r="F358" s="14">
        <f t="shared" si="27"/>
        <v>0</v>
      </c>
    </row>
    <row r="359" spans="1:6" ht="25.5" customHeight="1">
      <c r="A359" s="229" t="s">
        <v>1060</v>
      </c>
      <c r="B359" s="230"/>
      <c r="C359" s="64">
        <f>SUM(C360:C365)</f>
        <v>1500000</v>
      </c>
      <c r="D359" s="64">
        <f>SUM(D360:D365)</f>
        <v>1500000</v>
      </c>
      <c r="E359" s="134">
        <f>SUM(E360:E365)</f>
        <v>0</v>
      </c>
      <c r="F359" s="14">
        <f t="shared" si="27"/>
        <v>0</v>
      </c>
    </row>
    <row r="360" spans="1:6" ht="18" customHeight="1">
      <c r="A360" s="225" t="s">
        <v>1036</v>
      </c>
      <c r="B360" s="226"/>
      <c r="C360" s="4">
        <v>0</v>
      </c>
      <c r="D360" s="4">
        <v>0</v>
      </c>
      <c r="E360" s="14">
        <v>0</v>
      </c>
      <c r="F360" s="14" t="e">
        <f t="shared" si="27"/>
        <v>#DIV/0!</v>
      </c>
    </row>
    <row r="361" spans="1:6" ht="18" customHeight="1">
      <c r="A361" s="225" t="s">
        <v>1239</v>
      </c>
      <c r="B361" s="226"/>
      <c r="C361" s="4">
        <v>0</v>
      </c>
      <c r="D361" s="4">
        <v>0</v>
      </c>
      <c r="E361" s="14">
        <v>0</v>
      </c>
      <c r="F361" s="14" t="e">
        <f t="shared" si="27"/>
        <v>#DIV/0!</v>
      </c>
    </row>
    <row r="362" spans="1:6" ht="18" customHeight="1">
      <c r="A362" s="225" t="s">
        <v>1243</v>
      </c>
      <c r="B362" s="226"/>
      <c r="C362" s="4">
        <v>0</v>
      </c>
      <c r="D362" s="4">
        <v>0</v>
      </c>
      <c r="E362" s="14">
        <v>0</v>
      </c>
      <c r="F362" s="14" t="e">
        <f t="shared" si="27"/>
        <v>#DIV/0!</v>
      </c>
    </row>
    <row r="363" spans="1:6" ht="18" customHeight="1">
      <c r="A363" s="225" t="s">
        <v>1240</v>
      </c>
      <c r="B363" s="226"/>
      <c r="C363" s="4">
        <v>0</v>
      </c>
      <c r="D363" s="4">
        <v>0</v>
      </c>
      <c r="E363" s="14">
        <v>0</v>
      </c>
      <c r="F363" s="14" t="e">
        <f t="shared" si="27"/>
        <v>#DIV/0!</v>
      </c>
    </row>
    <row r="364" spans="1:6" ht="18" customHeight="1">
      <c r="A364" s="225" t="s">
        <v>1241</v>
      </c>
      <c r="B364" s="226"/>
      <c r="C364" s="4">
        <v>0</v>
      </c>
      <c r="D364" s="4">
        <v>0</v>
      </c>
      <c r="E364" s="14">
        <v>0</v>
      </c>
      <c r="F364" s="14" t="e">
        <f t="shared" si="27"/>
        <v>#DIV/0!</v>
      </c>
    </row>
    <row r="365" spans="1:6" ht="18" customHeight="1">
      <c r="A365" s="225" t="s">
        <v>1393</v>
      </c>
      <c r="B365" s="226"/>
      <c r="C365" s="4">
        <v>1500000</v>
      </c>
      <c r="D365" s="4">
        <v>1500000</v>
      </c>
      <c r="E365" s="14">
        <v>0</v>
      </c>
      <c r="F365" s="14">
        <f t="shared" si="27"/>
        <v>0</v>
      </c>
    </row>
    <row r="366" spans="1:6" ht="21" customHeight="1">
      <c r="A366" s="41">
        <v>41</v>
      </c>
      <c r="B366" s="3" t="s">
        <v>81</v>
      </c>
      <c r="C366" s="4">
        <f aca="true" t="shared" si="30" ref="C366:E367">C367</f>
        <v>1500000</v>
      </c>
      <c r="D366" s="4">
        <f t="shared" si="30"/>
        <v>1500000</v>
      </c>
      <c r="E366" s="14">
        <f t="shared" si="30"/>
        <v>0</v>
      </c>
      <c r="F366" s="14">
        <f t="shared" si="27"/>
        <v>0</v>
      </c>
    </row>
    <row r="367" spans="1:6" ht="18" customHeight="1">
      <c r="A367" s="41">
        <v>411</v>
      </c>
      <c r="B367" s="3" t="s">
        <v>82</v>
      </c>
      <c r="C367" s="4">
        <v>1500000</v>
      </c>
      <c r="D367" s="4">
        <v>1500000</v>
      </c>
      <c r="E367" s="14">
        <f t="shared" si="30"/>
        <v>0</v>
      </c>
      <c r="F367" s="14">
        <f t="shared" si="27"/>
        <v>0</v>
      </c>
    </row>
    <row r="368" spans="1:6" ht="15" customHeight="1">
      <c r="A368" s="41">
        <v>4111</v>
      </c>
      <c r="B368" s="3" t="s">
        <v>338</v>
      </c>
      <c r="C368" s="4">
        <v>0</v>
      </c>
      <c r="D368" s="4">
        <v>0</v>
      </c>
      <c r="E368" s="14">
        <v>0</v>
      </c>
      <c r="F368" s="14" t="e">
        <f t="shared" si="27"/>
        <v>#DIV/0!</v>
      </c>
    </row>
    <row r="369" spans="1:6" ht="25.5" customHeight="1">
      <c r="A369" s="233" t="s">
        <v>1263</v>
      </c>
      <c r="B369" s="228"/>
      <c r="C369" s="5">
        <f>C377</f>
        <v>1800000</v>
      </c>
      <c r="D369" s="5">
        <f>D377</f>
        <v>1800000</v>
      </c>
      <c r="E369" s="136">
        <f>E377</f>
        <v>104601.25</v>
      </c>
      <c r="F369" s="14">
        <f t="shared" si="27"/>
        <v>5.811180555555556</v>
      </c>
    </row>
    <row r="370" spans="1:6" ht="25.5" customHeight="1">
      <c r="A370" s="229" t="s">
        <v>1061</v>
      </c>
      <c r="B370" s="230"/>
      <c r="C370" s="64">
        <f>SUM(C371:C376)</f>
        <v>1800000</v>
      </c>
      <c r="D370" s="64">
        <f>SUM(D371:D376)</f>
        <v>1800000</v>
      </c>
      <c r="E370" s="134">
        <f>SUM(E371:E376)</f>
        <v>104601.25</v>
      </c>
      <c r="F370" s="14">
        <f aca="true" t="shared" si="31" ref="F370:F376">E370/D370*100</f>
        <v>5.811180555555556</v>
      </c>
    </row>
    <row r="371" spans="1:6" ht="18" customHeight="1">
      <c r="A371" s="225" t="s">
        <v>1036</v>
      </c>
      <c r="B371" s="226"/>
      <c r="C371" s="4">
        <v>342430</v>
      </c>
      <c r="D371" s="4">
        <v>342430</v>
      </c>
      <c r="E371" s="14">
        <v>0</v>
      </c>
      <c r="F371" s="14">
        <f t="shared" si="31"/>
        <v>0</v>
      </c>
    </row>
    <row r="372" spans="1:6" ht="18" customHeight="1">
      <c r="A372" s="225" t="s">
        <v>1239</v>
      </c>
      <c r="B372" s="226"/>
      <c r="C372" s="4">
        <v>1152570</v>
      </c>
      <c r="D372" s="4">
        <v>1152570</v>
      </c>
      <c r="E372" s="14">
        <v>0</v>
      </c>
      <c r="F372" s="14">
        <f t="shared" si="31"/>
        <v>0</v>
      </c>
    </row>
    <row r="373" spans="1:6" ht="18" customHeight="1">
      <c r="A373" s="225" t="s">
        <v>1243</v>
      </c>
      <c r="B373" s="226"/>
      <c r="C373" s="4">
        <v>300000</v>
      </c>
      <c r="D373" s="4">
        <v>300000</v>
      </c>
      <c r="E373" s="14">
        <v>59793.2</v>
      </c>
      <c r="F373" s="14">
        <f t="shared" si="31"/>
        <v>19.931066666666666</v>
      </c>
    </row>
    <row r="374" spans="1:6" ht="18" customHeight="1">
      <c r="A374" s="225" t="s">
        <v>1240</v>
      </c>
      <c r="B374" s="226"/>
      <c r="C374" s="4">
        <v>0</v>
      </c>
      <c r="D374" s="4">
        <v>0</v>
      </c>
      <c r="E374" s="14">
        <v>0</v>
      </c>
      <c r="F374" s="14" t="e">
        <f t="shared" si="31"/>
        <v>#DIV/0!</v>
      </c>
    </row>
    <row r="375" spans="1:6" ht="18" customHeight="1">
      <c r="A375" s="225" t="s">
        <v>1241</v>
      </c>
      <c r="B375" s="226"/>
      <c r="C375" s="4">
        <v>0</v>
      </c>
      <c r="D375" s="4">
        <v>0</v>
      </c>
      <c r="E375" s="14">
        <v>0</v>
      </c>
      <c r="F375" s="14" t="e">
        <f t="shared" si="31"/>
        <v>#DIV/0!</v>
      </c>
    </row>
    <row r="376" spans="1:6" ht="18" customHeight="1">
      <c r="A376" s="225" t="s">
        <v>1246</v>
      </c>
      <c r="B376" s="226"/>
      <c r="C376" s="4">
        <v>5000</v>
      </c>
      <c r="D376" s="4">
        <v>5000</v>
      </c>
      <c r="E376" s="14">
        <v>44808.05</v>
      </c>
      <c r="F376" s="14">
        <f t="shared" si="31"/>
        <v>896.1610000000001</v>
      </c>
    </row>
    <row r="377" spans="1:6" ht="21" customHeight="1">
      <c r="A377" s="41">
        <v>42</v>
      </c>
      <c r="B377" s="3" t="s">
        <v>83</v>
      </c>
      <c r="C377" s="4">
        <f aca="true" t="shared" si="32" ref="C377:E378">C378</f>
        <v>1800000</v>
      </c>
      <c r="D377" s="4">
        <f t="shared" si="32"/>
        <v>1800000</v>
      </c>
      <c r="E377" s="14">
        <f t="shared" si="32"/>
        <v>104601.25</v>
      </c>
      <c r="F377" s="14">
        <f>E377/D377*100</f>
        <v>5.811180555555556</v>
      </c>
    </row>
    <row r="378" spans="1:6" ht="18" customHeight="1">
      <c r="A378" s="41">
        <v>421</v>
      </c>
      <c r="B378" s="3" t="s">
        <v>84</v>
      </c>
      <c r="C378" s="4">
        <v>1800000</v>
      </c>
      <c r="D378" s="4">
        <v>1800000</v>
      </c>
      <c r="E378" s="14">
        <f t="shared" si="32"/>
        <v>104601.25</v>
      </c>
      <c r="F378" s="14">
        <f>E378/D378*100</f>
        <v>5.811180555555556</v>
      </c>
    </row>
    <row r="379" spans="1:6" ht="15" customHeight="1">
      <c r="A379" s="41">
        <v>4213</v>
      </c>
      <c r="B379" s="3" t="s">
        <v>607</v>
      </c>
      <c r="C379" s="4"/>
      <c r="D379" s="4"/>
      <c r="E379" s="14">
        <v>104601.25</v>
      </c>
      <c r="F379" s="14" t="e">
        <f>E379/D379*100</f>
        <v>#DIV/0!</v>
      </c>
    </row>
    <row r="380" spans="1:6" ht="30" customHeight="1">
      <c r="A380" s="238" t="s">
        <v>692</v>
      </c>
      <c r="B380" s="239"/>
      <c r="C380" s="63">
        <f>C381+C392+C403+C414+C425+C436+C447+C464</f>
        <v>7035000</v>
      </c>
      <c r="D380" s="63">
        <f>D381+D392+D403+D414+D425+D436+D447+D464</f>
        <v>7035000</v>
      </c>
      <c r="E380" s="133">
        <f>E381+E392+E403+E414+E425+E436+E447+E464</f>
        <v>132243.75</v>
      </c>
      <c r="F380" s="14">
        <f>E380/D380*100</f>
        <v>1.8797974413646057</v>
      </c>
    </row>
    <row r="381" spans="1:6" ht="25.5" customHeight="1">
      <c r="A381" s="233" t="s">
        <v>693</v>
      </c>
      <c r="B381" s="228"/>
      <c r="C381" s="5">
        <f>C389</f>
        <v>50000</v>
      </c>
      <c r="D381" s="5">
        <f>D389</f>
        <v>50000</v>
      </c>
      <c r="E381" s="136">
        <f>E389</f>
        <v>0</v>
      </c>
      <c r="F381" s="14">
        <f>E381/D381*100</f>
        <v>0</v>
      </c>
    </row>
    <row r="382" spans="1:6" ht="25.5" customHeight="1">
      <c r="A382" s="229" t="s">
        <v>1062</v>
      </c>
      <c r="B382" s="230"/>
      <c r="C382" s="64">
        <f>SUM(C383:C388)</f>
        <v>50000</v>
      </c>
      <c r="D382" s="64">
        <f>SUM(D383:D388)</f>
        <v>50000</v>
      </c>
      <c r="E382" s="134">
        <f>SUM(E383:E388)</f>
        <v>0</v>
      </c>
      <c r="F382" s="14">
        <f aca="true" t="shared" si="33" ref="F382:F388">E382/D382*100</f>
        <v>0</v>
      </c>
    </row>
    <row r="383" spans="1:6" ht="18" customHeight="1">
      <c r="A383" s="225" t="s">
        <v>1036</v>
      </c>
      <c r="B383" s="226"/>
      <c r="C383" s="4">
        <v>49000</v>
      </c>
      <c r="D383" s="4">
        <v>49000</v>
      </c>
      <c r="E383" s="14">
        <v>0</v>
      </c>
      <c r="F383" s="14">
        <f t="shared" si="33"/>
        <v>0</v>
      </c>
    </row>
    <row r="384" spans="1:6" ht="18" customHeight="1">
      <c r="A384" s="225" t="s">
        <v>1239</v>
      </c>
      <c r="B384" s="226"/>
      <c r="C384" s="4">
        <v>0</v>
      </c>
      <c r="D384" s="4">
        <v>0</v>
      </c>
      <c r="E384" s="14">
        <v>0</v>
      </c>
      <c r="F384" s="14" t="e">
        <f t="shared" si="33"/>
        <v>#DIV/0!</v>
      </c>
    </row>
    <row r="385" spans="1:6" ht="18" customHeight="1">
      <c r="A385" s="225" t="s">
        <v>1243</v>
      </c>
      <c r="B385" s="226"/>
      <c r="C385" s="4">
        <v>1000</v>
      </c>
      <c r="D385" s="4">
        <v>1000</v>
      </c>
      <c r="E385" s="14">
        <v>0</v>
      </c>
      <c r="F385" s="14">
        <f t="shared" si="33"/>
        <v>0</v>
      </c>
    </row>
    <row r="386" spans="1:6" ht="18" customHeight="1">
      <c r="A386" s="225" t="s">
        <v>1240</v>
      </c>
      <c r="B386" s="226"/>
      <c r="C386" s="4">
        <v>0</v>
      </c>
      <c r="D386" s="4">
        <v>0</v>
      </c>
      <c r="E386" s="14">
        <v>0</v>
      </c>
      <c r="F386" s="14" t="e">
        <f t="shared" si="33"/>
        <v>#DIV/0!</v>
      </c>
    </row>
    <row r="387" spans="1:6" ht="18" customHeight="1">
      <c r="A387" s="225" t="s">
        <v>1241</v>
      </c>
      <c r="B387" s="226"/>
      <c r="C387" s="4">
        <v>0</v>
      </c>
      <c r="D387" s="4">
        <v>0</v>
      </c>
      <c r="E387" s="14">
        <v>0</v>
      </c>
      <c r="F387" s="14" t="e">
        <f t="shared" si="33"/>
        <v>#DIV/0!</v>
      </c>
    </row>
    <row r="388" spans="1:6" ht="18" customHeight="1">
      <c r="A388" s="225" t="s">
        <v>1246</v>
      </c>
      <c r="B388" s="226"/>
      <c r="C388" s="4">
        <v>0</v>
      </c>
      <c r="D388" s="4">
        <v>0</v>
      </c>
      <c r="E388" s="14">
        <v>0</v>
      </c>
      <c r="F388" s="14" t="e">
        <f t="shared" si="33"/>
        <v>#DIV/0!</v>
      </c>
    </row>
    <row r="389" spans="1:6" ht="21" customHeight="1">
      <c r="A389" s="41">
        <v>32</v>
      </c>
      <c r="B389" s="3" t="s">
        <v>272</v>
      </c>
      <c r="C389" s="4">
        <f aca="true" t="shared" si="34" ref="C389:E390">C390</f>
        <v>50000</v>
      </c>
      <c r="D389" s="4">
        <f t="shared" si="34"/>
        <v>50000</v>
      </c>
      <c r="E389" s="14">
        <f t="shared" si="34"/>
        <v>0</v>
      </c>
      <c r="F389" s="14">
        <f>E389/D389*100</f>
        <v>0</v>
      </c>
    </row>
    <row r="390" spans="1:6" ht="18" customHeight="1">
      <c r="A390" s="41">
        <v>323</v>
      </c>
      <c r="B390" s="3" t="s">
        <v>72</v>
      </c>
      <c r="C390" s="4">
        <v>50000</v>
      </c>
      <c r="D390" s="4">
        <v>50000</v>
      </c>
      <c r="E390" s="14">
        <f t="shared" si="34"/>
        <v>0</v>
      </c>
      <c r="F390" s="14">
        <f>E390/D390*100</f>
        <v>0</v>
      </c>
    </row>
    <row r="391" spans="1:6" ht="15" customHeight="1">
      <c r="A391" s="41">
        <v>3232</v>
      </c>
      <c r="B391" s="3" t="s">
        <v>214</v>
      </c>
      <c r="C391" s="4"/>
      <c r="D391" s="4"/>
      <c r="E391" s="14">
        <v>0</v>
      </c>
      <c r="F391" s="14" t="e">
        <f>E391/D391*100</f>
        <v>#DIV/0!</v>
      </c>
    </row>
    <row r="392" spans="1:6" ht="25.5" customHeight="1">
      <c r="A392" s="234" t="s">
        <v>1394</v>
      </c>
      <c r="B392" s="242"/>
      <c r="C392" s="5">
        <f>C400</f>
        <v>500000</v>
      </c>
      <c r="D392" s="5">
        <f>D400</f>
        <v>500000</v>
      </c>
      <c r="E392" s="136">
        <f>E400</f>
        <v>111150</v>
      </c>
      <c r="F392" s="14">
        <f>E392/D392*100</f>
        <v>22.23</v>
      </c>
    </row>
    <row r="393" spans="1:6" ht="25.5" customHeight="1">
      <c r="A393" s="229" t="s">
        <v>1063</v>
      </c>
      <c r="B393" s="230"/>
      <c r="C393" s="64">
        <f>SUM(C394:C399)</f>
        <v>500000</v>
      </c>
      <c r="D393" s="64">
        <f>SUM(D394:D399)</f>
        <v>500000</v>
      </c>
      <c r="E393" s="134">
        <f>SUM(E394:E399)</f>
        <v>111150</v>
      </c>
      <c r="F393" s="14">
        <f aca="true" t="shared" si="35" ref="F393:F399">E393/D393*100</f>
        <v>22.23</v>
      </c>
    </row>
    <row r="394" spans="1:6" ht="18" customHeight="1">
      <c r="A394" s="225" t="s">
        <v>1036</v>
      </c>
      <c r="B394" s="226"/>
      <c r="C394" s="4">
        <v>500000</v>
      </c>
      <c r="D394" s="4">
        <v>500000</v>
      </c>
      <c r="E394" s="14">
        <v>111150</v>
      </c>
      <c r="F394" s="14">
        <f t="shared" si="35"/>
        <v>22.23</v>
      </c>
    </row>
    <row r="395" spans="1:6" ht="18" customHeight="1">
      <c r="A395" s="225" t="s">
        <v>1239</v>
      </c>
      <c r="B395" s="226"/>
      <c r="C395" s="4">
        <v>0</v>
      </c>
      <c r="D395" s="4">
        <v>0</v>
      </c>
      <c r="E395" s="14">
        <v>0</v>
      </c>
      <c r="F395" s="14" t="e">
        <f t="shared" si="35"/>
        <v>#DIV/0!</v>
      </c>
    </row>
    <row r="396" spans="1:6" ht="18" customHeight="1">
      <c r="A396" s="225" t="s">
        <v>1243</v>
      </c>
      <c r="B396" s="226"/>
      <c r="C396" s="4">
        <v>0</v>
      </c>
      <c r="D396" s="4">
        <v>0</v>
      </c>
      <c r="E396" s="14">
        <v>0</v>
      </c>
      <c r="F396" s="14" t="e">
        <f t="shared" si="35"/>
        <v>#DIV/0!</v>
      </c>
    </row>
    <row r="397" spans="1:6" ht="18" customHeight="1">
      <c r="A397" s="225" t="s">
        <v>1240</v>
      </c>
      <c r="B397" s="226"/>
      <c r="C397" s="4">
        <v>0</v>
      </c>
      <c r="D397" s="4">
        <v>0</v>
      </c>
      <c r="E397" s="14">
        <v>0</v>
      </c>
      <c r="F397" s="14" t="e">
        <f t="shared" si="35"/>
        <v>#DIV/0!</v>
      </c>
    </row>
    <row r="398" spans="1:6" ht="18" customHeight="1">
      <c r="A398" s="225" t="s">
        <v>1241</v>
      </c>
      <c r="B398" s="226"/>
      <c r="C398" s="4">
        <v>0</v>
      </c>
      <c r="D398" s="4">
        <v>0</v>
      </c>
      <c r="E398" s="14">
        <v>0</v>
      </c>
      <c r="F398" s="14" t="e">
        <f t="shared" si="35"/>
        <v>#DIV/0!</v>
      </c>
    </row>
    <row r="399" spans="1:6" ht="18" customHeight="1">
      <c r="A399" s="225" t="s">
        <v>1246</v>
      </c>
      <c r="B399" s="226"/>
      <c r="C399" s="4">
        <v>0</v>
      </c>
      <c r="D399" s="4">
        <v>0</v>
      </c>
      <c r="E399" s="14">
        <v>0</v>
      </c>
      <c r="F399" s="14" t="e">
        <f t="shared" si="35"/>
        <v>#DIV/0!</v>
      </c>
    </row>
    <row r="400" spans="1:6" ht="21" customHeight="1">
      <c r="A400" s="41">
        <v>38</v>
      </c>
      <c r="B400" s="3" t="s">
        <v>6</v>
      </c>
      <c r="C400" s="4">
        <f aca="true" t="shared" si="36" ref="C400:E401">C401</f>
        <v>500000</v>
      </c>
      <c r="D400" s="4">
        <f t="shared" si="36"/>
        <v>500000</v>
      </c>
      <c r="E400" s="14">
        <f t="shared" si="36"/>
        <v>111150</v>
      </c>
      <c r="F400" s="14">
        <f>E400/D400*100</f>
        <v>22.23</v>
      </c>
    </row>
    <row r="401" spans="1:6" ht="18" customHeight="1">
      <c r="A401" s="41">
        <v>386</v>
      </c>
      <c r="B401" s="3" t="s">
        <v>85</v>
      </c>
      <c r="C401" s="4">
        <v>500000</v>
      </c>
      <c r="D401" s="4">
        <v>500000</v>
      </c>
      <c r="E401" s="14">
        <f t="shared" si="36"/>
        <v>111150</v>
      </c>
      <c r="F401" s="14">
        <f>E401/D401*100</f>
        <v>22.23</v>
      </c>
    </row>
    <row r="402" spans="1:6" ht="15" customHeight="1">
      <c r="A402" s="41">
        <v>3861</v>
      </c>
      <c r="B402" s="3" t="s">
        <v>608</v>
      </c>
      <c r="C402" s="4">
        <v>0</v>
      </c>
      <c r="D402" s="4">
        <v>0</v>
      </c>
      <c r="E402" s="14">
        <v>111150</v>
      </c>
      <c r="F402" s="14" t="e">
        <f>E402/D402*100</f>
        <v>#DIV/0!</v>
      </c>
    </row>
    <row r="403" spans="1:6" ht="25.5" customHeight="1">
      <c r="A403" s="227" t="s">
        <v>1395</v>
      </c>
      <c r="B403" s="228"/>
      <c r="C403" s="5">
        <f>C411</f>
        <v>5000</v>
      </c>
      <c r="D403" s="5">
        <f>D411</f>
        <v>5000</v>
      </c>
      <c r="E403" s="136">
        <f>E411</f>
        <v>0</v>
      </c>
      <c r="F403" s="14">
        <f>E403/D403*100</f>
        <v>0</v>
      </c>
    </row>
    <row r="404" spans="1:6" ht="25.5" customHeight="1">
      <c r="A404" s="229" t="s">
        <v>1064</v>
      </c>
      <c r="B404" s="230"/>
      <c r="C404" s="64">
        <f>SUM(C405:C410)</f>
        <v>5000</v>
      </c>
      <c r="D404" s="64">
        <f>SUM(D405:D410)</f>
        <v>5000</v>
      </c>
      <c r="E404" s="134">
        <f>SUM(E405:E410)</f>
        <v>0</v>
      </c>
      <c r="F404" s="14">
        <f aca="true" t="shared" si="37" ref="F404:F410">E404/D404*100</f>
        <v>0</v>
      </c>
    </row>
    <row r="405" spans="1:6" ht="18" customHeight="1">
      <c r="A405" s="225" t="s">
        <v>1036</v>
      </c>
      <c r="B405" s="226"/>
      <c r="C405" s="4">
        <v>5000</v>
      </c>
      <c r="D405" s="4">
        <v>5000</v>
      </c>
      <c r="E405" s="14">
        <v>0</v>
      </c>
      <c r="F405" s="14">
        <f t="shared" si="37"/>
        <v>0</v>
      </c>
    </row>
    <row r="406" spans="1:6" ht="18" customHeight="1">
      <c r="A406" s="225" t="s">
        <v>1239</v>
      </c>
      <c r="B406" s="226"/>
      <c r="C406" s="4">
        <v>0</v>
      </c>
      <c r="D406" s="4">
        <v>0</v>
      </c>
      <c r="E406" s="14">
        <v>0</v>
      </c>
      <c r="F406" s="14" t="e">
        <f t="shared" si="37"/>
        <v>#DIV/0!</v>
      </c>
    </row>
    <row r="407" spans="1:6" ht="18" customHeight="1">
      <c r="A407" s="225" t="s">
        <v>1243</v>
      </c>
      <c r="B407" s="226"/>
      <c r="C407" s="4">
        <v>0</v>
      </c>
      <c r="D407" s="4">
        <v>0</v>
      </c>
      <c r="E407" s="14">
        <v>0</v>
      </c>
      <c r="F407" s="14" t="e">
        <f t="shared" si="37"/>
        <v>#DIV/0!</v>
      </c>
    </row>
    <row r="408" spans="1:6" ht="18" customHeight="1">
      <c r="A408" s="225" t="s">
        <v>1240</v>
      </c>
      <c r="B408" s="226"/>
      <c r="C408" s="4">
        <v>0</v>
      </c>
      <c r="D408" s="4">
        <v>0</v>
      </c>
      <c r="E408" s="14">
        <v>0</v>
      </c>
      <c r="F408" s="14" t="e">
        <f t="shared" si="37"/>
        <v>#DIV/0!</v>
      </c>
    </row>
    <row r="409" spans="1:6" ht="18" customHeight="1">
      <c r="A409" s="225" t="s">
        <v>1241</v>
      </c>
      <c r="B409" s="226"/>
      <c r="C409" s="4">
        <v>0</v>
      </c>
      <c r="D409" s="4">
        <v>0</v>
      </c>
      <c r="E409" s="14">
        <v>0</v>
      </c>
      <c r="F409" s="14" t="e">
        <f t="shared" si="37"/>
        <v>#DIV/0!</v>
      </c>
    </row>
    <row r="410" spans="1:6" ht="18" customHeight="1">
      <c r="A410" s="225" t="s">
        <v>1246</v>
      </c>
      <c r="B410" s="226"/>
      <c r="C410" s="4">
        <v>0</v>
      </c>
      <c r="D410" s="4">
        <v>0</v>
      </c>
      <c r="E410" s="14">
        <v>0</v>
      </c>
      <c r="F410" s="14" t="e">
        <f t="shared" si="37"/>
        <v>#DIV/0!</v>
      </c>
    </row>
    <row r="411" spans="1:6" ht="21" customHeight="1">
      <c r="A411" s="41">
        <v>41</v>
      </c>
      <c r="B411" s="3" t="s">
        <v>81</v>
      </c>
      <c r="C411" s="4">
        <f aca="true" t="shared" si="38" ref="C411:E412">C412</f>
        <v>5000</v>
      </c>
      <c r="D411" s="4">
        <f t="shared" si="38"/>
        <v>5000</v>
      </c>
      <c r="E411" s="14">
        <f t="shared" si="38"/>
        <v>0</v>
      </c>
      <c r="F411" s="14">
        <f aca="true" t="shared" si="39" ref="F411:F434">E411/D411*100</f>
        <v>0</v>
      </c>
    </row>
    <row r="412" spans="1:6" ht="18" customHeight="1">
      <c r="A412" s="41">
        <v>411</v>
      </c>
      <c r="B412" s="3" t="s">
        <v>82</v>
      </c>
      <c r="C412" s="4">
        <v>5000</v>
      </c>
      <c r="D412" s="4">
        <v>5000</v>
      </c>
      <c r="E412" s="14">
        <f t="shared" si="38"/>
        <v>0</v>
      </c>
      <c r="F412" s="14">
        <f t="shared" si="39"/>
        <v>0</v>
      </c>
    </row>
    <row r="413" spans="1:6" ht="15" customHeight="1">
      <c r="A413" s="41">
        <v>4111</v>
      </c>
      <c r="B413" s="3" t="s">
        <v>694</v>
      </c>
      <c r="C413" s="4">
        <v>0</v>
      </c>
      <c r="D413" s="4">
        <v>0</v>
      </c>
      <c r="E413" s="14">
        <v>0</v>
      </c>
      <c r="F413" s="14" t="e">
        <f t="shared" si="39"/>
        <v>#DIV/0!</v>
      </c>
    </row>
    <row r="414" spans="1:6" ht="25.5" customHeight="1">
      <c r="A414" s="233" t="s">
        <v>695</v>
      </c>
      <c r="B414" s="228"/>
      <c r="C414" s="5">
        <f>C422</f>
        <v>30000</v>
      </c>
      <c r="D414" s="5">
        <f>D422</f>
        <v>30000</v>
      </c>
      <c r="E414" s="136">
        <f>E422</f>
        <v>0</v>
      </c>
      <c r="F414" s="14">
        <f t="shared" si="39"/>
        <v>0</v>
      </c>
    </row>
    <row r="415" spans="1:6" ht="25.5" customHeight="1">
      <c r="A415" s="229" t="s">
        <v>1065</v>
      </c>
      <c r="B415" s="230"/>
      <c r="C415" s="64">
        <f>SUM(C416:C421)</f>
        <v>30000</v>
      </c>
      <c r="D415" s="64">
        <f>SUM(D416:D421)</f>
        <v>30000</v>
      </c>
      <c r="E415" s="134">
        <f>SUM(E416:E421)</f>
        <v>0</v>
      </c>
      <c r="F415" s="14">
        <f t="shared" si="39"/>
        <v>0</v>
      </c>
    </row>
    <row r="416" spans="1:6" ht="18" customHeight="1">
      <c r="A416" s="225" t="s">
        <v>1036</v>
      </c>
      <c r="B416" s="226"/>
      <c r="C416" s="4">
        <v>30000</v>
      </c>
      <c r="D416" s="4">
        <v>30000</v>
      </c>
      <c r="E416" s="14">
        <v>0</v>
      </c>
      <c r="F416" s="14">
        <f t="shared" si="39"/>
        <v>0</v>
      </c>
    </row>
    <row r="417" spans="1:6" ht="18" customHeight="1">
      <c r="A417" s="225" t="s">
        <v>1239</v>
      </c>
      <c r="B417" s="226"/>
      <c r="C417" s="4">
        <v>0</v>
      </c>
      <c r="D417" s="4">
        <v>0</v>
      </c>
      <c r="E417" s="14">
        <v>0</v>
      </c>
      <c r="F417" s="14" t="e">
        <f t="shared" si="39"/>
        <v>#DIV/0!</v>
      </c>
    </row>
    <row r="418" spans="1:6" ht="18" customHeight="1">
      <c r="A418" s="225" t="s">
        <v>1243</v>
      </c>
      <c r="B418" s="226"/>
      <c r="C418" s="4">
        <v>0</v>
      </c>
      <c r="D418" s="4">
        <v>0</v>
      </c>
      <c r="E418" s="14">
        <v>0</v>
      </c>
      <c r="F418" s="14" t="e">
        <f t="shared" si="39"/>
        <v>#DIV/0!</v>
      </c>
    </row>
    <row r="419" spans="1:6" ht="18" customHeight="1">
      <c r="A419" s="225" t="s">
        <v>1240</v>
      </c>
      <c r="B419" s="226"/>
      <c r="C419" s="4">
        <v>0</v>
      </c>
      <c r="D419" s="4">
        <v>0</v>
      </c>
      <c r="E419" s="14">
        <v>0</v>
      </c>
      <c r="F419" s="14" t="e">
        <f t="shared" si="39"/>
        <v>#DIV/0!</v>
      </c>
    </row>
    <row r="420" spans="1:6" ht="18" customHeight="1">
      <c r="A420" s="225" t="s">
        <v>1241</v>
      </c>
      <c r="B420" s="226"/>
      <c r="C420" s="4">
        <v>0</v>
      </c>
      <c r="D420" s="4">
        <v>0</v>
      </c>
      <c r="E420" s="14">
        <v>0</v>
      </c>
      <c r="F420" s="14" t="e">
        <f t="shared" si="39"/>
        <v>#DIV/0!</v>
      </c>
    </row>
    <row r="421" spans="1:6" ht="18" customHeight="1">
      <c r="A421" s="225" t="s">
        <v>1246</v>
      </c>
      <c r="B421" s="226"/>
      <c r="C421" s="4">
        <v>0</v>
      </c>
      <c r="D421" s="4">
        <v>0</v>
      </c>
      <c r="E421" s="14">
        <v>0</v>
      </c>
      <c r="F421" s="14" t="e">
        <f t="shared" si="39"/>
        <v>#DIV/0!</v>
      </c>
    </row>
    <row r="422" spans="1:6" ht="21" customHeight="1">
      <c r="A422" s="41">
        <v>32</v>
      </c>
      <c r="B422" s="3" t="s">
        <v>272</v>
      </c>
      <c r="C422" s="4">
        <f aca="true" t="shared" si="40" ref="C422:E423">C423</f>
        <v>30000</v>
      </c>
      <c r="D422" s="4">
        <f t="shared" si="40"/>
        <v>30000</v>
      </c>
      <c r="E422" s="14">
        <f t="shared" si="40"/>
        <v>0</v>
      </c>
      <c r="F422" s="14">
        <f t="shared" si="39"/>
        <v>0</v>
      </c>
    </row>
    <row r="423" spans="1:6" ht="18" customHeight="1">
      <c r="A423" s="41">
        <v>323</v>
      </c>
      <c r="B423" s="3" t="s">
        <v>72</v>
      </c>
      <c r="C423" s="4">
        <v>30000</v>
      </c>
      <c r="D423" s="4">
        <v>30000</v>
      </c>
      <c r="E423" s="14">
        <f t="shared" si="40"/>
        <v>0</v>
      </c>
      <c r="F423" s="14">
        <f t="shared" si="39"/>
        <v>0</v>
      </c>
    </row>
    <row r="424" spans="1:6" ht="15" customHeight="1">
      <c r="A424" s="41">
        <v>3232</v>
      </c>
      <c r="B424" s="3" t="s">
        <v>139</v>
      </c>
      <c r="C424" s="4">
        <v>0</v>
      </c>
      <c r="D424" s="4">
        <v>0</v>
      </c>
      <c r="E424" s="14">
        <v>0</v>
      </c>
      <c r="F424" s="14" t="e">
        <f t="shared" si="39"/>
        <v>#DIV/0!</v>
      </c>
    </row>
    <row r="425" spans="1:6" ht="25.5" customHeight="1">
      <c r="A425" s="234" t="s">
        <v>1067</v>
      </c>
      <c r="B425" s="242"/>
      <c r="C425" s="5">
        <f>C433</f>
        <v>0</v>
      </c>
      <c r="D425" s="5">
        <f>D433</f>
        <v>0</v>
      </c>
      <c r="E425" s="136">
        <f>E433</f>
        <v>0</v>
      </c>
      <c r="F425" s="14" t="e">
        <f t="shared" si="39"/>
        <v>#DIV/0!</v>
      </c>
    </row>
    <row r="426" spans="1:6" ht="25.5" customHeight="1">
      <c r="A426" s="229" t="s">
        <v>1066</v>
      </c>
      <c r="B426" s="230"/>
      <c r="C426" s="64">
        <f>SUM(C427:C432)</f>
        <v>0</v>
      </c>
      <c r="D426" s="64">
        <f>SUM(D427:D432)</f>
        <v>0</v>
      </c>
      <c r="E426" s="134">
        <f>SUM(E427:E432)</f>
        <v>0</v>
      </c>
      <c r="F426" s="14" t="e">
        <f t="shared" si="39"/>
        <v>#DIV/0!</v>
      </c>
    </row>
    <row r="427" spans="1:6" ht="18" customHeight="1">
      <c r="A427" s="225" t="s">
        <v>1036</v>
      </c>
      <c r="B427" s="226"/>
      <c r="C427" s="4">
        <v>0</v>
      </c>
      <c r="D427" s="4">
        <v>0</v>
      </c>
      <c r="E427" s="14">
        <v>0</v>
      </c>
      <c r="F427" s="14" t="e">
        <f t="shared" si="39"/>
        <v>#DIV/0!</v>
      </c>
    </row>
    <row r="428" spans="1:6" ht="18" customHeight="1">
      <c r="A428" s="225" t="s">
        <v>1239</v>
      </c>
      <c r="B428" s="226"/>
      <c r="C428" s="4">
        <v>0</v>
      </c>
      <c r="D428" s="4">
        <v>0</v>
      </c>
      <c r="E428" s="14">
        <v>0</v>
      </c>
      <c r="F428" s="14" t="e">
        <f t="shared" si="39"/>
        <v>#DIV/0!</v>
      </c>
    </row>
    <row r="429" spans="1:6" ht="18" customHeight="1">
      <c r="A429" s="225" t="s">
        <v>1243</v>
      </c>
      <c r="B429" s="226"/>
      <c r="C429" s="4">
        <v>0</v>
      </c>
      <c r="D429" s="4">
        <v>0</v>
      </c>
      <c r="E429" s="14">
        <v>0</v>
      </c>
      <c r="F429" s="14" t="e">
        <f t="shared" si="39"/>
        <v>#DIV/0!</v>
      </c>
    </row>
    <row r="430" spans="1:6" ht="18" customHeight="1">
      <c r="A430" s="225" t="s">
        <v>1240</v>
      </c>
      <c r="B430" s="226"/>
      <c r="C430" s="4">
        <v>0</v>
      </c>
      <c r="D430" s="4">
        <v>0</v>
      </c>
      <c r="E430" s="14">
        <v>0</v>
      </c>
      <c r="F430" s="14" t="e">
        <f t="shared" si="39"/>
        <v>#DIV/0!</v>
      </c>
    </row>
    <row r="431" spans="1:6" ht="18" customHeight="1">
      <c r="A431" s="225" t="s">
        <v>1241</v>
      </c>
      <c r="B431" s="226"/>
      <c r="C431" s="4">
        <v>0</v>
      </c>
      <c r="D431" s="4">
        <v>0</v>
      </c>
      <c r="E431" s="14">
        <v>0</v>
      </c>
      <c r="F431" s="14" t="e">
        <f t="shared" si="39"/>
        <v>#DIV/0!</v>
      </c>
    </row>
    <row r="432" spans="1:6" ht="18" customHeight="1">
      <c r="A432" s="225" t="s">
        <v>1246</v>
      </c>
      <c r="B432" s="226"/>
      <c r="C432" s="4">
        <v>0</v>
      </c>
      <c r="D432" s="4">
        <v>0</v>
      </c>
      <c r="E432" s="14">
        <v>0</v>
      </c>
      <c r="F432" s="14" t="e">
        <f t="shared" si="39"/>
        <v>#DIV/0!</v>
      </c>
    </row>
    <row r="433" spans="1:6" ht="21" customHeight="1">
      <c r="A433" s="41">
        <v>38</v>
      </c>
      <c r="B433" s="72" t="s">
        <v>558</v>
      </c>
      <c r="C433" s="4">
        <f aca="true" t="shared" si="41" ref="C433:E434">C434</f>
        <v>0</v>
      </c>
      <c r="D433" s="4">
        <f t="shared" si="41"/>
        <v>0</v>
      </c>
      <c r="E433" s="14">
        <f t="shared" si="41"/>
        <v>0</v>
      </c>
      <c r="F433" s="14" t="e">
        <f t="shared" si="39"/>
        <v>#DIV/0!</v>
      </c>
    </row>
    <row r="434" spans="1:6" ht="18" customHeight="1">
      <c r="A434" s="41">
        <v>386</v>
      </c>
      <c r="B434" s="3" t="s">
        <v>85</v>
      </c>
      <c r="C434" s="4">
        <v>0</v>
      </c>
      <c r="D434" s="4">
        <v>0</v>
      </c>
      <c r="E434" s="14">
        <f t="shared" si="41"/>
        <v>0</v>
      </c>
      <c r="F434" s="14" t="e">
        <f t="shared" si="39"/>
        <v>#DIV/0!</v>
      </c>
    </row>
    <row r="435" spans="1:6" ht="15" customHeight="1">
      <c r="A435" s="41">
        <v>3861</v>
      </c>
      <c r="B435" s="3" t="s">
        <v>696</v>
      </c>
      <c r="C435" s="4">
        <v>0</v>
      </c>
      <c r="D435" s="4">
        <v>0</v>
      </c>
      <c r="E435" s="14">
        <v>0</v>
      </c>
      <c r="F435" s="14" t="e">
        <f aca="true" t="shared" si="42" ref="F435:F463">E435/D435*100</f>
        <v>#DIV/0!</v>
      </c>
    </row>
    <row r="436" spans="1:6" ht="25.5" customHeight="1">
      <c r="A436" s="233" t="s">
        <v>1068</v>
      </c>
      <c r="B436" s="228"/>
      <c r="C436" s="5">
        <f>C444</f>
        <v>2000000</v>
      </c>
      <c r="D436" s="5">
        <f>D444</f>
        <v>2000000</v>
      </c>
      <c r="E436" s="136">
        <f>E444</f>
        <v>21093.75</v>
      </c>
      <c r="F436" s="14">
        <f t="shared" si="42"/>
        <v>1.0546875</v>
      </c>
    </row>
    <row r="437" spans="1:6" ht="25.5" customHeight="1">
      <c r="A437" s="229" t="s">
        <v>1069</v>
      </c>
      <c r="B437" s="230"/>
      <c r="C437" s="64">
        <f>SUM(C438:C443)</f>
        <v>2000000</v>
      </c>
      <c r="D437" s="64">
        <f>SUM(D438:D443)</f>
        <v>2000000</v>
      </c>
      <c r="E437" s="134">
        <f>SUM(E438:E443)</f>
        <v>21093.75</v>
      </c>
      <c r="F437" s="14">
        <f t="shared" si="42"/>
        <v>1.0546875</v>
      </c>
    </row>
    <row r="438" spans="1:6" ht="18" customHeight="1">
      <c r="A438" s="225" t="s">
        <v>1036</v>
      </c>
      <c r="B438" s="226"/>
      <c r="C438" s="4">
        <v>145000</v>
      </c>
      <c r="D438" s="4">
        <v>145000</v>
      </c>
      <c r="E438" s="14">
        <v>14017.13</v>
      </c>
      <c r="F438" s="14">
        <f t="shared" si="42"/>
        <v>9.666986206896551</v>
      </c>
    </row>
    <row r="439" spans="1:6" ht="18" customHeight="1">
      <c r="A439" s="225" t="s">
        <v>1239</v>
      </c>
      <c r="B439" s="226"/>
      <c r="C439" s="4">
        <v>0</v>
      </c>
      <c r="D439" s="4">
        <v>0</v>
      </c>
      <c r="E439" s="14">
        <v>0</v>
      </c>
      <c r="F439" s="14" t="e">
        <f t="shared" si="42"/>
        <v>#DIV/0!</v>
      </c>
    </row>
    <row r="440" spans="1:6" ht="18" customHeight="1">
      <c r="A440" s="225" t="s">
        <v>1243</v>
      </c>
      <c r="B440" s="226"/>
      <c r="C440" s="4">
        <v>15000</v>
      </c>
      <c r="D440" s="4">
        <v>15000</v>
      </c>
      <c r="E440" s="14">
        <v>7076.62</v>
      </c>
      <c r="F440" s="14">
        <f t="shared" si="42"/>
        <v>47.17746666666667</v>
      </c>
    </row>
    <row r="441" spans="1:6" ht="18" customHeight="1">
      <c r="A441" s="225" t="s">
        <v>1240</v>
      </c>
      <c r="B441" s="226"/>
      <c r="C441" s="4">
        <v>840000</v>
      </c>
      <c r="D441" s="4">
        <v>840000</v>
      </c>
      <c r="E441" s="14">
        <v>0</v>
      </c>
      <c r="F441" s="14">
        <f t="shared" si="42"/>
        <v>0</v>
      </c>
    </row>
    <row r="442" spans="1:6" ht="18" customHeight="1">
      <c r="A442" s="225" t="s">
        <v>1241</v>
      </c>
      <c r="B442" s="226"/>
      <c r="C442" s="4">
        <v>0</v>
      </c>
      <c r="D442" s="4">
        <v>0</v>
      </c>
      <c r="E442" s="14">
        <v>0</v>
      </c>
      <c r="F442" s="14" t="e">
        <f t="shared" si="42"/>
        <v>#DIV/0!</v>
      </c>
    </row>
    <row r="443" spans="1:6" ht="18" customHeight="1">
      <c r="A443" s="225" t="s">
        <v>1396</v>
      </c>
      <c r="B443" s="226"/>
      <c r="C443" s="4">
        <v>1000000</v>
      </c>
      <c r="D443" s="4">
        <v>1000000</v>
      </c>
      <c r="E443" s="14">
        <v>0</v>
      </c>
      <c r="F443" s="14">
        <f t="shared" si="42"/>
        <v>0</v>
      </c>
    </row>
    <row r="444" spans="1:6" ht="21" customHeight="1">
      <c r="A444" s="41">
        <v>42</v>
      </c>
      <c r="B444" s="3" t="s">
        <v>83</v>
      </c>
      <c r="C444" s="4">
        <f aca="true" t="shared" si="43" ref="C444:E445">C445</f>
        <v>2000000</v>
      </c>
      <c r="D444" s="4">
        <f t="shared" si="43"/>
        <v>2000000</v>
      </c>
      <c r="E444" s="14">
        <f t="shared" si="43"/>
        <v>21093.75</v>
      </c>
      <c r="F444" s="14">
        <f t="shared" si="42"/>
        <v>1.0546875</v>
      </c>
    </row>
    <row r="445" spans="1:6" ht="18" customHeight="1">
      <c r="A445" s="41">
        <v>421</v>
      </c>
      <c r="B445" s="3" t="s">
        <v>84</v>
      </c>
      <c r="C445" s="4">
        <v>2000000</v>
      </c>
      <c r="D445" s="4">
        <v>2000000</v>
      </c>
      <c r="E445" s="14">
        <f t="shared" si="43"/>
        <v>21093.75</v>
      </c>
      <c r="F445" s="14">
        <f t="shared" si="42"/>
        <v>1.0546875</v>
      </c>
    </row>
    <row r="446" spans="1:6" ht="15" customHeight="1">
      <c r="A446" s="41" t="s">
        <v>298</v>
      </c>
      <c r="B446" s="3" t="s">
        <v>1070</v>
      </c>
      <c r="C446" s="4">
        <v>0</v>
      </c>
      <c r="D446" s="4"/>
      <c r="E446" s="14">
        <v>21093.75</v>
      </c>
      <c r="F446" s="14" t="e">
        <f t="shared" si="42"/>
        <v>#DIV/0!</v>
      </c>
    </row>
    <row r="447" spans="1:6" ht="25.5" customHeight="1">
      <c r="A447" s="227" t="s">
        <v>1071</v>
      </c>
      <c r="B447" s="228"/>
      <c r="C447" s="5">
        <f>C455+C460</f>
        <v>50000</v>
      </c>
      <c r="D447" s="5">
        <f>D455+D460</f>
        <v>50000</v>
      </c>
      <c r="E447" s="136">
        <f>E455+E460</f>
        <v>0</v>
      </c>
      <c r="F447" s="14">
        <f t="shared" si="42"/>
        <v>0</v>
      </c>
    </row>
    <row r="448" spans="1:6" ht="25.5" customHeight="1">
      <c r="A448" s="229" t="s">
        <v>1065</v>
      </c>
      <c r="B448" s="230"/>
      <c r="C448" s="64">
        <f>SUM(C449:C454)</f>
        <v>50000</v>
      </c>
      <c r="D448" s="64">
        <f>SUM(D449:D454)</f>
        <v>50000</v>
      </c>
      <c r="E448" s="134">
        <f>SUM(E449:E454)</f>
        <v>0</v>
      </c>
      <c r="F448" s="14">
        <f t="shared" si="42"/>
        <v>0</v>
      </c>
    </row>
    <row r="449" spans="1:6" ht="18" customHeight="1">
      <c r="A449" s="225" t="s">
        <v>1036</v>
      </c>
      <c r="B449" s="226"/>
      <c r="C449" s="4">
        <v>50000</v>
      </c>
      <c r="D449" s="4">
        <v>50000</v>
      </c>
      <c r="E449" s="14">
        <v>0</v>
      </c>
      <c r="F449" s="14">
        <f t="shared" si="42"/>
        <v>0</v>
      </c>
    </row>
    <row r="450" spans="1:6" ht="18" customHeight="1">
      <c r="A450" s="225" t="s">
        <v>1239</v>
      </c>
      <c r="B450" s="226"/>
      <c r="C450" s="4">
        <v>0</v>
      </c>
      <c r="D450" s="4">
        <v>0</v>
      </c>
      <c r="E450" s="14">
        <v>0</v>
      </c>
      <c r="F450" s="14" t="e">
        <f t="shared" si="42"/>
        <v>#DIV/0!</v>
      </c>
    </row>
    <row r="451" spans="1:6" ht="18" customHeight="1">
      <c r="A451" s="225" t="s">
        <v>1243</v>
      </c>
      <c r="B451" s="226"/>
      <c r="C451" s="4">
        <v>0</v>
      </c>
      <c r="D451" s="4">
        <v>0</v>
      </c>
      <c r="E451" s="14">
        <v>0</v>
      </c>
      <c r="F451" s="14" t="e">
        <f t="shared" si="42"/>
        <v>#DIV/0!</v>
      </c>
    </row>
    <row r="452" spans="1:6" ht="18" customHeight="1">
      <c r="A452" s="225" t="s">
        <v>1240</v>
      </c>
      <c r="B452" s="226"/>
      <c r="C452" s="4">
        <v>0</v>
      </c>
      <c r="D452" s="4">
        <v>0</v>
      </c>
      <c r="E452" s="14">
        <v>0</v>
      </c>
      <c r="F452" s="14" t="e">
        <f t="shared" si="42"/>
        <v>#DIV/0!</v>
      </c>
    </row>
    <row r="453" spans="1:6" ht="18" customHeight="1">
      <c r="A453" s="225" t="s">
        <v>1241</v>
      </c>
      <c r="B453" s="226"/>
      <c r="C453" s="4">
        <v>0</v>
      </c>
      <c r="D453" s="4">
        <v>0</v>
      </c>
      <c r="E453" s="14">
        <v>0</v>
      </c>
      <c r="F453" s="14" t="e">
        <f t="shared" si="42"/>
        <v>#DIV/0!</v>
      </c>
    </row>
    <row r="454" spans="1:6" ht="18" customHeight="1">
      <c r="A454" s="225" t="s">
        <v>1246</v>
      </c>
      <c r="B454" s="226"/>
      <c r="C454" s="4">
        <v>0</v>
      </c>
      <c r="D454" s="4">
        <v>0</v>
      </c>
      <c r="E454" s="14">
        <v>0</v>
      </c>
      <c r="F454" s="14" t="e">
        <f t="shared" si="42"/>
        <v>#DIV/0!</v>
      </c>
    </row>
    <row r="455" spans="1:6" ht="21" customHeight="1">
      <c r="A455" s="41">
        <v>32</v>
      </c>
      <c r="B455" s="3" t="s">
        <v>272</v>
      </c>
      <c r="C455" s="4">
        <f>C458+C456</f>
        <v>50000</v>
      </c>
      <c r="D455" s="4">
        <f>D458+D456</f>
        <v>50000</v>
      </c>
      <c r="E455" s="14">
        <f>E458+E456</f>
        <v>0</v>
      </c>
      <c r="F455" s="14">
        <f t="shared" si="42"/>
        <v>0</v>
      </c>
    </row>
    <row r="456" spans="1:6" ht="18" customHeight="1">
      <c r="A456" s="41">
        <v>322</v>
      </c>
      <c r="B456" s="3" t="s">
        <v>70</v>
      </c>
      <c r="C456" s="4">
        <v>20000</v>
      </c>
      <c r="D456" s="4">
        <v>20000</v>
      </c>
      <c r="E456" s="14">
        <f>SUM(E457:E457)</f>
        <v>0</v>
      </c>
      <c r="F456" s="14">
        <f t="shared" si="42"/>
        <v>0</v>
      </c>
    </row>
    <row r="457" spans="1:6" ht="15" customHeight="1">
      <c r="A457" s="41">
        <v>3221</v>
      </c>
      <c r="B457" s="3" t="s">
        <v>1003</v>
      </c>
      <c r="C457" s="4">
        <v>0</v>
      </c>
      <c r="D457" s="4">
        <v>0</v>
      </c>
      <c r="E457" s="14">
        <v>0</v>
      </c>
      <c r="F457" s="14" t="e">
        <f t="shared" si="42"/>
        <v>#DIV/0!</v>
      </c>
    </row>
    <row r="458" spans="1:6" ht="18" customHeight="1">
      <c r="A458" s="41">
        <v>323</v>
      </c>
      <c r="B458" s="3" t="s">
        <v>72</v>
      </c>
      <c r="C458" s="4">
        <v>30000</v>
      </c>
      <c r="D458" s="4">
        <v>30000</v>
      </c>
      <c r="E458" s="14">
        <f>E459</f>
        <v>0</v>
      </c>
      <c r="F458" s="14">
        <f t="shared" si="42"/>
        <v>0</v>
      </c>
    </row>
    <row r="459" spans="1:6" ht="15" customHeight="1">
      <c r="A459" s="41" t="s">
        <v>697</v>
      </c>
      <c r="B459" s="3" t="s">
        <v>100</v>
      </c>
      <c r="C459" s="4">
        <v>0</v>
      </c>
      <c r="D459" s="4">
        <v>0</v>
      </c>
      <c r="E459" s="14">
        <v>0</v>
      </c>
      <c r="F459" s="14" t="e">
        <f t="shared" si="42"/>
        <v>#DIV/0!</v>
      </c>
    </row>
    <row r="460" spans="1:6" ht="21" customHeight="1">
      <c r="A460" s="41" t="s">
        <v>617</v>
      </c>
      <c r="B460" s="72" t="s">
        <v>1278</v>
      </c>
      <c r="C460" s="4">
        <f>C461</f>
        <v>0</v>
      </c>
      <c r="D460" s="4">
        <f>D461</f>
        <v>0</v>
      </c>
      <c r="E460" s="14">
        <f>E461</f>
        <v>0</v>
      </c>
      <c r="F460" s="14" t="e">
        <f t="shared" si="42"/>
        <v>#DIV/0!</v>
      </c>
    </row>
    <row r="461" spans="1:6" ht="18" customHeight="1">
      <c r="A461" s="41" t="s">
        <v>635</v>
      </c>
      <c r="B461" s="72" t="s">
        <v>636</v>
      </c>
      <c r="C461" s="4">
        <f>C462+C463</f>
        <v>0</v>
      </c>
      <c r="D461" s="4">
        <v>0</v>
      </c>
      <c r="E461" s="14">
        <f>E463+E462</f>
        <v>0</v>
      </c>
      <c r="F461" s="14" t="e">
        <f t="shared" si="42"/>
        <v>#DIV/0!</v>
      </c>
    </row>
    <row r="462" spans="1:6" ht="15" customHeight="1">
      <c r="A462" s="41" t="s">
        <v>637</v>
      </c>
      <c r="B462" s="72" t="s">
        <v>1354</v>
      </c>
      <c r="C462" s="4">
        <v>0</v>
      </c>
      <c r="D462" s="4">
        <v>0</v>
      </c>
      <c r="E462" s="14">
        <v>0</v>
      </c>
      <c r="F462" s="14" t="e">
        <f>E462/D462*100</f>
        <v>#DIV/0!</v>
      </c>
    </row>
    <row r="463" spans="1:6" ht="15" customHeight="1">
      <c r="A463" s="41" t="s">
        <v>1005</v>
      </c>
      <c r="B463" s="72" t="s">
        <v>1355</v>
      </c>
      <c r="C463" s="4">
        <v>0</v>
      </c>
      <c r="D463" s="4">
        <v>0</v>
      </c>
      <c r="E463" s="14">
        <v>0</v>
      </c>
      <c r="F463" s="14" t="e">
        <f t="shared" si="42"/>
        <v>#DIV/0!</v>
      </c>
    </row>
    <row r="464" spans="1:6" ht="25.5" customHeight="1">
      <c r="A464" s="227" t="s">
        <v>1398</v>
      </c>
      <c r="B464" s="228"/>
      <c r="C464" s="5">
        <f>C472</f>
        <v>4400000</v>
      </c>
      <c r="D464" s="5">
        <f>D472</f>
        <v>4400000</v>
      </c>
      <c r="E464" s="136">
        <f>E472</f>
        <v>0</v>
      </c>
      <c r="F464" s="14">
        <f aca="true" t="shared" si="44" ref="F464:F474">E464/D464*100</f>
        <v>0</v>
      </c>
    </row>
    <row r="465" spans="1:6" ht="25.5" customHeight="1">
      <c r="A465" s="229" t="s">
        <v>1397</v>
      </c>
      <c r="B465" s="230"/>
      <c r="C465" s="64">
        <f>SUM(C466:C471)</f>
        <v>4400000</v>
      </c>
      <c r="D465" s="64">
        <f>SUM(D466:D471)</f>
        <v>4400000</v>
      </c>
      <c r="E465" s="134">
        <f>SUM(E466:E471)</f>
        <v>0</v>
      </c>
      <c r="F465" s="14">
        <f t="shared" si="44"/>
        <v>0</v>
      </c>
    </row>
    <row r="466" spans="1:6" ht="18" customHeight="1">
      <c r="A466" s="225" t="s">
        <v>1036</v>
      </c>
      <c r="B466" s="226"/>
      <c r="C466" s="4">
        <v>0</v>
      </c>
      <c r="D466" s="4">
        <v>0</v>
      </c>
      <c r="E466" s="14">
        <v>0</v>
      </c>
      <c r="F466" s="14" t="e">
        <f t="shared" si="44"/>
        <v>#DIV/0!</v>
      </c>
    </row>
    <row r="467" spans="1:6" ht="18" customHeight="1">
      <c r="A467" s="225" t="s">
        <v>1239</v>
      </c>
      <c r="B467" s="226"/>
      <c r="C467" s="4">
        <v>0</v>
      </c>
      <c r="D467" s="4">
        <v>0</v>
      </c>
      <c r="E467" s="14">
        <v>0</v>
      </c>
      <c r="F467" s="14" t="e">
        <f t="shared" si="44"/>
        <v>#DIV/0!</v>
      </c>
    </row>
    <row r="468" spans="1:6" ht="18" customHeight="1">
      <c r="A468" s="225" t="s">
        <v>1243</v>
      </c>
      <c r="B468" s="226"/>
      <c r="C468" s="4">
        <v>0</v>
      </c>
      <c r="D468" s="4">
        <v>0</v>
      </c>
      <c r="E468" s="14">
        <v>0</v>
      </c>
      <c r="F468" s="14" t="e">
        <f t="shared" si="44"/>
        <v>#DIV/0!</v>
      </c>
    </row>
    <row r="469" spans="1:6" ht="18" customHeight="1">
      <c r="A469" s="225" t="s">
        <v>1240</v>
      </c>
      <c r="B469" s="226"/>
      <c r="C469" s="4">
        <v>3520000</v>
      </c>
      <c r="D469" s="4">
        <v>3520000</v>
      </c>
      <c r="E469" s="14">
        <v>0</v>
      </c>
      <c r="F469" s="14">
        <f t="shared" si="44"/>
        <v>0</v>
      </c>
    </row>
    <row r="470" spans="1:6" ht="18" customHeight="1">
      <c r="A470" s="225" t="s">
        <v>1241</v>
      </c>
      <c r="B470" s="226"/>
      <c r="C470" s="4">
        <v>0</v>
      </c>
      <c r="D470" s="4">
        <v>0</v>
      </c>
      <c r="E470" s="14">
        <v>0</v>
      </c>
      <c r="F470" s="14" t="e">
        <f t="shared" si="44"/>
        <v>#DIV/0!</v>
      </c>
    </row>
    <row r="471" spans="1:6" ht="18" customHeight="1">
      <c r="A471" s="225" t="s">
        <v>1396</v>
      </c>
      <c r="B471" s="226"/>
      <c r="C471" s="4">
        <v>880000</v>
      </c>
      <c r="D471" s="4">
        <v>880000</v>
      </c>
      <c r="E471" s="14">
        <v>0</v>
      </c>
      <c r="F471" s="14">
        <f t="shared" si="44"/>
        <v>0</v>
      </c>
    </row>
    <row r="472" spans="1:6" ht="21" customHeight="1">
      <c r="A472" s="41">
        <v>42</v>
      </c>
      <c r="B472" s="3" t="s">
        <v>83</v>
      </c>
      <c r="C472" s="4">
        <f aca="true" t="shared" si="45" ref="C472:E473">C473</f>
        <v>4400000</v>
      </c>
      <c r="D472" s="4">
        <f t="shared" si="45"/>
        <v>4400000</v>
      </c>
      <c r="E472" s="14">
        <f t="shared" si="45"/>
        <v>0</v>
      </c>
      <c r="F472" s="14">
        <f t="shared" si="44"/>
        <v>0</v>
      </c>
    </row>
    <row r="473" spans="1:6" ht="18" customHeight="1">
      <c r="A473" s="41">
        <v>421</v>
      </c>
      <c r="B473" s="3" t="s">
        <v>84</v>
      </c>
      <c r="C473" s="4">
        <v>4400000</v>
      </c>
      <c r="D473" s="4">
        <v>4400000</v>
      </c>
      <c r="E473" s="14">
        <f t="shared" si="45"/>
        <v>0</v>
      </c>
      <c r="F473" s="14">
        <f t="shared" si="44"/>
        <v>0</v>
      </c>
    </row>
    <row r="474" spans="1:6" ht="15" customHeight="1">
      <c r="A474" s="41" t="s">
        <v>298</v>
      </c>
      <c r="B474" s="3" t="s">
        <v>1399</v>
      </c>
      <c r="C474" s="4">
        <v>0</v>
      </c>
      <c r="D474" s="4"/>
      <c r="E474" s="14">
        <v>0</v>
      </c>
      <c r="F474" s="14" t="e">
        <f t="shared" si="44"/>
        <v>#DIV/0!</v>
      </c>
    </row>
    <row r="475" spans="1:6" ht="30" customHeight="1">
      <c r="A475" s="238" t="s">
        <v>936</v>
      </c>
      <c r="B475" s="239"/>
      <c r="C475" s="63">
        <f>C476+C487</f>
        <v>200000</v>
      </c>
      <c r="D475" s="63">
        <f>D476+D487</f>
        <v>200000</v>
      </c>
      <c r="E475" s="133">
        <f>E476+E487</f>
        <v>0</v>
      </c>
      <c r="F475" s="14">
        <f aca="true" t="shared" si="46" ref="F475:F486">E475/D475*100</f>
        <v>0</v>
      </c>
    </row>
    <row r="476" spans="1:6" ht="25.5" customHeight="1">
      <c r="A476" s="227" t="s">
        <v>1400</v>
      </c>
      <c r="B476" s="228"/>
      <c r="C476" s="5">
        <f>C484</f>
        <v>50000</v>
      </c>
      <c r="D476" s="5">
        <f>D484</f>
        <v>50000</v>
      </c>
      <c r="E476" s="136">
        <f>E484</f>
        <v>0</v>
      </c>
      <c r="F476" s="14">
        <f t="shared" si="46"/>
        <v>0</v>
      </c>
    </row>
    <row r="477" spans="1:6" ht="25.5" customHeight="1">
      <c r="A477" s="229" t="s">
        <v>1072</v>
      </c>
      <c r="B477" s="230"/>
      <c r="C477" s="64">
        <f>SUM(C478:C483)</f>
        <v>50000</v>
      </c>
      <c r="D477" s="64">
        <f>SUM(D478:D483)</f>
        <v>50000</v>
      </c>
      <c r="E477" s="134">
        <f>SUM(E478:E483)</f>
        <v>0</v>
      </c>
      <c r="F477" s="14">
        <f t="shared" si="46"/>
        <v>0</v>
      </c>
    </row>
    <row r="478" spans="1:6" ht="18" customHeight="1">
      <c r="A478" s="225" t="s">
        <v>1036</v>
      </c>
      <c r="B478" s="226"/>
      <c r="C478" s="4">
        <v>50000</v>
      </c>
      <c r="D478" s="4">
        <v>50000</v>
      </c>
      <c r="E478" s="14">
        <v>0</v>
      </c>
      <c r="F478" s="14">
        <f t="shared" si="46"/>
        <v>0</v>
      </c>
    </row>
    <row r="479" spans="1:6" ht="18" customHeight="1">
      <c r="A479" s="225" t="s">
        <v>1239</v>
      </c>
      <c r="B479" s="226"/>
      <c r="C479" s="4">
        <v>0</v>
      </c>
      <c r="D479" s="4">
        <v>0</v>
      </c>
      <c r="E479" s="14">
        <v>0</v>
      </c>
      <c r="F479" s="14" t="e">
        <f t="shared" si="46"/>
        <v>#DIV/0!</v>
      </c>
    </row>
    <row r="480" spans="1:6" ht="18" customHeight="1">
      <c r="A480" s="225" t="s">
        <v>1243</v>
      </c>
      <c r="B480" s="226"/>
      <c r="C480" s="4">
        <v>0</v>
      </c>
      <c r="D480" s="4">
        <v>0</v>
      </c>
      <c r="E480" s="14">
        <v>0</v>
      </c>
      <c r="F480" s="14" t="e">
        <f t="shared" si="46"/>
        <v>#DIV/0!</v>
      </c>
    </row>
    <row r="481" spans="1:6" ht="18" customHeight="1">
      <c r="A481" s="225" t="s">
        <v>1240</v>
      </c>
      <c r="B481" s="226"/>
      <c r="C481" s="4">
        <v>0</v>
      </c>
      <c r="D481" s="4">
        <v>0</v>
      </c>
      <c r="E481" s="14">
        <v>0</v>
      </c>
      <c r="F481" s="14" t="e">
        <f t="shared" si="46"/>
        <v>#DIV/0!</v>
      </c>
    </row>
    <row r="482" spans="1:6" ht="18" customHeight="1">
      <c r="A482" s="225" t="s">
        <v>1241</v>
      </c>
      <c r="B482" s="226"/>
      <c r="C482" s="4">
        <v>0</v>
      </c>
      <c r="D482" s="4">
        <v>0</v>
      </c>
      <c r="E482" s="14">
        <v>0</v>
      </c>
      <c r="F482" s="14" t="e">
        <f t="shared" si="46"/>
        <v>#DIV/0!</v>
      </c>
    </row>
    <row r="483" spans="1:6" ht="18" customHeight="1">
      <c r="A483" s="225" t="s">
        <v>1264</v>
      </c>
      <c r="B483" s="226"/>
      <c r="C483" s="4">
        <v>0</v>
      </c>
      <c r="D483" s="4">
        <v>0</v>
      </c>
      <c r="E483" s="14">
        <v>0</v>
      </c>
      <c r="F483" s="14" t="e">
        <f t="shared" si="46"/>
        <v>#DIV/0!</v>
      </c>
    </row>
    <row r="484" spans="1:6" ht="21" customHeight="1">
      <c r="A484" s="41" t="s">
        <v>293</v>
      </c>
      <c r="B484" s="3" t="s">
        <v>937</v>
      </c>
      <c r="C484" s="4">
        <f aca="true" t="shared" si="47" ref="C484:E485">C485</f>
        <v>50000</v>
      </c>
      <c r="D484" s="4">
        <f t="shared" si="47"/>
        <v>50000</v>
      </c>
      <c r="E484" s="14">
        <f t="shared" si="47"/>
        <v>0</v>
      </c>
      <c r="F484" s="14">
        <f t="shared" si="46"/>
        <v>0</v>
      </c>
    </row>
    <row r="485" spans="1:6" ht="18" customHeight="1">
      <c r="A485" s="41" t="s">
        <v>938</v>
      </c>
      <c r="B485" s="3" t="s">
        <v>939</v>
      </c>
      <c r="C485" s="4">
        <v>50000</v>
      </c>
      <c r="D485" s="4">
        <v>50000</v>
      </c>
      <c r="E485" s="14">
        <f t="shared" si="47"/>
        <v>0</v>
      </c>
      <c r="F485" s="14">
        <f t="shared" si="46"/>
        <v>0</v>
      </c>
    </row>
    <row r="486" spans="1:6" ht="15" customHeight="1">
      <c r="A486" s="41" t="s">
        <v>319</v>
      </c>
      <c r="B486" s="3" t="s">
        <v>940</v>
      </c>
      <c r="C486" s="4">
        <v>0</v>
      </c>
      <c r="D486" s="4">
        <v>0</v>
      </c>
      <c r="E486" s="14">
        <v>0</v>
      </c>
      <c r="F486" s="14" t="e">
        <f t="shared" si="46"/>
        <v>#DIV/0!</v>
      </c>
    </row>
    <row r="487" spans="1:6" ht="25.5" customHeight="1">
      <c r="A487" s="233" t="s">
        <v>1401</v>
      </c>
      <c r="B487" s="228"/>
      <c r="C487" s="5">
        <f>C495</f>
        <v>150000</v>
      </c>
      <c r="D487" s="5">
        <f>D495</f>
        <v>150000</v>
      </c>
      <c r="E487" s="136">
        <f>E495</f>
        <v>0</v>
      </c>
      <c r="F487" s="14">
        <f>E487/D487*100</f>
        <v>0</v>
      </c>
    </row>
    <row r="488" spans="1:6" ht="25.5" customHeight="1">
      <c r="A488" s="229" t="s">
        <v>1265</v>
      </c>
      <c r="B488" s="230"/>
      <c r="C488" s="64">
        <f>SUM(C489:C494)</f>
        <v>150000</v>
      </c>
      <c r="D488" s="64">
        <f>SUM(D489:D494)</f>
        <v>150000</v>
      </c>
      <c r="E488" s="134">
        <f>SUM(E489:E494)</f>
        <v>0</v>
      </c>
      <c r="F488" s="14">
        <f aca="true" t="shared" si="48" ref="F488:F494">E488/D488*100</f>
        <v>0</v>
      </c>
    </row>
    <row r="489" spans="1:6" ht="18" customHeight="1">
      <c r="A489" s="225" t="s">
        <v>1036</v>
      </c>
      <c r="B489" s="226"/>
      <c r="C489" s="4">
        <v>150000</v>
      </c>
      <c r="D489" s="4">
        <v>150000</v>
      </c>
      <c r="E489" s="14">
        <v>0</v>
      </c>
      <c r="F489" s="14">
        <f t="shared" si="48"/>
        <v>0</v>
      </c>
    </row>
    <row r="490" spans="1:6" ht="18" customHeight="1">
      <c r="A490" s="225" t="s">
        <v>1239</v>
      </c>
      <c r="B490" s="226"/>
      <c r="C490" s="4">
        <v>0</v>
      </c>
      <c r="D490" s="4">
        <v>0</v>
      </c>
      <c r="E490" s="14">
        <v>0</v>
      </c>
      <c r="F490" s="14" t="e">
        <f t="shared" si="48"/>
        <v>#DIV/0!</v>
      </c>
    </row>
    <row r="491" spans="1:6" ht="18" customHeight="1">
      <c r="A491" s="225" t="s">
        <v>1243</v>
      </c>
      <c r="B491" s="226"/>
      <c r="C491" s="4">
        <v>0</v>
      </c>
      <c r="D491" s="4">
        <v>0</v>
      </c>
      <c r="E491" s="14">
        <v>0</v>
      </c>
      <c r="F491" s="14" t="e">
        <f t="shared" si="48"/>
        <v>#DIV/0!</v>
      </c>
    </row>
    <row r="492" spans="1:6" ht="18" customHeight="1">
      <c r="A492" s="225" t="s">
        <v>1240</v>
      </c>
      <c r="B492" s="226"/>
      <c r="C492" s="4">
        <v>0</v>
      </c>
      <c r="D492" s="4">
        <v>0</v>
      </c>
      <c r="E492" s="14">
        <v>0</v>
      </c>
      <c r="F492" s="14" t="e">
        <f t="shared" si="48"/>
        <v>#DIV/0!</v>
      </c>
    </row>
    <row r="493" spans="1:6" ht="18" customHeight="1">
      <c r="A493" s="225" t="s">
        <v>1241</v>
      </c>
      <c r="B493" s="226"/>
      <c r="C493" s="4">
        <v>0</v>
      </c>
      <c r="D493" s="4">
        <v>0</v>
      </c>
      <c r="E493" s="14">
        <v>0</v>
      </c>
      <c r="F493" s="14" t="e">
        <f t="shared" si="48"/>
        <v>#DIV/0!</v>
      </c>
    </row>
    <row r="494" spans="1:6" ht="18" customHeight="1">
      <c r="A494" s="225" t="s">
        <v>1246</v>
      </c>
      <c r="B494" s="226"/>
      <c r="C494" s="4">
        <v>0</v>
      </c>
      <c r="D494" s="4">
        <v>0</v>
      </c>
      <c r="E494" s="14">
        <v>0</v>
      </c>
      <c r="F494" s="14" t="e">
        <f t="shared" si="48"/>
        <v>#DIV/0!</v>
      </c>
    </row>
    <row r="495" spans="1:6" ht="21" customHeight="1">
      <c r="A495" s="41" t="s">
        <v>293</v>
      </c>
      <c r="B495" s="3" t="s">
        <v>937</v>
      </c>
      <c r="C495" s="4">
        <f>C496</f>
        <v>150000</v>
      </c>
      <c r="D495" s="4">
        <f>D496</f>
        <v>150000</v>
      </c>
      <c r="E495" s="14">
        <f>E496</f>
        <v>0</v>
      </c>
      <c r="F495" s="14">
        <f aca="true" t="shared" si="49" ref="F495:F520">E495/D495*100</f>
        <v>0</v>
      </c>
    </row>
    <row r="496" spans="1:6" ht="18" customHeight="1">
      <c r="A496" s="41" t="s">
        <v>938</v>
      </c>
      <c r="B496" s="3" t="s">
        <v>728</v>
      </c>
      <c r="C496" s="4">
        <v>150000</v>
      </c>
      <c r="D496" s="4">
        <v>150000</v>
      </c>
      <c r="E496" s="14">
        <f>E497</f>
        <v>0</v>
      </c>
      <c r="F496" s="14">
        <f t="shared" si="49"/>
        <v>0</v>
      </c>
    </row>
    <row r="497" spans="1:6" ht="15" customHeight="1">
      <c r="A497" s="41" t="s">
        <v>319</v>
      </c>
      <c r="B497" s="3" t="s">
        <v>941</v>
      </c>
      <c r="C497" s="4">
        <v>0</v>
      </c>
      <c r="D497" s="4">
        <v>0</v>
      </c>
      <c r="E497" s="14">
        <v>0</v>
      </c>
      <c r="F497" s="14" t="e">
        <f t="shared" si="49"/>
        <v>#DIV/0!</v>
      </c>
    </row>
    <row r="498" spans="1:6" ht="30" customHeight="1">
      <c r="A498" s="238" t="s">
        <v>933</v>
      </c>
      <c r="B498" s="239"/>
      <c r="C498" s="63">
        <f>C499+C510+C546+C521+C535+C558</f>
        <v>850000</v>
      </c>
      <c r="D498" s="63">
        <f>D499+D510+D546+D521+D535+D558</f>
        <v>850000</v>
      </c>
      <c r="E498" s="133">
        <f>E499+E510+E546+E521+E535+E558</f>
        <v>67000</v>
      </c>
      <c r="F498" s="14">
        <f t="shared" si="49"/>
        <v>7.882352941176471</v>
      </c>
    </row>
    <row r="499" spans="1:6" ht="25.5" customHeight="1">
      <c r="A499" s="233" t="s">
        <v>934</v>
      </c>
      <c r="B499" s="228"/>
      <c r="C499" s="5">
        <f>C507</f>
        <v>250000</v>
      </c>
      <c r="D499" s="5">
        <f>D507</f>
        <v>250000</v>
      </c>
      <c r="E499" s="136">
        <f>E507</f>
        <v>15000</v>
      </c>
      <c r="F499" s="14">
        <f t="shared" si="49"/>
        <v>6</v>
      </c>
    </row>
    <row r="500" spans="1:6" ht="25.5" customHeight="1">
      <c r="A500" s="229" t="s">
        <v>1073</v>
      </c>
      <c r="B500" s="230"/>
      <c r="C500" s="64">
        <f>SUM(C501:C506)</f>
        <v>250000</v>
      </c>
      <c r="D500" s="64">
        <f>SUM(D501:D506)</f>
        <v>250000</v>
      </c>
      <c r="E500" s="134">
        <f>SUM(E501:E506)</f>
        <v>15000</v>
      </c>
      <c r="F500" s="14">
        <f t="shared" si="49"/>
        <v>6</v>
      </c>
    </row>
    <row r="501" spans="1:6" ht="18" customHeight="1">
      <c r="A501" s="225" t="s">
        <v>1036</v>
      </c>
      <c r="B501" s="226"/>
      <c r="C501" s="4">
        <v>245000</v>
      </c>
      <c r="D501" s="4">
        <v>245000</v>
      </c>
      <c r="E501" s="14">
        <v>8500</v>
      </c>
      <c r="F501" s="14">
        <f t="shared" si="49"/>
        <v>3.4693877551020407</v>
      </c>
    </row>
    <row r="502" spans="1:6" ht="18" customHeight="1">
      <c r="A502" s="225" t="s">
        <v>1239</v>
      </c>
      <c r="B502" s="226"/>
      <c r="C502" s="4">
        <v>0</v>
      </c>
      <c r="D502" s="4">
        <v>0</v>
      </c>
      <c r="E502" s="14">
        <v>0</v>
      </c>
      <c r="F502" s="14" t="e">
        <f t="shared" si="49"/>
        <v>#DIV/0!</v>
      </c>
    </row>
    <row r="503" spans="1:6" ht="18" customHeight="1">
      <c r="A503" s="225" t="s">
        <v>1243</v>
      </c>
      <c r="B503" s="226"/>
      <c r="C503" s="4">
        <v>5000</v>
      </c>
      <c r="D503" s="4">
        <v>5000</v>
      </c>
      <c r="E503" s="14">
        <v>6500</v>
      </c>
      <c r="F503" s="14">
        <f t="shared" si="49"/>
        <v>130</v>
      </c>
    </row>
    <row r="504" spans="1:6" ht="18" customHeight="1">
      <c r="A504" s="225" t="s">
        <v>1240</v>
      </c>
      <c r="B504" s="226"/>
      <c r="C504" s="4">
        <v>0</v>
      </c>
      <c r="D504" s="4">
        <v>0</v>
      </c>
      <c r="E504" s="14">
        <v>0</v>
      </c>
      <c r="F504" s="14" t="e">
        <f t="shared" si="49"/>
        <v>#DIV/0!</v>
      </c>
    </row>
    <row r="505" spans="1:6" ht="18" customHeight="1">
      <c r="A505" s="225" t="s">
        <v>1241</v>
      </c>
      <c r="B505" s="226"/>
      <c r="C505" s="4">
        <v>0</v>
      </c>
      <c r="D505" s="4">
        <v>0</v>
      </c>
      <c r="E505" s="14">
        <v>0</v>
      </c>
      <c r="F505" s="14" t="e">
        <f t="shared" si="49"/>
        <v>#DIV/0!</v>
      </c>
    </row>
    <row r="506" spans="1:6" ht="18" customHeight="1">
      <c r="A506" s="225" t="s">
        <v>1246</v>
      </c>
      <c r="B506" s="226"/>
      <c r="C506" s="4">
        <v>0</v>
      </c>
      <c r="D506" s="4">
        <v>0</v>
      </c>
      <c r="E506" s="14">
        <v>0</v>
      </c>
      <c r="F506" s="14" t="e">
        <f t="shared" si="49"/>
        <v>#DIV/0!</v>
      </c>
    </row>
    <row r="507" spans="1:6" ht="21" customHeight="1">
      <c r="A507" s="41">
        <v>32</v>
      </c>
      <c r="B507" s="3" t="s">
        <v>272</v>
      </c>
      <c r="C507" s="4">
        <f aca="true" t="shared" si="50" ref="C507:E508">C508</f>
        <v>250000</v>
      </c>
      <c r="D507" s="4">
        <f t="shared" si="50"/>
        <v>250000</v>
      </c>
      <c r="E507" s="14">
        <f t="shared" si="50"/>
        <v>15000</v>
      </c>
      <c r="F507" s="14">
        <f t="shared" si="49"/>
        <v>6</v>
      </c>
    </row>
    <row r="508" spans="1:6" ht="18" customHeight="1">
      <c r="A508" s="41">
        <v>323</v>
      </c>
      <c r="B508" s="3" t="s">
        <v>0</v>
      </c>
      <c r="C508" s="4">
        <v>250000</v>
      </c>
      <c r="D508" s="4">
        <v>250000</v>
      </c>
      <c r="E508" s="14">
        <f t="shared" si="50"/>
        <v>15000</v>
      </c>
      <c r="F508" s="14">
        <f t="shared" si="49"/>
        <v>6</v>
      </c>
    </row>
    <row r="509" spans="1:6" ht="15" customHeight="1">
      <c r="A509" s="41">
        <v>3237</v>
      </c>
      <c r="B509" s="3" t="s">
        <v>86</v>
      </c>
      <c r="C509" s="4">
        <v>0</v>
      </c>
      <c r="D509" s="4">
        <v>0</v>
      </c>
      <c r="E509" s="14">
        <v>15000</v>
      </c>
      <c r="F509" s="14" t="e">
        <f t="shared" si="49"/>
        <v>#DIV/0!</v>
      </c>
    </row>
    <row r="510" spans="1:6" ht="25.5" customHeight="1">
      <c r="A510" s="233" t="s">
        <v>935</v>
      </c>
      <c r="B510" s="228"/>
      <c r="C510" s="5">
        <f>C518</f>
        <v>300000</v>
      </c>
      <c r="D510" s="5">
        <f>D518</f>
        <v>300000</v>
      </c>
      <c r="E510" s="136">
        <f>E518</f>
        <v>52000</v>
      </c>
      <c r="F510" s="14">
        <f t="shared" si="49"/>
        <v>17.333333333333336</v>
      </c>
    </row>
    <row r="511" spans="1:6" ht="25.5" customHeight="1">
      <c r="A511" s="229" t="s">
        <v>1265</v>
      </c>
      <c r="B511" s="230"/>
      <c r="C511" s="64">
        <f>SUM(C512:C517)</f>
        <v>300000</v>
      </c>
      <c r="D511" s="64">
        <f>SUM(D512:D517)</f>
        <v>300000</v>
      </c>
      <c r="E511" s="134">
        <f>SUM(E512:E517)</f>
        <v>52000</v>
      </c>
      <c r="F511" s="14">
        <f t="shared" si="49"/>
        <v>17.333333333333336</v>
      </c>
    </row>
    <row r="512" spans="1:6" ht="18" customHeight="1">
      <c r="A512" s="225" t="s">
        <v>1036</v>
      </c>
      <c r="B512" s="226"/>
      <c r="C512" s="4">
        <v>300000</v>
      </c>
      <c r="D512" s="4">
        <v>300000</v>
      </c>
      <c r="E512" s="14">
        <v>52000</v>
      </c>
      <c r="F512" s="14">
        <f t="shared" si="49"/>
        <v>17.333333333333336</v>
      </c>
    </row>
    <row r="513" spans="1:6" ht="18" customHeight="1">
      <c r="A513" s="225" t="s">
        <v>1239</v>
      </c>
      <c r="B513" s="226"/>
      <c r="C513" s="4">
        <v>0</v>
      </c>
      <c r="D513" s="4">
        <v>0</v>
      </c>
      <c r="E513" s="14">
        <v>0</v>
      </c>
      <c r="F513" s="14" t="e">
        <f t="shared" si="49"/>
        <v>#DIV/0!</v>
      </c>
    </row>
    <row r="514" spans="1:6" ht="18" customHeight="1">
      <c r="A514" s="225" t="s">
        <v>1243</v>
      </c>
      <c r="B514" s="226"/>
      <c r="C514" s="4">
        <v>0</v>
      </c>
      <c r="D514" s="4">
        <v>0</v>
      </c>
      <c r="E514" s="14">
        <v>0</v>
      </c>
      <c r="F514" s="14" t="e">
        <f t="shared" si="49"/>
        <v>#DIV/0!</v>
      </c>
    </row>
    <row r="515" spans="1:6" ht="18" customHeight="1">
      <c r="A515" s="225" t="s">
        <v>1240</v>
      </c>
      <c r="B515" s="226"/>
      <c r="C515" s="4">
        <v>0</v>
      </c>
      <c r="D515" s="4">
        <v>0</v>
      </c>
      <c r="E515" s="14">
        <v>0</v>
      </c>
      <c r="F515" s="14" t="e">
        <f t="shared" si="49"/>
        <v>#DIV/0!</v>
      </c>
    </row>
    <row r="516" spans="1:6" ht="18" customHeight="1">
      <c r="A516" s="225" t="s">
        <v>1241</v>
      </c>
      <c r="B516" s="226"/>
      <c r="C516" s="4">
        <v>0</v>
      </c>
      <c r="D516" s="4">
        <v>0</v>
      </c>
      <c r="E516" s="14">
        <v>0</v>
      </c>
      <c r="F516" s="14" t="e">
        <f t="shared" si="49"/>
        <v>#DIV/0!</v>
      </c>
    </row>
    <row r="517" spans="1:6" ht="18" customHeight="1">
      <c r="A517" s="225" t="s">
        <v>1246</v>
      </c>
      <c r="B517" s="226"/>
      <c r="C517" s="4">
        <v>0</v>
      </c>
      <c r="D517" s="4">
        <v>0</v>
      </c>
      <c r="E517" s="14">
        <v>0</v>
      </c>
      <c r="F517" s="14" t="e">
        <f t="shared" si="49"/>
        <v>#DIV/0!</v>
      </c>
    </row>
    <row r="518" spans="1:6" ht="21" customHeight="1">
      <c r="A518" s="41">
        <v>42</v>
      </c>
      <c r="B518" s="3" t="s">
        <v>609</v>
      </c>
      <c r="C518" s="4">
        <f aca="true" t="shared" si="51" ref="C518:E519">C519</f>
        <v>300000</v>
      </c>
      <c r="D518" s="4">
        <f t="shared" si="51"/>
        <v>300000</v>
      </c>
      <c r="E518" s="14">
        <f t="shared" si="51"/>
        <v>52000</v>
      </c>
      <c r="F518" s="14">
        <f t="shared" si="49"/>
        <v>17.333333333333336</v>
      </c>
    </row>
    <row r="519" spans="1:6" ht="18" customHeight="1">
      <c r="A519" s="41">
        <v>426</v>
      </c>
      <c r="B519" s="3" t="s">
        <v>87</v>
      </c>
      <c r="C519" s="4">
        <v>300000</v>
      </c>
      <c r="D519" s="4">
        <v>300000</v>
      </c>
      <c r="E519" s="14">
        <f t="shared" si="51"/>
        <v>52000</v>
      </c>
      <c r="F519" s="14">
        <f t="shared" si="49"/>
        <v>17.333333333333336</v>
      </c>
    </row>
    <row r="520" spans="1:6" ht="15" customHeight="1">
      <c r="A520" s="41" t="s">
        <v>319</v>
      </c>
      <c r="B520" s="3" t="s">
        <v>610</v>
      </c>
      <c r="C520" s="4">
        <v>0</v>
      </c>
      <c r="D520" s="4">
        <v>0</v>
      </c>
      <c r="E520" s="14">
        <v>52000</v>
      </c>
      <c r="F520" s="14" t="e">
        <f t="shared" si="49"/>
        <v>#DIV/0!</v>
      </c>
    </row>
    <row r="521" spans="1:6" ht="25.5" customHeight="1">
      <c r="A521" s="227" t="s">
        <v>942</v>
      </c>
      <c r="B521" s="228"/>
      <c r="C521" s="5">
        <f>C529+C532</f>
        <v>50000</v>
      </c>
      <c r="D521" s="5">
        <f>D529+D532</f>
        <v>50000</v>
      </c>
      <c r="E521" s="5">
        <f>E529+E532</f>
        <v>0</v>
      </c>
      <c r="F521" s="14">
        <f aca="true" t="shared" si="52" ref="F521:F534">E521/D521*100</f>
        <v>0</v>
      </c>
    </row>
    <row r="522" spans="1:6" ht="25.5" customHeight="1">
      <c r="A522" s="229" t="s">
        <v>1074</v>
      </c>
      <c r="B522" s="230"/>
      <c r="C522" s="64">
        <f>SUM(C523:C528)</f>
        <v>50000</v>
      </c>
      <c r="D522" s="64">
        <f>SUM(D523:D528)</f>
        <v>50000</v>
      </c>
      <c r="E522" s="134">
        <f>SUM(E523:E528)</f>
        <v>0</v>
      </c>
      <c r="F522" s="14">
        <f t="shared" si="52"/>
        <v>0</v>
      </c>
    </row>
    <row r="523" spans="1:6" ht="18" customHeight="1">
      <c r="A523" s="225" t="s">
        <v>1036</v>
      </c>
      <c r="B523" s="226"/>
      <c r="C523" s="4">
        <v>50000</v>
      </c>
      <c r="D523" s="4">
        <v>50000</v>
      </c>
      <c r="E523" s="14">
        <v>0</v>
      </c>
      <c r="F523" s="14">
        <f t="shared" si="52"/>
        <v>0</v>
      </c>
    </row>
    <row r="524" spans="1:6" ht="18" customHeight="1">
      <c r="A524" s="225" t="s">
        <v>1239</v>
      </c>
      <c r="B524" s="226"/>
      <c r="C524" s="4">
        <v>0</v>
      </c>
      <c r="D524" s="4">
        <v>0</v>
      </c>
      <c r="E524" s="14">
        <v>0</v>
      </c>
      <c r="F524" s="14" t="e">
        <f t="shared" si="52"/>
        <v>#DIV/0!</v>
      </c>
    </row>
    <row r="525" spans="1:6" ht="18" customHeight="1">
      <c r="A525" s="225" t="s">
        <v>1243</v>
      </c>
      <c r="B525" s="226"/>
      <c r="C525" s="4">
        <v>0</v>
      </c>
      <c r="D525" s="4">
        <v>0</v>
      </c>
      <c r="E525" s="14">
        <v>0</v>
      </c>
      <c r="F525" s="14" t="e">
        <f t="shared" si="52"/>
        <v>#DIV/0!</v>
      </c>
    </row>
    <row r="526" spans="1:6" ht="18" customHeight="1">
      <c r="A526" s="225" t="s">
        <v>1240</v>
      </c>
      <c r="B526" s="226"/>
      <c r="C526" s="4">
        <v>0</v>
      </c>
      <c r="D526" s="4">
        <v>0</v>
      </c>
      <c r="E526" s="14">
        <v>0</v>
      </c>
      <c r="F526" s="14" t="e">
        <f t="shared" si="52"/>
        <v>#DIV/0!</v>
      </c>
    </row>
    <row r="527" spans="1:6" ht="18" customHeight="1">
      <c r="A527" s="225" t="s">
        <v>1241</v>
      </c>
      <c r="B527" s="226"/>
      <c r="C527" s="4">
        <v>0</v>
      </c>
      <c r="D527" s="4">
        <v>0</v>
      </c>
      <c r="E527" s="14">
        <v>0</v>
      </c>
      <c r="F527" s="14" t="e">
        <f t="shared" si="52"/>
        <v>#DIV/0!</v>
      </c>
    </row>
    <row r="528" spans="1:6" ht="18" customHeight="1">
      <c r="A528" s="225" t="s">
        <v>1246</v>
      </c>
      <c r="B528" s="226"/>
      <c r="C528" s="4">
        <v>0</v>
      </c>
      <c r="D528" s="4">
        <v>0</v>
      </c>
      <c r="E528" s="14">
        <v>0</v>
      </c>
      <c r="F528" s="14" t="e">
        <f t="shared" si="52"/>
        <v>#DIV/0!</v>
      </c>
    </row>
    <row r="529" spans="1:6" ht="21" customHeight="1">
      <c r="A529" s="41">
        <v>41</v>
      </c>
      <c r="B529" s="3" t="s">
        <v>81</v>
      </c>
      <c r="C529" s="4">
        <f aca="true" t="shared" si="53" ref="C529:E530">C530</f>
        <v>50000</v>
      </c>
      <c r="D529" s="4">
        <f t="shared" si="53"/>
        <v>50000</v>
      </c>
      <c r="E529" s="14">
        <f t="shared" si="53"/>
        <v>0</v>
      </c>
      <c r="F529" s="14">
        <f t="shared" si="52"/>
        <v>0</v>
      </c>
    </row>
    <row r="530" spans="1:6" ht="18" customHeight="1">
      <c r="A530" s="41">
        <v>411</v>
      </c>
      <c r="B530" s="3" t="s">
        <v>82</v>
      </c>
      <c r="C530" s="4">
        <v>50000</v>
      </c>
      <c r="D530" s="4">
        <v>50000</v>
      </c>
      <c r="E530" s="14">
        <f t="shared" si="53"/>
        <v>0</v>
      </c>
      <c r="F530" s="14">
        <f t="shared" si="52"/>
        <v>0</v>
      </c>
    </row>
    <row r="531" spans="1:6" ht="15" customHeight="1">
      <c r="A531" s="41">
        <v>4111</v>
      </c>
      <c r="B531" s="3" t="s">
        <v>943</v>
      </c>
      <c r="C531" s="75">
        <v>0</v>
      </c>
      <c r="D531" s="75">
        <v>0</v>
      </c>
      <c r="E531" s="137">
        <v>0</v>
      </c>
      <c r="F531" s="14" t="e">
        <f t="shared" si="52"/>
        <v>#DIV/0!</v>
      </c>
    </row>
    <row r="532" spans="1:6" ht="21" customHeight="1">
      <c r="A532" s="41">
        <v>42</v>
      </c>
      <c r="B532" s="3" t="s">
        <v>612</v>
      </c>
      <c r="C532" s="4">
        <f aca="true" t="shared" si="54" ref="C532:E533">C533</f>
        <v>0</v>
      </c>
      <c r="D532" s="4">
        <f t="shared" si="54"/>
        <v>0</v>
      </c>
      <c r="E532" s="14">
        <f t="shared" si="54"/>
        <v>0</v>
      </c>
      <c r="F532" s="14" t="e">
        <f t="shared" si="52"/>
        <v>#DIV/0!</v>
      </c>
    </row>
    <row r="533" spans="1:6" ht="18" customHeight="1">
      <c r="A533" s="41" t="s">
        <v>169</v>
      </c>
      <c r="B533" s="3" t="s">
        <v>84</v>
      </c>
      <c r="C533" s="4">
        <v>0</v>
      </c>
      <c r="D533" s="4">
        <v>0</v>
      </c>
      <c r="E533" s="14">
        <f t="shared" si="54"/>
        <v>0</v>
      </c>
      <c r="F533" s="14" t="e">
        <f t="shared" si="52"/>
        <v>#DIV/0!</v>
      </c>
    </row>
    <row r="534" spans="1:6" ht="15" customHeight="1">
      <c r="A534" s="41" t="s">
        <v>298</v>
      </c>
      <c r="B534" s="3" t="s">
        <v>944</v>
      </c>
      <c r="C534" s="4">
        <v>0</v>
      </c>
      <c r="D534" s="4">
        <v>0</v>
      </c>
      <c r="E534" s="14">
        <v>0</v>
      </c>
      <c r="F534" s="14" t="e">
        <f t="shared" si="52"/>
        <v>#DIV/0!</v>
      </c>
    </row>
    <row r="535" spans="1:6" ht="25.5" customHeight="1">
      <c r="A535" s="227" t="s">
        <v>1075</v>
      </c>
      <c r="B535" s="228"/>
      <c r="C535" s="5">
        <f>C543</f>
        <v>0</v>
      </c>
      <c r="D535" s="5">
        <f>D543</f>
        <v>0</v>
      </c>
      <c r="E535" s="136">
        <f>E543</f>
        <v>0</v>
      </c>
      <c r="F535" s="14" t="e">
        <f>E535/D535*100</f>
        <v>#DIV/0!</v>
      </c>
    </row>
    <row r="536" spans="1:6" ht="25.5" customHeight="1">
      <c r="A536" s="229" t="s">
        <v>1076</v>
      </c>
      <c r="B536" s="230"/>
      <c r="C536" s="64">
        <f>SUM(C537:C542)</f>
        <v>0</v>
      </c>
      <c r="D536" s="64">
        <f>SUM(D537:D542)</f>
        <v>0</v>
      </c>
      <c r="E536" s="134">
        <f>SUM(E537:E542)</f>
        <v>0</v>
      </c>
      <c r="F536" s="14" t="e">
        <f aca="true" t="shared" si="55" ref="F536:F542">E536/D536*100</f>
        <v>#DIV/0!</v>
      </c>
    </row>
    <row r="537" spans="1:6" ht="18" customHeight="1">
      <c r="A537" s="225" t="s">
        <v>1036</v>
      </c>
      <c r="B537" s="226"/>
      <c r="C537" s="4">
        <v>0</v>
      </c>
      <c r="D537" s="4">
        <v>0</v>
      </c>
      <c r="E537" s="14">
        <v>0</v>
      </c>
      <c r="F537" s="14" t="e">
        <f t="shared" si="55"/>
        <v>#DIV/0!</v>
      </c>
    </row>
    <row r="538" spans="1:6" ht="18" customHeight="1">
      <c r="A538" s="225" t="s">
        <v>1239</v>
      </c>
      <c r="B538" s="226"/>
      <c r="C538" s="4">
        <v>0</v>
      </c>
      <c r="D538" s="4">
        <v>0</v>
      </c>
      <c r="E538" s="14">
        <v>0</v>
      </c>
      <c r="F538" s="14" t="e">
        <f t="shared" si="55"/>
        <v>#DIV/0!</v>
      </c>
    </row>
    <row r="539" spans="1:6" ht="18" customHeight="1">
      <c r="A539" s="225" t="s">
        <v>1243</v>
      </c>
      <c r="B539" s="226"/>
      <c r="C539" s="4">
        <v>0</v>
      </c>
      <c r="D539" s="4">
        <v>0</v>
      </c>
      <c r="E539" s="14">
        <v>0</v>
      </c>
      <c r="F539" s="14" t="e">
        <f t="shared" si="55"/>
        <v>#DIV/0!</v>
      </c>
    </row>
    <row r="540" spans="1:6" ht="18" customHeight="1">
      <c r="A540" s="225" t="s">
        <v>1240</v>
      </c>
      <c r="B540" s="226"/>
      <c r="C540" s="4">
        <v>0</v>
      </c>
      <c r="D540" s="4">
        <v>0</v>
      </c>
      <c r="E540" s="14">
        <v>0</v>
      </c>
      <c r="F540" s="14" t="e">
        <f t="shared" si="55"/>
        <v>#DIV/0!</v>
      </c>
    </row>
    <row r="541" spans="1:6" ht="18" customHeight="1">
      <c r="A541" s="225" t="s">
        <v>1241</v>
      </c>
      <c r="B541" s="226"/>
      <c r="C541" s="4">
        <v>0</v>
      </c>
      <c r="D541" s="4">
        <v>0</v>
      </c>
      <c r="E541" s="14">
        <v>0</v>
      </c>
      <c r="F541" s="14" t="e">
        <f t="shared" si="55"/>
        <v>#DIV/0!</v>
      </c>
    </row>
    <row r="542" spans="1:6" ht="18" customHeight="1">
      <c r="A542" s="225" t="s">
        <v>1246</v>
      </c>
      <c r="B542" s="226"/>
      <c r="C542" s="4">
        <v>0</v>
      </c>
      <c r="D542" s="4">
        <v>0</v>
      </c>
      <c r="E542" s="14">
        <v>0</v>
      </c>
      <c r="F542" s="14" t="e">
        <f t="shared" si="55"/>
        <v>#DIV/0!</v>
      </c>
    </row>
    <row r="543" spans="1:6" ht="21" customHeight="1">
      <c r="A543" s="41">
        <v>41</v>
      </c>
      <c r="B543" s="3" t="s">
        <v>81</v>
      </c>
      <c r="C543" s="4">
        <f aca="true" t="shared" si="56" ref="C543:E544">C544</f>
        <v>0</v>
      </c>
      <c r="D543" s="4">
        <f t="shared" si="56"/>
        <v>0</v>
      </c>
      <c r="E543" s="14">
        <f t="shared" si="56"/>
        <v>0</v>
      </c>
      <c r="F543" s="14" t="e">
        <f>E543/D543*100</f>
        <v>#DIV/0!</v>
      </c>
    </row>
    <row r="544" spans="1:6" ht="18" customHeight="1">
      <c r="A544" s="41">
        <v>411</v>
      </c>
      <c r="B544" s="3" t="s">
        <v>82</v>
      </c>
      <c r="C544" s="4">
        <v>0</v>
      </c>
      <c r="D544" s="4">
        <v>0</v>
      </c>
      <c r="E544" s="14">
        <f t="shared" si="56"/>
        <v>0</v>
      </c>
      <c r="F544" s="14" t="e">
        <f>E544/D544*100</f>
        <v>#DIV/0!</v>
      </c>
    </row>
    <row r="545" spans="1:6" ht="15" customHeight="1">
      <c r="A545" s="41">
        <v>4111</v>
      </c>
      <c r="B545" s="3" t="s">
        <v>694</v>
      </c>
      <c r="C545" s="4">
        <v>0</v>
      </c>
      <c r="D545" s="4">
        <v>0</v>
      </c>
      <c r="E545" s="14">
        <v>0</v>
      </c>
      <c r="F545" s="14" t="e">
        <f>E545/D545*100</f>
        <v>#DIV/0!</v>
      </c>
    </row>
    <row r="546" spans="1:6" ht="25.5" customHeight="1">
      <c r="A546" s="233" t="s">
        <v>1077</v>
      </c>
      <c r="B546" s="228"/>
      <c r="C546" s="5">
        <f>C554</f>
        <v>250000</v>
      </c>
      <c r="D546" s="5">
        <f>D554</f>
        <v>250000</v>
      </c>
      <c r="E546" s="136">
        <f>E554</f>
        <v>0</v>
      </c>
      <c r="F546" s="14">
        <f>E546/D546*100</f>
        <v>0</v>
      </c>
    </row>
    <row r="547" spans="1:6" ht="25.5" customHeight="1">
      <c r="A547" s="229" t="s">
        <v>1078</v>
      </c>
      <c r="B547" s="230"/>
      <c r="C547" s="64">
        <f>SUM(C548:C553)</f>
        <v>250000</v>
      </c>
      <c r="D547" s="64">
        <f>SUM(D548:D553)</f>
        <v>250000</v>
      </c>
      <c r="E547" s="134">
        <f>SUM(E548:E553)</f>
        <v>0</v>
      </c>
      <c r="F547" s="14">
        <f aca="true" t="shared" si="57" ref="F547:F553">E547/D547*100</f>
        <v>0</v>
      </c>
    </row>
    <row r="548" spans="1:6" ht="18" customHeight="1">
      <c r="A548" s="225" t="s">
        <v>1036</v>
      </c>
      <c r="B548" s="226"/>
      <c r="C548" s="4">
        <v>250000</v>
      </c>
      <c r="D548" s="4">
        <v>250000</v>
      </c>
      <c r="E548" s="14">
        <v>0</v>
      </c>
      <c r="F548" s="14">
        <f t="shared" si="57"/>
        <v>0</v>
      </c>
    </row>
    <row r="549" spans="1:6" ht="18" customHeight="1">
      <c r="A549" s="225" t="s">
        <v>1239</v>
      </c>
      <c r="B549" s="226"/>
      <c r="C549" s="4">
        <v>0</v>
      </c>
      <c r="D549" s="4">
        <v>0</v>
      </c>
      <c r="E549" s="14">
        <v>0</v>
      </c>
      <c r="F549" s="14" t="e">
        <f t="shared" si="57"/>
        <v>#DIV/0!</v>
      </c>
    </row>
    <row r="550" spans="1:6" ht="18" customHeight="1">
      <c r="A550" s="225" t="s">
        <v>1243</v>
      </c>
      <c r="B550" s="226"/>
      <c r="C550" s="4">
        <v>0</v>
      </c>
      <c r="D550" s="4">
        <v>0</v>
      </c>
      <c r="E550" s="14">
        <v>0</v>
      </c>
      <c r="F550" s="14" t="e">
        <f t="shared" si="57"/>
        <v>#DIV/0!</v>
      </c>
    </row>
    <row r="551" spans="1:6" ht="18" customHeight="1">
      <c r="A551" s="225" t="s">
        <v>1240</v>
      </c>
      <c r="B551" s="226"/>
      <c r="C551" s="4">
        <v>0</v>
      </c>
      <c r="D551" s="4">
        <v>0</v>
      </c>
      <c r="E551" s="14">
        <v>0</v>
      </c>
      <c r="F551" s="14" t="e">
        <f t="shared" si="57"/>
        <v>#DIV/0!</v>
      </c>
    </row>
    <row r="552" spans="1:6" ht="18" customHeight="1">
      <c r="A552" s="225" t="s">
        <v>1241</v>
      </c>
      <c r="B552" s="226"/>
      <c r="C552" s="4">
        <v>0</v>
      </c>
      <c r="D552" s="4">
        <v>0</v>
      </c>
      <c r="E552" s="14">
        <v>0</v>
      </c>
      <c r="F552" s="14" t="e">
        <f t="shared" si="57"/>
        <v>#DIV/0!</v>
      </c>
    </row>
    <row r="553" spans="1:6" ht="18" customHeight="1">
      <c r="A553" s="225" t="s">
        <v>1246</v>
      </c>
      <c r="B553" s="226"/>
      <c r="C553" s="4">
        <v>0</v>
      </c>
      <c r="D553" s="4">
        <v>0</v>
      </c>
      <c r="E553" s="14">
        <v>0</v>
      </c>
      <c r="F553" s="14" t="e">
        <f t="shared" si="57"/>
        <v>#DIV/0!</v>
      </c>
    </row>
    <row r="554" spans="1:6" ht="21" customHeight="1">
      <c r="A554" s="41">
        <v>32</v>
      </c>
      <c r="B554" s="3" t="s">
        <v>272</v>
      </c>
      <c r="C554" s="4">
        <f>C555</f>
        <v>250000</v>
      </c>
      <c r="D554" s="4">
        <f>D555</f>
        <v>250000</v>
      </c>
      <c r="E554" s="14">
        <f>E555</f>
        <v>0</v>
      </c>
      <c r="F554" s="14">
        <f>E554/D554*100</f>
        <v>0</v>
      </c>
    </row>
    <row r="555" spans="1:6" ht="18" customHeight="1">
      <c r="A555" s="41">
        <v>323</v>
      </c>
      <c r="B555" s="3" t="s">
        <v>0</v>
      </c>
      <c r="C555" s="4">
        <v>250000</v>
      </c>
      <c r="D555" s="4">
        <v>250000</v>
      </c>
      <c r="E555" s="14">
        <f>E556+E557</f>
        <v>0</v>
      </c>
      <c r="F555" s="14">
        <f>E555/D555*100</f>
        <v>0</v>
      </c>
    </row>
    <row r="556" spans="1:6" ht="15" customHeight="1">
      <c r="A556" s="41" t="s">
        <v>135</v>
      </c>
      <c r="B556" s="3" t="s">
        <v>611</v>
      </c>
      <c r="C556" s="4">
        <v>0</v>
      </c>
      <c r="D556" s="4">
        <v>0</v>
      </c>
      <c r="E556" s="14">
        <v>0</v>
      </c>
      <c r="F556" s="14" t="e">
        <f>E556/D556*100</f>
        <v>#DIV/0!</v>
      </c>
    </row>
    <row r="557" spans="1:6" ht="15" customHeight="1">
      <c r="A557" s="41" t="s">
        <v>35</v>
      </c>
      <c r="B557" s="3" t="s">
        <v>771</v>
      </c>
      <c r="C557" s="4">
        <v>0</v>
      </c>
      <c r="D557" s="4">
        <v>0</v>
      </c>
      <c r="E557" s="14">
        <v>0</v>
      </c>
      <c r="F557" s="14" t="e">
        <f>E557/D557*100</f>
        <v>#DIV/0!</v>
      </c>
    </row>
    <row r="558" spans="1:6" ht="25.5" customHeight="1">
      <c r="A558" s="227" t="s">
        <v>1079</v>
      </c>
      <c r="B558" s="228"/>
      <c r="C558" s="5">
        <f>C566</f>
        <v>0</v>
      </c>
      <c r="D558" s="5">
        <f>D566</f>
        <v>0</v>
      </c>
      <c r="E558" s="5">
        <f>E566</f>
        <v>0</v>
      </c>
      <c r="F558" s="14" t="e">
        <f aca="true" t="shared" si="58" ref="F558:F568">E558/D558*100</f>
        <v>#DIV/0!</v>
      </c>
    </row>
    <row r="559" spans="1:6" ht="25.5" customHeight="1">
      <c r="A559" s="229" t="s">
        <v>1080</v>
      </c>
      <c r="B559" s="230"/>
      <c r="C559" s="64">
        <f>SUM(C560:C565)</f>
        <v>0</v>
      </c>
      <c r="D559" s="64">
        <f>SUM(D560:D565)</f>
        <v>0</v>
      </c>
      <c r="E559" s="134">
        <f>SUM(E560:E565)</f>
        <v>0</v>
      </c>
      <c r="F559" s="14" t="e">
        <f t="shared" si="58"/>
        <v>#DIV/0!</v>
      </c>
    </row>
    <row r="560" spans="1:6" ht="18" customHeight="1">
      <c r="A560" s="225" t="s">
        <v>1036</v>
      </c>
      <c r="B560" s="226"/>
      <c r="C560" s="4">
        <v>0</v>
      </c>
      <c r="D560" s="4">
        <v>0</v>
      </c>
      <c r="E560" s="14">
        <v>0</v>
      </c>
      <c r="F560" s="14" t="e">
        <f t="shared" si="58"/>
        <v>#DIV/0!</v>
      </c>
    </row>
    <row r="561" spans="1:6" ht="18" customHeight="1">
      <c r="A561" s="225" t="s">
        <v>1239</v>
      </c>
      <c r="B561" s="226"/>
      <c r="C561" s="4">
        <v>0</v>
      </c>
      <c r="D561" s="4">
        <v>0</v>
      </c>
      <c r="E561" s="14">
        <v>0</v>
      </c>
      <c r="F561" s="14" t="e">
        <f t="shared" si="58"/>
        <v>#DIV/0!</v>
      </c>
    </row>
    <row r="562" spans="1:6" ht="18" customHeight="1">
      <c r="A562" s="225" t="s">
        <v>1243</v>
      </c>
      <c r="B562" s="226"/>
      <c r="C562" s="4">
        <v>0</v>
      </c>
      <c r="D562" s="4">
        <v>0</v>
      </c>
      <c r="E562" s="14">
        <v>0</v>
      </c>
      <c r="F562" s="14" t="e">
        <f t="shared" si="58"/>
        <v>#DIV/0!</v>
      </c>
    </row>
    <row r="563" spans="1:6" ht="18" customHeight="1">
      <c r="A563" s="225" t="s">
        <v>1240</v>
      </c>
      <c r="B563" s="226"/>
      <c r="C563" s="4">
        <v>0</v>
      </c>
      <c r="D563" s="4">
        <v>0</v>
      </c>
      <c r="E563" s="14">
        <v>0</v>
      </c>
      <c r="F563" s="14" t="e">
        <f t="shared" si="58"/>
        <v>#DIV/0!</v>
      </c>
    </row>
    <row r="564" spans="1:6" ht="18" customHeight="1">
      <c r="A564" s="225" t="s">
        <v>1241</v>
      </c>
      <c r="B564" s="226"/>
      <c r="C564" s="4">
        <v>0</v>
      </c>
      <c r="D564" s="4">
        <v>0</v>
      </c>
      <c r="E564" s="14">
        <v>0</v>
      </c>
      <c r="F564" s="14" t="e">
        <f t="shared" si="58"/>
        <v>#DIV/0!</v>
      </c>
    </row>
    <row r="565" spans="1:6" ht="18" customHeight="1">
      <c r="A565" s="225" t="s">
        <v>1246</v>
      </c>
      <c r="B565" s="226"/>
      <c r="C565" s="4">
        <v>0</v>
      </c>
      <c r="D565" s="4">
        <v>0</v>
      </c>
      <c r="E565" s="14">
        <v>0</v>
      </c>
      <c r="F565" s="14" t="e">
        <f t="shared" si="58"/>
        <v>#DIV/0!</v>
      </c>
    </row>
    <row r="566" spans="1:6" ht="21" customHeight="1">
      <c r="A566" s="41">
        <v>42</v>
      </c>
      <c r="B566" s="3" t="s">
        <v>612</v>
      </c>
      <c r="C566" s="4">
        <f aca="true" t="shared" si="59" ref="C566:E567">C567</f>
        <v>0</v>
      </c>
      <c r="D566" s="4">
        <f t="shared" si="59"/>
        <v>0</v>
      </c>
      <c r="E566" s="14">
        <f t="shared" si="59"/>
        <v>0</v>
      </c>
      <c r="F566" s="14" t="e">
        <f t="shared" si="58"/>
        <v>#DIV/0!</v>
      </c>
    </row>
    <row r="567" spans="1:6" ht="18" customHeight="1">
      <c r="A567" s="41" t="s">
        <v>169</v>
      </c>
      <c r="B567" s="3" t="s">
        <v>84</v>
      </c>
      <c r="C567" s="4">
        <v>0</v>
      </c>
      <c r="D567" s="4">
        <v>0</v>
      </c>
      <c r="E567" s="14">
        <f t="shared" si="59"/>
        <v>0</v>
      </c>
      <c r="F567" s="14" t="e">
        <f t="shared" si="58"/>
        <v>#DIV/0!</v>
      </c>
    </row>
    <row r="568" spans="1:6" ht="15" customHeight="1">
      <c r="A568" s="41" t="s">
        <v>298</v>
      </c>
      <c r="B568" s="3" t="s">
        <v>944</v>
      </c>
      <c r="C568" s="4">
        <v>0</v>
      </c>
      <c r="D568" s="4">
        <v>0</v>
      </c>
      <c r="E568" s="14">
        <v>0</v>
      </c>
      <c r="F568" s="14" t="e">
        <f t="shared" si="58"/>
        <v>#DIV/0!</v>
      </c>
    </row>
    <row r="569" spans="1:6" ht="30" customHeight="1">
      <c r="A569" s="238" t="s">
        <v>945</v>
      </c>
      <c r="B569" s="239"/>
      <c r="C569" s="63">
        <f>C570</f>
        <v>0</v>
      </c>
      <c r="D569" s="63">
        <f>D570</f>
        <v>0</v>
      </c>
      <c r="E569" s="133">
        <f>E570</f>
        <v>0</v>
      </c>
      <c r="F569" s="14" t="e">
        <f>E569/D569*100</f>
        <v>#DIV/0!</v>
      </c>
    </row>
    <row r="570" spans="1:6" ht="25.5" customHeight="1">
      <c r="A570" s="227" t="s">
        <v>946</v>
      </c>
      <c r="B570" s="228"/>
      <c r="C570" s="5">
        <f>C578</f>
        <v>0</v>
      </c>
      <c r="D570" s="5">
        <f>D578</f>
        <v>0</v>
      </c>
      <c r="E570" s="136">
        <f>E578</f>
        <v>0</v>
      </c>
      <c r="F570" s="14" t="e">
        <f aca="true" t="shared" si="60" ref="F570:F747">E570/D570*100</f>
        <v>#DIV/0!</v>
      </c>
    </row>
    <row r="571" spans="1:6" ht="25.5" customHeight="1">
      <c r="A571" s="229" t="s">
        <v>1081</v>
      </c>
      <c r="B571" s="230"/>
      <c r="C571" s="64">
        <f>SUM(C572:C577)</f>
        <v>0</v>
      </c>
      <c r="D571" s="64">
        <f>SUM(D572:D577)</f>
        <v>0</v>
      </c>
      <c r="E571" s="134">
        <f>SUM(E572:E577)</f>
        <v>0</v>
      </c>
      <c r="F571" s="14" t="e">
        <f t="shared" si="60"/>
        <v>#DIV/0!</v>
      </c>
    </row>
    <row r="572" spans="1:6" ht="18" customHeight="1">
      <c r="A572" s="225" t="s">
        <v>1036</v>
      </c>
      <c r="B572" s="226"/>
      <c r="C572" s="4">
        <v>0</v>
      </c>
      <c r="D572" s="4">
        <v>0</v>
      </c>
      <c r="E572" s="14">
        <v>0</v>
      </c>
      <c r="F572" s="14" t="e">
        <f t="shared" si="60"/>
        <v>#DIV/0!</v>
      </c>
    </row>
    <row r="573" spans="1:6" ht="18" customHeight="1">
      <c r="A573" s="225" t="s">
        <v>1239</v>
      </c>
      <c r="B573" s="226"/>
      <c r="C573" s="4">
        <v>0</v>
      </c>
      <c r="D573" s="4">
        <v>0</v>
      </c>
      <c r="E573" s="14">
        <v>0</v>
      </c>
      <c r="F573" s="14" t="e">
        <f t="shared" si="60"/>
        <v>#DIV/0!</v>
      </c>
    </row>
    <row r="574" spans="1:6" ht="18" customHeight="1">
      <c r="A574" s="225" t="s">
        <v>1243</v>
      </c>
      <c r="B574" s="226"/>
      <c r="C574" s="4">
        <v>0</v>
      </c>
      <c r="D574" s="4">
        <v>0</v>
      </c>
      <c r="E574" s="14">
        <v>0</v>
      </c>
      <c r="F574" s="14" t="e">
        <f t="shared" si="60"/>
        <v>#DIV/0!</v>
      </c>
    </row>
    <row r="575" spans="1:6" ht="18" customHeight="1">
      <c r="A575" s="225" t="s">
        <v>1240</v>
      </c>
      <c r="B575" s="226"/>
      <c r="C575" s="4">
        <v>0</v>
      </c>
      <c r="D575" s="4">
        <v>0</v>
      </c>
      <c r="E575" s="14">
        <v>0</v>
      </c>
      <c r="F575" s="14" t="e">
        <f t="shared" si="60"/>
        <v>#DIV/0!</v>
      </c>
    </row>
    <row r="576" spans="1:6" ht="18" customHeight="1">
      <c r="A576" s="225" t="s">
        <v>1241</v>
      </c>
      <c r="B576" s="226"/>
      <c r="C576" s="4">
        <v>0</v>
      </c>
      <c r="D576" s="4">
        <v>0</v>
      </c>
      <c r="E576" s="14">
        <v>0</v>
      </c>
      <c r="F576" s="14" t="e">
        <f t="shared" si="60"/>
        <v>#DIV/0!</v>
      </c>
    </row>
    <row r="577" spans="1:6" ht="18" customHeight="1">
      <c r="A577" s="225" t="s">
        <v>1246</v>
      </c>
      <c r="B577" s="226"/>
      <c r="C577" s="4">
        <v>0</v>
      </c>
      <c r="D577" s="4">
        <v>0</v>
      </c>
      <c r="E577" s="14">
        <v>0</v>
      </c>
      <c r="F577" s="14" t="e">
        <f t="shared" si="60"/>
        <v>#DIV/0!</v>
      </c>
    </row>
    <row r="578" spans="1:6" ht="21" customHeight="1">
      <c r="A578" s="41">
        <v>38</v>
      </c>
      <c r="B578" s="3" t="s">
        <v>558</v>
      </c>
      <c r="C578" s="4">
        <f>C579</f>
        <v>0</v>
      </c>
      <c r="D578" s="4">
        <f>D579</f>
        <v>0</v>
      </c>
      <c r="E578" s="14">
        <f>E579</f>
        <v>0</v>
      </c>
      <c r="F578" s="14" t="e">
        <f t="shared" si="60"/>
        <v>#DIV/0!</v>
      </c>
    </row>
    <row r="579" spans="1:6" ht="18" customHeight="1">
      <c r="A579" s="41">
        <v>386</v>
      </c>
      <c r="B579" s="3" t="s">
        <v>85</v>
      </c>
      <c r="C579" s="4">
        <v>0</v>
      </c>
      <c r="D579" s="4">
        <v>0</v>
      </c>
      <c r="E579" s="14">
        <f>E580</f>
        <v>0</v>
      </c>
      <c r="F579" s="14" t="e">
        <f t="shared" si="60"/>
        <v>#DIV/0!</v>
      </c>
    </row>
    <row r="580" spans="1:6" ht="15" customHeight="1">
      <c r="A580" s="41">
        <v>3861</v>
      </c>
      <c r="B580" s="3" t="s">
        <v>88</v>
      </c>
      <c r="C580" s="4">
        <v>0</v>
      </c>
      <c r="D580" s="4">
        <v>0</v>
      </c>
      <c r="E580" s="14">
        <v>0</v>
      </c>
      <c r="F580" s="14" t="e">
        <f t="shared" si="60"/>
        <v>#DIV/0!</v>
      </c>
    </row>
    <row r="581" spans="1:6" ht="30" customHeight="1">
      <c r="A581" s="238" t="s">
        <v>947</v>
      </c>
      <c r="B581" s="239"/>
      <c r="C581" s="63">
        <f>C582+C596+C607</f>
        <v>2100000</v>
      </c>
      <c r="D581" s="63">
        <f>D582+D596+D607</f>
        <v>2100000</v>
      </c>
      <c r="E581" s="133">
        <f>E582+E596+E607</f>
        <v>1613571.51</v>
      </c>
      <c r="F581" s="14">
        <f t="shared" si="60"/>
        <v>76.83673857142857</v>
      </c>
    </row>
    <row r="582" spans="1:6" ht="25.5" customHeight="1">
      <c r="A582" s="233" t="s">
        <v>948</v>
      </c>
      <c r="B582" s="228"/>
      <c r="C582" s="5">
        <f>C590</f>
        <v>850000</v>
      </c>
      <c r="D582" s="5">
        <f>D590</f>
        <v>850000</v>
      </c>
      <c r="E582" s="136">
        <f>E590</f>
        <v>409183.1</v>
      </c>
      <c r="F582" s="14">
        <f t="shared" si="60"/>
        <v>48.139188235294114</v>
      </c>
    </row>
    <row r="583" spans="1:6" ht="25.5" customHeight="1">
      <c r="A583" s="229" t="s">
        <v>1082</v>
      </c>
      <c r="B583" s="230"/>
      <c r="C583" s="64">
        <f>SUM(C584:C589)</f>
        <v>850000</v>
      </c>
      <c r="D583" s="64">
        <f>SUM(D584:D589)</f>
        <v>850000</v>
      </c>
      <c r="E583" s="134">
        <f>SUM(E584:E589)</f>
        <v>409183.1</v>
      </c>
      <c r="F583" s="14">
        <f t="shared" si="60"/>
        <v>48.139188235294114</v>
      </c>
    </row>
    <row r="584" spans="1:6" ht="18" customHeight="1">
      <c r="A584" s="225" t="s">
        <v>1036</v>
      </c>
      <c r="B584" s="226"/>
      <c r="C584" s="4">
        <v>150000</v>
      </c>
      <c r="D584" s="4">
        <v>150000</v>
      </c>
      <c r="E584" s="14">
        <v>0</v>
      </c>
      <c r="F584" s="14">
        <f t="shared" si="60"/>
        <v>0</v>
      </c>
    </row>
    <row r="585" spans="1:6" ht="18" customHeight="1">
      <c r="A585" s="225" t="s">
        <v>1239</v>
      </c>
      <c r="B585" s="226"/>
      <c r="C585" s="4">
        <v>0</v>
      </c>
      <c r="D585" s="4">
        <v>0</v>
      </c>
      <c r="E585" s="14">
        <v>0</v>
      </c>
      <c r="F585" s="14" t="e">
        <f t="shared" si="60"/>
        <v>#DIV/0!</v>
      </c>
    </row>
    <row r="586" spans="1:6" ht="18" customHeight="1">
      <c r="A586" s="225" t="s">
        <v>1243</v>
      </c>
      <c r="B586" s="226"/>
      <c r="C586" s="4">
        <v>700000</v>
      </c>
      <c r="D586" s="4">
        <v>700000</v>
      </c>
      <c r="E586" s="14">
        <v>409183.1</v>
      </c>
      <c r="F586" s="14">
        <f t="shared" si="60"/>
        <v>58.454728571428575</v>
      </c>
    </row>
    <row r="587" spans="1:6" ht="18" customHeight="1">
      <c r="A587" s="225" t="s">
        <v>1240</v>
      </c>
      <c r="B587" s="226"/>
      <c r="C587" s="4">
        <v>0</v>
      </c>
      <c r="D587" s="4">
        <v>0</v>
      </c>
      <c r="E587" s="14">
        <v>0</v>
      </c>
      <c r="F587" s="14" t="e">
        <f t="shared" si="60"/>
        <v>#DIV/0!</v>
      </c>
    </row>
    <row r="588" spans="1:6" ht="18" customHeight="1">
      <c r="A588" s="225" t="s">
        <v>1241</v>
      </c>
      <c r="B588" s="226"/>
      <c r="C588" s="4">
        <v>0</v>
      </c>
      <c r="D588" s="4">
        <v>0</v>
      </c>
      <c r="E588" s="14">
        <v>0</v>
      </c>
      <c r="F588" s="14" t="e">
        <f t="shared" si="60"/>
        <v>#DIV/0!</v>
      </c>
    </row>
    <row r="589" spans="1:6" ht="18" customHeight="1">
      <c r="A589" s="225" t="s">
        <v>1246</v>
      </c>
      <c r="B589" s="226"/>
      <c r="C589" s="4">
        <v>0</v>
      </c>
      <c r="D589" s="4">
        <v>0</v>
      </c>
      <c r="E589" s="14">
        <v>0</v>
      </c>
      <c r="F589" s="14" t="e">
        <f t="shared" si="60"/>
        <v>#DIV/0!</v>
      </c>
    </row>
    <row r="590" spans="1:6" ht="21" customHeight="1">
      <c r="A590" s="41">
        <v>32</v>
      </c>
      <c r="B590" s="3" t="s">
        <v>63</v>
      </c>
      <c r="C590" s="4">
        <f>C591+C594</f>
        <v>850000</v>
      </c>
      <c r="D590" s="4">
        <f>D591+D594</f>
        <v>850000</v>
      </c>
      <c r="E590" s="14">
        <f>E591+E594</f>
        <v>409183.1</v>
      </c>
      <c r="F590" s="14">
        <f t="shared" si="60"/>
        <v>48.139188235294114</v>
      </c>
    </row>
    <row r="591" spans="1:6" ht="18" customHeight="1">
      <c r="A591" s="41">
        <v>322</v>
      </c>
      <c r="B591" s="3" t="s">
        <v>19</v>
      </c>
      <c r="C591" s="4">
        <v>350000</v>
      </c>
      <c r="D591" s="4">
        <v>350000</v>
      </c>
      <c r="E591" s="14">
        <f>SUM(E592:E593)</f>
        <v>175120.64</v>
      </c>
      <c r="F591" s="14">
        <f t="shared" si="60"/>
        <v>50.03446857142858</v>
      </c>
    </row>
    <row r="592" spans="1:6" ht="15" customHeight="1">
      <c r="A592" s="41">
        <v>3223</v>
      </c>
      <c r="B592" s="3" t="s">
        <v>132</v>
      </c>
      <c r="C592" s="4">
        <v>0</v>
      </c>
      <c r="D592" s="4">
        <v>0</v>
      </c>
      <c r="E592" s="14">
        <v>113888.39</v>
      </c>
      <c r="F592" s="14" t="e">
        <f t="shared" si="60"/>
        <v>#DIV/0!</v>
      </c>
    </row>
    <row r="593" spans="1:6" ht="15" customHeight="1">
      <c r="A593" s="41">
        <v>3224</v>
      </c>
      <c r="B593" s="3" t="s">
        <v>89</v>
      </c>
      <c r="C593" s="4">
        <v>0</v>
      </c>
      <c r="D593" s="4">
        <v>0</v>
      </c>
      <c r="E593" s="14">
        <v>61232.25</v>
      </c>
      <c r="F593" s="14" t="e">
        <f t="shared" si="60"/>
        <v>#DIV/0!</v>
      </c>
    </row>
    <row r="594" spans="1:6" ht="18" customHeight="1">
      <c r="A594" s="41">
        <v>323</v>
      </c>
      <c r="B594" s="3" t="s">
        <v>72</v>
      </c>
      <c r="C594" s="4">
        <v>500000</v>
      </c>
      <c r="D594" s="4">
        <v>500000</v>
      </c>
      <c r="E594" s="14">
        <f>E595</f>
        <v>234062.46</v>
      </c>
      <c r="F594" s="14">
        <f t="shared" si="60"/>
        <v>46.812492</v>
      </c>
    </row>
    <row r="595" spans="1:6" ht="15" customHeight="1">
      <c r="A595" s="41">
        <v>3232</v>
      </c>
      <c r="B595" s="3" t="s">
        <v>73</v>
      </c>
      <c r="C595" s="4">
        <v>0</v>
      </c>
      <c r="D595" s="4">
        <v>0</v>
      </c>
      <c r="E595" s="14">
        <v>234062.46</v>
      </c>
      <c r="F595" s="14" t="e">
        <f t="shared" si="60"/>
        <v>#DIV/0!</v>
      </c>
    </row>
    <row r="596" spans="1:6" ht="25.5" customHeight="1">
      <c r="A596" s="233" t="s">
        <v>1266</v>
      </c>
      <c r="B596" s="228"/>
      <c r="C596" s="5">
        <f>C604</f>
        <v>750000</v>
      </c>
      <c r="D596" s="5">
        <f>D604</f>
        <v>750000</v>
      </c>
      <c r="E596" s="136">
        <f>E604</f>
        <v>501561.15</v>
      </c>
      <c r="F596" s="14">
        <f t="shared" si="60"/>
        <v>66.87482</v>
      </c>
    </row>
    <row r="597" spans="1:6" ht="25.5" customHeight="1">
      <c r="A597" s="229" t="s">
        <v>1083</v>
      </c>
      <c r="B597" s="230"/>
      <c r="C597" s="64">
        <f>SUM(C598:C603)</f>
        <v>750000</v>
      </c>
      <c r="D597" s="64">
        <f>SUM(D598:D603)</f>
        <v>750000</v>
      </c>
      <c r="E597" s="134">
        <f>SUM(E598:E603)</f>
        <v>501561.15</v>
      </c>
      <c r="F597" s="14">
        <f t="shared" si="60"/>
        <v>66.87482</v>
      </c>
    </row>
    <row r="598" spans="1:6" ht="18" customHeight="1">
      <c r="A598" s="225" t="s">
        <v>1036</v>
      </c>
      <c r="B598" s="226"/>
      <c r="C598" s="4">
        <v>250000</v>
      </c>
      <c r="D598" s="4">
        <v>250000</v>
      </c>
      <c r="E598" s="14">
        <v>161354.35</v>
      </c>
      <c r="F598" s="14">
        <f t="shared" si="60"/>
        <v>64.54174</v>
      </c>
    </row>
    <row r="599" spans="1:6" ht="18" customHeight="1">
      <c r="A599" s="225" t="s">
        <v>1239</v>
      </c>
      <c r="B599" s="226"/>
      <c r="C599" s="4">
        <v>0</v>
      </c>
      <c r="D599" s="4">
        <v>0</v>
      </c>
      <c r="E599" s="14">
        <v>0</v>
      </c>
      <c r="F599" s="14" t="e">
        <f t="shared" si="60"/>
        <v>#DIV/0!</v>
      </c>
    </row>
    <row r="600" spans="1:6" ht="18" customHeight="1">
      <c r="A600" s="225" t="s">
        <v>1243</v>
      </c>
      <c r="B600" s="226"/>
      <c r="C600" s="4">
        <v>350000</v>
      </c>
      <c r="D600" s="4">
        <v>350000</v>
      </c>
      <c r="E600" s="14">
        <v>340206.8</v>
      </c>
      <c r="F600" s="14">
        <f t="shared" si="60"/>
        <v>97.20194285714285</v>
      </c>
    </row>
    <row r="601" spans="1:6" ht="18" customHeight="1">
      <c r="A601" s="225" t="s">
        <v>1240</v>
      </c>
      <c r="B601" s="226"/>
      <c r="C601" s="4">
        <v>0</v>
      </c>
      <c r="D601" s="4">
        <v>0</v>
      </c>
      <c r="E601" s="14">
        <v>0</v>
      </c>
      <c r="F601" s="14" t="e">
        <f t="shared" si="60"/>
        <v>#DIV/0!</v>
      </c>
    </row>
    <row r="602" spans="1:6" ht="18" customHeight="1">
      <c r="A602" s="225" t="s">
        <v>1241</v>
      </c>
      <c r="B602" s="226"/>
      <c r="C602" s="4">
        <v>150000</v>
      </c>
      <c r="D602" s="4">
        <v>150000</v>
      </c>
      <c r="E602" s="14">
        <v>0</v>
      </c>
      <c r="F602" s="14">
        <f t="shared" si="60"/>
        <v>0</v>
      </c>
    </row>
    <row r="603" spans="1:6" ht="18" customHeight="1">
      <c r="A603" s="225" t="s">
        <v>1246</v>
      </c>
      <c r="B603" s="226"/>
      <c r="C603" s="4">
        <v>0</v>
      </c>
      <c r="D603" s="4">
        <v>0</v>
      </c>
      <c r="E603" s="14">
        <v>0</v>
      </c>
      <c r="F603" s="14" t="e">
        <f t="shared" si="60"/>
        <v>#DIV/0!</v>
      </c>
    </row>
    <row r="604" spans="1:6" ht="21" customHeight="1">
      <c r="A604" s="41">
        <v>42</v>
      </c>
      <c r="B604" s="3" t="s">
        <v>612</v>
      </c>
      <c r="C604" s="4">
        <f aca="true" t="shared" si="61" ref="C604:E605">C605</f>
        <v>750000</v>
      </c>
      <c r="D604" s="4">
        <f t="shared" si="61"/>
        <v>750000</v>
      </c>
      <c r="E604" s="14">
        <f t="shared" si="61"/>
        <v>501561.15</v>
      </c>
      <c r="F604" s="14">
        <f t="shared" si="60"/>
        <v>66.87482</v>
      </c>
    </row>
    <row r="605" spans="1:6" ht="18" customHeight="1">
      <c r="A605" s="41" t="s">
        <v>169</v>
      </c>
      <c r="B605" s="3" t="s">
        <v>84</v>
      </c>
      <c r="C605" s="4">
        <v>750000</v>
      </c>
      <c r="D605" s="4">
        <v>750000</v>
      </c>
      <c r="E605" s="14">
        <f t="shared" si="61"/>
        <v>501561.15</v>
      </c>
      <c r="F605" s="14">
        <f t="shared" si="60"/>
        <v>66.87482</v>
      </c>
    </row>
    <row r="606" spans="1:6" ht="15" customHeight="1">
      <c r="A606" s="41" t="s">
        <v>298</v>
      </c>
      <c r="B606" s="3" t="s">
        <v>613</v>
      </c>
      <c r="C606" s="4">
        <v>0</v>
      </c>
      <c r="D606" s="4">
        <v>0</v>
      </c>
      <c r="E606" s="14">
        <v>501561.15</v>
      </c>
      <c r="F606" s="14" t="e">
        <f t="shared" si="60"/>
        <v>#DIV/0!</v>
      </c>
    </row>
    <row r="607" spans="1:6" ht="25.5" customHeight="1">
      <c r="A607" s="233" t="s">
        <v>1267</v>
      </c>
      <c r="B607" s="228"/>
      <c r="C607" s="5">
        <f>C616</f>
        <v>500000</v>
      </c>
      <c r="D607" s="5">
        <f>D616</f>
        <v>500000</v>
      </c>
      <c r="E607" s="136">
        <f>E616</f>
        <v>702827.26</v>
      </c>
      <c r="F607" s="14">
        <f aca="true" t="shared" si="62" ref="F607:F618">E607/D607*100</f>
        <v>140.56545200000002</v>
      </c>
    </row>
    <row r="608" spans="1:6" ht="25.5" customHeight="1">
      <c r="A608" s="229" t="s">
        <v>1268</v>
      </c>
      <c r="B608" s="230"/>
      <c r="C608" s="64">
        <f>SUM(C609:C615)</f>
        <v>500000</v>
      </c>
      <c r="D608" s="64">
        <f>SUM(D609:D615)</f>
        <v>500000</v>
      </c>
      <c r="E608" s="134">
        <f>SUM(E609:E615)</f>
        <v>702827.26</v>
      </c>
      <c r="F608" s="14">
        <f t="shared" si="62"/>
        <v>140.56545200000002</v>
      </c>
    </row>
    <row r="609" spans="1:6" ht="18" customHeight="1">
      <c r="A609" s="225" t="s">
        <v>1036</v>
      </c>
      <c r="B609" s="226"/>
      <c r="C609" s="4">
        <v>0</v>
      </c>
      <c r="D609" s="4">
        <v>0</v>
      </c>
      <c r="E609" s="14">
        <v>193893.28</v>
      </c>
      <c r="F609" s="14" t="e">
        <f t="shared" si="62"/>
        <v>#DIV/0!</v>
      </c>
    </row>
    <row r="610" spans="1:6" ht="18" customHeight="1">
      <c r="A610" s="225" t="s">
        <v>1239</v>
      </c>
      <c r="B610" s="226"/>
      <c r="C610" s="4">
        <v>0</v>
      </c>
      <c r="D610" s="4">
        <v>0</v>
      </c>
      <c r="E610" s="14">
        <v>0</v>
      </c>
      <c r="F610" s="14" t="e">
        <f t="shared" si="62"/>
        <v>#DIV/0!</v>
      </c>
    </row>
    <row r="611" spans="1:6" ht="18" customHeight="1">
      <c r="A611" s="225" t="s">
        <v>1243</v>
      </c>
      <c r="B611" s="226"/>
      <c r="C611" s="4">
        <v>0</v>
      </c>
      <c r="D611" s="4">
        <v>0</v>
      </c>
      <c r="E611" s="14">
        <v>0</v>
      </c>
      <c r="F611" s="14" t="e">
        <f t="shared" si="62"/>
        <v>#DIV/0!</v>
      </c>
    </row>
    <row r="612" spans="1:6" ht="18" customHeight="1">
      <c r="A612" s="225" t="s">
        <v>1240</v>
      </c>
      <c r="B612" s="226"/>
      <c r="C612" s="4">
        <v>0</v>
      </c>
      <c r="D612" s="4">
        <v>0</v>
      </c>
      <c r="E612" s="14">
        <v>0</v>
      </c>
      <c r="F612" s="14" t="e">
        <f t="shared" si="62"/>
        <v>#DIV/0!</v>
      </c>
    </row>
    <row r="613" spans="1:6" ht="18" customHeight="1">
      <c r="A613" s="225" t="s">
        <v>1241</v>
      </c>
      <c r="B613" s="226"/>
      <c r="C613" s="4">
        <v>0</v>
      </c>
      <c r="D613" s="4">
        <v>0</v>
      </c>
      <c r="E613" s="14">
        <v>0</v>
      </c>
      <c r="F613" s="14" t="e">
        <f t="shared" si="62"/>
        <v>#DIV/0!</v>
      </c>
    </row>
    <row r="614" spans="1:6" ht="18" customHeight="1">
      <c r="A614" s="225" t="s">
        <v>1246</v>
      </c>
      <c r="B614" s="226"/>
      <c r="C614" s="4">
        <v>0</v>
      </c>
      <c r="D614" s="4">
        <v>0</v>
      </c>
      <c r="E614" s="14">
        <v>0</v>
      </c>
      <c r="F614" s="14" t="e">
        <f t="shared" si="62"/>
        <v>#DIV/0!</v>
      </c>
    </row>
    <row r="615" spans="1:6" ht="18" customHeight="1">
      <c r="A615" s="225" t="s">
        <v>1269</v>
      </c>
      <c r="B615" s="226"/>
      <c r="C615" s="4">
        <v>500000</v>
      </c>
      <c r="D615" s="4">
        <v>500000</v>
      </c>
      <c r="E615" s="14">
        <v>508933.98</v>
      </c>
      <c r="F615" s="14">
        <f>E615/D615*100</f>
        <v>101.786796</v>
      </c>
    </row>
    <row r="616" spans="1:6" ht="21" customHeight="1">
      <c r="A616" s="41">
        <v>42</v>
      </c>
      <c r="B616" s="3" t="s">
        <v>612</v>
      </c>
      <c r="C616" s="4">
        <f aca="true" t="shared" si="63" ref="C616:E617">C617</f>
        <v>500000</v>
      </c>
      <c r="D616" s="4">
        <f t="shared" si="63"/>
        <v>500000</v>
      </c>
      <c r="E616" s="14">
        <f t="shared" si="63"/>
        <v>702827.26</v>
      </c>
      <c r="F616" s="14">
        <f t="shared" si="62"/>
        <v>140.56545200000002</v>
      </c>
    </row>
    <row r="617" spans="1:6" ht="18" customHeight="1">
      <c r="A617" s="41" t="s">
        <v>169</v>
      </c>
      <c r="B617" s="3" t="s">
        <v>84</v>
      </c>
      <c r="C617" s="4">
        <v>500000</v>
      </c>
      <c r="D617" s="4">
        <v>500000</v>
      </c>
      <c r="E617" s="14">
        <f t="shared" si="63"/>
        <v>702827.26</v>
      </c>
      <c r="F617" s="14">
        <f t="shared" si="62"/>
        <v>140.56545200000002</v>
      </c>
    </row>
    <row r="618" spans="1:6" ht="15" customHeight="1">
      <c r="A618" s="41" t="s">
        <v>298</v>
      </c>
      <c r="B618" s="3" t="s">
        <v>613</v>
      </c>
      <c r="C618" s="4">
        <v>0</v>
      </c>
      <c r="D618" s="4">
        <v>0</v>
      </c>
      <c r="E618" s="14">
        <v>702827.26</v>
      </c>
      <c r="F618" s="14" t="e">
        <f t="shared" si="62"/>
        <v>#DIV/0!</v>
      </c>
    </row>
    <row r="619" spans="1:6" ht="30" customHeight="1">
      <c r="A619" s="238" t="s">
        <v>1270</v>
      </c>
      <c r="B619" s="239"/>
      <c r="C619" s="63">
        <f>C620+C637+C641+C652+C663</f>
        <v>8630000</v>
      </c>
      <c r="D619" s="63">
        <f>D620+D637+D641+D652+D663</f>
        <v>8630000</v>
      </c>
      <c r="E619" s="133">
        <f>E620+E637+E641+E652+E663</f>
        <v>2504235.21</v>
      </c>
      <c r="F619" s="14">
        <f t="shared" si="60"/>
        <v>29.017789223638466</v>
      </c>
    </row>
    <row r="620" spans="1:6" ht="25.5" customHeight="1">
      <c r="A620" s="231" t="s">
        <v>949</v>
      </c>
      <c r="B620" s="232"/>
      <c r="C620" s="5">
        <f>C628</f>
        <v>3230000</v>
      </c>
      <c r="D620" s="5">
        <f>D628</f>
        <v>3230000</v>
      </c>
      <c r="E620" s="136">
        <f>E628</f>
        <v>1470700.71</v>
      </c>
      <c r="F620" s="14">
        <f t="shared" si="60"/>
        <v>45.53252972136223</v>
      </c>
    </row>
    <row r="621" spans="1:6" ht="25.5" customHeight="1">
      <c r="A621" s="229" t="s">
        <v>1084</v>
      </c>
      <c r="B621" s="230"/>
      <c r="C621" s="64">
        <f>SUM(C622:C627)</f>
        <v>3230000</v>
      </c>
      <c r="D621" s="64">
        <f>SUM(D622:D627)</f>
        <v>3230000</v>
      </c>
      <c r="E621" s="134">
        <f>SUM(E622:E627)</f>
        <v>1470700.71</v>
      </c>
      <c r="F621" s="14">
        <f aca="true" t="shared" si="64" ref="F621:F627">E621/D621*100</f>
        <v>45.53252972136223</v>
      </c>
    </row>
    <row r="622" spans="1:6" ht="18" customHeight="1">
      <c r="A622" s="225" t="s">
        <v>1036</v>
      </c>
      <c r="B622" s="226"/>
      <c r="C622" s="4">
        <v>1630000</v>
      </c>
      <c r="D622" s="4">
        <v>1630000</v>
      </c>
      <c r="E622" s="14">
        <v>790513.29</v>
      </c>
      <c r="F622" s="14">
        <f t="shared" si="64"/>
        <v>48.49774785276074</v>
      </c>
    </row>
    <row r="623" spans="1:6" ht="18" customHeight="1">
      <c r="A623" s="225" t="s">
        <v>1239</v>
      </c>
      <c r="B623" s="226"/>
      <c r="C623" s="4">
        <v>0</v>
      </c>
      <c r="D623" s="4">
        <v>0</v>
      </c>
      <c r="E623" s="14">
        <v>0</v>
      </c>
      <c r="F623" s="14" t="e">
        <f t="shared" si="64"/>
        <v>#DIV/0!</v>
      </c>
    </row>
    <row r="624" spans="1:6" ht="18" customHeight="1">
      <c r="A624" s="225" t="s">
        <v>1243</v>
      </c>
      <c r="B624" s="226"/>
      <c r="C624" s="4">
        <v>1600000</v>
      </c>
      <c r="D624" s="4">
        <v>1600000</v>
      </c>
      <c r="E624" s="14">
        <v>680187.42</v>
      </c>
      <c r="F624" s="14">
        <f t="shared" si="64"/>
        <v>42.51171375</v>
      </c>
    </row>
    <row r="625" spans="1:6" ht="18" customHeight="1">
      <c r="A625" s="225" t="s">
        <v>1240</v>
      </c>
      <c r="B625" s="226"/>
      <c r="C625" s="4">
        <v>0</v>
      </c>
      <c r="D625" s="4">
        <v>0</v>
      </c>
      <c r="E625" s="14">
        <v>0</v>
      </c>
      <c r="F625" s="14" t="e">
        <f t="shared" si="64"/>
        <v>#DIV/0!</v>
      </c>
    </row>
    <row r="626" spans="1:6" ht="18" customHeight="1">
      <c r="A626" s="225" t="s">
        <v>1241</v>
      </c>
      <c r="B626" s="226"/>
      <c r="C626" s="4">
        <v>0</v>
      </c>
      <c r="D626" s="4">
        <v>0</v>
      </c>
      <c r="E626" s="14">
        <v>0</v>
      </c>
      <c r="F626" s="14" t="e">
        <f t="shared" si="64"/>
        <v>#DIV/0!</v>
      </c>
    </row>
    <row r="627" spans="1:6" ht="18" customHeight="1">
      <c r="A627" s="225" t="s">
        <v>1246</v>
      </c>
      <c r="B627" s="226"/>
      <c r="C627" s="4">
        <v>0</v>
      </c>
      <c r="D627" s="4">
        <v>0</v>
      </c>
      <c r="E627" s="14">
        <v>0</v>
      </c>
      <c r="F627" s="14" t="e">
        <f t="shared" si="64"/>
        <v>#DIV/0!</v>
      </c>
    </row>
    <row r="628" spans="1:6" ht="21" customHeight="1">
      <c r="A628" s="41">
        <v>32</v>
      </c>
      <c r="B628" s="3" t="s">
        <v>63</v>
      </c>
      <c r="C628" s="4">
        <f>SUM(C629+C632)</f>
        <v>3230000</v>
      </c>
      <c r="D628" s="4">
        <f>SUM(D629+D632)</f>
        <v>3230000</v>
      </c>
      <c r="E628" s="14">
        <f>SUM(E629+E632)</f>
        <v>1470700.71</v>
      </c>
      <c r="F628" s="14">
        <f t="shared" si="60"/>
        <v>45.53252972136223</v>
      </c>
    </row>
    <row r="629" spans="1:6" ht="18" customHeight="1">
      <c r="A629" s="41">
        <v>322</v>
      </c>
      <c r="B629" s="3" t="s">
        <v>70</v>
      </c>
      <c r="C629" s="4">
        <v>160000</v>
      </c>
      <c r="D629" s="4">
        <v>160000</v>
      </c>
      <c r="E629" s="14">
        <f>E630+E631</f>
        <v>99092.63</v>
      </c>
      <c r="F629" s="14">
        <f t="shared" si="60"/>
        <v>61.932893750000005</v>
      </c>
    </row>
    <row r="630" spans="1:6" ht="15" customHeight="1">
      <c r="A630" s="41" t="s">
        <v>273</v>
      </c>
      <c r="B630" s="3" t="s">
        <v>614</v>
      </c>
      <c r="C630" s="4">
        <v>0</v>
      </c>
      <c r="D630" s="4">
        <v>0</v>
      </c>
      <c r="E630" s="14">
        <v>74342.63</v>
      </c>
      <c r="F630" s="14" t="e">
        <f t="shared" si="60"/>
        <v>#DIV/0!</v>
      </c>
    </row>
    <row r="631" spans="1:6" ht="15" customHeight="1">
      <c r="A631" s="41">
        <v>3224</v>
      </c>
      <c r="B631" s="3" t="s">
        <v>90</v>
      </c>
      <c r="C631" s="4">
        <v>0</v>
      </c>
      <c r="D631" s="4">
        <v>0</v>
      </c>
      <c r="E631" s="14">
        <v>24750</v>
      </c>
      <c r="F631" s="14" t="e">
        <f>E631/D631*100</f>
        <v>#DIV/0!</v>
      </c>
    </row>
    <row r="632" spans="1:6" ht="18" customHeight="1">
      <c r="A632" s="41">
        <v>323</v>
      </c>
      <c r="B632" s="3" t="s">
        <v>0</v>
      </c>
      <c r="C632" s="4">
        <v>3070000</v>
      </c>
      <c r="D632" s="4">
        <v>3070000</v>
      </c>
      <c r="E632" s="14">
        <f>SUM(E633:E636)</f>
        <v>1371608.08</v>
      </c>
      <c r="F632" s="14">
        <f t="shared" si="60"/>
        <v>44.677787622149836</v>
      </c>
    </row>
    <row r="633" spans="1:6" ht="15" customHeight="1">
      <c r="A633" s="41">
        <v>3232</v>
      </c>
      <c r="B633" s="3" t="s">
        <v>91</v>
      </c>
      <c r="C633" s="4">
        <v>0</v>
      </c>
      <c r="D633" s="4">
        <v>0</v>
      </c>
      <c r="E633" s="14">
        <v>655437.42</v>
      </c>
      <c r="F633" s="14" t="e">
        <f t="shared" si="60"/>
        <v>#DIV/0!</v>
      </c>
    </row>
    <row r="634" spans="1:6" ht="15" customHeight="1">
      <c r="A634" s="41">
        <v>3234</v>
      </c>
      <c r="B634" s="3" t="s">
        <v>92</v>
      </c>
      <c r="C634" s="4">
        <v>0</v>
      </c>
      <c r="D634" s="4">
        <v>0</v>
      </c>
      <c r="E634" s="14">
        <v>84522.5</v>
      </c>
      <c r="F634" s="14" t="e">
        <f t="shared" si="60"/>
        <v>#DIV/0!</v>
      </c>
    </row>
    <row r="635" spans="1:6" ht="15" customHeight="1">
      <c r="A635" s="41" t="s">
        <v>96</v>
      </c>
      <c r="B635" s="3" t="s">
        <v>97</v>
      </c>
      <c r="C635" s="4">
        <v>0</v>
      </c>
      <c r="D635" s="4">
        <v>0</v>
      </c>
      <c r="E635" s="14">
        <v>43960.7</v>
      </c>
      <c r="F635" s="14" t="e">
        <f t="shared" si="60"/>
        <v>#DIV/0!</v>
      </c>
    </row>
    <row r="636" spans="1:6" ht="15" customHeight="1">
      <c r="A636" s="41" t="s">
        <v>339</v>
      </c>
      <c r="B636" s="3" t="s">
        <v>615</v>
      </c>
      <c r="C636" s="4">
        <v>0</v>
      </c>
      <c r="D636" s="4">
        <v>0</v>
      </c>
      <c r="E636" s="14">
        <v>587687.46</v>
      </c>
      <c r="F636" s="14" t="e">
        <f t="shared" si="60"/>
        <v>#DIV/0!</v>
      </c>
    </row>
    <row r="637" spans="1:6" ht="35.25" customHeight="1">
      <c r="A637" s="231" t="s">
        <v>1138</v>
      </c>
      <c r="B637" s="232"/>
      <c r="C637" s="5">
        <f>C638</f>
        <v>0</v>
      </c>
      <c r="D637" s="5">
        <f>D638</f>
        <v>0</v>
      </c>
      <c r="E637" s="136">
        <f>E638</f>
        <v>0</v>
      </c>
      <c r="F637" s="14" t="e">
        <f>E637/D637*100</f>
        <v>#DIV/0!</v>
      </c>
    </row>
    <row r="638" spans="1:6" ht="21" customHeight="1">
      <c r="A638" s="41">
        <v>38</v>
      </c>
      <c r="B638" s="72" t="s">
        <v>558</v>
      </c>
      <c r="C638" s="4">
        <f aca="true" t="shared" si="65" ref="C638:E639">C639</f>
        <v>0</v>
      </c>
      <c r="D638" s="4">
        <f t="shared" si="65"/>
        <v>0</v>
      </c>
      <c r="E638" s="14">
        <f t="shared" si="65"/>
        <v>0</v>
      </c>
      <c r="F638" s="14" t="e">
        <f t="shared" si="60"/>
        <v>#DIV/0!</v>
      </c>
    </row>
    <row r="639" spans="1:6" ht="18" customHeight="1">
      <c r="A639" s="41">
        <v>386</v>
      </c>
      <c r="B639" s="3" t="s">
        <v>85</v>
      </c>
      <c r="C639" s="4">
        <f t="shared" si="65"/>
        <v>0</v>
      </c>
      <c r="D639" s="4">
        <f t="shared" si="65"/>
        <v>0</v>
      </c>
      <c r="E639" s="14">
        <f t="shared" si="65"/>
        <v>0</v>
      </c>
      <c r="F639" s="14" t="e">
        <f t="shared" si="60"/>
        <v>#DIV/0!</v>
      </c>
    </row>
    <row r="640" spans="1:6" ht="15" customHeight="1">
      <c r="A640" s="41">
        <v>3861</v>
      </c>
      <c r="B640" s="3" t="s">
        <v>616</v>
      </c>
      <c r="C640" s="4">
        <v>0</v>
      </c>
      <c r="D640" s="4">
        <v>0</v>
      </c>
      <c r="E640" s="14">
        <v>0</v>
      </c>
      <c r="F640" s="14" t="e">
        <f t="shared" si="60"/>
        <v>#DIV/0!</v>
      </c>
    </row>
    <row r="641" spans="1:6" ht="25.5" customHeight="1">
      <c r="A641" s="233" t="s">
        <v>950</v>
      </c>
      <c r="B641" s="228"/>
      <c r="C641" s="5">
        <f>C649</f>
        <v>4500000</v>
      </c>
      <c r="D641" s="5">
        <f>D649</f>
        <v>4500000</v>
      </c>
      <c r="E641" s="136">
        <f>E649</f>
        <v>975868.77</v>
      </c>
      <c r="F641" s="14">
        <f t="shared" si="60"/>
        <v>21.685972666666668</v>
      </c>
    </row>
    <row r="642" spans="1:6" ht="25.5" customHeight="1">
      <c r="A642" s="229" t="s">
        <v>1085</v>
      </c>
      <c r="B642" s="230"/>
      <c r="C642" s="64">
        <f>SUM(C643:C648)</f>
        <v>4500000</v>
      </c>
      <c r="D642" s="64">
        <f>SUM(D643:D648)</f>
        <v>4500000</v>
      </c>
      <c r="E642" s="134">
        <f>SUM(E643:E648)</f>
        <v>975868.77</v>
      </c>
      <c r="F642" s="14">
        <f aca="true" t="shared" si="66" ref="F642:F648">E642/D642*100</f>
        <v>21.685972666666668</v>
      </c>
    </row>
    <row r="643" spans="1:6" ht="18" customHeight="1">
      <c r="A643" s="225" t="s">
        <v>1036</v>
      </c>
      <c r="B643" s="226"/>
      <c r="C643" s="4">
        <v>480000</v>
      </c>
      <c r="D643" s="4">
        <v>480000</v>
      </c>
      <c r="E643" s="14">
        <v>570529.22</v>
      </c>
      <c r="F643" s="14">
        <f t="shared" si="66"/>
        <v>118.86025416666666</v>
      </c>
    </row>
    <row r="644" spans="1:6" ht="18" customHeight="1">
      <c r="A644" s="225" t="s">
        <v>1239</v>
      </c>
      <c r="B644" s="226"/>
      <c r="C644" s="4">
        <v>0</v>
      </c>
      <c r="D644" s="4">
        <v>0</v>
      </c>
      <c r="E644" s="14">
        <v>0</v>
      </c>
      <c r="F644" s="14" t="e">
        <f t="shared" si="66"/>
        <v>#DIV/0!</v>
      </c>
    </row>
    <row r="645" spans="1:6" ht="18" customHeight="1">
      <c r="A645" s="225" t="s">
        <v>1243</v>
      </c>
      <c r="B645" s="226"/>
      <c r="C645" s="4">
        <v>1000000</v>
      </c>
      <c r="D645" s="4">
        <v>1000000</v>
      </c>
      <c r="E645" s="14">
        <v>405339.55</v>
      </c>
      <c r="F645" s="14">
        <f t="shared" si="66"/>
        <v>40.533955</v>
      </c>
    </row>
    <row r="646" spans="1:6" ht="18" customHeight="1">
      <c r="A646" s="225" t="s">
        <v>1240</v>
      </c>
      <c r="B646" s="226"/>
      <c r="C646" s="4">
        <v>3020000</v>
      </c>
      <c r="D646" s="4">
        <v>3020000</v>
      </c>
      <c r="E646" s="14">
        <v>0</v>
      </c>
      <c r="F646" s="14">
        <f t="shared" si="66"/>
        <v>0</v>
      </c>
    </row>
    <row r="647" spans="1:6" ht="18" customHeight="1">
      <c r="A647" s="225" t="s">
        <v>1241</v>
      </c>
      <c r="B647" s="226"/>
      <c r="C647" s="4">
        <v>0</v>
      </c>
      <c r="D647" s="4">
        <v>0</v>
      </c>
      <c r="E647" s="14">
        <v>0</v>
      </c>
      <c r="F647" s="14" t="e">
        <f t="shared" si="66"/>
        <v>#DIV/0!</v>
      </c>
    </row>
    <row r="648" spans="1:6" ht="18" customHeight="1">
      <c r="A648" s="225" t="s">
        <v>1246</v>
      </c>
      <c r="B648" s="226"/>
      <c r="C648" s="4">
        <v>0</v>
      </c>
      <c r="D648" s="4">
        <v>0</v>
      </c>
      <c r="E648" s="14">
        <v>0</v>
      </c>
      <c r="F648" s="14" t="e">
        <f t="shared" si="66"/>
        <v>#DIV/0!</v>
      </c>
    </row>
    <row r="649" spans="1:6" ht="21" customHeight="1">
      <c r="A649" s="41">
        <v>42</v>
      </c>
      <c r="B649" s="3" t="s">
        <v>83</v>
      </c>
      <c r="C649" s="4">
        <f>C650</f>
        <v>4500000</v>
      </c>
      <c r="D649" s="4">
        <f>D650</f>
        <v>4500000</v>
      </c>
      <c r="E649" s="14">
        <f>E650</f>
        <v>975868.77</v>
      </c>
      <c r="F649" s="14">
        <f t="shared" si="60"/>
        <v>21.685972666666668</v>
      </c>
    </row>
    <row r="650" spans="1:6" ht="18" customHeight="1">
      <c r="A650" s="41" t="s">
        <v>169</v>
      </c>
      <c r="B650" s="3" t="s">
        <v>84</v>
      </c>
      <c r="C650" s="4">
        <v>4500000</v>
      </c>
      <c r="D650" s="4">
        <v>4500000</v>
      </c>
      <c r="E650" s="14">
        <f>E651</f>
        <v>975868.77</v>
      </c>
      <c r="F650" s="14">
        <f t="shared" si="60"/>
        <v>21.685972666666668</v>
      </c>
    </row>
    <row r="651" spans="1:6" ht="15" customHeight="1">
      <c r="A651" s="41" t="s">
        <v>170</v>
      </c>
      <c r="B651" s="3" t="s">
        <v>171</v>
      </c>
      <c r="C651" s="4">
        <v>0</v>
      </c>
      <c r="D651" s="4">
        <v>0</v>
      </c>
      <c r="E651" s="14">
        <v>975868.77</v>
      </c>
      <c r="F651" s="14" t="e">
        <f t="shared" si="60"/>
        <v>#DIV/0!</v>
      </c>
    </row>
    <row r="652" spans="1:6" ht="25.5" customHeight="1">
      <c r="A652" s="233" t="s">
        <v>1089</v>
      </c>
      <c r="B652" s="228"/>
      <c r="C652" s="5">
        <f>C660</f>
        <v>800000</v>
      </c>
      <c r="D652" s="5">
        <f>D660</f>
        <v>800000</v>
      </c>
      <c r="E652" s="136">
        <f>E660</f>
        <v>57665.73</v>
      </c>
      <c r="F652" s="14">
        <f aca="true" t="shared" si="67" ref="F652:F662">E652/D652*100</f>
        <v>7.20821625</v>
      </c>
    </row>
    <row r="653" spans="1:6" ht="25.5" customHeight="1">
      <c r="A653" s="229" t="s">
        <v>1086</v>
      </c>
      <c r="B653" s="230"/>
      <c r="C653" s="64">
        <f>SUM(C654:C659)</f>
        <v>800000</v>
      </c>
      <c r="D653" s="64">
        <f>SUM(D654:D659)</f>
        <v>800000</v>
      </c>
      <c r="E653" s="134">
        <f>SUM(E654:E659)</f>
        <v>57665.73</v>
      </c>
      <c r="F653" s="14">
        <f t="shared" si="67"/>
        <v>7.20821625</v>
      </c>
    </row>
    <row r="654" spans="1:6" ht="18" customHeight="1">
      <c r="A654" s="225" t="s">
        <v>1036</v>
      </c>
      <c r="B654" s="226"/>
      <c r="C654" s="4">
        <v>200000</v>
      </c>
      <c r="D654" s="4">
        <v>200000</v>
      </c>
      <c r="E654" s="14">
        <v>57665.73</v>
      </c>
      <c r="F654" s="14">
        <f t="shared" si="67"/>
        <v>28.832865</v>
      </c>
    </row>
    <row r="655" spans="1:6" ht="18" customHeight="1">
      <c r="A655" s="225" t="s">
        <v>1239</v>
      </c>
      <c r="B655" s="226"/>
      <c r="C655" s="4">
        <v>0</v>
      </c>
      <c r="D655" s="4">
        <v>0</v>
      </c>
      <c r="E655" s="14">
        <v>0</v>
      </c>
      <c r="F655" s="14" t="e">
        <f t="shared" si="67"/>
        <v>#DIV/0!</v>
      </c>
    </row>
    <row r="656" spans="1:6" ht="18" customHeight="1">
      <c r="A656" s="225" t="s">
        <v>1243</v>
      </c>
      <c r="B656" s="226"/>
      <c r="C656" s="4">
        <v>600000</v>
      </c>
      <c r="D656" s="4">
        <v>600000</v>
      </c>
      <c r="E656" s="14">
        <v>0</v>
      </c>
      <c r="F656" s="14">
        <f t="shared" si="67"/>
        <v>0</v>
      </c>
    </row>
    <row r="657" spans="1:6" ht="18" customHeight="1">
      <c r="A657" s="225" t="s">
        <v>1240</v>
      </c>
      <c r="B657" s="226"/>
      <c r="C657" s="4">
        <v>0</v>
      </c>
      <c r="D657" s="4">
        <v>0</v>
      </c>
      <c r="E657" s="14">
        <v>0</v>
      </c>
      <c r="F657" s="14" t="e">
        <f t="shared" si="67"/>
        <v>#DIV/0!</v>
      </c>
    </row>
    <row r="658" spans="1:6" ht="18" customHeight="1">
      <c r="A658" s="225" t="s">
        <v>1241</v>
      </c>
      <c r="B658" s="226"/>
      <c r="C658" s="4">
        <v>0</v>
      </c>
      <c r="D658" s="4">
        <v>0</v>
      </c>
      <c r="E658" s="14">
        <v>0</v>
      </c>
      <c r="F658" s="14" t="e">
        <f t="shared" si="67"/>
        <v>#DIV/0!</v>
      </c>
    </row>
    <row r="659" spans="1:6" ht="18" customHeight="1">
      <c r="A659" s="225" t="s">
        <v>1246</v>
      </c>
      <c r="B659" s="226"/>
      <c r="C659" s="4">
        <v>0</v>
      </c>
      <c r="D659" s="4">
        <v>0</v>
      </c>
      <c r="E659" s="14">
        <v>0</v>
      </c>
      <c r="F659" s="14" t="e">
        <f t="shared" si="67"/>
        <v>#DIV/0!</v>
      </c>
    </row>
    <row r="660" spans="1:6" ht="21" customHeight="1">
      <c r="A660" s="41">
        <v>42</v>
      </c>
      <c r="B660" s="3" t="s">
        <v>83</v>
      </c>
      <c r="C660" s="4">
        <f>C661</f>
        <v>800000</v>
      </c>
      <c r="D660" s="4">
        <f>D661</f>
        <v>800000</v>
      </c>
      <c r="E660" s="14">
        <f>E661</f>
        <v>57665.73</v>
      </c>
      <c r="F660" s="14">
        <f t="shared" si="67"/>
        <v>7.20821625</v>
      </c>
    </row>
    <row r="661" spans="1:6" ht="18" customHeight="1">
      <c r="A661" s="41" t="s">
        <v>169</v>
      </c>
      <c r="B661" s="3" t="s">
        <v>84</v>
      </c>
      <c r="C661" s="4">
        <v>800000</v>
      </c>
      <c r="D661" s="4">
        <v>800000</v>
      </c>
      <c r="E661" s="14">
        <f>E662</f>
        <v>57665.73</v>
      </c>
      <c r="F661" s="14">
        <f t="shared" si="67"/>
        <v>7.20821625</v>
      </c>
    </row>
    <row r="662" spans="1:6" ht="15" customHeight="1">
      <c r="A662" s="41" t="s">
        <v>170</v>
      </c>
      <c r="B662" s="3" t="s">
        <v>171</v>
      </c>
      <c r="C662" s="4">
        <v>0</v>
      </c>
      <c r="D662" s="4">
        <v>0</v>
      </c>
      <c r="E662" s="14">
        <v>57665.73</v>
      </c>
      <c r="F662" s="14" t="e">
        <f t="shared" si="67"/>
        <v>#DIV/0!</v>
      </c>
    </row>
    <row r="663" spans="1:6" ht="25.5" customHeight="1">
      <c r="A663" s="233" t="s">
        <v>1087</v>
      </c>
      <c r="B663" s="228"/>
      <c r="C663" s="5">
        <f>C671</f>
        <v>100000</v>
      </c>
      <c r="D663" s="5">
        <f>D671</f>
        <v>100000</v>
      </c>
      <c r="E663" s="136">
        <f>E671</f>
        <v>0</v>
      </c>
      <c r="F663" s="14">
        <f>E663/D663*100</f>
        <v>0</v>
      </c>
    </row>
    <row r="664" spans="1:6" ht="25.5" customHeight="1">
      <c r="A664" s="229" t="s">
        <v>1088</v>
      </c>
      <c r="B664" s="230"/>
      <c r="C664" s="64">
        <f>SUM(C665:C670)</f>
        <v>100000</v>
      </c>
      <c r="D664" s="64">
        <f>SUM(D665:D670)</f>
        <v>100000</v>
      </c>
      <c r="E664" s="134">
        <f>SUM(E665:E670)</f>
        <v>0</v>
      </c>
      <c r="F664" s="14">
        <f aca="true" t="shared" si="68" ref="F664:F670">E664/D664*100</f>
        <v>0</v>
      </c>
    </row>
    <row r="665" spans="1:6" ht="18" customHeight="1">
      <c r="A665" s="225" t="s">
        <v>1036</v>
      </c>
      <c r="B665" s="226"/>
      <c r="C665" s="4">
        <v>100000</v>
      </c>
      <c r="D665" s="4">
        <v>100000</v>
      </c>
      <c r="E665" s="14">
        <v>0</v>
      </c>
      <c r="F665" s="14">
        <f t="shared" si="68"/>
        <v>0</v>
      </c>
    </row>
    <row r="666" spans="1:6" ht="18" customHeight="1">
      <c r="A666" s="225" t="s">
        <v>1239</v>
      </c>
      <c r="B666" s="226"/>
      <c r="C666" s="4">
        <v>0</v>
      </c>
      <c r="D666" s="4">
        <v>0</v>
      </c>
      <c r="E666" s="14">
        <v>0</v>
      </c>
      <c r="F666" s="14" t="e">
        <f t="shared" si="68"/>
        <v>#DIV/0!</v>
      </c>
    </row>
    <row r="667" spans="1:6" ht="18" customHeight="1">
      <c r="A667" s="225" t="s">
        <v>1243</v>
      </c>
      <c r="B667" s="226"/>
      <c r="C667" s="4">
        <v>0</v>
      </c>
      <c r="D667" s="4">
        <v>0</v>
      </c>
      <c r="E667" s="14">
        <v>0</v>
      </c>
      <c r="F667" s="14" t="e">
        <f t="shared" si="68"/>
        <v>#DIV/0!</v>
      </c>
    </row>
    <row r="668" spans="1:6" ht="18" customHeight="1">
      <c r="A668" s="225" t="s">
        <v>1240</v>
      </c>
      <c r="B668" s="226"/>
      <c r="C668" s="4">
        <v>0</v>
      </c>
      <c r="D668" s="4">
        <v>0</v>
      </c>
      <c r="E668" s="14">
        <v>0</v>
      </c>
      <c r="F668" s="14" t="e">
        <f t="shared" si="68"/>
        <v>#DIV/0!</v>
      </c>
    </row>
    <row r="669" spans="1:6" ht="18" customHeight="1">
      <c r="A669" s="225" t="s">
        <v>1241</v>
      </c>
      <c r="B669" s="226"/>
      <c r="C669" s="4">
        <v>0</v>
      </c>
      <c r="D669" s="4">
        <v>0</v>
      </c>
      <c r="E669" s="14">
        <v>0</v>
      </c>
      <c r="F669" s="14" t="e">
        <f t="shared" si="68"/>
        <v>#DIV/0!</v>
      </c>
    </row>
    <row r="670" spans="1:6" ht="18" customHeight="1">
      <c r="A670" s="225" t="s">
        <v>1246</v>
      </c>
      <c r="B670" s="226"/>
      <c r="C670" s="4">
        <v>0</v>
      </c>
      <c r="D670" s="4">
        <v>0</v>
      </c>
      <c r="E670" s="14">
        <v>0</v>
      </c>
      <c r="F670" s="14" t="e">
        <f t="shared" si="68"/>
        <v>#DIV/0!</v>
      </c>
    </row>
    <row r="671" spans="1:6" ht="21" customHeight="1">
      <c r="A671" s="41">
        <v>42</v>
      </c>
      <c r="B671" s="3" t="s">
        <v>83</v>
      </c>
      <c r="C671" s="4">
        <f>C672</f>
        <v>100000</v>
      </c>
      <c r="D671" s="4">
        <f>D672</f>
        <v>100000</v>
      </c>
      <c r="E671" s="14">
        <f>E672</f>
        <v>0</v>
      </c>
      <c r="F671" s="14">
        <f>E671/D671*100</f>
        <v>0</v>
      </c>
    </row>
    <row r="672" spans="1:6" ht="18" customHeight="1">
      <c r="A672" s="41" t="s">
        <v>166</v>
      </c>
      <c r="B672" s="3" t="s">
        <v>167</v>
      </c>
      <c r="C672" s="4">
        <v>100000</v>
      </c>
      <c r="D672" s="4">
        <v>100000</v>
      </c>
      <c r="E672" s="14">
        <f>E673</f>
        <v>0</v>
      </c>
      <c r="F672" s="14">
        <f>E672/D672*100</f>
        <v>0</v>
      </c>
    </row>
    <row r="673" spans="1:6" ht="15" customHeight="1">
      <c r="A673" s="41" t="s">
        <v>168</v>
      </c>
      <c r="B673" s="3" t="s">
        <v>748</v>
      </c>
      <c r="C673" s="4">
        <v>0</v>
      </c>
      <c r="D673" s="4">
        <v>0</v>
      </c>
      <c r="E673" s="14">
        <v>0</v>
      </c>
      <c r="F673" s="14" t="e">
        <f>E673/D673*100</f>
        <v>#DIV/0!</v>
      </c>
    </row>
    <row r="674" spans="1:6" ht="30" customHeight="1">
      <c r="A674" s="238" t="s">
        <v>951</v>
      </c>
      <c r="B674" s="239"/>
      <c r="C674" s="63">
        <f>C675+C686+C697+C708</f>
        <v>4900000</v>
      </c>
      <c r="D674" s="63">
        <f>D675+D686+D697+D708</f>
        <v>4900000</v>
      </c>
      <c r="E674" s="133">
        <f>E675+E686+E697+E708</f>
        <v>78382.75</v>
      </c>
      <c r="F674" s="14">
        <f t="shared" si="60"/>
        <v>1.5996479591836734</v>
      </c>
    </row>
    <row r="675" spans="1:6" ht="25.5" customHeight="1">
      <c r="A675" s="233" t="s">
        <v>952</v>
      </c>
      <c r="B675" s="228"/>
      <c r="C675" s="5">
        <f>C683</f>
        <v>0</v>
      </c>
      <c r="D675" s="5">
        <f>D683</f>
        <v>0</v>
      </c>
      <c r="E675" s="136">
        <f>E683</f>
        <v>0</v>
      </c>
      <c r="F675" s="14" t="e">
        <f t="shared" si="60"/>
        <v>#DIV/0!</v>
      </c>
    </row>
    <row r="676" spans="1:6" ht="25.5" customHeight="1">
      <c r="A676" s="229" t="s">
        <v>1090</v>
      </c>
      <c r="B676" s="230"/>
      <c r="C676" s="64">
        <f>SUM(C677:C682)</f>
        <v>0</v>
      </c>
      <c r="D676" s="64">
        <f>SUM(D677:D682)</f>
        <v>0</v>
      </c>
      <c r="E676" s="134">
        <f>SUM(E677:E682)</f>
        <v>0</v>
      </c>
      <c r="F676" s="14" t="e">
        <f t="shared" si="60"/>
        <v>#DIV/0!</v>
      </c>
    </row>
    <row r="677" spans="1:6" ht="18" customHeight="1">
      <c r="A677" s="225" t="s">
        <v>1036</v>
      </c>
      <c r="B677" s="226"/>
      <c r="C677" s="4">
        <v>0</v>
      </c>
      <c r="D677" s="4">
        <v>0</v>
      </c>
      <c r="E677" s="14">
        <v>0</v>
      </c>
      <c r="F677" s="14" t="e">
        <f t="shared" si="60"/>
        <v>#DIV/0!</v>
      </c>
    </row>
    <row r="678" spans="1:6" ht="18" customHeight="1">
      <c r="A678" s="225" t="s">
        <v>1239</v>
      </c>
      <c r="B678" s="226"/>
      <c r="C678" s="4">
        <v>0</v>
      </c>
      <c r="D678" s="4">
        <v>0</v>
      </c>
      <c r="E678" s="14">
        <v>0</v>
      </c>
      <c r="F678" s="14" t="e">
        <f t="shared" si="60"/>
        <v>#DIV/0!</v>
      </c>
    </row>
    <row r="679" spans="1:6" ht="18" customHeight="1">
      <c r="A679" s="225" t="s">
        <v>1243</v>
      </c>
      <c r="B679" s="226"/>
      <c r="C679" s="4">
        <v>0</v>
      </c>
      <c r="D679" s="4">
        <v>0</v>
      </c>
      <c r="E679" s="14">
        <v>0</v>
      </c>
      <c r="F679" s="14" t="e">
        <f t="shared" si="60"/>
        <v>#DIV/0!</v>
      </c>
    </row>
    <row r="680" spans="1:6" ht="18" customHeight="1">
      <c r="A680" s="225" t="s">
        <v>1240</v>
      </c>
      <c r="B680" s="226"/>
      <c r="C680" s="4">
        <v>0</v>
      </c>
      <c r="D680" s="4">
        <v>0</v>
      </c>
      <c r="E680" s="14">
        <v>0</v>
      </c>
      <c r="F680" s="14" t="e">
        <f t="shared" si="60"/>
        <v>#DIV/0!</v>
      </c>
    </row>
    <row r="681" spans="1:6" ht="18" customHeight="1">
      <c r="A681" s="225" t="s">
        <v>1241</v>
      </c>
      <c r="B681" s="226"/>
      <c r="C681" s="4">
        <v>0</v>
      </c>
      <c r="D681" s="4">
        <v>0</v>
      </c>
      <c r="E681" s="14">
        <v>0</v>
      </c>
      <c r="F681" s="14" t="e">
        <f t="shared" si="60"/>
        <v>#DIV/0!</v>
      </c>
    </row>
    <row r="682" spans="1:6" ht="18" customHeight="1">
      <c r="A682" s="225" t="s">
        <v>1272</v>
      </c>
      <c r="B682" s="226"/>
      <c r="C682" s="4">
        <v>0</v>
      </c>
      <c r="D682" s="4">
        <v>0</v>
      </c>
      <c r="E682" s="14">
        <v>0</v>
      </c>
      <c r="F682" s="14" t="e">
        <f t="shared" si="60"/>
        <v>#DIV/0!</v>
      </c>
    </row>
    <row r="683" spans="1:6" ht="21" customHeight="1">
      <c r="A683" s="41">
        <v>41</v>
      </c>
      <c r="B683" s="3" t="s">
        <v>81</v>
      </c>
      <c r="C683" s="4">
        <f aca="true" t="shared" si="69" ref="C683:E684">C684</f>
        <v>0</v>
      </c>
      <c r="D683" s="4">
        <f t="shared" si="69"/>
        <v>0</v>
      </c>
      <c r="E683" s="14">
        <f t="shared" si="69"/>
        <v>0</v>
      </c>
      <c r="F683" s="14" t="e">
        <f t="shared" si="60"/>
        <v>#DIV/0!</v>
      </c>
    </row>
    <row r="684" spans="1:6" ht="18" customHeight="1">
      <c r="A684" s="41">
        <v>411</v>
      </c>
      <c r="B684" s="3" t="s">
        <v>82</v>
      </c>
      <c r="C684" s="4">
        <v>0</v>
      </c>
      <c r="D684" s="4">
        <v>0</v>
      </c>
      <c r="E684" s="14">
        <f t="shared" si="69"/>
        <v>0</v>
      </c>
      <c r="F684" s="14" t="e">
        <f t="shared" si="60"/>
        <v>#DIV/0!</v>
      </c>
    </row>
    <row r="685" spans="1:6" ht="15" customHeight="1">
      <c r="A685" s="41">
        <v>4111</v>
      </c>
      <c r="B685" s="3" t="s">
        <v>340</v>
      </c>
      <c r="C685" s="75">
        <v>0</v>
      </c>
      <c r="D685" s="75">
        <v>0</v>
      </c>
      <c r="E685" s="137">
        <v>0</v>
      </c>
      <c r="F685" s="14" t="e">
        <f t="shared" si="60"/>
        <v>#DIV/0!</v>
      </c>
    </row>
    <row r="686" spans="1:6" ht="25.5" customHeight="1">
      <c r="A686" s="233" t="s">
        <v>953</v>
      </c>
      <c r="B686" s="228"/>
      <c r="C686" s="5">
        <f>C694</f>
        <v>0</v>
      </c>
      <c r="D686" s="5">
        <f>D694</f>
        <v>0</v>
      </c>
      <c r="E686" s="136">
        <f>E694</f>
        <v>0</v>
      </c>
      <c r="F686" s="14" t="e">
        <f t="shared" si="60"/>
        <v>#DIV/0!</v>
      </c>
    </row>
    <row r="687" spans="1:6" ht="25.5" customHeight="1">
      <c r="A687" s="229" t="s">
        <v>1091</v>
      </c>
      <c r="B687" s="230"/>
      <c r="C687" s="64">
        <f>SUM(C688:C693)</f>
        <v>0</v>
      </c>
      <c r="D687" s="64">
        <f>SUM(D688:D693)</f>
        <v>0</v>
      </c>
      <c r="E687" s="134">
        <f>SUM(E688:E693)</f>
        <v>0</v>
      </c>
      <c r="F687" s="14" t="e">
        <f aca="true" t="shared" si="70" ref="F687:F693">E687/D687*100</f>
        <v>#DIV/0!</v>
      </c>
    </row>
    <row r="688" spans="1:6" ht="18" customHeight="1">
      <c r="A688" s="225" t="s">
        <v>1036</v>
      </c>
      <c r="B688" s="226"/>
      <c r="C688" s="4">
        <v>0</v>
      </c>
      <c r="D688" s="4">
        <v>0</v>
      </c>
      <c r="E688" s="14">
        <v>0</v>
      </c>
      <c r="F688" s="14" t="e">
        <f t="shared" si="70"/>
        <v>#DIV/0!</v>
      </c>
    </row>
    <row r="689" spans="1:6" ht="18" customHeight="1">
      <c r="A689" s="225" t="s">
        <v>1239</v>
      </c>
      <c r="B689" s="226"/>
      <c r="C689" s="4">
        <v>0</v>
      </c>
      <c r="D689" s="4">
        <v>0</v>
      </c>
      <c r="E689" s="14">
        <v>0</v>
      </c>
      <c r="F689" s="14" t="e">
        <f t="shared" si="70"/>
        <v>#DIV/0!</v>
      </c>
    </row>
    <row r="690" spans="1:6" ht="18" customHeight="1">
      <c r="A690" s="225" t="s">
        <v>1243</v>
      </c>
      <c r="B690" s="226"/>
      <c r="C690" s="4">
        <v>0</v>
      </c>
      <c r="D690" s="4">
        <v>0</v>
      </c>
      <c r="E690" s="14">
        <v>0</v>
      </c>
      <c r="F690" s="14" t="e">
        <f t="shared" si="70"/>
        <v>#DIV/0!</v>
      </c>
    </row>
    <row r="691" spans="1:6" ht="18" customHeight="1">
      <c r="A691" s="225" t="s">
        <v>1240</v>
      </c>
      <c r="B691" s="226"/>
      <c r="C691" s="4">
        <v>0</v>
      </c>
      <c r="D691" s="4">
        <v>0</v>
      </c>
      <c r="E691" s="14">
        <v>0</v>
      </c>
      <c r="F691" s="14" t="e">
        <f t="shared" si="70"/>
        <v>#DIV/0!</v>
      </c>
    </row>
    <row r="692" spans="1:6" ht="18" customHeight="1">
      <c r="A692" s="225" t="s">
        <v>1241</v>
      </c>
      <c r="B692" s="226"/>
      <c r="C692" s="4">
        <v>0</v>
      </c>
      <c r="D692" s="4">
        <v>0</v>
      </c>
      <c r="E692" s="14">
        <v>0</v>
      </c>
      <c r="F692" s="14" t="e">
        <f t="shared" si="70"/>
        <v>#DIV/0!</v>
      </c>
    </row>
    <row r="693" spans="1:6" ht="18" customHeight="1">
      <c r="A693" s="225" t="s">
        <v>1246</v>
      </c>
      <c r="B693" s="226"/>
      <c r="C693" s="4">
        <v>0</v>
      </c>
      <c r="D693" s="4">
        <v>0</v>
      </c>
      <c r="E693" s="14">
        <v>0</v>
      </c>
      <c r="F693" s="14" t="e">
        <f t="shared" si="70"/>
        <v>#DIV/0!</v>
      </c>
    </row>
    <row r="694" spans="1:6" ht="21" customHeight="1">
      <c r="A694" s="41">
        <v>42</v>
      </c>
      <c r="B694" s="3" t="s">
        <v>612</v>
      </c>
      <c r="C694" s="4">
        <f aca="true" t="shared" si="71" ref="C694:E695">C695</f>
        <v>0</v>
      </c>
      <c r="D694" s="4">
        <f t="shared" si="71"/>
        <v>0</v>
      </c>
      <c r="E694" s="14">
        <f t="shared" si="71"/>
        <v>0</v>
      </c>
      <c r="F694" s="14" t="e">
        <f t="shared" si="60"/>
        <v>#DIV/0!</v>
      </c>
    </row>
    <row r="695" spans="1:6" ht="18" customHeight="1">
      <c r="A695" s="41" t="s">
        <v>169</v>
      </c>
      <c r="B695" s="3" t="s">
        <v>84</v>
      </c>
      <c r="C695" s="4">
        <v>0</v>
      </c>
      <c r="D695" s="4">
        <v>0</v>
      </c>
      <c r="E695" s="14">
        <f t="shared" si="71"/>
        <v>0</v>
      </c>
      <c r="F695" s="14" t="e">
        <f t="shared" si="60"/>
        <v>#DIV/0!</v>
      </c>
    </row>
    <row r="696" spans="1:6" ht="15" customHeight="1">
      <c r="A696" s="41" t="s">
        <v>298</v>
      </c>
      <c r="B696" s="3" t="s">
        <v>299</v>
      </c>
      <c r="C696" s="4">
        <v>0</v>
      </c>
      <c r="D696" s="4">
        <v>0</v>
      </c>
      <c r="E696" s="14">
        <v>0</v>
      </c>
      <c r="F696" s="14" t="e">
        <f t="shared" si="60"/>
        <v>#DIV/0!</v>
      </c>
    </row>
    <row r="697" spans="1:6" ht="25.5" customHeight="1">
      <c r="A697" s="231" t="s">
        <v>954</v>
      </c>
      <c r="B697" s="232"/>
      <c r="C697" s="5">
        <f>C705</f>
        <v>400000</v>
      </c>
      <c r="D697" s="5">
        <f>D705</f>
        <v>400000</v>
      </c>
      <c r="E697" s="136">
        <f>E705</f>
        <v>78382.75</v>
      </c>
      <c r="F697" s="14">
        <f>E697/D697*100</f>
        <v>19.5956875</v>
      </c>
    </row>
    <row r="698" spans="1:6" ht="25.5" customHeight="1">
      <c r="A698" s="229" t="s">
        <v>1092</v>
      </c>
      <c r="B698" s="230"/>
      <c r="C698" s="64">
        <f>SUM(C699:C704)</f>
        <v>400000</v>
      </c>
      <c r="D698" s="64">
        <f>SUM(D699:D704)</f>
        <v>400000</v>
      </c>
      <c r="E698" s="134">
        <f>SUM(E699:E704)</f>
        <v>78382.75</v>
      </c>
      <c r="F698" s="14">
        <f aca="true" t="shared" si="72" ref="F698:F704">E698/D698*100</f>
        <v>19.5956875</v>
      </c>
    </row>
    <row r="699" spans="1:6" ht="18" customHeight="1">
      <c r="A699" s="225" t="s">
        <v>1036</v>
      </c>
      <c r="B699" s="226"/>
      <c r="C699" s="4">
        <v>400000</v>
      </c>
      <c r="D699" s="4">
        <v>400000</v>
      </c>
      <c r="E699" s="14">
        <v>78382.75</v>
      </c>
      <c r="F699" s="14">
        <f t="shared" si="72"/>
        <v>19.5956875</v>
      </c>
    </row>
    <row r="700" spans="1:6" ht="18" customHeight="1">
      <c r="A700" s="225" t="s">
        <v>1239</v>
      </c>
      <c r="B700" s="226"/>
      <c r="C700" s="4">
        <v>0</v>
      </c>
      <c r="D700" s="4">
        <v>0</v>
      </c>
      <c r="E700" s="14">
        <v>0</v>
      </c>
      <c r="F700" s="14" t="e">
        <f t="shared" si="72"/>
        <v>#DIV/0!</v>
      </c>
    </row>
    <row r="701" spans="1:6" ht="18" customHeight="1">
      <c r="A701" s="225" t="s">
        <v>1243</v>
      </c>
      <c r="B701" s="226"/>
      <c r="C701" s="4">
        <v>0</v>
      </c>
      <c r="D701" s="4">
        <v>0</v>
      </c>
      <c r="E701" s="14">
        <v>0</v>
      </c>
      <c r="F701" s="14" t="e">
        <f t="shared" si="72"/>
        <v>#DIV/0!</v>
      </c>
    </row>
    <row r="702" spans="1:6" ht="18" customHeight="1">
      <c r="A702" s="225" t="s">
        <v>1240</v>
      </c>
      <c r="B702" s="226"/>
      <c r="C702" s="4">
        <v>0</v>
      </c>
      <c r="D702" s="4">
        <v>0</v>
      </c>
      <c r="E702" s="14">
        <v>0</v>
      </c>
      <c r="F702" s="14" t="e">
        <f t="shared" si="72"/>
        <v>#DIV/0!</v>
      </c>
    </row>
    <row r="703" spans="1:6" ht="18" customHeight="1">
      <c r="A703" s="225" t="s">
        <v>1241</v>
      </c>
      <c r="B703" s="226"/>
      <c r="C703" s="4">
        <v>0</v>
      </c>
      <c r="D703" s="4">
        <v>0</v>
      </c>
      <c r="E703" s="14">
        <v>0</v>
      </c>
      <c r="F703" s="14" t="e">
        <f t="shared" si="72"/>
        <v>#DIV/0!</v>
      </c>
    </row>
    <row r="704" spans="1:6" ht="18" customHeight="1">
      <c r="A704" s="225" t="s">
        <v>1246</v>
      </c>
      <c r="B704" s="226"/>
      <c r="C704" s="4">
        <v>0</v>
      </c>
      <c r="D704" s="4">
        <v>0</v>
      </c>
      <c r="E704" s="14">
        <v>0</v>
      </c>
      <c r="F704" s="14" t="e">
        <f t="shared" si="72"/>
        <v>#DIV/0!</v>
      </c>
    </row>
    <row r="705" spans="1:6" ht="21" customHeight="1">
      <c r="A705" s="41">
        <v>32</v>
      </c>
      <c r="B705" s="3" t="s">
        <v>63</v>
      </c>
      <c r="C705" s="4">
        <f>C706</f>
        <v>400000</v>
      </c>
      <c r="D705" s="4">
        <f>D706</f>
        <v>400000</v>
      </c>
      <c r="E705" s="14">
        <f>E706</f>
        <v>78382.75</v>
      </c>
      <c r="F705" s="14">
        <f>E705/D705*100</f>
        <v>19.5956875</v>
      </c>
    </row>
    <row r="706" spans="1:6" ht="18" customHeight="1">
      <c r="A706" s="41">
        <v>323</v>
      </c>
      <c r="B706" s="3" t="s">
        <v>0</v>
      </c>
      <c r="C706" s="4">
        <v>400000</v>
      </c>
      <c r="D706" s="4">
        <v>400000</v>
      </c>
      <c r="E706" s="14">
        <f>SUM(E707:E707)</f>
        <v>78382.75</v>
      </c>
      <c r="F706" s="14">
        <f>E706/D706*100</f>
        <v>19.5956875</v>
      </c>
    </row>
    <row r="707" spans="1:6" ht="15" customHeight="1">
      <c r="A707" s="41">
        <v>3232</v>
      </c>
      <c r="B707" s="3" t="s">
        <v>559</v>
      </c>
      <c r="C707" s="4">
        <v>0</v>
      </c>
      <c r="D707" s="4">
        <v>0</v>
      </c>
      <c r="E707" s="14">
        <v>78382.75</v>
      </c>
      <c r="F707" s="14" t="e">
        <f>E707/D707*100</f>
        <v>#DIV/0!</v>
      </c>
    </row>
    <row r="708" spans="1:6" ht="25.5" customHeight="1">
      <c r="A708" s="231" t="s">
        <v>1402</v>
      </c>
      <c r="B708" s="232"/>
      <c r="C708" s="5">
        <f>C716</f>
        <v>4500000</v>
      </c>
      <c r="D708" s="5">
        <f>D716</f>
        <v>4500000</v>
      </c>
      <c r="E708" s="136">
        <f>E716</f>
        <v>0</v>
      </c>
      <c r="F708" s="14">
        <f>E708/D708*100</f>
        <v>0</v>
      </c>
    </row>
    <row r="709" spans="1:6" ht="25.5" customHeight="1">
      <c r="A709" s="229" t="s">
        <v>1403</v>
      </c>
      <c r="B709" s="230"/>
      <c r="C709" s="64">
        <f>SUM(C710:C715)</f>
        <v>4500000</v>
      </c>
      <c r="D709" s="64">
        <f>SUM(D710:D715)</f>
        <v>4500000</v>
      </c>
      <c r="E709" s="134">
        <f>SUM(E710:E715)</f>
        <v>0</v>
      </c>
      <c r="F709" s="14">
        <f aca="true" t="shared" si="73" ref="F709:F718">E709/D709*100</f>
        <v>0</v>
      </c>
    </row>
    <row r="710" spans="1:6" ht="18" customHeight="1">
      <c r="A710" s="225" t="s">
        <v>1036</v>
      </c>
      <c r="B710" s="226"/>
      <c r="C710" s="4">
        <v>2000000</v>
      </c>
      <c r="D710" s="4">
        <v>2000000</v>
      </c>
      <c r="E710" s="14">
        <v>0</v>
      </c>
      <c r="F710" s="14">
        <f t="shared" si="73"/>
        <v>0</v>
      </c>
    </row>
    <row r="711" spans="1:6" ht="18" customHeight="1">
      <c r="A711" s="225" t="s">
        <v>1239</v>
      </c>
      <c r="B711" s="226"/>
      <c r="C711" s="4">
        <v>0</v>
      </c>
      <c r="D711" s="4">
        <v>0</v>
      </c>
      <c r="E711" s="14">
        <v>0</v>
      </c>
      <c r="F711" s="14" t="e">
        <f t="shared" si="73"/>
        <v>#DIV/0!</v>
      </c>
    </row>
    <row r="712" spans="1:6" ht="18" customHeight="1">
      <c r="A712" s="225" t="s">
        <v>1243</v>
      </c>
      <c r="B712" s="226"/>
      <c r="C712" s="4">
        <v>0</v>
      </c>
      <c r="D712" s="4">
        <v>0</v>
      </c>
      <c r="E712" s="14">
        <v>0</v>
      </c>
      <c r="F712" s="14" t="e">
        <f t="shared" si="73"/>
        <v>#DIV/0!</v>
      </c>
    </row>
    <row r="713" spans="1:6" ht="18" customHeight="1">
      <c r="A713" s="225" t="s">
        <v>1240</v>
      </c>
      <c r="B713" s="226"/>
      <c r="C713" s="4">
        <v>0</v>
      </c>
      <c r="D713" s="4">
        <v>0</v>
      </c>
      <c r="E713" s="14">
        <v>0</v>
      </c>
      <c r="F713" s="14" t="e">
        <f t="shared" si="73"/>
        <v>#DIV/0!</v>
      </c>
    </row>
    <row r="714" spans="1:6" ht="18" customHeight="1">
      <c r="A714" s="225" t="s">
        <v>1241</v>
      </c>
      <c r="B714" s="226"/>
      <c r="C714" s="4">
        <v>0</v>
      </c>
      <c r="D714" s="4">
        <v>0</v>
      </c>
      <c r="E714" s="14">
        <v>0</v>
      </c>
      <c r="F714" s="14" t="e">
        <f t="shared" si="73"/>
        <v>#DIV/0!</v>
      </c>
    </row>
    <row r="715" spans="1:6" ht="18" customHeight="1">
      <c r="A715" s="225" t="s">
        <v>1404</v>
      </c>
      <c r="B715" s="226"/>
      <c r="C715" s="4">
        <v>2500000</v>
      </c>
      <c r="D715" s="4">
        <v>2500000</v>
      </c>
      <c r="E715" s="14">
        <v>0</v>
      </c>
      <c r="F715" s="14">
        <f t="shared" si="73"/>
        <v>0</v>
      </c>
    </row>
    <row r="716" spans="1:6" ht="21" customHeight="1">
      <c r="A716" s="41">
        <v>38</v>
      </c>
      <c r="B716" s="72" t="s">
        <v>558</v>
      </c>
      <c r="C716" s="4">
        <f aca="true" t="shared" si="74" ref="C716:E717">C717</f>
        <v>4500000</v>
      </c>
      <c r="D716" s="4">
        <f t="shared" si="74"/>
        <v>4500000</v>
      </c>
      <c r="E716" s="14">
        <f t="shared" si="74"/>
        <v>0</v>
      </c>
      <c r="F716" s="14">
        <f t="shared" si="73"/>
        <v>0</v>
      </c>
    </row>
    <row r="717" spans="1:6" ht="18" customHeight="1">
      <c r="A717" s="41">
        <v>386</v>
      </c>
      <c r="B717" s="3" t="s">
        <v>85</v>
      </c>
      <c r="C717" s="4">
        <v>4500000</v>
      </c>
      <c r="D717" s="4">
        <v>4500000</v>
      </c>
      <c r="E717" s="14">
        <f t="shared" si="74"/>
        <v>0</v>
      </c>
      <c r="F717" s="14">
        <f t="shared" si="73"/>
        <v>0</v>
      </c>
    </row>
    <row r="718" spans="1:6" ht="15" customHeight="1">
      <c r="A718" s="41">
        <v>3861</v>
      </c>
      <c r="B718" s="3" t="s">
        <v>616</v>
      </c>
      <c r="C718" s="4">
        <v>0</v>
      </c>
      <c r="D718" s="4">
        <v>0</v>
      </c>
      <c r="E718" s="14">
        <v>0</v>
      </c>
      <c r="F718" s="14" t="e">
        <f t="shared" si="73"/>
        <v>#DIV/0!</v>
      </c>
    </row>
    <row r="719" spans="1:6" ht="30" customHeight="1">
      <c r="A719" s="238" t="s">
        <v>955</v>
      </c>
      <c r="B719" s="239"/>
      <c r="C719" s="63">
        <f>C720+C735+C749</f>
        <v>1916000</v>
      </c>
      <c r="D719" s="63">
        <f>D720+D735+D749</f>
        <v>1916000</v>
      </c>
      <c r="E719" s="133">
        <f>E720+E735+E749</f>
        <v>415650.93000000005</v>
      </c>
      <c r="F719" s="14">
        <f t="shared" si="60"/>
        <v>21.693681106471818</v>
      </c>
    </row>
    <row r="720" spans="1:6" ht="25.5" customHeight="1">
      <c r="A720" s="231" t="s">
        <v>956</v>
      </c>
      <c r="B720" s="232"/>
      <c r="C720" s="5">
        <f>C728</f>
        <v>1290000</v>
      </c>
      <c r="D720" s="5">
        <f>D728</f>
        <v>1290000</v>
      </c>
      <c r="E720" s="136">
        <f>E728</f>
        <v>296953.02</v>
      </c>
      <c r="F720" s="14">
        <f t="shared" si="60"/>
        <v>23.019613953488374</v>
      </c>
    </row>
    <row r="721" spans="1:6" ht="25.5" customHeight="1">
      <c r="A721" s="229" t="s">
        <v>1093</v>
      </c>
      <c r="B721" s="230"/>
      <c r="C721" s="64">
        <f>SUM(C722:C727)</f>
        <v>1290000</v>
      </c>
      <c r="D721" s="64">
        <f>SUM(D722:D727)</f>
        <v>1290000</v>
      </c>
      <c r="E721" s="134">
        <f>SUM(E722:E727)</f>
        <v>296953.02</v>
      </c>
      <c r="F721" s="14">
        <f t="shared" si="60"/>
        <v>23.019613953488374</v>
      </c>
    </row>
    <row r="722" spans="1:6" ht="18" customHeight="1">
      <c r="A722" s="225" t="s">
        <v>1036</v>
      </c>
      <c r="B722" s="226"/>
      <c r="C722" s="4">
        <v>310000</v>
      </c>
      <c r="D722" s="4">
        <v>310000</v>
      </c>
      <c r="E722" s="14">
        <v>0</v>
      </c>
      <c r="F722" s="14">
        <f t="shared" si="60"/>
        <v>0</v>
      </c>
    </row>
    <row r="723" spans="1:6" ht="18" customHeight="1">
      <c r="A723" s="225" t="s">
        <v>1239</v>
      </c>
      <c r="B723" s="226"/>
      <c r="C723" s="4">
        <v>0</v>
      </c>
      <c r="D723" s="4">
        <v>0</v>
      </c>
      <c r="E723" s="14">
        <v>0</v>
      </c>
      <c r="F723" s="14" t="e">
        <f t="shared" si="60"/>
        <v>#DIV/0!</v>
      </c>
    </row>
    <row r="724" spans="1:6" ht="18" customHeight="1">
      <c r="A724" s="225" t="s">
        <v>1243</v>
      </c>
      <c r="B724" s="226"/>
      <c r="C724" s="4">
        <v>980000</v>
      </c>
      <c r="D724" s="4">
        <v>980000</v>
      </c>
      <c r="E724" s="14">
        <v>296953.02</v>
      </c>
      <c r="F724" s="14">
        <f t="shared" si="60"/>
        <v>30.30132857142857</v>
      </c>
    </row>
    <row r="725" spans="1:6" ht="18" customHeight="1">
      <c r="A725" s="225" t="s">
        <v>1240</v>
      </c>
      <c r="B725" s="226"/>
      <c r="C725" s="4">
        <v>0</v>
      </c>
      <c r="D725" s="4">
        <v>0</v>
      </c>
      <c r="E725" s="14">
        <v>0</v>
      </c>
      <c r="F725" s="14" t="e">
        <f t="shared" si="60"/>
        <v>#DIV/0!</v>
      </c>
    </row>
    <row r="726" spans="1:6" ht="18" customHeight="1">
      <c r="A726" s="225" t="s">
        <v>1241</v>
      </c>
      <c r="B726" s="226"/>
      <c r="C726" s="4">
        <v>0</v>
      </c>
      <c r="D726" s="4">
        <v>0</v>
      </c>
      <c r="E726" s="14">
        <v>0</v>
      </c>
      <c r="F726" s="14" t="e">
        <f t="shared" si="60"/>
        <v>#DIV/0!</v>
      </c>
    </row>
    <row r="727" spans="1:6" ht="18" customHeight="1">
      <c r="A727" s="225" t="s">
        <v>1246</v>
      </c>
      <c r="B727" s="226"/>
      <c r="C727" s="4">
        <v>0</v>
      </c>
      <c r="D727" s="4">
        <v>0</v>
      </c>
      <c r="E727" s="14">
        <v>0</v>
      </c>
      <c r="F727" s="14" t="e">
        <f t="shared" si="60"/>
        <v>#DIV/0!</v>
      </c>
    </row>
    <row r="728" spans="1:6" ht="21" customHeight="1">
      <c r="A728" s="41">
        <v>32</v>
      </c>
      <c r="B728" s="3" t="s">
        <v>63</v>
      </c>
      <c r="C728" s="4">
        <f>C729+C732</f>
        <v>1290000</v>
      </c>
      <c r="D728" s="4">
        <f>D729+D732</f>
        <v>1290000</v>
      </c>
      <c r="E728" s="14">
        <f>E729+E732</f>
        <v>296953.02</v>
      </c>
      <c r="F728" s="14">
        <f t="shared" si="60"/>
        <v>23.019613953488374</v>
      </c>
    </row>
    <row r="729" spans="1:6" ht="18" customHeight="1">
      <c r="A729" s="41">
        <v>322</v>
      </c>
      <c r="B729" s="3" t="s">
        <v>70</v>
      </c>
      <c r="C729" s="4">
        <v>180000</v>
      </c>
      <c r="D729" s="4">
        <v>180000</v>
      </c>
      <c r="E729" s="14">
        <f>E730+E731</f>
        <v>110235.20999999999</v>
      </c>
      <c r="F729" s="14">
        <f t="shared" si="60"/>
        <v>61.24178333333333</v>
      </c>
    </row>
    <row r="730" spans="1:6" ht="15" customHeight="1">
      <c r="A730" s="41" t="s">
        <v>273</v>
      </c>
      <c r="B730" s="3" t="s">
        <v>274</v>
      </c>
      <c r="C730" s="4">
        <v>0</v>
      </c>
      <c r="D730" s="4">
        <v>0</v>
      </c>
      <c r="E730" s="14">
        <v>64520</v>
      </c>
      <c r="F730" s="14" t="e">
        <f>E730/D730*100</f>
        <v>#DIV/0!</v>
      </c>
    </row>
    <row r="731" spans="1:6" ht="15" customHeight="1">
      <c r="A731" s="41">
        <v>3224</v>
      </c>
      <c r="B731" s="3" t="s">
        <v>90</v>
      </c>
      <c r="C731" s="4">
        <v>0</v>
      </c>
      <c r="D731" s="4">
        <v>0</v>
      </c>
      <c r="E731" s="14">
        <v>45715.21</v>
      </c>
      <c r="F731" s="14" t="e">
        <f t="shared" si="60"/>
        <v>#DIV/0!</v>
      </c>
    </row>
    <row r="732" spans="1:6" ht="18" customHeight="1">
      <c r="A732" s="41">
        <v>323</v>
      </c>
      <c r="B732" s="3" t="s">
        <v>0</v>
      </c>
      <c r="C732" s="4">
        <v>1110000</v>
      </c>
      <c r="D732" s="4">
        <v>1110000</v>
      </c>
      <c r="E732" s="14">
        <f>E733+E734</f>
        <v>186717.81</v>
      </c>
      <c r="F732" s="14">
        <f t="shared" si="60"/>
        <v>16.821424324324326</v>
      </c>
    </row>
    <row r="733" spans="1:6" ht="15" customHeight="1">
      <c r="A733" s="41">
        <v>3232</v>
      </c>
      <c r="B733" s="3" t="s">
        <v>91</v>
      </c>
      <c r="C733" s="4">
        <v>0</v>
      </c>
      <c r="D733" s="4">
        <v>0</v>
      </c>
      <c r="E733" s="14">
        <v>186717.81</v>
      </c>
      <c r="F733" s="14" t="e">
        <f t="shared" si="60"/>
        <v>#DIV/0!</v>
      </c>
    </row>
    <row r="734" spans="1:6" ht="15" customHeight="1">
      <c r="A734" s="41" t="s">
        <v>35</v>
      </c>
      <c r="B734" s="3" t="s">
        <v>275</v>
      </c>
      <c r="C734" s="4">
        <v>0</v>
      </c>
      <c r="D734" s="4">
        <v>0</v>
      </c>
      <c r="E734" s="14">
        <v>0</v>
      </c>
      <c r="F734" s="14" t="e">
        <f>E734/D734*100</f>
        <v>#DIV/0!</v>
      </c>
    </row>
    <row r="735" spans="1:6" ht="25.5" customHeight="1">
      <c r="A735" s="240" t="s">
        <v>957</v>
      </c>
      <c r="B735" s="241"/>
      <c r="C735" s="5">
        <f>C743</f>
        <v>416000</v>
      </c>
      <c r="D735" s="5">
        <f>D743</f>
        <v>416000</v>
      </c>
      <c r="E735" s="136">
        <f>E743</f>
        <v>118697.91</v>
      </c>
      <c r="F735" s="14">
        <f t="shared" si="60"/>
        <v>28.53315144230769</v>
      </c>
    </row>
    <row r="736" spans="1:6" ht="25.5" customHeight="1">
      <c r="A736" s="229" t="s">
        <v>1094</v>
      </c>
      <c r="B736" s="230"/>
      <c r="C736" s="64">
        <f>SUM(C737:C742)</f>
        <v>416000</v>
      </c>
      <c r="D736" s="64">
        <f>SUM(D737:D742)</f>
        <v>416000</v>
      </c>
      <c r="E736" s="134">
        <f>SUM(E737:E742)</f>
        <v>118697.91</v>
      </c>
      <c r="F736" s="14">
        <f aca="true" t="shared" si="75" ref="F736:F742">E736/D736*100</f>
        <v>28.53315144230769</v>
      </c>
    </row>
    <row r="737" spans="1:6" ht="18" customHeight="1">
      <c r="A737" s="225" t="s">
        <v>1036</v>
      </c>
      <c r="B737" s="226"/>
      <c r="C737" s="4">
        <v>96000</v>
      </c>
      <c r="D737" s="4">
        <v>96000</v>
      </c>
      <c r="E737" s="14">
        <v>0</v>
      </c>
      <c r="F737" s="14">
        <f t="shared" si="75"/>
        <v>0</v>
      </c>
    </row>
    <row r="738" spans="1:6" ht="18" customHeight="1">
      <c r="A738" s="225" t="s">
        <v>1239</v>
      </c>
      <c r="B738" s="226"/>
      <c r="C738" s="4">
        <v>0</v>
      </c>
      <c r="D738" s="4">
        <v>0</v>
      </c>
      <c r="E738" s="14">
        <v>0</v>
      </c>
      <c r="F738" s="14" t="e">
        <f t="shared" si="75"/>
        <v>#DIV/0!</v>
      </c>
    </row>
    <row r="739" spans="1:6" ht="18" customHeight="1">
      <c r="A739" s="225" t="s">
        <v>1243</v>
      </c>
      <c r="B739" s="226"/>
      <c r="C739" s="4">
        <v>320000</v>
      </c>
      <c r="D739" s="4">
        <v>320000</v>
      </c>
      <c r="E739" s="14">
        <v>118697.91</v>
      </c>
      <c r="F739" s="14">
        <f t="shared" si="75"/>
        <v>37.093096875</v>
      </c>
    </row>
    <row r="740" spans="1:6" ht="18" customHeight="1">
      <c r="A740" s="225" t="s">
        <v>1240</v>
      </c>
      <c r="B740" s="226"/>
      <c r="C740" s="4">
        <v>0</v>
      </c>
      <c r="D740" s="4">
        <v>0</v>
      </c>
      <c r="E740" s="14">
        <v>0</v>
      </c>
      <c r="F740" s="14" t="e">
        <f t="shared" si="75"/>
        <v>#DIV/0!</v>
      </c>
    </row>
    <row r="741" spans="1:6" ht="18" customHeight="1">
      <c r="A741" s="225" t="s">
        <v>1241</v>
      </c>
      <c r="B741" s="226"/>
      <c r="C741" s="4">
        <v>0</v>
      </c>
      <c r="D741" s="4">
        <v>0</v>
      </c>
      <c r="E741" s="14">
        <v>0</v>
      </c>
      <c r="F741" s="14" t="e">
        <f t="shared" si="75"/>
        <v>#DIV/0!</v>
      </c>
    </row>
    <row r="742" spans="1:6" ht="18" customHeight="1">
      <c r="A742" s="225" t="s">
        <v>1246</v>
      </c>
      <c r="B742" s="226"/>
      <c r="C742" s="4">
        <v>0</v>
      </c>
      <c r="D742" s="4">
        <v>0</v>
      </c>
      <c r="E742" s="14">
        <v>0</v>
      </c>
      <c r="F742" s="14" t="e">
        <f t="shared" si="75"/>
        <v>#DIV/0!</v>
      </c>
    </row>
    <row r="743" spans="1:6" ht="21" customHeight="1">
      <c r="A743" s="41">
        <v>32</v>
      </c>
      <c r="B743" s="3" t="s">
        <v>63</v>
      </c>
      <c r="C743" s="4">
        <f>C744+C747</f>
        <v>416000</v>
      </c>
      <c r="D743" s="4">
        <f>D744+D747</f>
        <v>416000</v>
      </c>
      <c r="E743" s="14">
        <f>E744+E747</f>
        <v>118697.91</v>
      </c>
      <c r="F743" s="14">
        <f t="shared" si="60"/>
        <v>28.53315144230769</v>
      </c>
    </row>
    <row r="744" spans="1:6" ht="18" customHeight="1">
      <c r="A744" s="41">
        <v>323</v>
      </c>
      <c r="B744" s="3" t="s">
        <v>0</v>
      </c>
      <c r="C744" s="4">
        <v>406000</v>
      </c>
      <c r="D744" s="4">
        <v>406000</v>
      </c>
      <c r="E744" s="14">
        <f>SUM(E745:E746)</f>
        <v>118697.91</v>
      </c>
      <c r="F744" s="14">
        <f t="shared" si="60"/>
        <v>29.23593842364532</v>
      </c>
    </row>
    <row r="745" spans="1:6" ht="15" customHeight="1">
      <c r="A745" s="41" t="s">
        <v>560</v>
      </c>
      <c r="B745" s="3" t="s">
        <v>561</v>
      </c>
      <c r="C745" s="4">
        <v>0</v>
      </c>
      <c r="D745" s="4">
        <v>0</v>
      </c>
      <c r="E745" s="14">
        <v>72291.66</v>
      </c>
      <c r="F745" s="14" t="e">
        <f>E745/D745*100</f>
        <v>#DIV/0!</v>
      </c>
    </row>
    <row r="746" spans="1:6" ht="15" customHeight="1">
      <c r="A746" s="41" t="s">
        <v>339</v>
      </c>
      <c r="B746" s="3" t="s">
        <v>341</v>
      </c>
      <c r="C746" s="4">
        <v>0</v>
      </c>
      <c r="D746" s="4">
        <v>0</v>
      </c>
      <c r="E746" s="14">
        <v>46406.25</v>
      </c>
      <c r="F746" s="14" t="e">
        <f t="shared" si="60"/>
        <v>#DIV/0!</v>
      </c>
    </row>
    <row r="747" spans="1:6" ht="18" customHeight="1">
      <c r="A747" s="41">
        <v>329</v>
      </c>
      <c r="B747" s="72" t="s">
        <v>3</v>
      </c>
      <c r="C747" s="4">
        <v>10000</v>
      </c>
      <c r="D747" s="4">
        <v>10000</v>
      </c>
      <c r="E747" s="14">
        <f>E748</f>
        <v>0</v>
      </c>
      <c r="F747" s="14">
        <f t="shared" si="60"/>
        <v>0</v>
      </c>
    </row>
    <row r="748" spans="1:6" ht="15" customHeight="1">
      <c r="A748" s="41">
        <v>3291</v>
      </c>
      <c r="B748" s="3" t="s">
        <v>173</v>
      </c>
      <c r="C748" s="4">
        <v>0</v>
      </c>
      <c r="D748" s="4">
        <v>0</v>
      </c>
      <c r="E748" s="14">
        <v>0</v>
      </c>
      <c r="F748" s="14" t="e">
        <f aca="true" t="shared" si="76" ref="F748:F761">E748/D748*100</f>
        <v>#DIV/0!</v>
      </c>
    </row>
    <row r="749" spans="1:6" ht="25.5" customHeight="1">
      <c r="A749" s="233" t="s">
        <v>958</v>
      </c>
      <c r="B749" s="228"/>
      <c r="C749" s="5">
        <f>C757</f>
        <v>210000</v>
      </c>
      <c r="D749" s="5">
        <f>D757</f>
        <v>210000</v>
      </c>
      <c r="E749" s="136">
        <f>E757</f>
        <v>0</v>
      </c>
      <c r="F749" s="14">
        <f t="shared" si="76"/>
        <v>0</v>
      </c>
    </row>
    <row r="750" spans="1:6" ht="25.5" customHeight="1">
      <c r="A750" s="229" t="s">
        <v>1095</v>
      </c>
      <c r="B750" s="230"/>
      <c r="C750" s="64">
        <f>SUM(C751:C756)</f>
        <v>210000</v>
      </c>
      <c r="D750" s="64">
        <f>SUM(D751:D756)</f>
        <v>210000</v>
      </c>
      <c r="E750" s="134">
        <f>SUM(E751:E756)</f>
        <v>0</v>
      </c>
      <c r="F750" s="14">
        <f t="shared" si="76"/>
        <v>0</v>
      </c>
    </row>
    <row r="751" spans="1:6" ht="18" customHeight="1">
      <c r="A751" s="225" t="s">
        <v>1036</v>
      </c>
      <c r="B751" s="226"/>
      <c r="C751" s="4">
        <v>10000</v>
      </c>
      <c r="D751" s="4">
        <v>10000</v>
      </c>
      <c r="E751" s="14">
        <v>0</v>
      </c>
      <c r="F751" s="14">
        <f t="shared" si="76"/>
        <v>0</v>
      </c>
    </row>
    <row r="752" spans="1:6" ht="18" customHeight="1">
      <c r="A752" s="225" t="s">
        <v>1239</v>
      </c>
      <c r="B752" s="226"/>
      <c r="C752" s="4">
        <v>0</v>
      </c>
      <c r="D752" s="4">
        <v>0</v>
      </c>
      <c r="E752" s="14">
        <v>0</v>
      </c>
      <c r="F752" s="14" t="e">
        <f t="shared" si="76"/>
        <v>#DIV/0!</v>
      </c>
    </row>
    <row r="753" spans="1:6" ht="18" customHeight="1">
      <c r="A753" s="225" t="s">
        <v>1243</v>
      </c>
      <c r="B753" s="226"/>
      <c r="C753" s="4">
        <v>0</v>
      </c>
      <c r="D753" s="4">
        <v>0</v>
      </c>
      <c r="E753" s="14">
        <v>0</v>
      </c>
      <c r="F753" s="14" t="e">
        <f t="shared" si="76"/>
        <v>#DIV/0!</v>
      </c>
    </row>
    <row r="754" spans="1:6" ht="18" customHeight="1">
      <c r="A754" s="225" t="s">
        <v>1240</v>
      </c>
      <c r="B754" s="226"/>
      <c r="C754" s="4">
        <v>200000</v>
      </c>
      <c r="D754" s="4">
        <v>200000</v>
      </c>
      <c r="E754" s="14">
        <v>0</v>
      </c>
      <c r="F754" s="14">
        <f t="shared" si="76"/>
        <v>0</v>
      </c>
    </row>
    <row r="755" spans="1:6" ht="18" customHeight="1">
      <c r="A755" s="225" t="s">
        <v>1241</v>
      </c>
      <c r="B755" s="226"/>
      <c r="C755" s="4">
        <v>0</v>
      </c>
      <c r="D755" s="4">
        <v>0</v>
      </c>
      <c r="E755" s="14">
        <v>0</v>
      </c>
      <c r="F755" s="14" t="e">
        <f t="shared" si="76"/>
        <v>#DIV/0!</v>
      </c>
    </row>
    <row r="756" spans="1:6" ht="18" customHeight="1">
      <c r="A756" s="225" t="s">
        <v>1246</v>
      </c>
      <c r="B756" s="226"/>
      <c r="C756" s="4">
        <v>0</v>
      </c>
      <c r="D756" s="4">
        <v>0</v>
      </c>
      <c r="E756" s="14">
        <v>0</v>
      </c>
      <c r="F756" s="14" t="e">
        <f t="shared" si="76"/>
        <v>#DIV/0!</v>
      </c>
    </row>
    <row r="757" spans="1:6" ht="21" customHeight="1">
      <c r="A757" s="41">
        <v>42</v>
      </c>
      <c r="B757" s="3" t="s">
        <v>612</v>
      </c>
      <c r="C757" s="4">
        <f aca="true" t="shared" si="77" ref="C757:E758">C758</f>
        <v>210000</v>
      </c>
      <c r="D757" s="4">
        <f t="shared" si="77"/>
        <v>210000</v>
      </c>
      <c r="E757" s="14">
        <f t="shared" si="77"/>
        <v>0</v>
      </c>
      <c r="F757" s="14">
        <f t="shared" si="76"/>
        <v>0</v>
      </c>
    </row>
    <row r="758" spans="1:6" ht="18" customHeight="1">
      <c r="A758" s="41" t="s">
        <v>169</v>
      </c>
      <c r="B758" s="3" t="s">
        <v>84</v>
      </c>
      <c r="C758" s="4">
        <v>210000</v>
      </c>
      <c r="D758" s="4">
        <v>210000</v>
      </c>
      <c r="E758" s="14">
        <f t="shared" si="77"/>
        <v>0</v>
      </c>
      <c r="F758" s="14">
        <f t="shared" si="76"/>
        <v>0</v>
      </c>
    </row>
    <row r="759" spans="1:6" ht="15" customHeight="1">
      <c r="A759" s="41" t="s">
        <v>298</v>
      </c>
      <c r="B759" s="3" t="s">
        <v>959</v>
      </c>
      <c r="C759" s="4">
        <v>0</v>
      </c>
      <c r="D759" s="4">
        <v>0</v>
      </c>
      <c r="E759" s="14">
        <v>0</v>
      </c>
      <c r="F759" s="14" t="e">
        <f t="shared" si="76"/>
        <v>#DIV/0!</v>
      </c>
    </row>
    <row r="760" spans="1:6" ht="30" customHeight="1">
      <c r="A760" s="238" t="s">
        <v>960</v>
      </c>
      <c r="B760" s="239"/>
      <c r="C760" s="63">
        <f>C761+C772+C784</f>
        <v>760000</v>
      </c>
      <c r="D760" s="63">
        <f>D761+D772+D784</f>
        <v>760000</v>
      </c>
      <c r="E760" s="133">
        <f>E761+E772+E784</f>
        <v>293000</v>
      </c>
      <c r="F760" s="14">
        <f t="shared" si="76"/>
        <v>38.55263157894736</v>
      </c>
    </row>
    <row r="761" spans="1:6" ht="25.5" customHeight="1">
      <c r="A761" s="233" t="s">
        <v>961</v>
      </c>
      <c r="B761" s="228"/>
      <c r="C761" s="5">
        <f>C769</f>
        <v>700000</v>
      </c>
      <c r="D761" s="5">
        <f>D769</f>
        <v>700000</v>
      </c>
      <c r="E761" s="136">
        <f>E769</f>
        <v>290000</v>
      </c>
      <c r="F761" s="14">
        <f t="shared" si="76"/>
        <v>41.42857142857143</v>
      </c>
    </row>
    <row r="762" spans="1:6" ht="25.5" customHeight="1">
      <c r="A762" s="229" t="s">
        <v>1096</v>
      </c>
      <c r="B762" s="230"/>
      <c r="C762" s="64">
        <f>SUM(C763:C768)</f>
        <v>700000</v>
      </c>
      <c r="D762" s="64">
        <f>SUM(D763:D768)</f>
        <v>700000</v>
      </c>
      <c r="E762" s="134">
        <f>SUM(E763:E768)</f>
        <v>290000</v>
      </c>
      <c r="F762" s="14">
        <f aca="true" t="shared" si="78" ref="F762:F768">E762/D762*100</f>
        <v>41.42857142857143</v>
      </c>
    </row>
    <row r="763" spans="1:6" ht="18" customHeight="1">
      <c r="A763" s="225" t="s">
        <v>1036</v>
      </c>
      <c r="B763" s="226"/>
      <c r="C763" s="4">
        <v>700000</v>
      </c>
      <c r="D763" s="4">
        <v>700000</v>
      </c>
      <c r="E763" s="14">
        <v>290000</v>
      </c>
      <c r="F763" s="14">
        <f t="shared" si="78"/>
        <v>41.42857142857143</v>
      </c>
    </row>
    <row r="764" spans="1:6" ht="18" customHeight="1">
      <c r="A764" s="225" t="s">
        <v>1239</v>
      </c>
      <c r="B764" s="226"/>
      <c r="C764" s="4">
        <v>0</v>
      </c>
      <c r="D764" s="4">
        <v>0</v>
      </c>
      <c r="E764" s="14">
        <v>0</v>
      </c>
      <c r="F764" s="14" t="e">
        <f t="shared" si="78"/>
        <v>#DIV/0!</v>
      </c>
    </row>
    <row r="765" spans="1:6" ht="18" customHeight="1">
      <c r="A765" s="225" t="s">
        <v>1243</v>
      </c>
      <c r="B765" s="226"/>
      <c r="C765" s="4">
        <v>0</v>
      </c>
      <c r="D765" s="4">
        <v>0</v>
      </c>
      <c r="E765" s="14">
        <v>0</v>
      </c>
      <c r="F765" s="14" t="e">
        <f t="shared" si="78"/>
        <v>#DIV/0!</v>
      </c>
    </row>
    <row r="766" spans="1:6" ht="18" customHeight="1">
      <c r="A766" s="225" t="s">
        <v>1240</v>
      </c>
      <c r="B766" s="226"/>
      <c r="C766" s="4">
        <v>0</v>
      </c>
      <c r="D766" s="4">
        <v>0</v>
      </c>
      <c r="E766" s="14">
        <v>0</v>
      </c>
      <c r="F766" s="14" t="e">
        <f t="shared" si="78"/>
        <v>#DIV/0!</v>
      </c>
    </row>
    <row r="767" spans="1:6" ht="18" customHeight="1">
      <c r="A767" s="225" t="s">
        <v>1241</v>
      </c>
      <c r="B767" s="226"/>
      <c r="C767" s="4">
        <v>0</v>
      </c>
      <c r="D767" s="4">
        <v>0</v>
      </c>
      <c r="E767" s="14">
        <v>0</v>
      </c>
      <c r="F767" s="14" t="e">
        <f t="shared" si="78"/>
        <v>#DIV/0!</v>
      </c>
    </row>
    <row r="768" spans="1:6" ht="18" customHeight="1">
      <c r="A768" s="225" t="s">
        <v>1246</v>
      </c>
      <c r="B768" s="226"/>
      <c r="C768" s="4">
        <v>0</v>
      </c>
      <c r="D768" s="4">
        <v>0</v>
      </c>
      <c r="E768" s="14">
        <v>0</v>
      </c>
      <c r="F768" s="14" t="e">
        <f t="shared" si="78"/>
        <v>#DIV/0!</v>
      </c>
    </row>
    <row r="769" spans="1:6" ht="21" customHeight="1">
      <c r="A769" s="41" t="s">
        <v>617</v>
      </c>
      <c r="B769" s="3" t="s">
        <v>619</v>
      </c>
      <c r="C769" s="4">
        <f>C770</f>
        <v>700000</v>
      </c>
      <c r="D769" s="4">
        <f>D770</f>
        <v>700000</v>
      </c>
      <c r="E769" s="14">
        <f>E770</f>
        <v>290000</v>
      </c>
      <c r="F769" s="14">
        <f aca="true" t="shared" si="79" ref="F769:F784">E769/D769*100</f>
        <v>41.42857142857143</v>
      </c>
    </row>
    <row r="770" spans="1:6" ht="18" customHeight="1">
      <c r="A770" s="41" t="s">
        <v>618</v>
      </c>
      <c r="B770" s="3" t="s">
        <v>620</v>
      </c>
      <c r="C770" s="4">
        <v>700000</v>
      </c>
      <c r="D770" s="4">
        <v>700000</v>
      </c>
      <c r="E770" s="14">
        <f>SUM(E771:E771)</f>
        <v>290000</v>
      </c>
      <c r="F770" s="14">
        <f t="shared" si="79"/>
        <v>41.42857142857143</v>
      </c>
    </row>
    <row r="771" spans="1:6" ht="15" customHeight="1">
      <c r="A771" s="41" t="s">
        <v>621</v>
      </c>
      <c r="B771" s="3" t="s">
        <v>622</v>
      </c>
      <c r="C771" s="4">
        <v>0</v>
      </c>
      <c r="D771" s="4">
        <v>0</v>
      </c>
      <c r="E771" s="14">
        <v>290000</v>
      </c>
      <c r="F771" s="14" t="e">
        <f t="shared" si="79"/>
        <v>#DIV/0!</v>
      </c>
    </row>
    <row r="772" spans="1:6" ht="25.5" customHeight="1">
      <c r="A772" s="233" t="s">
        <v>962</v>
      </c>
      <c r="B772" s="228"/>
      <c r="C772" s="5">
        <f>C780</f>
        <v>30000</v>
      </c>
      <c r="D772" s="5">
        <f>D780</f>
        <v>30000</v>
      </c>
      <c r="E772" s="136">
        <f>E780</f>
        <v>3000</v>
      </c>
      <c r="F772" s="14">
        <f t="shared" si="79"/>
        <v>10</v>
      </c>
    </row>
    <row r="773" spans="1:6" ht="25.5" customHeight="1">
      <c r="A773" s="229" t="s">
        <v>1097</v>
      </c>
      <c r="B773" s="230"/>
      <c r="C773" s="64">
        <f>SUM(C774:C779)</f>
        <v>30000</v>
      </c>
      <c r="D773" s="64">
        <f>SUM(D774:D779)</f>
        <v>30000</v>
      </c>
      <c r="E773" s="134">
        <f>SUM(E774:E779)</f>
        <v>3000</v>
      </c>
      <c r="F773" s="14">
        <f t="shared" si="79"/>
        <v>10</v>
      </c>
    </row>
    <row r="774" spans="1:6" ht="18" customHeight="1">
      <c r="A774" s="225" t="s">
        <v>1036</v>
      </c>
      <c r="B774" s="226"/>
      <c r="C774" s="4">
        <v>30000</v>
      </c>
      <c r="D774" s="4">
        <v>30000</v>
      </c>
      <c r="E774" s="14">
        <v>3000</v>
      </c>
      <c r="F774" s="14">
        <f t="shared" si="79"/>
        <v>10</v>
      </c>
    </row>
    <row r="775" spans="1:6" ht="18" customHeight="1">
      <c r="A775" s="225" t="s">
        <v>1239</v>
      </c>
      <c r="B775" s="226"/>
      <c r="C775" s="4">
        <v>0</v>
      </c>
      <c r="D775" s="4">
        <v>0</v>
      </c>
      <c r="E775" s="14">
        <v>0</v>
      </c>
      <c r="F775" s="14" t="e">
        <f t="shared" si="79"/>
        <v>#DIV/0!</v>
      </c>
    </row>
    <row r="776" spans="1:6" ht="18" customHeight="1">
      <c r="A776" s="225" t="s">
        <v>1243</v>
      </c>
      <c r="B776" s="226"/>
      <c r="C776" s="4">
        <v>0</v>
      </c>
      <c r="D776" s="4">
        <v>0</v>
      </c>
      <c r="E776" s="14">
        <v>0</v>
      </c>
      <c r="F776" s="14" t="e">
        <f t="shared" si="79"/>
        <v>#DIV/0!</v>
      </c>
    </row>
    <row r="777" spans="1:6" ht="18" customHeight="1">
      <c r="A777" s="225" t="s">
        <v>1240</v>
      </c>
      <c r="B777" s="226"/>
      <c r="C777" s="4">
        <v>0</v>
      </c>
      <c r="D777" s="4">
        <v>0</v>
      </c>
      <c r="E777" s="14">
        <v>0</v>
      </c>
      <c r="F777" s="14" t="e">
        <f t="shared" si="79"/>
        <v>#DIV/0!</v>
      </c>
    </row>
    <row r="778" spans="1:6" ht="18" customHeight="1">
      <c r="A778" s="225" t="s">
        <v>1241</v>
      </c>
      <c r="B778" s="226"/>
      <c r="C778" s="4">
        <v>0</v>
      </c>
      <c r="D778" s="4">
        <v>0</v>
      </c>
      <c r="E778" s="14">
        <v>0</v>
      </c>
      <c r="F778" s="14" t="e">
        <f t="shared" si="79"/>
        <v>#DIV/0!</v>
      </c>
    </row>
    <row r="779" spans="1:6" ht="18" customHeight="1">
      <c r="A779" s="225" t="s">
        <v>1246</v>
      </c>
      <c r="B779" s="226"/>
      <c r="C779" s="4">
        <v>0</v>
      </c>
      <c r="D779" s="4">
        <v>0</v>
      </c>
      <c r="E779" s="14">
        <v>0</v>
      </c>
      <c r="F779" s="14" t="e">
        <f t="shared" si="79"/>
        <v>#DIV/0!</v>
      </c>
    </row>
    <row r="780" spans="1:6" ht="21" customHeight="1">
      <c r="A780" s="41" t="s">
        <v>617</v>
      </c>
      <c r="B780" s="3" t="s">
        <v>619</v>
      </c>
      <c r="C780" s="4">
        <f>C781</f>
        <v>30000</v>
      </c>
      <c r="D780" s="4">
        <f>D781</f>
        <v>30000</v>
      </c>
      <c r="E780" s="14">
        <f>E781</f>
        <v>3000</v>
      </c>
      <c r="F780" s="14">
        <f t="shared" si="79"/>
        <v>10</v>
      </c>
    </row>
    <row r="781" spans="1:6" ht="18" customHeight="1">
      <c r="A781" s="41" t="s">
        <v>618</v>
      </c>
      <c r="B781" s="3" t="s">
        <v>620</v>
      </c>
      <c r="C781" s="4">
        <v>30000</v>
      </c>
      <c r="D781" s="4">
        <v>30000</v>
      </c>
      <c r="E781" s="14">
        <f>SUM(E782:E783)</f>
        <v>3000</v>
      </c>
      <c r="F781" s="14">
        <f t="shared" si="79"/>
        <v>10</v>
      </c>
    </row>
    <row r="782" spans="1:6" ht="15" customHeight="1">
      <c r="A782" s="41" t="s">
        <v>621</v>
      </c>
      <c r="B782" s="3" t="s">
        <v>623</v>
      </c>
      <c r="C782" s="4">
        <v>0</v>
      </c>
      <c r="D782" s="4">
        <v>0</v>
      </c>
      <c r="E782" s="14">
        <v>3000</v>
      </c>
      <c r="F782" s="14" t="e">
        <f t="shared" si="79"/>
        <v>#DIV/0!</v>
      </c>
    </row>
    <row r="783" spans="1:6" ht="15" customHeight="1">
      <c r="A783" s="41" t="s">
        <v>624</v>
      </c>
      <c r="B783" s="3" t="s">
        <v>625</v>
      </c>
      <c r="C783" s="4">
        <v>0</v>
      </c>
      <c r="D783" s="4">
        <v>0</v>
      </c>
      <c r="E783" s="14">
        <v>0</v>
      </c>
      <c r="F783" s="14" t="e">
        <f t="shared" si="79"/>
        <v>#DIV/0!</v>
      </c>
    </row>
    <row r="784" spans="1:6" ht="25.5" customHeight="1">
      <c r="A784" s="233" t="s">
        <v>963</v>
      </c>
      <c r="B784" s="228"/>
      <c r="C784" s="5">
        <f>C792</f>
        <v>30000</v>
      </c>
      <c r="D784" s="5">
        <f>D792</f>
        <v>30000</v>
      </c>
      <c r="E784" s="136">
        <f>E792</f>
        <v>0</v>
      </c>
      <c r="F784" s="14">
        <f t="shared" si="79"/>
        <v>0</v>
      </c>
    </row>
    <row r="785" spans="1:6" ht="25.5" customHeight="1">
      <c r="A785" s="229" t="s">
        <v>1098</v>
      </c>
      <c r="B785" s="230"/>
      <c r="C785" s="64">
        <f>SUM(C786:C791)</f>
        <v>30000</v>
      </c>
      <c r="D785" s="64">
        <f>SUM(D786:D791)</f>
        <v>30000</v>
      </c>
      <c r="E785" s="134">
        <f>SUM(E786:E791)</f>
        <v>0</v>
      </c>
      <c r="F785" s="14">
        <f aca="true" t="shared" si="80" ref="F785:F791">E785/D785*100</f>
        <v>0</v>
      </c>
    </row>
    <row r="786" spans="1:6" ht="18" customHeight="1">
      <c r="A786" s="225" t="s">
        <v>1036</v>
      </c>
      <c r="B786" s="226"/>
      <c r="C786" s="4">
        <v>30000</v>
      </c>
      <c r="D786" s="4">
        <v>30000</v>
      </c>
      <c r="E786" s="14">
        <v>0</v>
      </c>
      <c r="F786" s="14">
        <f t="shared" si="80"/>
        <v>0</v>
      </c>
    </row>
    <row r="787" spans="1:6" ht="18" customHeight="1">
      <c r="A787" s="225" t="s">
        <v>1239</v>
      </c>
      <c r="B787" s="226"/>
      <c r="C787" s="4">
        <v>0</v>
      </c>
      <c r="D787" s="4">
        <v>0</v>
      </c>
      <c r="E787" s="14">
        <v>0</v>
      </c>
      <c r="F787" s="14" t="e">
        <f t="shared" si="80"/>
        <v>#DIV/0!</v>
      </c>
    </row>
    <row r="788" spans="1:6" ht="18" customHeight="1">
      <c r="A788" s="225" t="s">
        <v>1243</v>
      </c>
      <c r="B788" s="226"/>
      <c r="C788" s="4">
        <v>0</v>
      </c>
      <c r="D788" s="4">
        <v>0</v>
      </c>
      <c r="E788" s="14">
        <v>0</v>
      </c>
      <c r="F788" s="14" t="e">
        <f t="shared" si="80"/>
        <v>#DIV/0!</v>
      </c>
    </row>
    <row r="789" spans="1:6" ht="18" customHeight="1">
      <c r="A789" s="225" t="s">
        <v>1240</v>
      </c>
      <c r="B789" s="226"/>
      <c r="C789" s="4">
        <v>0</v>
      </c>
      <c r="D789" s="4">
        <v>0</v>
      </c>
      <c r="E789" s="14">
        <v>0</v>
      </c>
      <c r="F789" s="14" t="e">
        <f t="shared" si="80"/>
        <v>#DIV/0!</v>
      </c>
    </row>
    <row r="790" spans="1:6" ht="18" customHeight="1">
      <c r="A790" s="225" t="s">
        <v>1241</v>
      </c>
      <c r="B790" s="226"/>
      <c r="C790" s="4">
        <v>0</v>
      </c>
      <c r="D790" s="4">
        <v>0</v>
      </c>
      <c r="E790" s="14">
        <v>0</v>
      </c>
      <c r="F790" s="14" t="e">
        <f t="shared" si="80"/>
        <v>#DIV/0!</v>
      </c>
    </row>
    <row r="791" spans="1:6" ht="18" customHeight="1">
      <c r="A791" s="225" t="s">
        <v>1246</v>
      </c>
      <c r="B791" s="226"/>
      <c r="C791" s="4">
        <v>0</v>
      </c>
      <c r="D791" s="4">
        <v>0</v>
      </c>
      <c r="E791" s="14">
        <v>0</v>
      </c>
      <c r="F791" s="14" t="e">
        <f t="shared" si="80"/>
        <v>#DIV/0!</v>
      </c>
    </row>
    <row r="792" spans="1:6" ht="21" customHeight="1">
      <c r="A792" s="41">
        <v>42</v>
      </c>
      <c r="B792" s="3" t="s">
        <v>612</v>
      </c>
      <c r="C792" s="4">
        <f aca="true" t="shared" si="81" ref="C792:E793">C793</f>
        <v>30000</v>
      </c>
      <c r="D792" s="4">
        <f t="shared" si="81"/>
        <v>30000</v>
      </c>
      <c r="E792" s="14">
        <f t="shared" si="81"/>
        <v>0</v>
      </c>
      <c r="F792" s="14">
        <f>E792/D792*100</f>
        <v>0</v>
      </c>
    </row>
    <row r="793" spans="1:6" ht="18" customHeight="1">
      <c r="A793" s="41" t="s">
        <v>169</v>
      </c>
      <c r="B793" s="3" t="s">
        <v>84</v>
      </c>
      <c r="C793" s="4">
        <v>30000</v>
      </c>
      <c r="D793" s="4">
        <v>30000</v>
      </c>
      <c r="E793" s="14">
        <f t="shared" si="81"/>
        <v>0</v>
      </c>
      <c r="F793" s="14">
        <f>E793/D793*100</f>
        <v>0</v>
      </c>
    </row>
    <row r="794" spans="1:6" ht="15" customHeight="1">
      <c r="A794" s="41" t="s">
        <v>330</v>
      </c>
      <c r="B794" s="3" t="s">
        <v>964</v>
      </c>
      <c r="C794" s="4">
        <v>0</v>
      </c>
      <c r="D794" s="4">
        <v>0</v>
      </c>
      <c r="E794" s="14">
        <v>0</v>
      </c>
      <c r="F794" s="14" t="e">
        <f>E794/D794*100</f>
        <v>#DIV/0!</v>
      </c>
    </row>
    <row r="795" spans="1:6" ht="30" customHeight="1">
      <c r="A795" s="238" t="s">
        <v>965</v>
      </c>
      <c r="B795" s="239"/>
      <c r="C795" s="63">
        <f>C796+C809+C822+C844+C833+C855</f>
        <v>2235000</v>
      </c>
      <c r="D795" s="63">
        <f>D796+D809+D822+D844+D833+D855</f>
        <v>2235000</v>
      </c>
      <c r="E795" s="133">
        <f>E796+E809+E822+E844+E833+E855</f>
        <v>701906.8200000001</v>
      </c>
      <c r="F795" s="14">
        <f>E795/D795*100</f>
        <v>31.405226845637586</v>
      </c>
    </row>
    <row r="796" spans="1:6" ht="25.5" customHeight="1">
      <c r="A796" s="233" t="s">
        <v>966</v>
      </c>
      <c r="B796" s="228"/>
      <c r="C796" s="5">
        <f>C804</f>
        <v>75000</v>
      </c>
      <c r="D796" s="5">
        <f>D804</f>
        <v>75000</v>
      </c>
      <c r="E796" s="136">
        <f>E804</f>
        <v>68743.75</v>
      </c>
      <c r="F796" s="14">
        <f>E796/D796*100</f>
        <v>91.65833333333333</v>
      </c>
    </row>
    <row r="797" spans="1:6" ht="25.5" customHeight="1">
      <c r="A797" s="229" t="s">
        <v>1099</v>
      </c>
      <c r="B797" s="230"/>
      <c r="C797" s="64">
        <f>SUM(C798:C803)</f>
        <v>75000</v>
      </c>
      <c r="D797" s="64">
        <f>SUM(D798:D803)</f>
        <v>75000</v>
      </c>
      <c r="E797" s="134">
        <f>SUM(E798:E803)</f>
        <v>68743.75</v>
      </c>
      <c r="F797" s="14">
        <f aca="true" t="shared" si="82" ref="F797:F803">E797/D797*100</f>
        <v>91.65833333333333</v>
      </c>
    </row>
    <row r="798" spans="1:6" ht="18" customHeight="1">
      <c r="A798" s="225" t="s">
        <v>1036</v>
      </c>
      <c r="B798" s="226"/>
      <c r="C798" s="4">
        <v>75000</v>
      </c>
      <c r="D798" s="4">
        <v>75000</v>
      </c>
      <c r="E798" s="14">
        <v>68743.75</v>
      </c>
      <c r="F798" s="14">
        <f t="shared" si="82"/>
        <v>91.65833333333333</v>
      </c>
    </row>
    <row r="799" spans="1:6" ht="18" customHeight="1">
      <c r="A799" s="225" t="s">
        <v>1239</v>
      </c>
      <c r="B799" s="226"/>
      <c r="C799" s="4">
        <v>0</v>
      </c>
      <c r="D799" s="4">
        <v>0</v>
      </c>
      <c r="E799" s="14">
        <v>0</v>
      </c>
      <c r="F799" s="14" t="e">
        <f t="shared" si="82"/>
        <v>#DIV/0!</v>
      </c>
    </row>
    <row r="800" spans="1:6" ht="18" customHeight="1">
      <c r="A800" s="225" t="s">
        <v>1243</v>
      </c>
      <c r="B800" s="226"/>
      <c r="C800" s="4">
        <v>0</v>
      </c>
      <c r="D800" s="4">
        <v>0</v>
      </c>
      <c r="E800" s="14">
        <v>0</v>
      </c>
      <c r="F800" s="14" t="e">
        <f t="shared" si="82"/>
        <v>#DIV/0!</v>
      </c>
    </row>
    <row r="801" spans="1:6" ht="18" customHeight="1">
      <c r="A801" s="225" t="s">
        <v>1240</v>
      </c>
      <c r="B801" s="226"/>
      <c r="C801" s="4">
        <v>0</v>
      </c>
      <c r="D801" s="4">
        <v>0</v>
      </c>
      <c r="E801" s="14">
        <v>0</v>
      </c>
      <c r="F801" s="14" t="e">
        <f t="shared" si="82"/>
        <v>#DIV/0!</v>
      </c>
    </row>
    <row r="802" spans="1:6" ht="18" customHeight="1">
      <c r="A802" s="225" t="s">
        <v>1241</v>
      </c>
      <c r="B802" s="226"/>
      <c r="C802" s="4">
        <v>0</v>
      </c>
      <c r="D802" s="4">
        <v>0</v>
      </c>
      <c r="E802" s="14">
        <v>0</v>
      </c>
      <c r="F802" s="14" t="e">
        <f t="shared" si="82"/>
        <v>#DIV/0!</v>
      </c>
    </row>
    <row r="803" spans="1:6" ht="18" customHeight="1">
      <c r="A803" s="225" t="s">
        <v>1246</v>
      </c>
      <c r="B803" s="226"/>
      <c r="C803" s="4">
        <v>0</v>
      </c>
      <c r="D803" s="4">
        <v>0</v>
      </c>
      <c r="E803" s="14">
        <v>0</v>
      </c>
      <c r="F803" s="14" t="e">
        <f t="shared" si="82"/>
        <v>#DIV/0!</v>
      </c>
    </row>
    <row r="804" spans="1:6" ht="21" customHeight="1">
      <c r="A804" s="41" t="s">
        <v>133</v>
      </c>
      <c r="B804" s="3" t="s">
        <v>63</v>
      </c>
      <c r="C804" s="4">
        <f>SUM(C805+C807)</f>
        <v>75000</v>
      </c>
      <c r="D804" s="4">
        <f>SUM(D805+D807)</f>
        <v>75000</v>
      </c>
      <c r="E804" s="14">
        <f>SUM(E805+E807)</f>
        <v>68743.75</v>
      </c>
      <c r="F804" s="14">
        <f aca="true" t="shared" si="83" ref="F804:F820">E804/D804*100</f>
        <v>91.65833333333333</v>
      </c>
    </row>
    <row r="805" spans="1:6" ht="18" customHeight="1">
      <c r="A805" s="41">
        <v>322</v>
      </c>
      <c r="B805" s="3" t="s">
        <v>70</v>
      </c>
      <c r="C805" s="4">
        <v>0</v>
      </c>
      <c r="D805" s="4">
        <v>0</v>
      </c>
      <c r="E805" s="14">
        <f>E806</f>
        <v>0</v>
      </c>
      <c r="F805" s="14" t="e">
        <f t="shared" si="83"/>
        <v>#DIV/0!</v>
      </c>
    </row>
    <row r="806" spans="1:6" ht="15" customHeight="1">
      <c r="A806" s="41">
        <v>3224</v>
      </c>
      <c r="B806" s="3" t="s">
        <v>90</v>
      </c>
      <c r="C806" s="4">
        <v>0</v>
      </c>
      <c r="D806" s="4">
        <v>0</v>
      </c>
      <c r="E806" s="14">
        <v>0</v>
      </c>
      <c r="F806" s="14" t="e">
        <f t="shared" si="83"/>
        <v>#DIV/0!</v>
      </c>
    </row>
    <row r="807" spans="1:6" ht="18" customHeight="1">
      <c r="A807" s="41" t="s">
        <v>134</v>
      </c>
      <c r="B807" s="3" t="s">
        <v>72</v>
      </c>
      <c r="C807" s="4">
        <v>75000</v>
      </c>
      <c r="D807" s="4">
        <v>75000</v>
      </c>
      <c r="E807" s="14">
        <f>E808</f>
        <v>68743.75</v>
      </c>
      <c r="F807" s="14">
        <f t="shared" si="83"/>
        <v>91.65833333333333</v>
      </c>
    </row>
    <row r="808" spans="1:6" ht="15" customHeight="1">
      <c r="A808" s="41" t="s">
        <v>135</v>
      </c>
      <c r="B808" s="3" t="s">
        <v>150</v>
      </c>
      <c r="C808" s="4">
        <v>0</v>
      </c>
      <c r="D808" s="4">
        <v>0</v>
      </c>
      <c r="E808" s="14">
        <v>68743.75</v>
      </c>
      <c r="F808" s="14" t="e">
        <f t="shared" si="83"/>
        <v>#DIV/0!</v>
      </c>
    </row>
    <row r="809" spans="1:6" ht="25.5" customHeight="1">
      <c r="A809" s="233" t="s">
        <v>1273</v>
      </c>
      <c r="B809" s="228"/>
      <c r="C809" s="5">
        <f>C817</f>
        <v>900000</v>
      </c>
      <c r="D809" s="5">
        <f>D817</f>
        <v>900000</v>
      </c>
      <c r="E809" s="136">
        <f>E817</f>
        <v>28409.82</v>
      </c>
      <c r="F809" s="14">
        <f t="shared" si="83"/>
        <v>3.1566466666666666</v>
      </c>
    </row>
    <row r="810" spans="1:6" ht="25.5" customHeight="1">
      <c r="A810" s="229" t="s">
        <v>1100</v>
      </c>
      <c r="B810" s="230"/>
      <c r="C810" s="64">
        <f>SUM(C811:C816)</f>
        <v>900000</v>
      </c>
      <c r="D810" s="64">
        <f>SUM(D811:D816)</f>
        <v>900000</v>
      </c>
      <c r="E810" s="134">
        <f>SUM(E811:E816)</f>
        <v>28409.82</v>
      </c>
      <c r="F810" s="14">
        <f t="shared" si="83"/>
        <v>3.1566466666666666</v>
      </c>
    </row>
    <row r="811" spans="1:6" ht="18" customHeight="1">
      <c r="A811" s="225" t="s">
        <v>1036</v>
      </c>
      <c r="B811" s="226"/>
      <c r="C811" s="4">
        <v>900000</v>
      </c>
      <c r="D811" s="4">
        <v>900000</v>
      </c>
      <c r="E811" s="14">
        <v>28409.82</v>
      </c>
      <c r="F811" s="14">
        <f t="shared" si="83"/>
        <v>3.1566466666666666</v>
      </c>
    </row>
    <row r="812" spans="1:6" ht="18" customHeight="1">
      <c r="A812" s="225" t="s">
        <v>1239</v>
      </c>
      <c r="B812" s="226"/>
      <c r="C812" s="4">
        <v>0</v>
      </c>
      <c r="D812" s="4">
        <v>0</v>
      </c>
      <c r="E812" s="14">
        <v>0</v>
      </c>
      <c r="F812" s="14" t="e">
        <f t="shared" si="83"/>
        <v>#DIV/0!</v>
      </c>
    </row>
    <row r="813" spans="1:6" ht="18" customHeight="1">
      <c r="A813" s="225" t="s">
        <v>1243</v>
      </c>
      <c r="B813" s="226"/>
      <c r="C813" s="4">
        <v>0</v>
      </c>
      <c r="D813" s="4">
        <v>0</v>
      </c>
      <c r="E813" s="14">
        <v>0</v>
      </c>
      <c r="F813" s="14" t="e">
        <f t="shared" si="83"/>
        <v>#DIV/0!</v>
      </c>
    </row>
    <row r="814" spans="1:6" ht="18" customHeight="1">
      <c r="A814" s="225" t="s">
        <v>1240</v>
      </c>
      <c r="B814" s="226"/>
      <c r="C814" s="4">
        <v>0</v>
      </c>
      <c r="D814" s="4">
        <v>0</v>
      </c>
      <c r="E814" s="14">
        <v>0</v>
      </c>
      <c r="F814" s="14" t="e">
        <f t="shared" si="83"/>
        <v>#DIV/0!</v>
      </c>
    </row>
    <row r="815" spans="1:6" ht="18" customHeight="1">
      <c r="A815" s="225" t="s">
        <v>1040</v>
      </c>
      <c r="B815" s="226"/>
      <c r="C815" s="4">
        <v>0</v>
      </c>
      <c r="D815" s="4">
        <v>0</v>
      </c>
      <c r="E815" s="14">
        <v>0</v>
      </c>
      <c r="F815" s="14" t="e">
        <f t="shared" si="83"/>
        <v>#DIV/0!</v>
      </c>
    </row>
    <row r="816" spans="1:6" ht="18" customHeight="1">
      <c r="A816" s="225" t="s">
        <v>1246</v>
      </c>
      <c r="B816" s="226"/>
      <c r="C816" s="4">
        <v>0</v>
      </c>
      <c r="D816" s="4">
        <v>0</v>
      </c>
      <c r="E816" s="14">
        <v>0</v>
      </c>
      <c r="F816" s="14" t="e">
        <f t="shared" si="83"/>
        <v>#DIV/0!</v>
      </c>
    </row>
    <row r="817" spans="1:6" ht="21" customHeight="1">
      <c r="A817" s="41">
        <v>38</v>
      </c>
      <c r="B817" s="3" t="s">
        <v>6</v>
      </c>
      <c r="C817" s="4">
        <f>C818</f>
        <v>900000</v>
      </c>
      <c r="D817" s="4">
        <f>D818</f>
        <v>900000</v>
      </c>
      <c r="E817" s="14">
        <f>E818</f>
        <v>28409.82</v>
      </c>
      <c r="F817" s="14">
        <f t="shared" si="83"/>
        <v>3.1566466666666666</v>
      </c>
    </row>
    <row r="818" spans="1:6" ht="18" customHeight="1">
      <c r="A818" s="41">
        <v>381</v>
      </c>
      <c r="B818" s="3" t="s">
        <v>94</v>
      </c>
      <c r="C818" s="4">
        <v>900000</v>
      </c>
      <c r="D818" s="4">
        <v>900000</v>
      </c>
      <c r="E818" s="14">
        <f>E819</f>
        <v>28409.82</v>
      </c>
      <c r="F818" s="14">
        <f t="shared" si="83"/>
        <v>3.1566466666666666</v>
      </c>
    </row>
    <row r="819" spans="1:6" ht="15" customHeight="1">
      <c r="A819" s="41">
        <v>3811</v>
      </c>
      <c r="B819" s="3" t="s">
        <v>95</v>
      </c>
      <c r="C819" s="4">
        <f>C820+C821</f>
        <v>0</v>
      </c>
      <c r="D819" s="4">
        <f>D820+D821</f>
        <v>0</v>
      </c>
      <c r="E819" s="14">
        <v>28409.82</v>
      </c>
      <c r="F819" s="14" t="e">
        <f t="shared" si="83"/>
        <v>#DIV/0!</v>
      </c>
    </row>
    <row r="820" spans="1:6" ht="14.25" customHeight="1">
      <c r="A820" s="41">
        <v>38115</v>
      </c>
      <c r="B820" s="3" t="s">
        <v>1274</v>
      </c>
      <c r="C820" s="4">
        <v>0</v>
      </c>
      <c r="D820" s="4">
        <v>0</v>
      </c>
      <c r="E820" s="14">
        <v>0</v>
      </c>
      <c r="F820" s="14" t="e">
        <f t="shared" si="83"/>
        <v>#DIV/0!</v>
      </c>
    </row>
    <row r="821" spans="1:6" ht="14.25" customHeight="1">
      <c r="A821" s="41">
        <v>38115</v>
      </c>
      <c r="B821" s="3" t="s">
        <v>1275</v>
      </c>
      <c r="C821" s="4">
        <v>0</v>
      </c>
      <c r="D821" s="4">
        <v>0</v>
      </c>
      <c r="E821" s="14">
        <v>0</v>
      </c>
      <c r="F821" s="14" t="e">
        <f>E821/D821*100</f>
        <v>#DIV/0!</v>
      </c>
    </row>
    <row r="822" spans="1:6" ht="25.5" customHeight="1">
      <c r="A822" s="233" t="s">
        <v>967</v>
      </c>
      <c r="B822" s="228"/>
      <c r="C822" s="5">
        <f>C830</f>
        <v>10000</v>
      </c>
      <c r="D822" s="5">
        <f>D830</f>
        <v>10000</v>
      </c>
      <c r="E822" s="136">
        <f>E830</f>
        <v>0</v>
      </c>
      <c r="F822" s="14">
        <f aca="true" t="shared" si="84" ref="F822:F843">E822/D822*100</f>
        <v>0</v>
      </c>
    </row>
    <row r="823" spans="1:6" ht="25.5" customHeight="1">
      <c r="A823" s="229" t="s">
        <v>1101</v>
      </c>
      <c r="B823" s="230"/>
      <c r="C823" s="64">
        <f>SUM(C824:C829)</f>
        <v>10000</v>
      </c>
      <c r="D823" s="64">
        <f>SUM(D824:D829)</f>
        <v>10000</v>
      </c>
      <c r="E823" s="134">
        <f>SUM(E824:E829)</f>
        <v>0</v>
      </c>
      <c r="F823" s="14">
        <f t="shared" si="84"/>
        <v>0</v>
      </c>
    </row>
    <row r="824" spans="1:6" ht="18" customHeight="1">
      <c r="A824" s="225" t="s">
        <v>1036</v>
      </c>
      <c r="B824" s="226"/>
      <c r="C824" s="4">
        <v>10000</v>
      </c>
      <c r="D824" s="4">
        <v>10000</v>
      </c>
      <c r="E824" s="14">
        <v>0</v>
      </c>
      <c r="F824" s="14">
        <f t="shared" si="84"/>
        <v>0</v>
      </c>
    </row>
    <row r="825" spans="1:6" ht="18" customHeight="1">
      <c r="A825" s="225" t="s">
        <v>1239</v>
      </c>
      <c r="B825" s="226"/>
      <c r="C825" s="4">
        <v>0</v>
      </c>
      <c r="D825" s="4">
        <v>0</v>
      </c>
      <c r="E825" s="14">
        <v>0</v>
      </c>
      <c r="F825" s="14" t="e">
        <f t="shared" si="84"/>
        <v>#DIV/0!</v>
      </c>
    </row>
    <row r="826" spans="1:6" ht="18" customHeight="1">
      <c r="A826" s="225" t="s">
        <v>1243</v>
      </c>
      <c r="B826" s="226"/>
      <c r="C826" s="4">
        <v>0</v>
      </c>
      <c r="D826" s="4">
        <v>0</v>
      </c>
      <c r="E826" s="14">
        <v>0</v>
      </c>
      <c r="F826" s="14" t="e">
        <f t="shared" si="84"/>
        <v>#DIV/0!</v>
      </c>
    </row>
    <row r="827" spans="1:6" ht="18" customHeight="1">
      <c r="A827" s="225" t="s">
        <v>1240</v>
      </c>
      <c r="B827" s="226"/>
      <c r="C827" s="4">
        <v>0</v>
      </c>
      <c r="D827" s="4">
        <v>0</v>
      </c>
      <c r="E827" s="14">
        <v>0</v>
      </c>
      <c r="F827" s="14" t="e">
        <f t="shared" si="84"/>
        <v>#DIV/0!</v>
      </c>
    </row>
    <row r="828" spans="1:6" ht="18" customHeight="1">
      <c r="A828" s="225" t="s">
        <v>1241</v>
      </c>
      <c r="B828" s="226"/>
      <c r="C828" s="4">
        <v>0</v>
      </c>
      <c r="D828" s="4">
        <v>0</v>
      </c>
      <c r="E828" s="14">
        <v>0</v>
      </c>
      <c r="F828" s="14" t="e">
        <f t="shared" si="84"/>
        <v>#DIV/0!</v>
      </c>
    </row>
    <row r="829" spans="1:6" ht="18" customHeight="1">
      <c r="A829" s="225" t="s">
        <v>1246</v>
      </c>
      <c r="B829" s="226"/>
      <c r="C829" s="4">
        <v>0</v>
      </c>
      <c r="D829" s="4">
        <v>0</v>
      </c>
      <c r="E829" s="14">
        <v>0</v>
      </c>
      <c r="F829" s="14" t="e">
        <f t="shared" si="84"/>
        <v>#DIV/0!</v>
      </c>
    </row>
    <row r="830" spans="1:6" ht="21" customHeight="1">
      <c r="A830" s="41" t="s">
        <v>293</v>
      </c>
      <c r="B830" s="72" t="s">
        <v>609</v>
      </c>
      <c r="C830" s="4">
        <f aca="true" t="shared" si="85" ref="C830:E831">C831</f>
        <v>10000</v>
      </c>
      <c r="D830" s="4">
        <f t="shared" si="85"/>
        <v>10000</v>
      </c>
      <c r="E830" s="14">
        <f t="shared" si="85"/>
        <v>0</v>
      </c>
      <c r="F830" s="14">
        <f t="shared" si="84"/>
        <v>0</v>
      </c>
    </row>
    <row r="831" spans="1:6" ht="18" customHeight="1">
      <c r="A831" s="41" t="s">
        <v>169</v>
      </c>
      <c r="B831" s="72" t="s">
        <v>84</v>
      </c>
      <c r="C831" s="4">
        <v>10000</v>
      </c>
      <c r="D831" s="4">
        <v>10000</v>
      </c>
      <c r="E831" s="14">
        <f t="shared" si="85"/>
        <v>0</v>
      </c>
      <c r="F831" s="14">
        <f t="shared" si="84"/>
        <v>0</v>
      </c>
    </row>
    <row r="832" spans="1:6" ht="15" customHeight="1">
      <c r="A832" s="41" t="s">
        <v>330</v>
      </c>
      <c r="B832" s="72" t="s">
        <v>698</v>
      </c>
      <c r="C832" s="4">
        <v>0</v>
      </c>
      <c r="D832" s="4">
        <v>0</v>
      </c>
      <c r="E832" s="14">
        <v>0</v>
      </c>
      <c r="F832" s="14" t="e">
        <f t="shared" si="84"/>
        <v>#DIV/0!</v>
      </c>
    </row>
    <row r="833" spans="1:6" ht="25.5" customHeight="1">
      <c r="A833" s="233" t="s">
        <v>968</v>
      </c>
      <c r="B833" s="228"/>
      <c r="C833" s="5">
        <f>C841</f>
        <v>1250000</v>
      </c>
      <c r="D833" s="5">
        <f>D841</f>
        <v>1250000</v>
      </c>
      <c r="E833" s="136">
        <f>E841</f>
        <v>604753.25</v>
      </c>
      <c r="F833" s="14">
        <f t="shared" si="84"/>
        <v>48.38026</v>
      </c>
    </row>
    <row r="834" spans="1:6" ht="25.5" customHeight="1">
      <c r="A834" s="229" t="s">
        <v>1102</v>
      </c>
      <c r="B834" s="230"/>
      <c r="C834" s="64">
        <f>SUM(C835:C840)</f>
        <v>1250000</v>
      </c>
      <c r="D834" s="64">
        <f>SUM(D835:D840)</f>
        <v>1250000</v>
      </c>
      <c r="E834" s="134">
        <f>SUM(E835:E840)</f>
        <v>604753.25</v>
      </c>
      <c r="F834" s="14">
        <f aca="true" t="shared" si="86" ref="F834:F840">E834/D834*100</f>
        <v>48.38026</v>
      </c>
    </row>
    <row r="835" spans="1:6" ht="18" customHeight="1">
      <c r="A835" s="225" t="s">
        <v>1036</v>
      </c>
      <c r="B835" s="226"/>
      <c r="C835" s="4">
        <v>1250000</v>
      </c>
      <c r="D835" s="4">
        <v>1250000</v>
      </c>
      <c r="E835" s="14">
        <v>604753.25</v>
      </c>
      <c r="F835" s="14">
        <f t="shared" si="86"/>
        <v>48.38026</v>
      </c>
    </row>
    <row r="836" spans="1:6" ht="18" customHeight="1">
      <c r="A836" s="225" t="s">
        <v>1239</v>
      </c>
      <c r="B836" s="226"/>
      <c r="C836" s="4">
        <v>0</v>
      </c>
      <c r="D836" s="4">
        <v>0</v>
      </c>
      <c r="E836" s="14">
        <v>0</v>
      </c>
      <c r="F836" s="14" t="e">
        <f t="shared" si="86"/>
        <v>#DIV/0!</v>
      </c>
    </row>
    <row r="837" spans="1:6" ht="18" customHeight="1">
      <c r="A837" s="225" t="s">
        <v>1243</v>
      </c>
      <c r="B837" s="226"/>
      <c r="C837" s="4">
        <v>0</v>
      </c>
      <c r="D837" s="4">
        <v>0</v>
      </c>
      <c r="E837" s="14">
        <v>0</v>
      </c>
      <c r="F837" s="14" t="e">
        <f t="shared" si="86"/>
        <v>#DIV/0!</v>
      </c>
    </row>
    <row r="838" spans="1:6" ht="18" customHeight="1">
      <c r="A838" s="225" t="s">
        <v>1240</v>
      </c>
      <c r="B838" s="226"/>
      <c r="C838" s="4">
        <v>0</v>
      </c>
      <c r="D838" s="4">
        <v>0</v>
      </c>
      <c r="E838" s="14">
        <v>0</v>
      </c>
      <c r="F838" s="14" t="e">
        <f t="shared" si="86"/>
        <v>#DIV/0!</v>
      </c>
    </row>
    <row r="839" spans="1:6" ht="18" customHeight="1">
      <c r="A839" s="225" t="s">
        <v>1241</v>
      </c>
      <c r="B839" s="226"/>
      <c r="C839" s="4">
        <v>0</v>
      </c>
      <c r="D839" s="4">
        <v>0</v>
      </c>
      <c r="E839" s="14">
        <v>0</v>
      </c>
      <c r="F839" s="14" t="e">
        <f t="shared" si="86"/>
        <v>#DIV/0!</v>
      </c>
    </row>
    <row r="840" spans="1:6" ht="18" customHeight="1">
      <c r="A840" s="225" t="s">
        <v>1246</v>
      </c>
      <c r="B840" s="226"/>
      <c r="C840" s="4">
        <v>0</v>
      </c>
      <c r="D840" s="4">
        <v>0</v>
      </c>
      <c r="E840" s="14">
        <v>0</v>
      </c>
      <c r="F840" s="14" t="e">
        <f t="shared" si="86"/>
        <v>#DIV/0!</v>
      </c>
    </row>
    <row r="841" spans="1:6" ht="21" customHeight="1">
      <c r="A841" s="41">
        <v>42</v>
      </c>
      <c r="B841" s="3" t="s">
        <v>612</v>
      </c>
      <c r="C841" s="4">
        <f aca="true" t="shared" si="87" ref="C841:E842">C842</f>
        <v>1250000</v>
      </c>
      <c r="D841" s="4">
        <f t="shared" si="87"/>
        <v>1250000</v>
      </c>
      <c r="E841" s="14">
        <f t="shared" si="87"/>
        <v>604753.25</v>
      </c>
      <c r="F841" s="14">
        <f t="shared" si="84"/>
        <v>48.38026</v>
      </c>
    </row>
    <row r="842" spans="1:6" ht="18" customHeight="1">
      <c r="A842" s="41" t="s">
        <v>169</v>
      </c>
      <c r="B842" s="3" t="s">
        <v>84</v>
      </c>
      <c r="C842" s="4">
        <v>1250000</v>
      </c>
      <c r="D842" s="4">
        <v>1250000</v>
      </c>
      <c r="E842" s="14">
        <f t="shared" si="87"/>
        <v>604753.25</v>
      </c>
      <c r="F842" s="14">
        <f t="shared" si="84"/>
        <v>48.38026</v>
      </c>
    </row>
    <row r="843" spans="1:6" ht="15" customHeight="1">
      <c r="A843" s="41" t="s">
        <v>298</v>
      </c>
      <c r="B843" s="3" t="s">
        <v>1010</v>
      </c>
      <c r="C843" s="4">
        <v>0</v>
      </c>
      <c r="D843" s="4">
        <v>0</v>
      </c>
      <c r="E843" s="14">
        <v>604753.25</v>
      </c>
      <c r="F843" s="14" t="e">
        <f t="shared" si="84"/>
        <v>#DIV/0!</v>
      </c>
    </row>
    <row r="844" spans="1:6" ht="25.5" customHeight="1">
      <c r="A844" s="233" t="s">
        <v>969</v>
      </c>
      <c r="B844" s="228"/>
      <c r="C844" s="5">
        <f>C852</f>
        <v>0</v>
      </c>
      <c r="D844" s="5">
        <f>D852</f>
        <v>0</v>
      </c>
      <c r="E844" s="136">
        <f>E852</f>
        <v>0</v>
      </c>
      <c r="F844" s="14" t="e">
        <f>E844/D844*100</f>
        <v>#DIV/0!</v>
      </c>
    </row>
    <row r="845" spans="1:6" ht="25.5" customHeight="1">
      <c r="A845" s="229" t="s">
        <v>1103</v>
      </c>
      <c r="B845" s="230"/>
      <c r="C845" s="64">
        <f>SUM(C846:C851)</f>
        <v>0</v>
      </c>
      <c r="D845" s="64">
        <f>SUM(D846:D851)</f>
        <v>0</v>
      </c>
      <c r="E845" s="134">
        <f>SUM(E846:E851)</f>
        <v>0</v>
      </c>
      <c r="F845" s="14" t="e">
        <f aca="true" t="shared" si="88" ref="F845:F851">E845/D845*100</f>
        <v>#DIV/0!</v>
      </c>
    </row>
    <row r="846" spans="1:6" ht="18" customHeight="1">
      <c r="A846" s="225" t="s">
        <v>1036</v>
      </c>
      <c r="B846" s="226"/>
      <c r="C846" s="4">
        <v>0</v>
      </c>
      <c r="D846" s="4">
        <v>0</v>
      </c>
      <c r="E846" s="14">
        <v>0</v>
      </c>
      <c r="F846" s="14" t="e">
        <f t="shared" si="88"/>
        <v>#DIV/0!</v>
      </c>
    </row>
    <row r="847" spans="1:6" ht="18" customHeight="1">
      <c r="A847" s="225" t="s">
        <v>1239</v>
      </c>
      <c r="B847" s="226"/>
      <c r="C847" s="4">
        <v>0</v>
      </c>
      <c r="D847" s="4">
        <v>0</v>
      </c>
      <c r="E847" s="14">
        <v>0</v>
      </c>
      <c r="F847" s="14" t="e">
        <f t="shared" si="88"/>
        <v>#DIV/0!</v>
      </c>
    </row>
    <row r="848" spans="1:6" ht="18" customHeight="1">
      <c r="A848" s="225" t="s">
        <v>1243</v>
      </c>
      <c r="B848" s="226"/>
      <c r="C848" s="4">
        <v>0</v>
      </c>
      <c r="D848" s="4">
        <v>0</v>
      </c>
      <c r="E848" s="14">
        <v>0</v>
      </c>
      <c r="F848" s="14" t="e">
        <f t="shared" si="88"/>
        <v>#DIV/0!</v>
      </c>
    </row>
    <row r="849" spans="1:6" ht="18" customHeight="1">
      <c r="A849" s="225" t="s">
        <v>1240</v>
      </c>
      <c r="B849" s="226"/>
      <c r="C849" s="4">
        <v>0</v>
      </c>
      <c r="D849" s="4">
        <v>0</v>
      </c>
      <c r="E849" s="14">
        <v>0</v>
      </c>
      <c r="F849" s="14" t="e">
        <f t="shared" si="88"/>
        <v>#DIV/0!</v>
      </c>
    </row>
    <row r="850" spans="1:6" ht="18" customHeight="1">
      <c r="A850" s="225" t="s">
        <v>1241</v>
      </c>
      <c r="B850" s="226"/>
      <c r="C850" s="4">
        <v>0</v>
      </c>
      <c r="D850" s="4">
        <v>0</v>
      </c>
      <c r="E850" s="14">
        <v>0</v>
      </c>
      <c r="F850" s="14" t="e">
        <f t="shared" si="88"/>
        <v>#DIV/0!</v>
      </c>
    </row>
    <row r="851" spans="1:6" ht="18" customHeight="1">
      <c r="A851" s="225" t="s">
        <v>1246</v>
      </c>
      <c r="B851" s="226"/>
      <c r="C851" s="4">
        <v>0</v>
      </c>
      <c r="D851" s="4">
        <v>0</v>
      </c>
      <c r="E851" s="14">
        <v>0</v>
      </c>
      <c r="F851" s="14" t="e">
        <f t="shared" si="88"/>
        <v>#DIV/0!</v>
      </c>
    </row>
    <row r="852" spans="1:6" ht="21" customHeight="1">
      <c r="A852" s="41">
        <v>45</v>
      </c>
      <c r="B852" s="72" t="s">
        <v>75</v>
      </c>
      <c r="C852" s="4">
        <f aca="true" t="shared" si="89" ref="C852:E853">C853</f>
        <v>0</v>
      </c>
      <c r="D852" s="4">
        <f t="shared" si="89"/>
        <v>0</v>
      </c>
      <c r="E852" s="14">
        <f t="shared" si="89"/>
        <v>0</v>
      </c>
      <c r="F852" s="14" t="e">
        <f aca="true" t="shared" si="90" ref="F852:F902">E852/D852*100</f>
        <v>#DIV/0!</v>
      </c>
    </row>
    <row r="853" spans="1:6" ht="18" customHeight="1">
      <c r="A853" s="41">
        <v>451</v>
      </c>
      <c r="B853" s="72" t="s">
        <v>76</v>
      </c>
      <c r="C853" s="4">
        <v>0</v>
      </c>
      <c r="D853" s="4">
        <v>0</v>
      </c>
      <c r="E853" s="14">
        <f t="shared" si="89"/>
        <v>0</v>
      </c>
      <c r="F853" s="14" t="e">
        <f t="shared" si="90"/>
        <v>#DIV/0!</v>
      </c>
    </row>
    <row r="854" spans="1:6" ht="15" customHeight="1">
      <c r="A854" s="41">
        <v>4511</v>
      </c>
      <c r="B854" s="72" t="s">
        <v>772</v>
      </c>
      <c r="C854" s="4">
        <v>0</v>
      </c>
      <c r="D854" s="4">
        <v>0</v>
      </c>
      <c r="E854" s="14">
        <v>0</v>
      </c>
      <c r="F854" s="14" t="e">
        <f t="shared" si="90"/>
        <v>#DIV/0!</v>
      </c>
    </row>
    <row r="855" spans="1:6" ht="25.5" customHeight="1">
      <c r="A855" s="233" t="s">
        <v>1276</v>
      </c>
      <c r="B855" s="228"/>
      <c r="C855" s="5">
        <f>C863</f>
        <v>0</v>
      </c>
      <c r="D855" s="5">
        <f>D863</f>
        <v>0</v>
      </c>
      <c r="E855" s="136">
        <f>E863</f>
        <v>0</v>
      </c>
      <c r="F855" s="14" t="e">
        <f>E855/D855*100</f>
        <v>#DIV/0!</v>
      </c>
    </row>
    <row r="856" spans="1:6" ht="25.5" customHeight="1">
      <c r="A856" s="229" t="s">
        <v>1277</v>
      </c>
      <c r="B856" s="230"/>
      <c r="C856" s="64">
        <f>SUM(C857:C862)</f>
        <v>0</v>
      </c>
      <c r="D856" s="64">
        <f>SUM(D857:D862)</f>
        <v>0</v>
      </c>
      <c r="E856" s="134">
        <f>SUM(E857:E862)</f>
        <v>0</v>
      </c>
      <c r="F856" s="14" t="e">
        <f aca="true" t="shared" si="91" ref="F856:F865">E856/D856*100</f>
        <v>#DIV/0!</v>
      </c>
    </row>
    <row r="857" spans="1:6" ht="18" customHeight="1">
      <c r="A857" s="225" t="s">
        <v>1036</v>
      </c>
      <c r="B857" s="226"/>
      <c r="C857" s="4">
        <v>0</v>
      </c>
      <c r="D857" s="4">
        <v>0</v>
      </c>
      <c r="E857" s="14">
        <v>0</v>
      </c>
      <c r="F857" s="14" t="e">
        <f t="shared" si="91"/>
        <v>#DIV/0!</v>
      </c>
    </row>
    <row r="858" spans="1:6" ht="18" customHeight="1">
      <c r="A858" s="225" t="s">
        <v>1239</v>
      </c>
      <c r="B858" s="226"/>
      <c r="C858" s="4">
        <v>0</v>
      </c>
      <c r="D858" s="4">
        <v>0</v>
      </c>
      <c r="E858" s="14">
        <v>0</v>
      </c>
      <c r="F858" s="14" t="e">
        <f t="shared" si="91"/>
        <v>#DIV/0!</v>
      </c>
    </row>
    <row r="859" spans="1:6" ht="18" customHeight="1">
      <c r="A859" s="225" t="s">
        <v>1243</v>
      </c>
      <c r="B859" s="226"/>
      <c r="C859" s="4">
        <v>0</v>
      </c>
      <c r="D859" s="4">
        <v>0</v>
      </c>
      <c r="E859" s="14">
        <v>0</v>
      </c>
      <c r="F859" s="14" t="e">
        <f t="shared" si="91"/>
        <v>#DIV/0!</v>
      </c>
    </row>
    <row r="860" spans="1:6" ht="18" customHeight="1">
      <c r="A860" s="225" t="s">
        <v>1240</v>
      </c>
      <c r="B860" s="226"/>
      <c r="C860" s="4">
        <v>0</v>
      </c>
      <c r="D860" s="4">
        <v>0</v>
      </c>
      <c r="E860" s="14">
        <v>0</v>
      </c>
      <c r="F860" s="14" t="e">
        <f t="shared" si="91"/>
        <v>#DIV/0!</v>
      </c>
    </row>
    <row r="861" spans="1:6" ht="18" customHeight="1">
      <c r="A861" s="225" t="s">
        <v>1241</v>
      </c>
      <c r="B861" s="226"/>
      <c r="C861" s="4">
        <v>0</v>
      </c>
      <c r="D861" s="4">
        <v>0</v>
      </c>
      <c r="E861" s="14">
        <v>0</v>
      </c>
      <c r="F861" s="14" t="e">
        <f t="shared" si="91"/>
        <v>#DIV/0!</v>
      </c>
    </row>
    <row r="862" spans="1:6" ht="18" customHeight="1">
      <c r="A862" s="225" t="s">
        <v>1246</v>
      </c>
      <c r="B862" s="226"/>
      <c r="C862" s="4">
        <v>0</v>
      </c>
      <c r="D862" s="4">
        <v>0</v>
      </c>
      <c r="E862" s="14">
        <v>0</v>
      </c>
      <c r="F862" s="14" t="e">
        <f t="shared" si="91"/>
        <v>#DIV/0!</v>
      </c>
    </row>
    <row r="863" spans="1:6" ht="21" customHeight="1">
      <c r="A863" s="41" t="s">
        <v>617</v>
      </c>
      <c r="B863" s="72" t="s">
        <v>1278</v>
      </c>
      <c r="C863" s="4">
        <f aca="true" t="shared" si="92" ref="C863:E864">C864</f>
        <v>0</v>
      </c>
      <c r="D863" s="4">
        <f t="shared" si="92"/>
        <v>0</v>
      </c>
      <c r="E863" s="14">
        <f t="shared" si="92"/>
        <v>0</v>
      </c>
      <c r="F863" s="14" t="e">
        <f t="shared" si="91"/>
        <v>#DIV/0!</v>
      </c>
    </row>
    <row r="864" spans="1:6" ht="18" customHeight="1">
      <c r="A864" s="41" t="s">
        <v>635</v>
      </c>
      <c r="B864" s="72" t="s">
        <v>636</v>
      </c>
      <c r="C864" s="4">
        <v>0</v>
      </c>
      <c r="D864" s="4">
        <v>0</v>
      </c>
      <c r="E864" s="14">
        <f t="shared" si="92"/>
        <v>0</v>
      </c>
      <c r="F864" s="14" t="e">
        <f t="shared" si="91"/>
        <v>#DIV/0!</v>
      </c>
    </row>
    <row r="865" spans="1:6" ht="15" customHeight="1">
      <c r="A865" s="41" t="s">
        <v>1005</v>
      </c>
      <c r="B865" s="72" t="s">
        <v>1279</v>
      </c>
      <c r="C865" s="4">
        <v>0</v>
      </c>
      <c r="D865" s="4">
        <v>0</v>
      </c>
      <c r="E865" s="14">
        <v>0</v>
      </c>
      <c r="F865" s="14" t="e">
        <f t="shared" si="91"/>
        <v>#DIV/0!</v>
      </c>
    </row>
    <row r="866" spans="1:6" ht="30" customHeight="1">
      <c r="A866" s="238" t="s">
        <v>970</v>
      </c>
      <c r="B866" s="239"/>
      <c r="C866" s="63">
        <f>C867+C888+C903+C932+C946+C964+C975+C992+C1003+C1027</f>
        <v>4156000</v>
      </c>
      <c r="D866" s="63">
        <f>D867+D888+D903+D932+D946+D964+D975+D992+D1003+D1027</f>
        <v>4156000</v>
      </c>
      <c r="E866" s="133">
        <f>E867+E888+E903+E932+E946+E964+E975+E992+E1003+E1027</f>
        <v>749155.3500000001</v>
      </c>
      <c r="F866" s="14">
        <f t="shared" si="90"/>
        <v>18.025874639076036</v>
      </c>
    </row>
    <row r="867" spans="1:6" ht="25.5" customHeight="1">
      <c r="A867" s="233" t="s">
        <v>971</v>
      </c>
      <c r="B867" s="228"/>
      <c r="C867" s="5">
        <f>C875</f>
        <v>650000</v>
      </c>
      <c r="D867" s="5">
        <f>D875</f>
        <v>650000</v>
      </c>
      <c r="E867" s="136">
        <f>E875</f>
        <v>53980.5</v>
      </c>
      <c r="F867" s="14">
        <f t="shared" si="90"/>
        <v>8.304692307692306</v>
      </c>
    </row>
    <row r="868" spans="1:6" ht="25.5" customHeight="1">
      <c r="A868" s="229" t="s">
        <v>1104</v>
      </c>
      <c r="B868" s="230"/>
      <c r="C868" s="64">
        <f>SUM(C869:C874)</f>
        <v>650000</v>
      </c>
      <c r="D868" s="64">
        <f>SUM(D869:D874)</f>
        <v>650000</v>
      </c>
      <c r="E868" s="134">
        <f>SUM(E869:E874)</f>
        <v>53980.5</v>
      </c>
      <c r="F868" s="14">
        <f t="shared" si="90"/>
        <v>8.304692307692306</v>
      </c>
    </row>
    <row r="869" spans="1:6" ht="18" customHeight="1">
      <c r="A869" s="225" t="s">
        <v>1036</v>
      </c>
      <c r="B869" s="226"/>
      <c r="C869" s="4">
        <v>90000</v>
      </c>
      <c r="D869" s="4">
        <v>90000</v>
      </c>
      <c r="E869" s="14">
        <v>53980.5</v>
      </c>
      <c r="F869" s="14">
        <f t="shared" si="90"/>
        <v>59.97833333333333</v>
      </c>
    </row>
    <row r="870" spans="1:6" ht="18" customHeight="1">
      <c r="A870" s="225" t="s">
        <v>1239</v>
      </c>
      <c r="B870" s="226"/>
      <c r="C870" s="4">
        <v>480000</v>
      </c>
      <c r="D870" s="4">
        <v>480000</v>
      </c>
      <c r="E870" s="14">
        <v>0</v>
      </c>
      <c r="F870" s="14">
        <f t="shared" si="90"/>
        <v>0</v>
      </c>
    </row>
    <row r="871" spans="1:6" ht="18" customHeight="1">
      <c r="A871" s="225" t="s">
        <v>1243</v>
      </c>
      <c r="B871" s="226"/>
      <c r="C871" s="4">
        <v>0</v>
      </c>
      <c r="D871" s="4">
        <v>0</v>
      </c>
      <c r="E871" s="14">
        <v>0</v>
      </c>
      <c r="F871" s="14" t="e">
        <f t="shared" si="90"/>
        <v>#DIV/0!</v>
      </c>
    </row>
    <row r="872" spans="1:6" ht="18" customHeight="1">
      <c r="A872" s="225" t="s">
        <v>1240</v>
      </c>
      <c r="B872" s="226"/>
      <c r="C872" s="4">
        <v>80000</v>
      </c>
      <c r="D872" s="4">
        <v>80000</v>
      </c>
      <c r="E872" s="14">
        <v>0</v>
      </c>
      <c r="F872" s="14">
        <f t="shared" si="90"/>
        <v>0</v>
      </c>
    </row>
    <row r="873" spans="1:6" ht="18" customHeight="1">
      <c r="A873" s="225" t="s">
        <v>1241</v>
      </c>
      <c r="B873" s="226"/>
      <c r="C873" s="4">
        <v>0</v>
      </c>
      <c r="D873" s="4">
        <v>0</v>
      </c>
      <c r="E873" s="14">
        <v>0</v>
      </c>
      <c r="F873" s="14" t="e">
        <f t="shared" si="90"/>
        <v>#DIV/0!</v>
      </c>
    </row>
    <row r="874" spans="1:6" ht="18" customHeight="1">
      <c r="A874" s="225" t="s">
        <v>1246</v>
      </c>
      <c r="B874" s="226"/>
      <c r="C874" s="4">
        <v>0</v>
      </c>
      <c r="D874" s="4">
        <v>0</v>
      </c>
      <c r="E874" s="14">
        <v>0</v>
      </c>
      <c r="F874" s="14" t="e">
        <f t="shared" si="90"/>
        <v>#DIV/0!</v>
      </c>
    </row>
    <row r="875" spans="1:6" ht="21" customHeight="1">
      <c r="A875" s="41">
        <v>32</v>
      </c>
      <c r="B875" s="3" t="s">
        <v>63</v>
      </c>
      <c r="C875" s="4">
        <f>C876+C879+C885</f>
        <v>650000</v>
      </c>
      <c r="D875" s="4">
        <f>D876+D879+D885</f>
        <v>650000</v>
      </c>
      <c r="E875" s="14">
        <f>E876+E879+E885</f>
        <v>53980.5</v>
      </c>
      <c r="F875" s="14">
        <f t="shared" si="90"/>
        <v>8.304692307692306</v>
      </c>
    </row>
    <row r="876" spans="1:6" ht="18" customHeight="1">
      <c r="A876" s="41">
        <v>322</v>
      </c>
      <c r="B876" s="3" t="s">
        <v>70</v>
      </c>
      <c r="C876" s="4">
        <v>15000</v>
      </c>
      <c r="D876" s="4">
        <v>15000</v>
      </c>
      <c r="E876" s="14">
        <f>SUM(E877:E878)</f>
        <v>0</v>
      </c>
      <c r="F876" s="14">
        <f t="shared" si="90"/>
        <v>0</v>
      </c>
    </row>
    <row r="877" spans="1:6" ht="15" customHeight="1">
      <c r="A877" s="41">
        <v>3221</v>
      </c>
      <c r="B877" s="3" t="s">
        <v>699</v>
      </c>
      <c r="C877" s="4">
        <v>0</v>
      </c>
      <c r="D877" s="4">
        <v>0</v>
      </c>
      <c r="E877" s="14">
        <v>0</v>
      </c>
      <c r="F877" s="14" t="e">
        <f t="shared" si="90"/>
        <v>#DIV/0!</v>
      </c>
    </row>
    <row r="878" spans="1:6" ht="15" customHeight="1">
      <c r="A878" s="41">
        <v>3225</v>
      </c>
      <c r="B878" s="3" t="s">
        <v>99</v>
      </c>
      <c r="C878" s="4">
        <v>0</v>
      </c>
      <c r="D878" s="4">
        <v>0</v>
      </c>
      <c r="E878" s="14">
        <v>0</v>
      </c>
      <c r="F878" s="14" t="e">
        <f t="shared" si="90"/>
        <v>#DIV/0!</v>
      </c>
    </row>
    <row r="879" spans="1:6" ht="18" customHeight="1">
      <c r="A879" s="41">
        <v>323</v>
      </c>
      <c r="B879" s="3" t="s">
        <v>72</v>
      </c>
      <c r="C879" s="4">
        <v>610000</v>
      </c>
      <c r="D879" s="4">
        <v>610000</v>
      </c>
      <c r="E879" s="14">
        <f>SUM(E880:E884)</f>
        <v>53026.5</v>
      </c>
      <c r="F879" s="14">
        <f t="shared" si="90"/>
        <v>8.692868852459016</v>
      </c>
    </row>
    <row r="880" spans="1:6" ht="15" customHeight="1">
      <c r="A880" s="41" t="s">
        <v>714</v>
      </c>
      <c r="B880" s="3" t="s">
        <v>1105</v>
      </c>
      <c r="C880" s="4">
        <v>0</v>
      </c>
      <c r="D880" s="4">
        <v>0</v>
      </c>
      <c r="E880" s="14">
        <v>0</v>
      </c>
      <c r="F880" s="14" t="e">
        <f>E880/D880*100</f>
        <v>#DIV/0!</v>
      </c>
    </row>
    <row r="881" spans="1:6" ht="15" customHeight="1">
      <c r="A881" s="41">
        <v>3235</v>
      </c>
      <c r="B881" s="3" t="s">
        <v>1406</v>
      </c>
      <c r="C881" s="4">
        <v>0</v>
      </c>
      <c r="D881" s="4">
        <v>0</v>
      </c>
      <c r="E881" s="14">
        <v>1342.5</v>
      </c>
      <c r="F881" s="14" t="e">
        <f t="shared" si="90"/>
        <v>#DIV/0!</v>
      </c>
    </row>
    <row r="882" spans="1:6" ht="15" customHeight="1">
      <c r="A882" s="41">
        <v>3237</v>
      </c>
      <c r="B882" s="3" t="s">
        <v>101</v>
      </c>
      <c r="C882" s="4">
        <v>0</v>
      </c>
      <c r="D882" s="4">
        <v>0</v>
      </c>
      <c r="E882" s="14">
        <v>36684</v>
      </c>
      <c r="F882" s="14" t="e">
        <f t="shared" si="90"/>
        <v>#DIV/0!</v>
      </c>
    </row>
    <row r="883" spans="1:6" ht="15" customHeight="1">
      <c r="A883" s="41" t="s">
        <v>677</v>
      </c>
      <c r="B883" s="3" t="s">
        <v>572</v>
      </c>
      <c r="C883" s="4">
        <v>0</v>
      </c>
      <c r="D883" s="4">
        <v>0</v>
      </c>
      <c r="E883" s="14">
        <v>0</v>
      </c>
      <c r="F883" s="14" t="e">
        <f>E883/D883*100</f>
        <v>#DIV/0!</v>
      </c>
    </row>
    <row r="884" spans="1:6" ht="15" customHeight="1">
      <c r="A884" s="41" t="s">
        <v>339</v>
      </c>
      <c r="B884" s="3" t="s">
        <v>154</v>
      </c>
      <c r="C884" s="4">
        <v>0</v>
      </c>
      <c r="D884" s="4">
        <v>0</v>
      </c>
      <c r="E884" s="14">
        <v>15000</v>
      </c>
      <c r="F884" s="14" t="e">
        <f t="shared" si="90"/>
        <v>#DIV/0!</v>
      </c>
    </row>
    <row r="885" spans="1:6" ht="18" customHeight="1">
      <c r="A885" s="41">
        <v>329</v>
      </c>
      <c r="B885" s="3" t="s">
        <v>102</v>
      </c>
      <c r="C885" s="4">
        <v>25000</v>
      </c>
      <c r="D885" s="4">
        <v>25000</v>
      </c>
      <c r="E885" s="14">
        <f>SUM(E886:E887)</f>
        <v>954</v>
      </c>
      <c r="F885" s="14">
        <f t="shared" si="90"/>
        <v>3.816</v>
      </c>
    </row>
    <row r="886" spans="1:6" ht="15" customHeight="1">
      <c r="A886" s="41">
        <v>3293</v>
      </c>
      <c r="B886" s="3" t="s">
        <v>103</v>
      </c>
      <c r="C886" s="4">
        <v>0</v>
      </c>
      <c r="D886" s="4">
        <v>0</v>
      </c>
      <c r="E886" s="14">
        <v>954</v>
      </c>
      <c r="F886" s="14" t="e">
        <f t="shared" si="90"/>
        <v>#DIV/0!</v>
      </c>
    </row>
    <row r="887" spans="1:6" ht="15" customHeight="1">
      <c r="A887" s="41">
        <v>3299</v>
      </c>
      <c r="B887" s="3" t="s">
        <v>104</v>
      </c>
      <c r="C887" s="4">
        <v>0</v>
      </c>
      <c r="D887" s="4">
        <v>0</v>
      </c>
      <c r="E887" s="14">
        <v>0</v>
      </c>
      <c r="F887" s="14" t="e">
        <f t="shared" si="90"/>
        <v>#DIV/0!</v>
      </c>
    </row>
    <row r="888" spans="1:6" ht="25.5" customHeight="1">
      <c r="A888" s="233" t="s">
        <v>1107</v>
      </c>
      <c r="B888" s="228"/>
      <c r="C888" s="5">
        <f>C896</f>
        <v>35000</v>
      </c>
      <c r="D888" s="5">
        <f>D896</f>
        <v>35000</v>
      </c>
      <c r="E888" s="136">
        <f>E896</f>
        <v>35000</v>
      </c>
      <c r="F888" s="14">
        <f t="shared" si="90"/>
        <v>100</v>
      </c>
    </row>
    <row r="889" spans="1:6" ht="25.5" customHeight="1">
      <c r="A889" s="229" t="s">
        <v>1106</v>
      </c>
      <c r="B889" s="230"/>
      <c r="C889" s="64">
        <f>SUM(C890:C895)</f>
        <v>35000</v>
      </c>
      <c r="D889" s="64">
        <f>SUM(D890:D895)</f>
        <v>35000</v>
      </c>
      <c r="E889" s="134">
        <f>SUM(E890:E895)</f>
        <v>35000</v>
      </c>
      <c r="F889" s="14">
        <f aca="true" t="shared" si="93" ref="F889:F895">E889/D889*100</f>
        <v>100</v>
      </c>
    </row>
    <row r="890" spans="1:6" ht="18" customHeight="1">
      <c r="A890" s="225" t="s">
        <v>1036</v>
      </c>
      <c r="B890" s="226"/>
      <c r="C890" s="4">
        <v>0</v>
      </c>
      <c r="D890" s="4">
        <v>0</v>
      </c>
      <c r="E890" s="14">
        <v>0</v>
      </c>
      <c r="F890" s="14" t="e">
        <f t="shared" si="93"/>
        <v>#DIV/0!</v>
      </c>
    </row>
    <row r="891" spans="1:6" ht="18" customHeight="1">
      <c r="A891" s="225" t="s">
        <v>1239</v>
      </c>
      <c r="B891" s="226"/>
      <c r="C891" s="4">
        <v>35000</v>
      </c>
      <c r="D891" s="4">
        <v>35000</v>
      </c>
      <c r="E891" s="14">
        <v>35000</v>
      </c>
      <c r="F891" s="14">
        <f t="shared" si="93"/>
        <v>100</v>
      </c>
    </row>
    <row r="892" spans="1:6" ht="18" customHeight="1">
      <c r="A892" s="225" t="s">
        <v>1243</v>
      </c>
      <c r="B892" s="226"/>
      <c r="C892" s="4">
        <v>0</v>
      </c>
      <c r="D892" s="4">
        <v>0</v>
      </c>
      <c r="E892" s="14">
        <v>0</v>
      </c>
      <c r="F892" s="14" t="e">
        <f t="shared" si="93"/>
        <v>#DIV/0!</v>
      </c>
    </row>
    <row r="893" spans="1:6" ht="18" customHeight="1">
      <c r="A893" s="225" t="s">
        <v>1240</v>
      </c>
      <c r="B893" s="226"/>
      <c r="C893" s="4">
        <v>0</v>
      </c>
      <c r="D893" s="4">
        <v>0</v>
      </c>
      <c r="E893" s="14">
        <v>0</v>
      </c>
      <c r="F893" s="14" t="e">
        <f t="shared" si="93"/>
        <v>#DIV/0!</v>
      </c>
    </row>
    <row r="894" spans="1:6" ht="18" customHeight="1">
      <c r="A894" s="225" t="s">
        <v>1241</v>
      </c>
      <c r="B894" s="226"/>
      <c r="C894" s="4">
        <v>0</v>
      </c>
      <c r="D894" s="4">
        <v>0</v>
      </c>
      <c r="E894" s="14">
        <v>0</v>
      </c>
      <c r="F894" s="14" t="e">
        <f t="shared" si="93"/>
        <v>#DIV/0!</v>
      </c>
    </row>
    <row r="895" spans="1:6" ht="18" customHeight="1">
      <c r="A895" s="225" t="s">
        <v>1246</v>
      </c>
      <c r="B895" s="226"/>
      <c r="C895" s="4">
        <v>0</v>
      </c>
      <c r="D895" s="4">
        <v>0</v>
      </c>
      <c r="E895" s="14">
        <v>0</v>
      </c>
      <c r="F895" s="14" t="e">
        <f t="shared" si="93"/>
        <v>#DIV/0!</v>
      </c>
    </row>
    <row r="896" spans="1:6" ht="21" customHeight="1">
      <c r="A896" s="41">
        <v>32</v>
      </c>
      <c r="B896" s="3" t="s">
        <v>63</v>
      </c>
      <c r="C896" s="4">
        <f>C897+C900</f>
        <v>35000</v>
      </c>
      <c r="D896" s="4">
        <f>D897+D900</f>
        <v>35000</v>
      </c>
      <c r="E896" s="14">
        <f>E897+E900</f>
        <v>35000</v>
      </c>
      <c r="F896" s="14">
        <f t="shared" si="90"/>
        <v>100</v>
      </c>
    </row>
    <row r="897" spans="1:6" ht="18" customHeight="1">
      <c r="A897" s="41">
        <v>323</v>
      </c>
      <c r="B897" s="3" t="s">
        <v>72</v>
      </c>
      <c r="C897" s="4">
        <v>35000</v>
      </c>
      <c r="D897" s="4">
        <v>35000</v>
      </c>
      <c r="E897" s="14">
        <f>E898+E899</f>
        <v>35000</v>
      </c>
      <c r="F897" s="14">
        <f t="shared" si="90"/>
        <v>100</v>
      </c>
    </row>
    <row r="898" spans="1:6" ht="15" customHeight="1">
      <c r="A898" s="41">
        <v>3237</v>
      </c>
      <c r="B898" s="3" t="s">
        <v>101</v>
      </c>
      <c r="C898" s="4">
        <v>0</v>
      </c>
      <c r="D898" s="4">
        <v>0</v>
      </c>
      <c r="E898" s="14">
        <v>15000</v>
      </c>
      <c r="F898" s="14" t="e">
        <f t="shared" si="90"/>
        <v>#DIV/0!</v>
      </c>
    </row>
    <row r="899" spans="1:6" ht="15" customHeight="1">
      <c r="A899" s="41" t="s">
        <v>339</v>
      </c>
      <c r="B899" s="3" t="s">
        <v>154</v>
      </c>
      <c r="C899" s="4">
        <v>0</v>
      </c>
      <c r="D899" s="4">
        <v>0</v>
      </c>
      <c r="E899" s="14">
        <v>20000</v>
      </c>
      <c r="F899" s="14" t="e">
        <f t="shared" si="90"/>
        <v>#DIV/0!</v>
      </c>
    </row>
    <row r="900" spans="1:6" ht="18" customHeight="1">
      <c r="A900" s="41">
        <v>329</v>
      </c>
      <c r="B900" s="3" t="s">
        <v>102</v>
      </c>
      <c r="C900" s="4">
        <f>SUM(C901:C902)</f>
        <v>0</v>
      </c>
      <c r="D900" s="4">
        <f>SUM(D901:D902)</f>
        <v>0</v>
      </c>
      <c r="E900" s="14">
        <f>SUM(E901:E902)</f>
        <v>0</v>
      </c>
      <c r="F900" s="14" t="e">
        <f t="shared" si="90"/>
        <v>#DIV/0!</v>
      </c>
    </row>
    <row r="901" spans="1:6" ht="15" customHeight="1">
      <c r="A901" s="41">
        <v>3293</v>
      </c>
      <c r="B901" s="3" t="s">
        <v>103</v>
      </c>
      <c r="C901" s="4">
        <v>0</v>
      </c>
      <c r="D901" s="4">
        <v>0</v>
      </c>
      <c r="E901" s="14">
        <v>0</v>
      </c>
      <c r="F901" s="14" t="e">
        <f t="shared" si="90"/>
        <v>#DIV/0!</v>
      </c>
    </row>
    <row r="902" spans="1:6" ht="15" customHeight="1">
      <c r="A902" s="41">
        <v>3299</v>
      </c>
      <c r="B902" s="3" t="s">
        <v>104</v>
      </c>
      <c r="C902" s="4">
        <v>0</v>
      </c>
      <c r="D902" s="4">
        <v>0</v>
      </c>
      <c r="E902" s="14">
        <v>0</v>
      </c>
      <c r="F902" s="14" t="e">
        <f t="shared" si="90"/>
        <v>#DIV/0!</v>
      </c>
    </row>
    <row r="903" spans="1:6" ht="25.5" customHeight="1">
      <c r="A903" s="233" t="s">
        <v>972</v>
      </c>
      <c r="B903" s="228"/>
      <c r="C903" s="5">
        <f>C911</f>
        <v>450000</v>
      </c>
      <c r="D903" s="5">
        <f>D911</f>
        <v>450000</v>
      </c>
      <c r="E903" s="136">
        <f>E911</f>
        <v>24670.920000000002</v>
      </c>
      <c r="F903" s="14">
        <f aca="true" t="shared" si="94" ref="F903:F1062">E903/D903*100</f>
        <v>5.482426666666667</v>
      </c>
    </row>
    <row r="904" spans="1:6" ht="25.5" customHeight="1">
      <c r="A904" s="229" t="s">
        <v>1108</v>
      </c>
      <c r="B904" s="230"/>
      <c r="C904" s="64">
        <f>SUM(C905:C910)</f>
        <v>450000</v>
      </c>
      <c r="D904" s="64">
        <f>SUM(D905:D910)</f>
        <v>450000</v>
      </c>
      <c r="E904" s="134">
        <f>SUM(E905:E910)</f>
        <v>24670.92</v>
      </c>
      <c r="F904" s="14">
        <f t="shared" si="94"/>
        <v>5.482426666666666</v>
      </c>
    </row>
    <row r="905" spans="1:6" ht="18" customHeight="1">
      <c r="A905" s="225" t="s">
        <v>1036</v>
      </c>
      <c r="B905" s="226"/>
      <c r="C905" s="4">
        <v>0</v>
      </c>
      <c r="D905" s="4">
        <v>0</v>
      </c>
      <c r="E905" s="14">
        <v>0</v>
      </c>
      <c r="F905" s="14" t="e">
        <f t="shared" si="94"/>
        <v>#DIV/0!</v>
      </c>
    </row>
    <row r="906" spans="1:6" ht="18" customHeight="1">
      <c r="A906" s="225" t="s">
        <v>1239</v>
      </c>
      <c r="B906" s="226"/>
      <c r="C906" s="4">
        <v>450000</v>
      </c>
      <c r="D906" s="4">
        <v>450000</v>
      </c>
      <c r="E906" s="14">
        <v>24670.92</v>
      </c>
      <c r="F906" s="14">
        <f t="shared" si="94"/>
        <v>5.482426666666666</v>
      </c>
    </row>
    <row r="907" spans="1:6" ht="18" customHeight="1">
      <c r="A907" s="225" t="s">
        <v>1243</v>
      </c>
      <c r="B907" s="226"/>
      <c r="C907" s="4">
        <v>0</v>
      </c>
      <c r="D907" s="4">
        <v>0</v>
      </c>
      <c r="E907" s="14">
        <v>0</v>
      </c>
      <c r="F907" s="14" t="e">
        <f t="shared" si="94"/>
        <v>#DIV/0!</v>
      </c>
    </row>
    <row r="908" spans="1:6" ht="18" customHeight="1">
      <c r="A908" s="225" t="s">
        <v>1240</v>
      </c>
      <c r="B908" s="226"/>
      <c r="C908" s="4">
        <v>0</v>
      </c>
      <c r="D908" s="4">
        <v>0</v>
      </c>
      <c r="E908" s="14">
        <v>0</v>
      </c>
      <c r="F908" s="14" t="e">
        <f t="shared" si="94"/>
        <v>#DIV/0!</v>
      </c>
    </row>
    <row r="909" spans="1:6" ht="18" customHeight="1">
      <c r="A909" s="225" t="s">
        <v>1241</v>
      </c>
      <c r="B909" s="226"/>
      <c r="C909" s="4">
        <v>0</v>
      </c>
      <c r="D909" s="4">
        <v>0</v>
      </c>
      <c r="E909" s="14">
        <v>0</v>
      </c>
      <c r="F909" s="14" t="e">
        <f t="shared" si="94"/>
        <v>#DIV/0!</v>
      </c>
    </row>
    <row r="910" spans="1:6" ht="18" customHeight="1">
      <c r="A910" s="225" t="s">
        <v>1246</v>
      </c>
      <c r="B910" s="226"/>
      <c r="C910" s="4">
        <v>0</v>
      </c>
      <c r="D910" s="4">
        <v>0</v>
      </c>
      <c r="E910" s="14">
        <v>0</v>
      </c>
      <c r="F910" s="14" t="e">
        <f t="shared" si="94"/>
        <v>#DIV/0!</v>
      </c>
    </row>
    <row r="911" spans="1:6" ht="21" customHeight="1">
      <c r="A911" s="41">
        <v>38</v>
      </c>
      <c r="B911" s="72" t="s">
        <v>558</v>
      </c>
      <c r="C911" s="4">
        <f aca="true" t="shared" si="95" ref="C911:E913">C912</f>
        <v>450000</v>
      </c>
      <c r="D911" s="4">
        <f t="shared" si="95"/>
        <v>450000</v>
      </c>
      <c r="E911" s="14">
        <f t="shared" si="95"/>
        <v>24670.920000000002</v>
      </c>
      <c r="F911" s="14">
        <f t="shared" si="94"/>
        <v>5.482426666666667</v>
      </c>
    </row>
    <row r="912" spans="1:6" ht="18" customHeight="1">
      <c r="A912" s="41">
        <v>381</v>
      </c>
      <c r="B912" s="3" t="s">
        <v>67</v>
      </c>
      <c r="C912" s="4">
        <v>450000</v>
      </c>
      <c r="D912" s="4">
        <v>450000</v>
      </c>
      <c r="E912" s="14">
        <f t="shared" si="95"/>
        <v>24670.920000000002</v>
      </c>
      <c r="F912" s="14">
        <f t="shared" si="94"/>
        <v>5.482426666666667</v>
      </c>
    </row>
    <row r="913" spans="1:6" ht="15" customHeight="1">
      <c r="A913" s="41">
        <v>3811</v>
      </c>
      <c r="B913" s="3" t="s">
        <v>69</v>
      </c>
      <c r="C913" s="4">
        <f t="shared" si="95"/>
        <v>0</v>
      </c>
      <c r="D913" s="4">
        <f t="shared" si="95"/>
        <v>0</v>
      </c>
      <c r="E913" s="14">
        <f t="shared" si="95"/>
        <v>24670.920000000002</v>
      </c>
      <c r="F913" s="14" t="e">
        <f t="shared" si="94"/>
        <v>#DIV/0!</v>
      </c>
    </row>
    <row r="914" spans="1:6" ht="14.25" customHeight="1">
      <c r="A914" s="41">
        <v>38114</v>
      </c>
      <c r="B914" s="3" t="s">
        <v>105</v>
      </c>
      <c r="C914" s="4">
        <f>SUM(C915:C931)</f>
        <v>0</v>
      </c>
      <c r="D914" s="4">
        <f>SUM(D915:D931)</f>
        <v>0</v>
      </c>
      <c r="E914" s="14">
        <f>SUM(E915:E931)</f>
        <v>24670.920000000002</v>
      </c>
      <c r="F914" s="14" t="e">
        <f t="shared" si="94"/>
        <v>#DIV/0!</v>
      </c>
    </row>
    <row r="915" spans="1:6" ht="13.5" customHeight="1">
      <c r="A915" s="78"/>
      <c r="B915" s="77" t="s">
        <v>704</v>
      </c>
      <c r="C915" s="4">
        <v>0</v>
      </c>
      <c r="D915" s="4">
        <v>0</v>
      </c>
      <c r="E915" s="14">
        <v>0</v>
      </c>
      <c r="F915" s="14" t="e">
        <f t="shared" si="94"/>
        <v>#DIV/0!</v>
      </c>
    </row>
    <row r="916" spans="1:6" ht="13.5" customHeight="1">
      <c r="A916" s="78"/>
      <c r="B916" s="77" t="s">
        <v>107</v>
      </c>
      <c r="C916" s="4">
        <v>0</v>
      </c>
      <c r="D916" s="4">
        <v>0</v>
      </c>
      <c r="E916" s="14">
        <v>0</v>
      </c>
      <c r="F916" s="14" t="e">
        <f t="shared" si="94"/>
        <v>#DIV/0!</v>
      </c>
    </row>
    <row r="917" spans="1:6" ht="13.5" customHeight="1">
      <c r="A917" s="78"/>
      <c r="B917" s="77" t="s">
        <v>106</v>
      </c>
      <c r="C917" s="4">
        <v>0</v>
      </c>
      <c r="D917" s="4">
        <v>0</v>
      </c>
      <c r="E917" s="14">
        <v>5343.11</v>
      </c>
      <c r="F917" s="14" t="e">
        <f t="shared" si="94"/>
        <v>#DIV/0!</v>
      </c>
    </row>
    <row r="918" spans="1:6" ht="13.5" customHeight="1">
      <c r="A918" s="78"/>
      <c r="B918" s="77" t="s">
        <v>108</v>
      </c>
      <c r="C918" s="4">
        <v>0</v>
      </c>
      <c r="D918" s="4">
        <v>0</v>
      </c>
      <c r="E918" s="14">
        <v>0</v>
      </c>
      <c r="F918" s="14" t="e">
        <f t="shared" si="94"/>
        <v>#DIV/0!</v>
      </c>
    </row>
    <row r="919" spans="1:6" ht="13.5" customHeight="1">
      <c r="A919" s="78"/>
      <c r="B919" s="77" t="s">
        <v>702</v>
      </c>
      <c r="C919" s="4">
        <v>0</v>
      </c>
      <c r="D919" s="4">
        <v>0</v>
      </c>
      <c r="E919" s="14">
        <v>0</v>
      </c>
      <c r="F919" s="14" t="e">
        <f t="shared" si="94"/>
        <v>#DIV/0!</v>
      </c>
    </row>
    <row r="920" spans="1:6" ht="13.5" customHeight="1">
      <c r="A920" s="79"/>
      <c r="B920" s="77" t="s">
        <v>700</v>
      </c>
      <c r="C920" s="4">
        <v>0</v>
      </c>
      <c r="D920" s="4">
        <v>0</v>
      </c>
      <c r="E920" s="14">
        <v>0</v>
      </c>
      <c r="F920" s="14" t="e">
        <f t="shared" si="94"/>
        <v>#DIV/0!</v>
      </c>
    </row>
    <row r="921" spans="1:6" ht="13.5" customHeight="1">
      <c r="A921" s="79"/>
      <c r="B921" s="77" t="s">
        <v>773</v>
      </c>
      <c r="C921" s="4">
        <v>0</v>
      </c>
      <c r="D921" s="4">
        <v>0</v>
      </c>
      <c r="E921" s="14">
        <v>0</v>
      </c>
      <c r="F921" s="14" t="e">
        <f t="shared" si="94"/>
        <v>#DIV/0!</v>
      </c>
    </row>
    <row r="922" spans="1:6" ht="13.5" customHeight="1">
      <c r="A922" s="79"/>
      <c r="B922" s="77" t="s">
        <v>701</v>
      </c>
      <c r="C922" s="4">
        <v>0</v>
      </c>
      <c r="D922" s="4">
        <v>0</v>
      </c>
      <c r="E922" s="14">
        <v>0</v>
      </c>
      <c r="F922" s="14" t="e">
        <f t="shared" si="94"/>
        <v>#DIV/0!</v>
      </c>
    </row>
    <row r="923" spans="1:6" ht="13.5" customHeight="1">
      <c r="A923" s="79"/>
      <c r="B923" s="77" t="s">
        <v>774</v>
      </c>
      <c r="C923" s="4">
        <v>0</v>
      </c>
      <c r="D923" s="4">
        <v>0</v>
      </c>
      <c r="E923" s="14">
        <v>19327.81</v>
      </c>
      <c r="F923" s="14" t="e">
        <f t="shared" si="94"/>
        <v>#DIV/0!</v>
      </c>
    </row>
    <row r="924" spans="1:6" ht="13.5" customHeight="1">
      <c r="A924" s="79"/>
      <c r="B924" s="77" t="s">
        <v>703</v>
      </c>
      <c r="C924" s="4">
        <v>0</v>
      </c>
      <c r="D924" s="4">
        <v>0</v>
      </c>
      <c r="E924" s="14">
        <v>0</v>
      </c>
      <c r="F924" s="14" t="e">
        <f>E924/D924*100</f>
        <v>#DIV/0!</v>
      </c>
    </row>
    <row r="925" spans="1:6" ht="13.5" customHeight="1">
      <c r="A925" s="79"/>
      <c r="B925" s="77" t="s">
        <v>775</v>
      </c>
      <c r="C925" s="4">
        <v>0</v>
      </c>
      <c r="D925" s="4">
        <v>0</v>
      </c>
      <c r="E925" s="14">
        <v>0</v>
      </c>
      <c r="F925" s="14" t="e">
        <f>E925/D925*100</f>
        <v>#DIV/0!</v>
      </c>
    </row>
    <row r="926" spans="1:6" ht="13.5" customHeight="1">
      <c r="A926" s="79"/>
      <c r="B926" s="77" t="s">
        <v>776</v>
      </c>
      <c r="C926" s="4">
        <v>0</v>
      </c>
      <c r="D926" s="4">
        <v>0</v>
      </c>
      <c r="E926" s="14">
        <v>0</v>
      </c>
      <c r="F926" s="14" t="e">
        <f t="shared" si="94"/>
        <v>#DIV/0!</v>
      </c>
    </row>
    <row r="927" spans="1:6" ht="13.5" customHeight="1">
      <c r="A927" s="79"/>
      <c r="B927" s="77" t="s">
        <v>777</v>
      </c>
      <c r="C927" s="4">
        <v>0</v>
      </c>
      <c r="D927" s="4">
        <v>0</v>
      </c>
      <c r="E927" s="14">
        <v>0</v>
      </c>
      <c r="F927" s="14" t="e">
        <f>E927/D927*100</f>
        <v>#DIV/0!</v>
      </c>
    </row>
    <row r="928" spans="1:6" ht="13.5" customHeight="1">
      <c r="A928" s="79"/>
      <c r="B928" s="77" t="s">
        <v>563</v>
      </c>
      <c r="C928" s="4">
        <v>0</v>
      </c>
      <c r="D928" s="4">
        <v>0</v>
      </c>
      <c r="E928" s="14">
        <v>0</v>
      </c>
      <c r="F928" s="14" t="e">
        <f>E928/D928*100</f>
        <v>#DIV/0!</v>
      </c>
    </row>
    <row r="929" spans="1:6" ht="13.5" customHeight="1">
      <c r="A929" s="79"/>
      <c r="B929" s="77" t="s">
        <v>705</v>
      </c>
      <c r="C929" s="4">
        <v>0</v>
      </c>
      <c r="D929" s="4">
        <v>0</v>
      </c>
      <c r="E929" s="14">
        <v>0</v>
      </c>
      <c r="F929" s="14" t="e">
        <f>E929/D929*100</f>
        <v>#DIV/0!</v>
      </c>
    </row>
    <row r="930" spans="1:6" ht="13.5" customHeight="1">
      <c r="A930" s="79"/>
      <c r="B930" s="77" t="s">
        <v>1007</v>
      </c>
      <c r="C930" s="4">
        <v>0</v>
      </c>
      <c r="D930" s="4">
        <v>0</v>
      </c>
      <c r="E930" s="14">
        <v>0</v>
      </c>
      <c r="F930" s="14" t="e">
        <f>E930/D930*100</f>
        <v>#DIV/0!</v>
      </c>
    </row>
    <row r="931" spans="1:6" ht="13.5" customHeight="1">
      <c r="A931" s="79"/>
      <c r="B931" s="77" t="s">
        <v>1109</v>
      </c>
      <c r="C931" s="4">
        <v>0</v>
      </c>
      <c r="D931" s="4">
        <v>0</v>
      </c>
      <c r="E931" s="14">
        <v>0</v>
      </c>
      <c r="F931" s="14" t="e">
        <f t="shared" si="94"/>
        <v>#DIV/0!</v>
      </c>
    </row>
    <row r="932" spans="1:6" ht="25.5" customHeight="1">
      <c r="A932" s="236" t="s">
        <v>973</v>
      </c>
      <c r="B932" s="237"/>
      <c r="C932" s="5">
        <f>C940</f>
        <v>75000</v>
      </c>
      <c r="D932" s="5">
        <f>D940</f>
        <v>75000</v>
      </c>
      <c r="E932" s="136">
        <f>E940</f>
        <v>50000</v>
      </c>
      <c r="F932" s="14">
        <f t="shared" si="94"/>
        <v>66.66666666666666</v>
      </c>
    </row>
    <row r="933" spans="1:6" ht="25.5" customHeight="1">
      <c r="A933" s="229" t="s">
        <v>1110</v>
      </c>
      <c r="B933" s="230"/>
      <c r="C933" s="64">
        <f>SUM(C934:C939)</f>
        <v>75000</v>
      </c>
      <c r="D933" s="64">
        <f>SUM(D934:D939)</f>
        <v>75000</v>
      </c>
      <c r="E933" s="134">
        <f>SUM(E934:E939)</f>
        <v>50000</v>
      </c>
      <c r="F933" s="14">
        <f aca="true" t="shared" si="96" ref="F933:F939">E933/D933*100</f>
        <v>66.66666666666666</v>
      </c>
    </row>
    <row r="934" spans="1:6" ht="18" customHeight="1">
      <c r="A934" s="225" t="s">
        <v>1036</v>
      </c>
      <c r="B934" s="226"/>
      <c r="C934" s="4">
        <v>75000</v>
      </c>
      <c r="D934" s="4">
        <v>75000</v>
      </c>
      <c r="E934" s="14">
        <v>50000</v>
      </c>
      <c r="F934" s="14">
        <f t="shared" si="96"/>
        <v>66.66666666666666</v>
      </c>
    </row>
    <row r="935" spans="1:6" ht="18" customHeight="1">
      <c r="A935" s="225" t="s">
        <v>1239</v>
      </c>
      <c r="B935" s="226"/>
      <c r="C935" s="4">
        <v>0</v>
      </c>
      <c r="D935" s="4">
        <v>0</v>
      </c>
      <c r="E935" s="14">
        <v>0</v>
      </c>
      <c r="F935" s="14" t="e">
        <f t="shared" si="96"/>
        <v>#DIV/0!</v>
      </c>
    </row>
    <row r="936" spans="1:6" ht="18" customHeight="1">
      <c r="A936" s="225" t="s">
        <v>1243</v>
      </c>
      <c r="B936" s="226"/>
      <c r="C936" s="4">
        <v>0</v>
      </c>
      <c r="D936" s="4">
        <v>0</v>
      </c>
      <c r="E936" s="14">
        <v>0</v>
      </c>
      <c r="F936" s="14" t="e">
        <f t="shared" si="96"/>
        <v>#DIV/0!</v>
      </c>
    </row>
    <row r="937" spans="1:6" ht="18" customHeight="1">
      <c r="A937" s="225" t="s">
        <v>1240</v>
      </c>
      <c r="B937" s="226"/>
      <c r="C937" s="4">
        <v>0</v>
      </c>
      <c r="D937" s="4">
        <v>0</v>
      </c>
      <c r="E937" s="14">
        <v>0</v>
      </c>
      <c r="F937" s="14" t="e">
        <f t="shared" si="96"/>
        <v>#DIV/0!</v>
      </c>
    </row>
    <row r="938" spans="1:6" ht="18" customHeight="1">
      <c r="A938" s="225" t="s">
        <v>1241</v>
      </c>
      <c r="B938" s="226"/>
      <c r="C938" s="4">
        <v>0</v>
      </c>
      <c r="D938" s="4">
        <v>0</v>
      </c>
      <c r="E938" s="14">
        <v>0</v>
      </c>
      <c r="F938" s="14" t="e">
        <f t="shared" si="96"/>
        <v>#DIV/0!</v>
      </c>
    </row>
    <row r="939" spans="1:6" ht="18" customHeight="1">
      <c r="A939" s="225" t="s">
        <v>1246</v>
      </c>
      <c r="B939" s="226"/>
      <c r="C939" s="4">
        <v>0</v>
      </c>
      <c r="D939" s="4">
        <v>0</v>
      </c>
      <c r="E939" s="14">
        <v>0</v>
      </c>
      <c r="F939" s="14" t="e">
        <f t="shared" si="96"/>
        <v>#DIV/0!</v>
      </c>
    </row>
    <row r="940" spans="1:6" ht="21" customHeight="1">
      <c r="A940" s="41" t="s">
        <v>617</v>
      </c>
      <c r="B940" s="3" t="s">
        <v>619</v>
      </c>
      <c r="C940" s="4">
        <f>C941</f>
        <v>75000</v>
      </c>
      <c r="D940" s="4">
        <f>D941</f>
        <v>75000</v>
      </c>
      <c r="E940" s="14">
        <f>E941</f>
        <v>50000</v>
      </c>
      <c r="F940" s="14">
        <f t="shared" si="94"/>
        <v>66.66666666666666</v>
      </c>
    </row>
    <row r="941" spans="1:6" ht="18" customHeight="1">
      <c r="A941" s="41" t="s">
        <v>618</v>
      </c>
      <c r="B941" s="3" t="s">
        <v>620</v>
      </c>
      <c r="C941" s="4">
        <v>75000</v>
      </c>
      <c r="D941" s="4">
        <v>75000</v>
      </c>
      <c r="E941" s="14">
        <f>SUM(E942:E945)</f>
        <v>50000</v>
      </c>
      <c r="F941" s="14">
        <f t="shared" si="94"/>
        <v>66.66666666666666</v>
      </c>
    </row>
    <row r="942" spans="1:6" ht="15" customHeight="1">
      <c r="A942" s="41" t="s">
        <v>621</v>
      </c>
      <c r="B942" s="3" t="s">
        <v>626</v>
      </c>
      <c r="C942" s="4">
        <v>0</v>
      </c>
      <c r="D942" s="4">
        <v>0</v>
      </c>
      <c r="E942" s="14">
        <v>0</v>
      </c>
      <c r="F942" s="14" t="e">
        <f t="shared" si="94"/>
        <v>#DIV/0!</v>
      </c>
    </row>
    <row r="943" spans="1:6" ht="15" customHeight="1">
      <c r="A943" s="41" t="s">
        <v>621</v>
      </c>
      <c r="B943" s="3" t="s">
        <v>627</v>
      </c>
      <c r="C943" s="4">
        <v>0</v>
      </c>
      <c r="D943" s="4">
        <v>0</v>
      </c>
      <c r="E943" s="14">
        <v>0</v>
      </c>
      <c r="F943" s="14" t="e">
        <f>E943/D943*100</f>
        <v>#DIV/0!</v>
      </c>
    </row>
    <row r="944" spans="1:6" ht="15" customHeight="1">
      <c r="A944" s="41" t="s">
        <v>624</v>
      </c>
      <c r="B944" s="3" t="s">
        <v>628</v>
      </c>
      <c r="C944" s="4">
        <v>0</v>
      </c>
      <c r="D944" s="4">
        <v>0</v>
      </c>
      <c r="E944" s="14">
        <v>0</v>
      </c>
      <c r="F944" s="14" t="e">
        <f>E944/D944*100</f>
        <v>#DIV/0!</v>
      </c>
    </row>
    <row r="945" spans="1:6" ht="15" customHeight="1">
      <c r="A945" s="41" t="s">
        <v>624</v>
      </c>
      <c r="B945" s="3" t="s">
        <v>629</v>
      </c>
      <c r="C945" s="4">
        <v>0</v>
      </c>
      <c r="D945" s="4">
        <v>0</v>
      </c>
      <c r="E945" s="14">
        <v>50000</v>
      </c>
      <c r="F945" s="14" t="e">
        <f t="shared" si="94"/>
        <v>#DIV/0!</v>
      </c>
    </row>
    <row r="946" spans="1:6" ht="25.5" customHeight="1">
      <c r="A946" s="233" t="s">
        <v>974</v>
      </c>
      <c r="B946" s="228"/>
      <c r="C946" s="5">
        <f>C954</f>
        <v>796000</v>
      </c>
      <c r="D946" s="5">
        <f>D954</f>
        <v>796000</v>
      </c>
      <c r="E946" s="136">
        <f>E954</f>
        <v>219280.26</v>
      </c>
      <c r="F946" s="14">
        <f t="shared" si="94"/>
        <v>27.547771356783922</v>
      </c>
    </row>
    <row r="947" spans="1:6" ht="25.5" customHeight="1">
      <c r="A947" s="229" t="s">
        <v>1111</v>
      </c>
      <c r="B947" s="230"/>
      <c r="C947" s="64">
        <f>SUM(C948:C953)</f>
        <v>796000</v>
      </c>
      <c r="D947" s="64">
        <f>SUM(D948:D953)</f>
        <v>796000</v>
      </c>
      <c r="E947" s="134">
        <f>SUM(E948:E953)</f>
        <v>219280.26</v>
      </c>
      <c r="F947" s="14">
        <f t="shared" si="94"/>
        <v>27.547771356783922</v>
      </c>
    </row>
    <row r="948" spans="1:6" ht="18" customHeight="1">
      <c r="A948" s="225" t="s">
        <v>1036</v>
      </c>
      <c r="B948" s="226"/>
      <c r="C948" s="4">
        <v>26000</v>
      </c>
      <c r="D948" s="4">
        <v>26000</v>
      </c>
      <c r="E948" s="14">
        <v>8525.88</v>
      </c>
      <c r="F948" s="14">
        <f t="shared" si="94"/>
        <v>32.79184615384615</v>
      </c>
    </row>
    <row r="949" spans="1:6" ht="18" customHeight="1">
      <c r="A949" s="225" t="s">
        <v>1239</v>
      </c>
      <c r="B949" s="226"/>
      <c r="C949" s="4">
        <v>590000</v>
      </c>
      <c r="D949" s="4">
        <v>590000</v>
      </c>
      <c r="E949" s="14">
        <v>133019.96</v>
      </c>
      <c r="F949" s="14">
        <f t="shared" si="94"/>
        <v>22.545755932203388</v>
      </c>
    </row>
    <row r="950" spans="1:6" ht="18" customHeight="1">
      <c r="A950" s="225" t="s">
        <v>1243</v>
      </c>
      <c r="B950" s="226"/>
      <c r="C950" s="4">
        <v>100000</v>
      </c>
      <c r="D950" s="4">
        <v>100000</v>
      </c>
      <c r="E950" s="14">
        <v>77734.42</v>
      </c>
      <c r="F950" s="14">
        <f t="shared" si="94"/>
        <v>77.73442</v>
      </c>
    </row>
    <row r="951" spans="1:6" ht="18" customHeight="1">
      <c r="A951" s="225" t="s">
        <v>1240</v>
      </c>
      <c r="B951" s="226"/>
      <c r="C951" s="4">
        <v>80000</v>
      </c>
      <c r="D951" s="4">
        <v>80000</v>
      </c>
      <c r="E951" s="14">
        <v>0</v>
      </c>
      <c r="F951" s="14">
        <f t="shared" si="94"/>
        <v>0</v>
      </c>
    </row>
    <row r="952" spans="1:6" ht="18" customHeight="1">
      <c r="A952" s="225" t="s">
        <v>1241</v>
      </c>
      <c r="B952" s="226"/>
      <c r="C952" s="4">
        <v>0</v>
      </c>
      <c r="D952" s="4">
        <v>0</v>
      </c>
      <c r="E952" s="14">
        <v>0</v>
      </c>
      <c r="F952" s="14" t="e">
        <f t="shared" si="94"/>
        <v>#DIV/0!</v>
      </c>
    </row>
    <row r="953" spans="1:6" ht="18" customHeight="1">
      <c r="A953" s="225" t="s">
        <v>1246</v>
      </c>
      <c r="B953" s="226"/>
      <c r="C953" s="4">
        <v>0</v>
      </c>
      <c r="D953" s="4">
        <v>0</v>
      </c>
      <c r="E953" s="14">
        <v>0</v>
      </c>
      <c r="F953" s="14" t="e">
        <f t="shared" si="94"/>
        <v>#DIV/0!</v>
      </c>
    </row>
    <row r="954" spans="1:6" ht="21" customHeight="1">
      <c r="A954" s="41">
        <v>32</v>
      </c>
      <c r="B954" s="72" t="s">
        <v>63</v>
      </c>
      <c r="C954" s="4">
        <f>C955+C958</f>
        <v>796000</v>
      </c>
      <c r="D954" s="4">
        <f>D955+D958</f>
        <v>796000</v>
      </c>
      <c r="E954" s="14">
        <f>E955+E958</f>
        <v>219280.26</v>
      </c>
      <c r="F954" s="14">
        <f t="shared" si="94"/>
        <v>27.547771356783922</v>
      </c>
    </row>
    <row r="955" spans="1:6" ht="18" customHeight="1">
      <c r="A955" s="41">
        <v>322</v>
      </c>
      <c r="B955" s="72" t="s">
        <v>70</v>
      </c>
      <c r="C955" s="4">
        <v>140000</v>
      </c>
      <c r="D955" s="4">
        <v>140000</v>
      </c>
      <c r="E955" s="14">
        <f>E956+E957</f>
        <v>88080.59000000001</v>
      </c>
      <c r="F955" s="14">
        <f t="shared" si="94"/>
        <v>62.914707142857154</v>
      </c>
    </row>
    <row r="956" spans="1:6" ht="15" customHeight="1">
      <c r="A956" s="41" t="s">
        <v>273</v>
      </c>
      <c r="B956" s="72" t="s">
        <v>274</v>
      </c>
      <c r="C956" s="4">
        <v>0</v>
      </c>
      <c r="D956" s="4">
        <v>0</v>
      </c>
      <c r="E956" s="14">
        <v>75843.99</v>
      </c>
      <c r="F956" s="14" t="e">
        <f t="shared" si="94"/>
        <v>#DIV/0!</v>
      </c>
    </row>
    <row r="957" spans="1:6" ht="15" customHeight="1">
      <c r="A957" s="41">
        <v>3224</v>
      </c>
      <c r="B957" s="72" t="s">
        <v>71</v>
      </c>
      <c r="C957" s="4">
        <v>0</v>
      </c>
      <c r="D957" s="4">
        <v>0</v>
      </c>
      <c r="E957" s="14">
        <v>12236.6</v>
      </c>
      <c r="F957" s="14" t="e">
        <f t="shared" si="94"/>
        <v>#DIV/0!</v>
      </c>
    </row>
    <row r="958" spans="1:6" ht="18" customHeight="1">
      <c r="A958" s="41">
        <v>323</v>
      </c>
      <c r="B958" s="72" t="s">
        <v>72</v>
      </c>
      <c r="C958" s="4">
        <v>656000</v>
      </c>
      <c r="D958" s="4">
        <v>656000</v>
      </c>
      <c r="E958" s="14">
        <f>SUM(E959:E963)</f>
        <v>131199.67</v>
      </c>
      <c r="F958" s="14">
        <f t="shared" si="94"/>
        <v>19.999949695121952</v>
      </c>
    </row>
    <row r="959" spans="1:6" ht="15" customHeight="1">
      <c r="A959" s="41">
        <v>3232</v>
      </c>
      <c r="B959" s="72" t="s">
        <v>73</v>
      </c>
      <c r="C959" s="4">
        <v>0</v>
      </c>
      <c r="D959" s="4">
        <v>0</v>
      </c>
      <c r="E959" s="14">
        <v>87825</v>
      </c>
      <c r="F959" s="14" t="e">
        <f t="shared" si="94"/>
        <v>#DIV/0!</v>
      </c>
    </row>
    <row r="960" spans="1:6" ht="15" customHeight="1">
      <c r="A960" s="41" t="s">
        <v>560</v>
      </c>
      <c r="B960" s="72" t="s">
        <v>630</v>
      </c>
      <c r="C960" s="4">
        <v>0</v>
      </c>
      <c r="D960" s="4">
        <v>0</v>
      </c>
      <c r="E960" s="14">
        <v>2715.88</v>
      </c>
      <c r="F960" s="14" t="e">
        <f>E960/D960*100</f>
        <v>#DIV/0!</v>
      </c>
    </row>
    <row r="961" spans="1:6" ht="15" customHeight="1">
      <c r="A961" s="41" t="s">
        <v>599</v>
      </c>
      <c r="B961" s="72" t="s">
        <v>600</v>
      </c>
      <c r="C961" s="4">
        <v>0</v>
      </c>
      <c r="D961" s="4">
        <v>0</v>
      </c>
      <c r="E961" s="14">
        <v>2685</v>
      </c>
      <c r="F961" s="14" t="e">
        <f>E961/D961*100</f>
        <v>#DIV/0!</v>
      </c>
    </row>
    <row r="962" spans="1:6" ht="15" customHeight="1">
      <c r="A962" s="41" t="s">
        <v>35</v>
      </c>
      <c r="B962" s="72" t="s">
        <v>275</v>
      </c>
      <c r="C962" s="4">
        <v>0</v>
      </c>
      <c r="D962" s="4">
        <v>0</v>
      </c>
      <c r="E962" s="14">
        <v>34848.79</v>
      </c>
      <c r="F962" s="14" t="e">
        <f>E962/D962*100</f>
        <v>#DIV/0!</v>
      </c>
    </row>
    <row r="963" spans="1:6" ht="15" customHeight="1">
      <c r="A963" s="41" t="s">
        <v>339</v>
      </c>
      <c r="B963" s="72" t="s">
        <v>631</v>
      </c>
      <c r="C963" s="4">
        <v>0</v>
      </c>
      <c r="D963" s="4">
        <v>0</v>
      </c>
      <c r="E963" s="14">
        <v>3125</v>
      </c>
      <c r="F963" s="14" t="e">
        <f t="shared" si="94"/>
        <v>#DIV/0!</v>
      </c>
    </row>
    <row r="964" spans="1:6" ht="25.5" customHeight="1">
      <c r="A964" s="233" t="s">
        <v>975</v>
      </c>
      <c r="B964" s="228"/>
      <c r="C964" s="5">
        <f>C972</f>
        <v>500000</v>
      </c>
      <c r="D964" s="5">
        <f>D972</f>
        <v>500000</v>
      </c>
      <c r="E964" s="136">
        <f>E972</f>
        <v>65007.13</v>
      </c>
      <c r="F964" s="14">
        <f t="shared" si="94"/>
        <v>13.001425999999999</v>
      </c>
    </row>
    <row r="965" spans="1:6" ht="25.5" customHeight="1">
      <c r="A965" s="229" t="s">
        <v>1112</v>
      </c>
      <c r="B965" s="230"/>
      <c r="C965" s="64">
        <f>SUM(C966:C971)</f>
        <v>500000</v>
      </c>
      <c r="D965" s="64">
        <f>SUM(D966:D971)</f>
        <v>500000</v>
      </c>
      <c r="E965" s="134">
        <f>SUM(E966:E971)</f>
        <v>77417.13</v>
      </c>
      <c r="F965" s="14">
        <f t="shared" si="94"/>
        <v>15.483426</v>
      </c>
    </row>
    <row r="966" spans="1:6" ht="18" customHeight="1">
      <c r="A966" s="225" t="s">
        <v>1036</v>
      </c>
      <c r="B966" s="226"/>
      <c r="C966" s="4">
        <v>0</v>
      </c>
      <c r="D966" s="4">
        <v>0</v>
      </c>
      <c r="E966" s="14">
        <v>12410</v>
      </c>
      <c r="F966" s="14" t="e">
        <f t="shared" si="94"/>
        <v>#DIV/0!</v>
      </c>
    </row>
    <row r="967" spans="1:6" ht="18" customHeight="1">
      <c r="A967" s="225" t="s">
        <v>1239</v>
      </c>
      <c r="B967" s="226"/>
      <c r="C967" s="4">
        <v>0</v>
      </c>
      <c r="D967" s="4">
        <v>0</v>
      </c>
      <c r="E967" s="14">
        <v>0</v>
      </c>
      <c r="F967" s="14" t="e">
        <f t="shared" si="94"/>
        <v>#DIV/0!</v>
      </c>
    </row>
    <row r="968" spans="1:6" ht="18" customHeight="1">
      <c r="A968" s="225" t="s">
        <v>1243</v>
      </c>
      <c r="B968" s="226"/>
      <c r="C968" s="4">
        <v>400000</v>
      </c>
      <c r="D968" s="4">
        <v>400000</v>
      </c>
      <c r="E968" s="14">
        <v>65007.13</v>
      </c>
      <c r="F968" s="14">
        <f t="shared" si="94"/>
        <v>16.2517825</v>
      </c>
    </row>
    <row r="969" spans="1:6" ht="18" customHeight="1">
      <c r="A969" s="225" t="s">
        <v>1240</v>
      </c>
      <c r="B969" s="226"/>
      <c r="C969" s="4">
        <v>100000</v>
      </c>
      <c r="D969" s="4">
        <v>100000</v>
      </c>
      <c r="E969" s="14">
        <v>0</v>
      </c>
      <c r="F969" s="14">
        <f t="shared" si="94"/>
        <v>0</v>
      </c>
    </row>
    <row r="970" spans="1:6" ht="18" customHeight="1">
      <c r="A970" s="225" t="s">
        <v>1241</v>
      </c>
      <c r="B970" s="226"/>
      <c r="C970" s="4">
        <v>0</v>
      </c>
      <c r="D970" s="4">
        <v>0</v>
      </c>
      <c r="E970" s="14">
        <v>0</v>
      </c>
      <c r="F970" s="14" t="e">
        <f t="shared" si="94"/>
        <v>#DIV/0!</v>
      </c>
    </row>
    <row r="971" spans="1:6" ht="18" customHeight="1">
      <c r="A971" s="225" t="s">
        <v>1246</v>
      </c>
      <c r="B971" s="226"/>
      <c r="C971" s="4">
        <v>0</v>
      </c>
      <c r="D971" s="4">
        <v>0</v>
      </c>
      <c r="E971" s="14">
        <v>0</v>
      </c>
      <c r="F971" s="14" t="e">
        <f t="shared" si="94"/>
        <v>#DIV/0!</v>
      </c>
    </row>
    <row r="972" spans="1:6" ht="21" customHeight="1">
      <c r="A972" s="41">
        <v>45</v>
      </c>
      <c r="B972" s="72" t="s">
        <v>75</v>
      </c>
      <c r="C972" s="4">
        <f aca="true" t="shared" si="97" ref="C972:E973">C973</f>
        <v>500000</v>
      </c>
      <c r="D972" s="4">
        <f t="shared" si="97"/>
        <v>500000</v>
      </c>
      <c r="E972" s="14">
        <f t="shared" si="97"/>
        <v>65007.13</v>
      </c>
      <c r="F972" s="14">
        <f t="shared" si="94"/>
        <v>13.001425999999999</v>
      </c>
    </row>
    <row r="973" spans="1:6" ht="18" customHeight="1">
      <c r="A973" s="41">
        <v>451</v>
      </c>
      <c r="B973" s="72" t="s">
        <v>76</v>
      </c>
      <c r="C973" s="4">
        <v>500000</v>
      </c>
      <c r="D973" s="4">
        <v>500000</v>
      </c>
      <c r="E973" s="14">
        <f t="shared" si="97"/>
        <v>65007.13</v>
      </c>
      <c r="F973" s="14">
        <f t="shared" si="94"/>
        <v>13.001425999999999</v>
      </c>
    </row>
    <row r="974" spans="1:6" ht="15" customHeight="1">
      <c r="A974" s="41">
        <v>4511</v>
      </c>
      <c r="B974" s="72" t="s">
        <v>329</v>
      </c>
      <c r="C974" s="4">
        <v>0</v>
      </c>
      <c r="D974" s="4">
        <v>0</v>
      </c>
      <c r="E974" s="14">
        <v>65007.13</v>
      </c>
      <c r="F974" s="14" t="e">
        <f t="shared" si="94"/>
        <v>#DIV/0!</v>
      </c>
    </row>
    <row r="975" spans="1:6" ht="25.5" customHeight="1">
      <c r="A975" s="233" t="s">
        <v>976</v>
      </c>
      <c r="B975" s="228"/>
      <c r="C975" s="5">
        <f>C983+C987</f>
        <v>650000</v>
      </c>
      <c r="D975" s="5">
        <f>D983+D987</f>
        <v>650000</v>
      </c>
      <c r="E975" s="136">
        <f>E983+E987</f>
        <v>113389.99</v>
      </c>
      <c r="F975" s="14">
        <f t="shared" si="94"/>
        <v>17.444613846153846</v>
      </c>
    </row>
    <row r="976" spans="1:6" ht="25.5" customHeight="1">
      <c r="A976" s="229" t="s">
        <v>1113</v>
      </c>
      <c r="B976" s="230"/>
      <c r="C976" s="64">
        <f>SUM(C977:C982)</f>
        <v>650000</v>
      </c>
      <c r="D976" s="64">
        <f>SUM(D977:D982)</f>
        <v>650000</v>
      </c>
      <c r="E976" s="134">
        <f>SUM(E977:E982)</f>
        <v>113389.99</v>
      </c>
      <c r="F976" s="14">
        <f aca="true" t="shared" si="98" ref="F976:F982">E976/D976*100</f>
        <v>17.444613846153846</v>
      </c>
    </row>
    <row r="977" spans="1:6" ht="18" customHeight="1">
      <c r="A977" s="225" t="s">
        <v>1036</v>
      </c>
      <c r="B977" s="226"/>
      <c r="C977" s="4">
        <v>0</v>
      </c>
      <c r="D977" s="4">
        <v>0</v>
      </c>
      <c r="E977" s="14">
        <v>0</v>
      </c>
      <c r="F977" s="14" t="e">
        <f t="shared" si="98"/>
        <v>#DIV/0!</v>
      </c>
    </row>
    <row r="978" spans="1:6" ht="18" customHeight="1">
      <c r="A978" s="225" t="s">
        <v>1239</v>
      </c>
      <c r="B978" s="226"/>
      <c r="C978" s="4">
        <v>500000</v>
      </c>
      <c r="D978" s="4">
        <v>500000</v>
      </c>
      <c r="E978" s="14">
        <v>113389.99</v>
      </c>
      <c r="F978" s="14">
        <f t="shared" si="98"/>
        <v>22.677998000000002</v>
      </c>
    </row>
    <row r="979" spans="1:6" ht="18" customHeight="1">
      <c r="A979" s="225" t="s">
        <v>1243</v>
      </c>
      <c r="B979" s="226"/>
      <c r="C979" s="4">
        <v>0</v>
      </c>
      <c r="D979" s="4">
        <v>0</v>
      </c>
      <c r="E979" s="14">
        <v>0</v>
      </c>
      <c r="F979" s="14" t="e">
        <f t="shared" si="98"/>
        <v>#DIV/0!</v>
      </c>
    </row>
    <row r="980" spans="1:6" ht="18" customHeight="1">
      <c r="A980" s="225" t="s">
        <v>1240</v>
      </c>
      <c r="B980" s="226"/>
      <c r="C980" s="4">
        <v>150000</v>
      </c>
      <c r="D980" s="4">
        <v>150000</v>
      </c>
      <c r="E980" s="14">
        <v>0</v>
      </c>
      <c r="F980" s="14">
        <f t="shared" si="98"/>
        <v>0</v>
      </c>
    </row>
    <row r="981" spans="1:6" ht="18" customHeight="1">
      <c r="A981" s="225" t="s">
        <v>1241</v>
      </c>
      <c r="B981" s="226"/>
      <c r="C981" s="4">
        <v>0</v>
      </c>
      <c r="D981" s="4">
        <v>0</v>
      </c>
      <c r="E981" s="14">
        <v>0</v>
      </c>
      <c r="F981" s="14" t="e">
        <f t="shared" si="98"/>
        <v>#DIV/0!</v>
      </c>
    </row>
    <row r="982" spans="1:6" ht="18" customHeight="1">
      <c r="A982" s="225" t="s">
        <v>1246</v>
      </c>
      <c r="B982" s="226"/>
      <c r="C982" s="4">
        <v>0</v>
      </c>
      <c r="D982" s="4">
        <v>0</v>
      </c>
      <c r="E982" s="14">
        <v>0</v>
      </c>
      <c r="F982" s="14" t="e">
        <f t="shared" si="98"/>
        <v>#DIV/0!</v>
      </c>
    </row>
    <row r="983" spans="1:6" ht="22.5" customHeight="1">
      <c r="A983" s="65">
        <v>3</v>
      </c>
      <c r="B983" s="66" t="s">
        <v>16</v>
      </c>
      <c r="C983" s="67">
        <f aca="true" t="shared" si="99" ref="C983:E985">C984</f>
        <v>0</v>
      </c>
      <c r="D983" s="67">
        <f t="shared" si="99"/>
        <v>0</v>
      </c>
      <c r="E983" s="85">
        <f t="shared" si="99"/>
        <v>0</v>
      </c>
      <c r="F983" s="14" t="e">
        <f t="shared" si="94"/>
        <v>#DIV/0!</v>
      </c>
    </row>
    <row r="984" spans="1:6" ht="21" customHeight="1">
      <c r="A984" s="41">
        <v>32</v>
      </c>
      <c r="B984" s="68" t="s">
        <v>43</v>
      </c>
      <c r="C984" s="4">
        <f t="shared" si="99"/>
        <v>0</v>
      </c>
      <c r="D984" s="4">
        <f t="shared" si="99"/>
        <v>0</v>
      </c>
      <c r="E984" s="14">
        <f t="shared" si="99"/>
        <v>0</v>
      </c>
      <c r="F984" s="14" t="e">
        <f t="shared" si="94"/>
        <v>#DIV/0!</v>
      </c>
    </row>
    <row r="985" spans="1:6" ht="17.25" customHeight="1">
      <c r="A985" s="41">
        <v>322</v>
      </c>
      <c r="B985" s="68" t="s">
        <v>47</v>
      </c>
      <c r="C985" s="4">
        <v>0</v>
      </c>
      <c r="D985" s="4">
        <v>0</v>
      </c>
      <c r="E985" s="14">
        <f t="shared" si="99"/>
        <v>0</v>
      </c>
      <c r="F985" s="14" t="e">
        <f t="shared" si="94"/>
        <v>#DIV/0!</v>
      </c>
    </row>
    <row r="986" spans="1:6" ht="15" customHeight="1">
      <c r="A986" s="41">
        <v>3225</v>
      </c>
      <c r="B986" s="68" t="s">
        <v>51</v>
      </c>
      <c r="C986" s="4">
        <v>0</v>
      </c>
      <c r="D986" s="4">
        <v>0</v>
      </c>
      <c r="E986" s="14">
        <v>0</v>
      </c>
      <c r="F986" s="14" t="e">
        <f t="shared" si="94"/>
        <v>#DIV/0!</v>
      </c>
    </row>
    <row r="987" spans="1:6" ht="22.5" customHeight="1">
      <c r="A987" s="65">
        <v>4</v>
      </c>
      <c r="B987" s="73" t="s">
        <v>74</v>
      </c>
      <c r="C987" s="67">
        <f aca="true" t="shared" si="100" ref="C987:E988">C988</f>
        <v>650000</v>
      </c>
      <c r="D987" s="67">
        <f t="shared" si="100"/>
        <v>650000</v>
      </c>
      <c r="E987" s="85">
        <f t="shared" si="100"/>
        <v>113389.99</v>
      </c>
      <c r="F987" s="14">
        <f t="shared" si="94"/>
        <v>17.444613846153846</v>
      </c>
    </row>
    <row r="988" spans="1:6" ht="21" customHeight="1">
      <c r="A988" s="41" t="s">
        <v>293</v>
      </c>
      <c r="B988" s="72" t="s">
        <v>294</v>
      </c>
      <c r="C988" s="4">
        <f t="shared" si="100"/>
        <v>650000</v>
      </c>
      <c r="D988" s="4">
        <f t="shared" si="100"/>
        <v>650000</v>
      </c>
      <c r="E988" s="14">
        <f t="shared" si="100"/>
        <v>113389.99</v>
      </c>
      <c r="F988" s="14">
        <f t="shared" si="94"/>
        <v>17.444613846153846</v>
      </c>
    </row>
    <row r="989" spans="1:6" ht="18" customHeight="1">
      <c r="A989" s="41" t="s">
        <v>166</v>
      </c>
      <c r="B989" s="72" t="s">
        <v>167</v>
      </c>
      <c r="C989" s="4">
        <v>650000</v>
      </c>
      <c r="D989" s="4">
        <v>650000</v>
      </c>
      <c r="E989" s="14">
        <f>E991+E990</f>
        <v>113389.99</v>
      </c>
      <c r="F989" s="14">
        <f t="shared" si="94"/>
        <v>17.444613846153846</v>
      </c>
    </row>
    <row r="990" spans="1:6" ht="15" customHeight="1">
      <c r="A990" s="41" t="s">
        <v>1008</v>
      </c>
      <c r="B990" s="72" t="s">
        <v>1009</v>
      </c>
      <c r="C990" s="4">
        <v>0</v>
      </c>
      <c r="D990" s="4">
        <v>0</v>
      </c>
      <c r="E990" s="14">
        <v>0</v>
      </c>
      <c r="F990" s="14" t="e">
        <f>E990/D990*100</f>
        <v>#DIV/0!</v>
      </c>
    </row>
    <row r="991" spans="1:6" ht="15" customHeight="1">
      <c r="A991" s="41" t="s">
        <v>168</v>
      </c>
      <c r="B991" s="72" t="s">
        <v>295</v>
      </c>
      <c r="C991" s="4">
        <v>0</v>
      </c>
      <c r="D991" s="4">
        <v>0</v>
      </c>
      <c r="E991" s="14">
        <v>113389.99</v>
      </c>
      <c r="F991" s="14" t="e">
        <f t="shared" si="94"/>
        <v>#DIV/0!</v>
      </c>
    </row>
    <row r="992" spans="1:6" ht="25.5" customHeight="1">
      <c r="A992" s="233" t="s">
        <v>977</v>
      </c>
      <c r="B992" s="228"/>
      <c r="C992" s="5">
        <f>C1000</f>
        <v>600000</v>
      </c>
      <c r="D992" s="5">
        <f>D1000</f>
        <v>600000</v>
      </c>
      <c r="E992" s="136">
        <f>E1000</f>
        <v>79931.55</v>
      </c>
      <c r="F992" s="14">
        <f aca="true" t="shared" si="101" ref="F992:F1026">E992/D992*100</f>
        <v>13.321925</v>
      </c>
    </row>
    <row r="993" spans="1:6" ht="25.5" customHeight="1">
      <c r="A993" s="229" t="s">
        <v>1114</v>
      </c>
      <c r="B993" s="230"/>
      <c r="C993" s="64">
        <f>SUM(C994:C999)</f>
        <v>600000</v>
      </c>
      <c r="D993" s="64">
        <f>SUM(D994:D999)</f>
        <v>600000</v>
      </c>
      <c r="E993" s="134">
        <f>SUM(E994:E999)</f>
        <v>79931.55</v>
      </c>
      <c r="F993" s="14">
        <f t="shared" si="101"/>
        <v>13.321925</v>
      </c>
    </row>
    <row r="994" spans="1:6" ht="18" customHeight="1">
      <c r="A994" s="225" t="s">
        <v>1036</v>
      </c>
      <c r="B994" s="226"/>
      <c r="C994" s="4">
        <v>0</v>
      </c>
      <c r="D994" s="4">
        <v>0</v>
      </c>
      <c r="E994" s="14">
        <v>0</v>
      </c>
      <c r="F994" s="14" t="e">
        <f t="shared" si="101"/>
        <v>#DIV/0!</v>
      </c>
    </row>
    <row r="995" spans="1:6" ht="18" customHeight="1">
      <c r="A995" s="225" t="s">
        <v>1239</v>
      </c>
      <c r="B995" s="226"/>
      <c r="C995" s="4">
        <v>600000</v>
      </c>
      <c r="D995" s="4">
        <v>600000</v>
      </c>
      <c r="E995" s="14">
        <v>79931.55</v>
      </c>
      <c r="F995" s="14">
        <f t="shared" si="101"/>
        <v>13.321925</v>
      </c>
    </row>
    <row r="996" spans="1:6" ht="18" customHeight="1">
      <c r="A996" s="225" t="s">
        <v>1243</v>
      </c>
      <c r="B996" s="226"/>
      <c r="C996" s="4">
        <v>0</v>
      </c>
      <c r="D996" s="4">
        <v>0</v>
      </c>
      <c r="E996" s="14">
        <v>0</v>
      </c>
      <c r="F996" s="14" t="e">
        <f t="shared" si="101"/>
        <v>#DIV/0!</v>
      </c>
    </row>
    <row r="997" spans="1:6" ht="18" customHeight="1">
      <c r="A997" s="225" t="s">
        <v>1240</v>
      </c>
      <c r="B997" s="226"/>
      <c r="C997" s="4">
        <v>0</v>
      </c>
      <c r="D997" s="4">
        <v>0</v>
      </c>
      <c r="E997" s="14">
        <v>0</v>
      </c>
      <c r="F997" s="14" t="e">
        <f t="shared" si="101"/>
        <v>#DIV/0!</v>
      </c>
    </row>
    <row r="998" spans="1:6" ht="18" customHeight="1">
      <c r="A998" s="225" t="s">
        <v>1241</v>
      </c>
      <c r="B998" s="226"/>
      <c r="C998" s="4">
        <v>0</v>
      </c>
      <c r="D998" s="4">
        <v>0</v>
      </c>
      <c r="E998" s="14">
        <v>0</v>
      </c>
      <c r="F998" s="14" t="e">
        <f t="shared" si="101"/>
        <v>#DIV/0!</v>
      </c>
    </row>
    <row r="999" spans="1:6" ht="18" customHeight="1">
      <c r="A999" s="225" t="s">
        <v>1246</v>
      </c>
      <c r="B999" s="226"/>
      <c r="C999" s="4">
        <v>0</v>
      </c>
      <c r="D999" s="4">
        <v>0</v>
      </c>
      <c r="E999" s="14">
        <v>0</v>
      </c>
      <c r="F999" s="14" t="e">
        <f t="shared" si="101"/>
        <v>#DIV/0!</v>
      </c>
    </row>
    <row r="1000" spans="1:6" ht="21" customHeight="1">
      <c r="A1000" s="41">
        <v>45</v>
      </c>
      <c r="B1000" s="72" t="s">
        <v>75</v>
      </c>
      <c r="C1000" s="4">
        <f aca="true" t="shared" si="102" ref="C1000:E1001">C1001</f>
        <v>600000</v>
      </c>
      <c r="D1000" s="4">
        <f t="shared" si="102"/>
        <v>600000</v>
      </c>
      <c r="E1000" s="14">
        <f t="shared" si="102"/>
        <v>79931.55</v>
      </c>
      <c r="F1000" s="14">
        <f t="shared" si="101"/>
        <v>13.321925</v>
      </c>
    </row>
    <row r="1001" spans="1:6" ht="18" customHeight="1">
      <c r="A1001" s="41">
        <v>451</v>
      </c>
      <c r="B1001" s="72" t="s">
        <v>76</v>
      </c>
      <c r="C1001" s="4">
        <v>600000</v>
      </c>
      <c r="D1001" s="4">
        <v>600000</v>
      </c>
      <c r="E1001" s="14">
        <f t="shared" si="102"/>
        <v>79931.55</v>
      </c>
      <c r="F1001" s="14">
        <f t="shared" si="101"/>
        <v>13.321925</v>
      </c>
    </row>
    <row r="1002" spans="1:6" ht="15" customHeight="1">
      <c r="A1002" s="41">
        <v>4511</v>
      </c>
      <c r="B1002" s="72" t="s">
        <v>632</v>
      </c>
      <c r="C1002" s="4">
        <v>0</v>
      </c>
      <c r="D1002" s="4">
        <v>0</v>
      </c>
      <c r="E1002" s="14">
        <v>79931.55</v>
      </c>
      <c r="F1002" s="14" t="e">
        <f t="shared" si="101"/>
        <v>#DIV/0!</v>
      </c>
    </row>
    <row r="1003" spans="1:6" ht="25.5" customHeight="1">
      <c r="A1003" s="233" t="s">
        <v>978</v>
      </c>
      <c r="B1003" s="228"/>
      <c r="C1003" s="5">
        <f>C1011+C1023</f>
        <v>100000</v>
      </c>
      <c r="D1003" s="5">
        <f>D1011+D1023</f>
        <v>100000</v>
      </c>
      <c r="E1003" s="136">
        <f>E1011+E1023</f>
        <v>0</v>
      </c>
      <c r="F1003" s="14">
        <f t="shared" si="101"/>
        <v>0</v>
      </c>
    </row>
    <row r="1004" spans="1:6" ht="25.5" customHeight="1">
      <c r="A1004" s="229" t="s">
        <v>1405</v>
      </c>
      <c r="B1004" s="230"/>
      <c r="C1004" s="64">
        <f>SUM(C1005:C1010)</f>
        <v>100000</v>
      </c>
      <c r="D1004" s="64">
        <f>SUM(D1005:D1010)</f>
        <v>100000</v>
      </c>
      <c r="E1004" s="134">
        <f>SUM(E1005:E1010)</f>
        <v>0</v>
      </c>
      <c r="F1004" s="14">
        <f aca="true" t="shared" si="103" ref="F1004:F1010">E1004/D1004*100</f>
        <v>0</v>
      </c>
    </row>
    <row r="1005" spans="1:6" ht="18" customHeight="1">
      <c r="A1005" s="225" t="s">
        <v>1036</v>
      </c>
      <c r="B1005" s="226"/>
      <c r="C1005" s="4">
        <v>0</v>
      </c>
      <c r="D1005" s="4">
        <v>0</v>
      </c>
      <c r="E1005" s="14">
        <v>0</v>
      </c>
      <c r="F1005" s="14" t="e">
        <f t="shared" si="103"/>
        <v>#DIV/0!</v>
      </c>
    </row>
    <row r="1006" spans="1:6" ht="18" customHeight="1">
      <c r="A1006" s="225" t="s">
        <v>1239</v>
      </c>
      <c r="B1006" s="226"/>
      <c r="C1006" s="4">
        <v>100000</v>
      </c>
      <c r="D1006" s="4">
        <v>100000</v>
      </c>
      <c r="E1006" s="14">
        <v>0</v>
      </c>
      <c r="F1006" s="14">
        <f t="shared" si="103"/>
        <v>0</v>
      </c>
    </row>
    <row r="1007" spans="1:6" ht="18" customHeight="1">
      <c r="A1007" s="225" t="s">
        <v>1243</v>
      </c>
      <c r="B1007" s="226"/>
      <c r="C1007" s="4">
        <v>0</v>
      </c>
      <c r="D1007" s="4">
        <v>0</v>
      </c>
      <c r="E1007" s="14">
        <v>0</v>
      </c>
      <c r="F1007" s="14" t="e">
        <f t="shared" si="103"/>
        <v>#DIV/0!</v>
      </c>
    </row>
    <row r="1008" spans="1:6" ht="18" customHeight="1">
      <c r="A1008" s="225" t="s">
        <v>1240</v>
      </c>
      <c r="B1008" s="226"/>
      <c r="C1008" s="4">
        <v>0</v>
      </c>
      <c r="D1008" s="4">
        <v>0</v>
      </c>
      <c r="E1008" s="14">
        <v>0</v>
      </c>
      <c r="F1008" s="14" t="e">
        <f t="shared" si="103"/>
        <v>#DIV/0!</v>
      </c>
    </row>
    <row r="1009" spans="1:6" ht="18" customHeight="1">
      <c r="A1009" s="225" t="s">
        <v>1241</v>
      </c>
      <c r="B1009" s="226"/>
      <c r="C1009" s="4">
        <v>0</v>
      </c>
      <c r="D1009" s="4">
        <v>0</v>
      </c>
      <c r="E1009" s="14">
        <v>0</v>
      </c>
      <c r="F1009" s="14" t="e">
        <f t="shared" si="103"/>
        <v>#DIV/0!</v>
      </c>
    </row>
    <row r="1010" spans="1:6" ht="18" customHeight="1">
      <c r="A1010" s="225" t="s">
        <v>1246</v>
      </c>
      <c r="B1010" s="226"/>
      <c r="C1010" s="4">
        <v>0</v>
      </c>
      <c r="D1010" s="4">
        <v>0</v>
      </c>
      <c r="E1010" s="14">
        <v>0</v>
      </c>
      <c r="F1010" s="14" t="e">
        <f t="shared" si="103"/>
        <v>#DIV/0!</v>
      </c>
    </row>
    <row r="1011" spans="1:6" s="86" customFormat="1" ht="22.5" customHeight="1">
      <c r="A1011" s="65">
        <v>3</v>
      </c>
      <c r="B1011" s="80" t="s">
        <v>58</v>
      </c>
      <c r="C1011" s="67">
        <f>C1012+C1018</f>
        <v>100000</v>
      </c>
      <c r="D1011" s="67">
        <f>D1012+D1018</f>
        <v>100000</v>
      </c>
      <c r="E1011" s="85">
        <f>E1012+E1018</f>
        <v>0</v>
      </c>
      <c r="F1011" s="85">
        <f t="shared" si="101"/>
        <v>0</v>
      </c>
    </row>
    <row r="1012" spans="1:6" ht="21" customHeight="1">
      <c r="A1012" s="41">
        <v>31</v>
      </c>
      <c r="B1012" s="76" t="s">
        <v>123</v>
      </c>
      <c r="C1012" s="4">
        <f>C1013+C1015</f>
        <v>0</v>
      </c>
      <c r="D1012" s="4">
        <f>D1013+D1015</f>
        <v>0</v>
      </c>
      <c r="E1012" s="14">
        <f>E1013+E1015</f>
        <v>0</v>
      </c>
      <c r="F1012" s="14" t="e">
        <f t="shared" si="101"/>
        <v>#DIV/0!</v>
      </c>
    </row>
    <row r="1013" spans="1:6" ht="18" customHeight="1">
      <c r="A1013" s="41">
        <v>311</v>
      </c>
      <c r="B1013" s="76" t="s">
        <v>325</v>
      </c>
      <c r="C1013" s="4">
        <f>C1014</f>
        <v>0</v>
      </c>
      <c r="D1013" s="4">
        <f>D1014</f>
        <v>0</v>
      </c>
      <c r="E1013" s="14">
        <f>E1014</f>
        <v>0</v>
      </c>
      <c r="F1013" s="14" t="e">
        <f t="shared" si="101"/>
        <v>#DIV/0!</v>
      </c>
    </row>
    <row r="1014" spans="1:6" ht="15" customHeight="1">
      <c r="A1014" s="41">
        <v>3111</v>
      </c>
      <c r="B1014" s="76" t="s">
        <v>124</v>
      </c>
      <c r="C1014" s="4">
        <v>0</v>
      </c>
      <c r="D1014" s="4">
        <v>0</v>
      </c>
      <c r="E1014" s="14">
        <v>0</v>
      </c>
      <c r="F1014" s="14" t="e">
        <f t="shared" si="101"/>
        <v>#DIV/0!</v>
      </c>
    </row>
    <row r="1015" spans="1:6" ht="18" customHeight="1">
      <c r="A1015" s="41">
        <v>313</v>
      </c>
      <c r="B1015" s="76" t="s">
        <v>127</v>
      </c>
      <c r="C1015" s="4">
        <f>SUM(C1016:C1017)</f>
        <v>0</v>
      </c>
      <c r="D1015" s="4">
        <f>SUM(D1016:D1017)</f>
        <v>0</v>
      </c>
      <c r="E1015" s="14">
        <f>SUM(E1016:E1017)</f>
        <v>0</v>
      </c>
      <c r="F1015" s="14" t="e">
        <f t="shared" si="101"/>
        <v>#DIV/0!</v>
      </c>
    </row>
    <row r="1016" spans="1:6" ht="15" customHeight="1">
      <c r="A1016" s="41">
        <v>3132</v>
      </c>
      <c r="B1016" s="72" t="s">
        <v>342</v>
      </c>
      <c r="C1016" s="4">
        <v>0</v>
      </c>
      <c r="D1016" s="4">
        <v>0</v>
      </c>
      <c r="E1016" s="14">
        <v>0</v>
      </c>
      <c r="F1016" s="14" t="e">
        <f t="shared" si="101"/>
        <v>#DIV/0!</v>
      </c>
    </row>
    <row r="1017" spans="1:6" ht="15" customHeight="1">
      <c r="A1017" s="41">
        <v>3133</v>
      </c>
      <c r="B1017" s="72" t="s">
        <v>343</v>
      </c>
      <c r="C1017" s="4">
        <v>0</v>
      </c>
      <c r="D1017" s="4">
        <v>0</v>
      </c>
      <c r="E1017" s="14">
        <v>0</v>
      </c>
      <c r="F1017" s="14" t="e">
        <f t="shared" si="101"/>
        <v>#DIV/0!</v>
      </c>
    </row>
    <row r="1018" spans="1:6" ht="21" customHeight="1">
      <c r="A1018" s="41">
        <v>32</v>
      </c>
      <c r="B1018" s="76" t="s">
        <v>272</v>
      </c>
      <c r="C1018" s="4">
        <f>C1019+C1021</f>
        <v>100000</v>
      </c>
      <c r="D1018" s="4">
        <f>D1019+D1021</f>
        <v>100000</v>
      </c>
      <c r="E1018" s="14">
        <f>E1019+E1021</f>
        <v>0</v>
      </c>
      <c r="F1018" s="14">
        <f t="shared" si="101"/>
        <v>0</v>
      </c>
    </row>
    <row r="1019" spans="1:6" ht="18" customHeight="1">
      <c r="A1019" s="83">
        <v>321</v>
      </c>
      <c r="B1019" s="76" t="s">
        <v>143</v>
      </c>
      <c r="C1019" s="4">
        <v>100000</v>
      </c>
      <c r="D1019" s="4">
        <v>100000</v>
      </c>
      <c r="E1019" s="14">
        <f>E1020</f>
        <v>0</v>
      </c>
      <c r="F1019" s="14">
        <f t="shared" si="101"/>
        <v>0</v>
      </c>
    </row>
    <row r="1020" spans="1:6" ht="15" customHeight="1">
      <c r="A1020" s="83">
        <v>3212</v>
      </c>
      <c r="B1020" s="76" t="s">
        <v>145</v>
      </c>
      <c r="C1020" s="4">
        <v>0</v>
      </c>
      <c r="D1020" s="4">
        <v>0</v>
      </c>
      <c r="E1020" s="14">
        <v>0</v>
      </c>
      <c r="F1020" s="14" t="e">
        <f t="shared" si="101"/>
        <v>#DIV/0!</v>
      </c>
    </row>
    <row r="1021" spans="1:6" ht="18" customHeight="1">
      <c r="A1021" s="41" t="s">
        <v>134</v>
      </c>
      <c r="B1021" s="76" t="s">
        <v>0</v>
      </c>
      <c r="C1021" s="4">
        <f>C1022</f>
        <v>0</v>
      </c>
      <c r="D1021" s="4">
        <f>D1022</f>
        <v>0</v>
      </c>
      <c r="E1021" s="14">
        <f>E1022</f>
        <v>0</v>
      </c>
      <c r="F1021" s="14" t="e">
        <f t="shared" si="101"/>
        <v>#DIV/0!</v>
      </c>
    </row>
    <row r="1022" spans="1:6" ht="15" customHeight="1">
      <c r="A1022" s="41" t="s">
        <v>35</v>
      </c>
      <c r="B1022" s="76" t="s">
        <v>275</v>
      </c>
      <c r="C1022" s="4">
        <v>0</v>
      </c>
      <c r="D1022" s="4">
        <v>0</v>
      </c>
      <c r="E1022" s="14">
        <v>0</v>
      </c>
      <c r="F1022" s="14" t="e">
        <f t="shared" si="101"/>
        <v>#DIV/0!</v>
      </c>
    </row>
    <row r="1023" spans="1:6" ht="22.5" customHeight="1">
      <c r="A1023" s="65">
        <v>4</v>
      </c>
      <c r="B1023" s="73" t="s">
        <v>74</v>
      </c>
      <c r="C1023" s="67">
        <f aca="true" t="shared" si="104" ref="C1023:E1025">C1024</f>
        <v>0</v>
      </c>
      <c r="D1023" s="67">
        <f t="shared" si="104"/>
        <v>0</v>
      </c>
      <c r="E1023" s="85">
        <f t="shared" si="104"/>
        <v>0</v>
      </c>
      <c r="F1023" s="14" t="e">
        <f t="shared" si="101"/>
        <v>#DIV/0!</v>
      </c>
    </row>
    <row r="1024" spans="1:6" ht="21" customHeight="1">
      <c r="A1024" s="41">
        <v>45</v>
      </c>
      <c r="B1024" s="72" t="s">
        <v>75</v>
      </c>
      <c r="C1024" s="4">
        <f t="shared" si="104"/>
        <v>0</v>
      </c>
      <c r="D1024" s="4">
        <f t="shared" si="104"/>
        <v>0</v>
      </c>
      <c r="E1024" s="14">
        <f t="shared" si="104"/>
        <v>0</v>
      </c>
      <c r="F1024" s="14" t="e">
        <f t="shared" si="101"/>
        <v>#DIV/0!</v>
      </c>
    </row>
    <row r="1025" spans="1:6" ht="18" customHeight="1">
      <c r="A1025" s="41">
        <v>451</v>
      </c>
      <c r="B1025" s="72" t="s">
        <v>76</v>
      </c>
      <c r="C1025" s="4">
        <f t="shared" si="104"/>
        <v>0</v>
      </c>
      <c r="D1025" s="4">
        <f t="shared" si="104"/>
        <v>0</v>
      </c>
      <c r="E1025" s="14">
        <f t="shared" si="104"/>
        <v>0</v>
      </c>
      <c r="F1025" s="14" t="e">
        <f t="shared" si="101"/>
        <v>#DIV/0!</v>
      </c>
    </row>
    <row r="1026" spans="1:6" ht="15" customHeight="1">
      <c r="A1026" s="41">
        <v>4511</v>
      </c>
      <c r="B1026" s="72" t="s">
        <v>749</v>
      </c>
      <c r="C1026" s="4">
        <v>0</v>
      </c>
      <c r="D1026" s="4">
        <v>0</v>
      </c>
      <c r="E1026" s="14">
        <v>0</v>
      </c>
      <c r="F1026" s="14" t="e">
        <f t="shared" si="101"/>
        <v>#DIV/0!</v>
      </c>
    </row>
    <row r="1027" spans="1:6" ht="25.5" customHeight="1">
      <c r="A1027" s="233" t="s">
        <v>1116</v>
      </c>
      <c r="B1027" s="228"/>
      <c r="C1027" s="5">
        <f>C1035</f>
        <v>300000</v>
      </c>
      <c r="D1027" s="5">
        <f>D1035</f>
        <v>300000</v>
      </c>
      <c r="E1027" s="136">
        <f>E1035</f>
        <v>107895</v>
      </c>
      <c r="F1027" s="14">
        <f>E1027/D1027*100</f>
        <v>35.965</v>
      </c>
    </row>
    <row r="1028" spans="1:6" ht="25.5" customHeight="1">
      <c r="A1028" s="229" t="s">
        <v>1115</v>
      </c>
      <c r="B1028" s="230"/>
      <c r="C1028" s="64">
        <f>SUM(C1029:C1034)</f>
        <v>300000</v>
      </c>
      <c r="D1028" s="64">
        <f>SUM(D1029:D1034)</f>
        <v>300000</v>
      </c>
      <c r="E1028" s="134">
        <f>SUM(E1029:E1034)</f>
        <v>107895</v>
      </c>
      <c r="F1028" s="14">
        <f aca="true" t="shared" si="105" ref="F1028:F1034">E1028/D1028*100</f>
        <v>35.965</v>
      </c>
    </row>
    <row r="1029" spans="1:6" ht="18" customHeight="1">
      <c r="A1029" s="225" t="s">
        <v>1036</v>
      </c>
      <c r="B1029" s="226"/>
      <c r="C1029" s="4">
        <v>0</v>
      </c>
      <c r="D1029" s="4">
        <v>0</v>
      </c>
      <c r="E1029" s="14">
        <v>0</v>
      </c>
      <c r="F1029" s="14" t="e">
        <f t="shared" si="105"/>
        <v>#DIV/0!</v>
      </c>
    </row>
    <row r="1030" spans="1:6" ht="18" customHeight="1">
      <c r="A1030" s="225" t="s">
        <v>1239</v>
      </c>
      <c r="B1030" s="226"/>
      <c r="C1030" s="4">
        <v>200000</v>
      </c>
      <c r="D1030" s="4">
        <v>200000</v>
      </c>
      <c r="E1030" s="14">
        <v>107895</v>
      </c>
      <c r="F1030" s="14">
        <f t="shared" si="105"/>
        <v>53.947500000000005</v>
      </c>
    </row>
    <row r="1031" spans="1:6" ht="18" customHeight="1">
      <c r="A1031" s="225" t="s">
        <v>1243</v>
      </c>
      <c r="B1031" s="226"/>
      <c r="C1031" s="4">
        <v>100000</v>
      </c>
      <c r="D1031" s="4">
        <v>100000</v>
      </c>
      <c r="E1031" s="14">
        <v>0</v>
      </c>
      <c r="F1031" s="14">
        <f t="shared" si="105"/>
        <v>0</v>
      </c>
    </row>
    <row r="1032" spans="1:6" ht="18" customHeight="1">
      <c r="A1032" s="225" t="s">
        <v>1240</v>
      </c>
      <c r="B1032" s="226"/>
      <c r="C1032" s="4">
        <v>0</v>
      </c>
      <c r="D1032" s="4">
        <v>0</v>
      </c>
      <c r="E1032" s="14">
        <v>0</v>
      </c>
      <c r="F1032" s="14" t="e">
        <f t="shared" si="105"/>
        <v>#DIV/0!</v>
      </c>
    </row>
    <row r="1033" spans="1:6" ht="18" customHeight="1">
      <c r="A1033" s="225" t="s">
        <v>1241</v>
      </c>
      <c r="B1033" s="226"/>
      <c r="C1033" s="4">
        <v>0</v>
      </c>
      <c r="D1033" s="4">
        <v>0</v>
      </c>
      <c r="E1033" s="14">
        <v>0</v>
      </c>
      <c r="F1033" s="14" t="e">
        <f t="shared" si="105"/>
        <v>#DIV/0!</v>
      </c>
    </row>
    <row r="1034" spans="1:6" ht="18" customHeight="1">
      <c r="A1034" s="225" t="s">
        <v>1246</v>
      </c>
      <c r="B1034" s="226"/>
      <c r="C1034" s="4">
        <v>0</v>
      </c>
      <c r="D1034" s="4">
        <v>0</v>
      </c>
      <c r="E1034" s="14">
        <v>0</v>
      </c>
      <c r="F1034" s="14" t="e">
        <f t="shared" si="105"/>
        <v>#DIV/0!</v>
      </c>
    </row>
    <row r="1035" spans="1:6" ht="21" customHeight="1">
      <c r="A1035" s="41">
        <v>45</v>
      </c>
      <c r="B1035" s="72" t="s">
        <v>75</v>
      </c>
      <c r="C1035" s="4">
        <f aca="true" t="shared" si="106" ref="C1035:E1036">C1036</f>
        <v>300000</v>
      </c>
      <c r="D1035" s="4">
        <f t="shared" si="106"/>
        <v>300000</v>
      </c>
      <c r="E1035" s="14">
        <f t="shared" si="106"/>
        <v>107895</v>
      </c>
      <c r="F1035" s="14">
        <f>E1035/D1035*100</f>
        <v>35.965</v>
      </c>
    </row>
    <row r="1036" spans="1:6" ht="18" customHeight="1">
      <c r="A1036" s="41">
        <v>451</v>
      </c>
      <c r="B1036" s="72" t="s">
        <v>76</v>
      </c>
      <c r="C1036" s="4">
        <v>300000</v>
      </c>
      <c r="D1036" s="4">
        <v>300000</v>
      </c>
      <c r="E1036" s="14">
        <f t="shared" si="106"/>
        <v>107895</v>
      </c>
      <c r="F1036" s="14">
        <f>E1036/D1036*100</f>
        <v>35.965</v>
      </c>
    </row>
    <row r="1037" spans="1:6" ht="15" customHeight="1">
      <c r="A1037" s="41">
        <v>4511</v>
      </c>
      <c r="B1037" s="72" t="s">
        <v>979</v>
      </c>
      <c r="C1037" s="4">
        <v>0</v>
      </c>
      <c r="D1037" s="4">
        <v>0</v>
      </c>
      <c r="E1037" s="14">
        <v>107895</v>
      </c>
      <c r="F1037" s="14" t="e">
        <f>E1037/D1037*100</f>
        <v>#DIV/0!</v>
      </c>
    </row>
    <row r="1038" spans="1:6" ht="30" customHeight="1">
      <c r="A1038" s="257" t="s">
        <v>980</v>
      </c>
      <c r="B1038" s="258"/>
      <c r="C1038" s="63">
        <f>C1039</f>
        <v>120000</v>
      </c>
      <c r="D1038" s="63">
        <f>D1039</f>
        <v>120000</v>
      </c>
      <c r="E1038" s="133">
        <f>E1039</f>
        <v>48437.5</v>
      </c>
      <c r="F1038" s="14">
        <f t="shared" si="94"/>
        <v>40.36458333333333</v>
      </c>
    </row>
    <row r="1039" spans="1:6" ht="25.5" customHeight="1">
      <c r="A1039" s="233" t="s">
        <v>981</v>
      </c>
      <c r="B1039" s="228"/>
      <c r="C1039" s="5">
        <f>C1047</f>
        <v>120000</v>
      </c>
      <c r="D1039" s="5">
        <f>D1047</f>
        <v>120000</v>
      </c>
      <c r="E1039" s="136">
        <f>E1047</f>
        <v>48437.5</v>
      </c>
      <c r="F1039" s="14">
        <f t="shared" si="94"/>
        <v>40.36458333333333</v>
      </c>
    </row>
    <row r="1040" spans="1:6" ht="25.5" customHeight="1">
      <c r="A1040" s="229" t="s">
        <v>1117</v>
      </c>
      <c r="B1040" s="230"/>
      <c r="C1040" s="64">
        <f>SUM(C1041:C1046)</f>
        <v>120000</v>
      </c>
      <c r="D1040" s="64">
        <f>SUM(D1041:D1046)</f>
        <v>120000</v>
      </c>
      <c r="E1040" s="134">
        <f>SUM(E1041:E1046)</f>
        <v>48437.5</v>
      </c>
      <c r="F1040" s="14">
        <f aca="true" t="shared" si="107" ref="F1040:F1046">E1040/D1040*100</f>
        <v>40.36458333333333</v>
      </c>
    </row>
    <row r="1041" spans="1:6" ht="18" customHeight="1">
      <c r="A1041" s="225" t="s">
        <v>1036</v>
      </c>
      <c r="B1041" s="226"/>
      <c r="C1041" s="4">
        <v>120000</v>
      </c>
      <c r="D1041" s="4">
        <v>120000</v>
      </c>
      <c r="E1041" s="14">
        <v>48437.5</v>
      </c>
      <c r="F1041" s="14">
        <f t="shared" si="107"/>
        <v>40.36458333333333</v>
      </c>
    </row>
    <row r="1042" spans="1:6" ht="18" customHeight="1">
      <c r="A1042" s="225" t="s">
        <v>1239</v>
      </c>
      <c r="B1042" s="226"/>
      <c r="C1042" s="4">
        <v>0</v>
      </c>
      <c r="D1042" s="4">
        <v>0</v>
      </c>
      <c r="E1042" s="14">
        <v>0</v>
      </c>
      <c r="F1042" s="14" t="e">
        <f t="shared" si="107"/>
        <v>#DIV/0!</v>
      </c>
    </row>
    <row r="1043" spans="1:6" ht="18" customHeight="1">
      <c r="A1043" s="225" t="s">
        <v>1243</v>
      </c>
      <c r="B1043" s="226"/>
      <c r="C1043" s="4">
        <v>0</v>
      </c>
      <c r="D1043" s="4">
        <v>0</v>
      </c>
      <c r="E1043" s="14">
        <v>0</v>
      </c>
      <c r="F1043" s="14" t="e">
        <f t="shared" si="107"/>
        <v>#DIV/0!</v>
      </c>
    </row>
    <row r="1044" spans="1:6" ht="18" customHeight="1">
      <c r="A1044" s="225" t="s">
        <v>1240</v>
      </c>
      <c r="B1044" s="226"/>
      <c r="C1044" s="4">
        <v>0</v>
      </c>
      <c r="D1044" s="4">
        <v>0</v>
      </c>
      <c r="E1044" s="14">
        <v>0</v>
      </c>
      <c r="F1044" s="14" t="e">
        <f t="shared" si="107"/>
        <v>#DIV/0!</v>
      </c>
    </row>
    <row r="1045" spans="1:6" ht="18" customHeight="1">
      <c r="A1045" s="225" t="s">
        <v>1241</v>
      </c>
      <c r="B1045" s="226"/>
      <c r="C1045" s="4">
        <v>0</v>
      </c>
      <c r="D1045" s="4">
        <v>0</v>
      </c>
      <c r="E1045" s="14">
        <v>0</v>
      </c>
      <c r="F1045" s="14" t="e">
        <f t="shared" si="107"/>
        <v>#DIV/0!</v>
      </c>
    </row>
    <row r="1046" spans="1:6" ht="18" customHeight="1">
      <c r="A1046" s="225" t="s">
        <v>1246</v>
      </c>
      <c r="B1046" s="226"/>
      <c r="C1046" s="4">
        <v>0</v>
      </c>
      <c r="D1046" s="4">
        <v>0</v>
      </c>
      <c r="E1046" s="14">
        <v>0</v>
      </c>
      <c r="F1046" s="14" t="e">
        <f t="shared" si="107"/>
        <v>#DIV/0!</v>
      </c>
    </row>
    <row r="1047" spans="1:6" ht="21" customHeight="1">
      <c r="A1047" s="41">
        <v>38</v>
      </c>
      <c r="B1047" s="72" t="s">
        <v>558</v>
      </c>
      <c r="C1047" s="4">
        <f>C1048</f>
        <v>120000</v>
      </c>
      <c r="D1047" s="4">
        <f>D1048</f>
        <v>120000</v>
      </c>
      <c r="E1047" s="14">
        <f>E1048</f>
        <v>48437.5</v>
      </c>
      <c r="F1047" s="14">
        <f t="shared" si="94"/>
        <v>40.36458333333333</v>
      </c>
    </row>
    <row r="1048" spans="1:6" ht="18" customHeight="1">
      <c r="A1048" s="41">
        <v>381</v>
      </c>
      <c r="B1048" s="76" t="s">
        <v>67</v>
      </c>
      <c r="C1048" s="4">
        <v>120000</v>
      </c>
      <c r="D1048" s="4">
        <v>120000</v>
      </c>
      <c r="E1048" s="14">
        <f>E1049</f>
        <v>48437.5</v>
      </c>
      <c r="F1048" s="14">
        <f t="shared" si="94"/>
        <v>40.36458333333333</v>
      </c>
    </row>
    <row r="1049" spans="1:6" ht="15" customHeight="1">
      <c r="A1049" s="41">
        <v>3811</v>
      </c>
      <c r="B1049" s="76" t="s">
        <v>151</v>
      </c>
      <c r="C1049" s="4">
        <v>0</v>
      </c>
      <c r="D1049" s="4">
        <v>0</v>
      </c>
      <c r="E1049" s="14">
        <v>48437.5</v>
      </c>
      <c r="F1049" s="14" t="e">
        <f t="shared" si="94"/>
        <v>#DIV/0!</v>
      </c>
    </row>
    <row r="1050" spans="1:6" ht="30" customHeight="1">
      <c r="A1050" s="238" t="s">
        <v>982</v>
      </c>
      <c r="B1050" s="239"/>
      <c r="C1050" s="63">
        <f>C1051+C1063</f>
        <v>275000</v>
      </c>
      <c r="D1050" s="63">
        <f>D1051+D1063</f>
        <v>275000</v>
      </c>
      <c r="E1050" s="133">
        <f>E1051+E1063</f>
        <v>46842.3</v>
      </c>
      <c r="F1050" s="14">
        <f t="shared" si="94"/>
        <v>17.03356363636364</v>
      </c>
    </row>
    <row r="1051" spans="1:6" ht="25.5" customHeight="1">
      <c r="A1051" s="233" t="s">
        <v>983</v>
      </c>
      <c r="B1051" s="228"/>
      <c r="C1051" s="5">
        <f>C1059</f>
        <v>100000</v>
      </c>
      <c r="D1051" s="5">
        <f>D1059</f>
        <v>100000</v>
      </c>
      <c r="E1051" s="136">
        <f>E1059</f>
        <v>46842.3</v>
      </c>
      <c r="F1051" s="14">
        <f t="shared" si="94"/>
        <v>46.8423</v>
      </c>
    </row>
    <row r="1052" spans="1:6" ht="25.5" customHeight="1">
      <c r="A1052" s="229" t="s">
        <v>1118</v>
      </c>
      <c r="B1052" s="230"/>
      <c r="C1052" s="64">
        <f>SUM(C1053:C1058)</f>
        <v>100000</v>
      </c>
      <c r="D1052" s="64">
        <f>SUM(D1053:D1058)</f>
        <v>100000</v>
      </c>
      <c r="E1052" s="134">
        <f>SUM(E1053:E1058)</f>
        <v>46842.3</v>
      </c>
      <c r="F1052" s="14">
        <f t="shared" si="94"/>
        <v>46.8423</v>
      </c>
    </row>
    <row r="1053" spans="1:6" ht="18" customHeight="1">
      <c r="A1053" s="225" t="s">
        <v>1036</v>
      </c>
      <c r="B1053" s="226"/>
      <c r="C1053" s="4">
        <v>100000</v>
      </c>
      <c r="D1053" s="4">
        <v>100000</v>
      </c>
      <c r="E1053" s="14">
        <v>46842.3</v>
      </c>
      <c r="F1053" s="14">
        <f t="shared" si="94"/>
        <v>46.8423</v>
      </c>
    </row>
    <row r="1054" spans="1:6" ht="18" customHeight="1">
      <c r="A1054" s="225" t="s">
        <v>1239</v>
      </c>
      <c r="B1054" s="226"/>
      <c r="C1054" s="4">
        <v>0</v>
      </c>
      <c r="D1054" s="4">
        <v>0</v>
      </c>
      <c r="E1054" s="14">
        <v>0</v>
      </c>
      <c r="F1054" s="14" t="e">
        <f t="shared" si="94"/>
        <v>#DIV/0!</v>
      </c>
    </row>
    <row r="1055" spans="1:6" ht="18" customHeight="1">
      <c r="A1055" s="225" t="s">
        <v>1243</v>
      </c>
      <c r="B1055" s="226"/>
      <c r="C1055" s="4">
        <v>0</v>
      </c>
      <c r="D1055" s="4">
        <v>0</v>
      </c>
      <c r="E1055" s="14">
        <v>0</v>
      </c>
      <c r="F1055" s="14" t="e">
        <f t="shared" si="94"/>
        <v>#DIV/0!</v>
      </c>
    </row>
    <row r="1056" spans="1:6" ht="18" customHeight="1">
      <c r="A1056" s="225" t="s">
        <v>1240</v>
      </c>
      <c r="B1056" s="226"/>
      <c r="C1056" s="4">
        <v>0</v>
      </c>
      <c r="D1056" s="4">
        <v>0</v>
      </c>
      <c r="E1056" s="14">
        <v>0</v>
      </c>
      <c r="F1056" s="14" t="e">
        <f t="shared" si="94"/>
        <v>#DIV/0!</v>
      </c>
    </row>
    <row r="1057" spans="1:6" ht="18" customHeight="1">
      <c r="A1057" s="225" t="s">
        <v>1241</v>
      </c>
      <c r="B1057" s="226"/>
      <c r="C1057" s="4">
        <v>0</v>
      </c>
      <c r="D1057" s="4">
        <v>0</v>
      </c>
      <c r="E1057" s="14">
        <v>0</v>
      </c>
      <c r="F1057" s="14" t="e">
        <f t="shared" si="94"/>
        <v>#DIV/0!</v>
      </c>
    </row>
    <row r="1058" spans="1:6" ht="18" customHeight="1">
      <c r="A1058" s="225" t="s">
        <v>1246</v>
      </c>
      <c r="B1058" s="226"/>
      <c r="C1058" s="4">
        <v>0</v>
      </c>
      <c r="D1058" s="4">
        <v>0</v>
      </c>
      <c r="E1058" s="14">
        <v>0</v>
      </c>
      <c r="F1058" s="14" t="e">
        <f t="shared" si="94"/>
        <v>#DIV/0!</v>
      </c>
    </row>
    <row r="1059" spans="1:6" ht="21" customHeight="1">
      <c r="A1059" s="41">
        <v>38</v>
      </c>
      <c r="B1059" s="76" t="s">
        <v>66</v>
      </c>
      <c r="C1059" s="4">
        <f aca="true" t="shared" si="108" ref="C1059:E1061">C1060</f>
        <v>100000</v>
      </c>
      <c r="D1059" s="4">
        <f t="shared" si="108"/>
        <v>100000</v>
      </c>
      <c r="E1059" s="14">
        <f t="shared" si="108"/>
        <v>46842.3</v>
      </c>
      <c r="F1059" s="14">
        <f t="shared" si="94"/>
        <v>46.8423</v>
      </c>
    </row>
    <row r="1060" spans="1:6" ht="18" customHeight="1">
      <c r="A1060" s="41">
        <v>381</v>
      </c>
      <c r="B1060" s="76" t="s">
        <v>67</v>
      </c>
      <c r="C1060" s="4">
        <v>100000</v>
      </c>
      <c r="D1060" s="4">
        <v>100000</v>
      </c>
      <c r="E1060" s="14">
        <f t="shared" si="108"/>
        <v>46842.3</v>
      </c>
      <c r="F1060" s="14">
        <f t="shared" si="94"/>
        <v>46.8423</v>
      </c>
    </row>
    <row r="1061" spans="1:6" ht="15" customHeight="1">
      <c r="A1061" s="41">
        <v>3811</v>
      </c>
      <c r="B1061" s="76" t="s">
        <v>69</v>
      </c>
      <c r="C1061" s="4">
        <f t="shared" si="108"/>
        <v>0</v>
      </c>
      <c r="D1061" s="4">
        <f t="shared" si="108"/>
        <v>0</v>
      </c>
      <c r="E1061" s="14">
        <f t="shared" si="108"/>
        <v>46842.3</v>
      </c>
      <c r="F1061" s="14" t="e">
        <f t="shared" si="94"/>
        <v>#DIV/0!</v>
      </c>
    </row>
    <row r="1062" spans="1:6" ht="13.5" customHeight="1">
      <c r="A1062" s="76"/>
      <c r="B1062" s="76" t="s">
        <v>109</v>
      </c>
      <c r="C1062" s="4">
        <v>0</v>
      </c>
      <c r="D1062" s="4">
        <v>0</v>
      </c>
      <c r="E1062" s="14">
        <v>46842.3</v>
      </c>
      <c r="F1062" s="14" t="e">
        <f t="shared" si="94"/>
        <v>#DIV/0!</v>
      </c>
    </row>
    <row r="1063" spans="1:6" ht="25.5" customHeight="1">
      <c r="A1063" s="233" t="s">
        <v>984</v>
      </c>
      <c r="B1063" s="228"/>
      <c r="C1063" s="5">
        <f>C1071</f>
        <v>175000</v>
      </c>
      <c r="D1063" s="5">
        <f>D1071</f>
        <v>175000</v>
      </c>
      <c r="E1063" s="136">
        <f>E1071</f>
        <v>0</v>
      </c>
      <c r="F1063" s="14">
        <f>E1063/D1063*100</f>
        <v>0</v>
      </c>
    </row>
    <row r="1064" spans="1:6" ht="25.5" customHeight="1">
      <c r="A1064" s="229" t="s">
        <v>1119</v>
      </c>
      <c r="B1064" s="230"/>
      <c r="C1064" s="64">
        <f>SUM(C1065:C1070)</f>
        <v>175000</v>
      </c>
      <c r="D1064" s="64">
        <f>SUM(D1065:D1070)</f>
        <v>175000</v>
      </c>
      <c r="E1064" s="134">
        <f>SUM(E1065:E1070)</f>
        <v>0</v>
      </c>
      <c r="F1064" s="14">
        <f aca="true" t="shared" si="109" ref="F1064:F1070">E1064/D1064*100</f>
        <v>0</v>
      </c>
    </row>
    <row r="1065" spans="1:6" ht="18" customHeight="1">
      <c r="A1065" s="225" t="s">
        <v>1036</v>
      </c>
      <c r="B1065" s="226"/>
      <c r="C1065" s="4">
        <v>175000</v>
      </c>
      <c r="D1065" s="4">
        <v>175000</v>
      </c>
      <c r="E1065" s="14">
        <v>0</v>
      </c>
      <c r="F1065" s="14">
        <f t="shared" si="109"/>
        <v>0</v>
      </c>
    </row>
    <row r="1066" spans="1:6" ht="18" customHeight="1">
      <c r="A1066" s="225" t="s">
        <v>1239</v>
      </c>
      <c r="B1066" s="226"/>
      <c r="C1066" s="4">
        <v>0</v>
      </c>
      <c r="D1066" s="4">
        <v>0</v>
      </c>
      <c r="E1066" s="14">
        <v>0</v>
      </c>
      <c r="F1066" s="14" t="e">
        <f t="shared" si="109"/>
        <v>#DIV/0!</v>
      </c>
    </row>
    <row r="1067" spans="1:6" ht="18" customHeight="1">
      <c r="A1067" s="225" t="s">
        <v>1243</v>
      </c>
      <c r="B1067" s="226"/>
      <c r="C1067" s="4">
        <v>0</v>
      </c>
      <c r="D1067" s="4">
        <v>0</v>
      </c>
      <c r="E1067" s="14">
        <v>0</v>
      </c>
      <c r="F1067" s="14" t="e">
        <f t="shared" si="109"/>
        <v>#DIV/0!</v>
      </c>
    </row>
    <row r="1068" spans="1:6" ht="18" customHeight="1">
      <c r="A1068" s="225" t="s">
        <v>1240</v>
      </c>
      <c r="B1068" s="226"/>
      <c r="C1068" s="4">
        <v>0</v>
      </c>
      <c r="D1068" s="4">
        <v>0</v>
      </c>
      <c r="E1068" s="14">
        <v>0</v>
      </c>
      <c r="F1068" s="14" t="e">
        <f t="shared" si="109"/>
        <v>#DIV/0!</v>
      </c>
    </row>
    <row r="1069" spans="1:6" ht="18" customHeight="1">
      <c r="A1069" s="225" t="s">
        <v>1241</v>
      </c>
      <c r="B1069" s="226"/>
      <c r="C1069" s="4">
        <v>0</v>
      </c>
      <c r="D1069" s="4">
        <v>0</v>
      </c>
      <c r="E1069" s="14">
        <v>0</v>
      </c>
      <c r="F1069" s="14" t="e">
        <f t="shared" si="109"/>
        <v>#DIV/0!</v>
      </c>
    </row>
    <row r="1070" spans="1:6" ht="18" customHeight="1">
      <c r="A1070" s="225" t="s">
        <v>1246</v>
      </c>
      <c r="B1070" s="226"/>
      <c r="C1070" s="4">
        <v>0</v>
      </c>
      <c r="D1070" s="4">
        <v>0</v>
      </c>
      <c r="E1070" s="14">
        <v>0</v>
      </c>
      <c r="F1070" s="14" t="e">
        <f t="shared" si="109"/>
        <v>#DIV/0!</v>
      </c>
    </row>
    <row r="1071" spans="1:6" ht="21" customHeight="1">
      <c r="A1071" s="41">
        <v>38</v>
      </c>
      <c r="B1071" s="72" t="s">
        <v>558</v>
      </c>
      <c r="C1071" s="4">
        <f aca="true" t="shared" si="110" ref="C1071:E1072">C1072</f>
        <v>175000</v>
      </c>
      <c r="D1071" s="4">
        <f t="shared" si="110"/>
        <v>175000</v>
      </c>
      <c r="E1071" s="14">
        <f t="shared" si="110"/>
        <v>0</v>
      </c>
      <c r="F1071" s="14">
        <f>E1071/D1071*100</f>
        <v>0</v>
      </c>
    </row>
    <row r="1072" spans="1:6" ht="18" customHeight="1">
      <c r="A1072" s="41">
        <v>381</v>
      </c>
      <c r="B1072" s="76" t="s">
        <v>67</v>
      </c>
      <c r="C1072" s="4">
        <v>175000</v>
      </c>
      <c r="D1072" s="4">
        <v>175000</v>
      </c>
      <c r="E1072" s="14">
        <f t="shared" si="110"/>
        <v>0</v>
      </c>
      <c r="F1072" s="14">
        <f>E1072/D1072*100</f>
        <v>0</v>
      </c>
    </row>
    <row r="1073" spans="1:6" ht="15" customHeight="1">
      <c r="A1073" s="41">
        <v>3811</v>
      </c>
      <c r="B1073" s="76" t="s">
        <v>69</v>
      </c>
      <c r="C1073" s="4">
        <f>SUM(C1074:C1082)</f>
        <v>0</v>
      </c>
      <c r="D1073" s="4">
        <f>SUM(D1074:D1082)</f>
        <v>0</v>
      </c>
      <c r="E1073" s="14">
        <f>SUM(E1074:E1082)</f>
        <v>0</v>
      </c>
      <c r="F1073" s="14" t="e">
        <f>E1073/D1073*100</f>
        <v>#DIV/0!</v>
      </c>
    </row>
    <row r="1074" spans="1:6" ht="13.5" customHeight="1">
      <c r="A1074" s="78"/>
      <c r="B1074" s="81" t="s">
        <v>562</v>
      </c>
      <c r="C1074" s="4">
        <v>0</v>
      </c>
      <c r="D1074" s="4">
        <v>0</v>
      </c>
      <c r="E1074" s="14">
        <v>0</v>
      </c>
      <c r="F1074" s="14" t="e">
        <f aca="true" t="shared" si="111" ref="F1074:F1185">E1074/D1074*100</f>
        <v>#DIV/0!</v>
      </c>
    </row>
    <row r="1075" spans="1:6" ht="13.5" customHeight="1">
      <c r="A1075" s="78"/>
      <c r="B1075" s="81" t="s">
        <v>280</v>
      </c>
      <c r="C1075" s="4">
        <v>0</v>
      </c>
      <c r="D1075" s="4">
        <v>0</v>
      </c>
      <c r="E1075" s="14">
        <v>0</v>
      </c>
      <c r="F1075" s="14" t="e">
        <f aca="true" t="shared" si="112" ref="F1075:F1082">E1075/D1075*100</f>
        <v>#DIV/0!</v>
      </c>
    </row>
    <row r="1076" spans="1:6" ht="13.5" customHeight="1">
      <c r="A1076" s="78"/>
      <c r="B1076" s="81" t="s">
        <v>778</v>
      </c>
      <c r="C1076" s="4">
        <v>0</v>
      </c>
      <c r="D1076" s="4">
        <v>0</v>
      </c>
      <c r="E1076" s="14">
        <v>0</v>
      </c>
      <c r="F1076" s="14" t="e">
        <f t="shared" si="112"/>
        <v>#DIV/0!</v>
      </c>
    </row>
    <row r="1077" spans="1:6" ht="13.5" customHeight="1">
      <c r="A1077" s="78"/>
      <c r="B1077" s="81" t="s">
        <v>779</v>
      </c>
      <c r="C1077" s="4">
        <v>0</v>
      </c>
      <c r="D1077" s="4">
        <v>0</v>
      </c>
      <c r="E1077" s="14">
        <v>0</v>
      </c>
      <c r="F1077" s="14" t="e">
        <f t="shared" si="112"/>
        <v>#DIV/0!</v>
      </c>
    </row>
    <row r="1078" spans="1:6" ht="13.5" customHeight="1">
      <c r="A1078" s="78"/>
      <c r="B1078" s="81" t="s">
        <v>138</v>
      </c>
      <c r="C1078" s="4">
        <v>0</v>
      </c>
      <c r="D1078" s="4">
        <v>0</v>
      </c>
      <c r="E1078" s="14">
        <v>0</v>
      </c>
      <c r="F1078" s="14" t="e">
        <f t="shared" si="112"/>
        <v>#DIV/0!</v>
      </c>
    </row>
    <row r="1079" spans="1:6" ht="13.5" customHeight="1">
      <c r="A1079" s="78"/>
      <c r="B1079" s="81" t="s">
        <v>780</v>
      </c>
      <c r="C1079" s="4">
        <v>0</v>
      </c>
      <c r="D1079" s="4">
        <v>0</v>
      </c>
      <c r="E1079" s="14">
        <v>0</v>
      </c>
      <c r="F1079" s="14" t="e">
        <f t="shared" si="112"/>
        <v>#DIV/0!</v>
      </c>
    </row>
    <row r="1080" spans="1:6" ht="13.5" customHeight="1">
      <c r="A1080" s="78"/>
      <c r="B1080" s="81" t="s">
        <v>1120</v>
      </c>
      <c r="C1080" s="4">
        <v>0</v>
      </c>
      <c r="D1080" s="4">
        <v>0</v>
      </c>
      <c r="E1080" s="14">
        <v>0</v>
      </c>
      <c r="F1080" s="14" t="e">
        <f t="shared" si="112"/>
        <v>#DIV/0!</v>
      </c>
    </row>
    <row r="1081" spans="1:6" ht="13.5" customHeight="1">
      <c r="A1081" s="78"/>
      <c r="B1081" s="81" t="s">
        <v>633</v>
      </c>
      <c r="C1081" s="4">
        <v>0</v>
      </c>
      <c r="D1081" s="4">
        <v>0</v>
      </c>
      <c r="E1081" s="14">
        <v>0</v>
      </c>
      <c r="F1081" s="14" t="e">
        <f t="shared" si="112"/>
        <v>#DIV/0!</v>
      </c>
    </row>
    <row r="1082" spans="1:6" ht="13.5" customHeight="1">
      <c r="A1082" s="78"/>
      <c r="B1082" s="81" t="s">
        <v>706</v>
      </c>
      <c r="C1082" s="4">
        <v>0</v>
      </c>
      <c r="D1082" s="4">
        <v>0</v>
      </c>
      <c r="E1082" s="14">
        <v>0</v>
      </c>
      <c r="F1082" s="14" t="e">
        <f t="shared" si="112"/>
        <v>#DIV/0!</v>
      </c>
    </row>
    <row r="1083" spans="1:6" ht="30" customHeight="1">
      <c r="A1083" s="238" t="s">
        <v>985</v>
      </c>
      <c r="B1083" s="239"/>
      <c r="C1083" s="63">
        <f>C1084+C1096+C1108</f>
        <v>740000</v>
      </c>
      <c r="D1083" s="63">
        <f>D1084+D1096+D1108</f>
        <v>740000</v>
      </c>
      <c r="E1083" s="133">
        <f>E1084+E1096+E1108</f>
        <v>30000</v>
      </c>
      <c r="F1083" s="14">
        <f t="shared" si="111"/>
        <v>4.054054054054054</v>
      </c>
    </row>
    <row r="1084" spans="1:6" ht="25.5" customHeight="1">
      <c r="A1084" s="233" t="s">
        <v>986</v>
      </c>
      <c r="B1084" s="228"/>
      <c r="C1084" s="5">
        <f>C1092</f>
        <v>400000</v>
      </c>
      <c r="D1084" s="5">
        <f>D1092</f>
        <v>400000</v>
      </c>
      <c r="E1084" s="136">
        <f>E1092</f>
        <v>0</v>
      </c>
      <c r="F1084" s="14">
        <f t="shared" si="111"/>
        <v>0</v>
      </c>
    </row>
    <row r="1085" spans="1:6" ht="25.5" customHeight="1">
      <c r="A1085" s="229" t="s">
        <v>1122</v>
      </c>
      <c r="B1085" s="230"/>
      <c r="C1085" s="64">
        <f>SUM(C1086:C1091)</f>
        <v>400000</v>
      </c>
      <c r="D1085" s="64">
        <f>SUM(D1086:D1091)</f>
        <v>400000</v>
      </c>
      <c r="E1085" s="134">
        <f>SUM(E1086:E1091)</f>
        <v>0</v>
      </c>
      <c r="F1085" s="14">
        <f t="shared" si="111"/>
        <v>0</v>
      </c>
    </row>
    <row r="1086" spans="1:6" ht="18" customHeight="1">
      <c r="A1086" s="225" t="s">
        <v>1036</v>
      </c>
      <c r="B1086" s="226"/>
      <c r="C1086" s="4">
        <v>400000</v>
      </c>
      <c r="D1086" s="4">
        <v>400000</v>
      </c>
      <c r="E1086" s="14">
        <v>0</v>
      </c>
      <c r="F1086" s="14">
        <f t="shared" si="111"/>
        <v>0</v>
      </c>
    </row>
    <row r="1087" spans="1:6" ht="18" customHeight="1">
      <c r="A1087" s="225" t="s">
        <v>1239</v>
      </c>
      <c r="B1087" s="226"/>
      <c r="C1087" s="4">
        <v>0</v>
      </c>
      <c r="D1087" s="4">
        <v>0</v>
      </c>
      <c r="E1087" s="14">
        <v>0</v>
      </c>
      <c r="F1087" s="14" t="e">
        <f t="shared" si="111"/>
        <v>#DIV/0!</v>
      </c>
    </row>
    <row r="1088" spans="1:6" ht="18" customHeight="1">
      <c r="A1088" s="225" t="s">
        <v>1243</v>
      </c>
      <c r="B1088" s="226"/>
      <c r="C1088" s="4">
        <v>0</v>
      </c>
      <c r="D1088" s="4">
        <v>0</v>
      </c>
      <c r="E1088" s="14">
        <v>0</v>
      </c>
      <c r="F1088" s="14" t="e">
        <f t="shared" si="111"/>
        <v>#DIV/0!</v>
      </c>
    </row>
    <row r="1089" spans="1:6" ht="18" customHeight="1">
      <c r="A1089" s="225" t="s">
        <v>1240</v>
      </c>
      <c r="B1089" s="226"/>
      <c r="C1089" s="4">
        <v>0</v>
      </c>
      <c r="D1089" s="4">
        <v>0</v>
      </c>
      <c r="E1089" s="14">
        <v>0</v>
      </c>
      <c r="F1089" s="14" t="e">
        <f t="shared" si="111"/>
        <v>#DIV/0!</v>
      </c>
    </row>
    <row r="1090" spans="1:6" ht="18" customHeight="1">
      <c r="A1090" s="225" t="s">
        <v>1241</v>
      </c>
      <c r="B1090" s="226"/>
      <c r="C1090" s="4">
        <v>0</v>
      </c>
      <c r="D1090" s="4">
        <v>0</v>
      </c>
      <c r="E1090" s="14">
        <v>0</v>
      </c>
      <c r="F1090" s="14" t="e">
        <f t="shared" si="111"/>
        <v>#DIV/0!</v>
      </c>
    </row>
    <row r="1091" spans="1:6" ht="18" customHeight="1">
      <c r="A1091" s="225" t="s">
        <v>1246</v>
      </c>
      <c r="B1091" s="226"/>
      <c r="C1091" s="4">
        <v>0</v>
      </c>
      <c r="D1091" s="4">
        <v>0</v>
      </c>
      <c r="E1091" s="14">
        <v>0</v>
      </c>
      <c r="F1091" s="14" t="e">
        <f t="shared" si="111"/>
        <v>#DIV/0!</v>
      </c>
    </row>
    <row r="1092" spans="1:6" ht="21" customHeight="1">
      <c r="A1092" s="41" t="s">
        <v>617</v>
      </c>
      <c r="B1092" s="3" t="s">
        <v>619</v>
      </c>
      <c r="C1092" s="4">
        <f>C1093</f>
        <v>400000</v>
      </c>
      <c r="D1092" s="4">
        <f>D1093</f>
        <v>400000</v>
      </c>
      <c r="E1092" s="14">
        <f>E1093</f>
        <v>0</v>
      </c>
      <c r="F1092" s="14">
        <f t="shared" si="111"/>
        <v>0</v>
      </c>
    </row>
    <row r="1093" spans="1:6" ht="18" customHeight="1">
      <c r="A1093" s="41" t="s">
        <v>618</v>
      </c>
      <c r="B1093" s="3" t="s">
        <v>620</v>
      </c>
      <c r="C1093" s="4">
        <v>400000</v>
      </c>
      <c r="D1093" s="4">
        <v>400000</v>
      </c>
      <c r="E1093" s="14">
        <f>E1095+E1094</f>
        <v>0</v>
      </c>
      <c r="F1093" s="14">
        <f t="shared" si="111"/>
        <v>0</v>
      </c>
    </row>
    <row r="1094" spans="1:6" ht="15" customHeight="1">
      <c r="A1094" s="41" t="s">
        <v>621</v>
      </c>
      <c r="B1094" s="76" t="s">
        <v>1004</v>
      </c>
      <c r="C1094" s="4">
        <v>0</v>
      </c>
      <c r="D1094" s="4">
        <v>0</v>
      </c>
      <c r="E1094" s="14">
        <v>0</v>
      </c>
      <c r="F1094" s="14" t="e">
        <f>E1094/D1094*100</f>
        <v>#DIV/0!</v>
      </c>
    </row>
    <row r="1095" spans="1:6" ht="15" customHeight="1">
      <c r="A1095" s="41" t="s">
        <v>624</v>
      </c>
      <c r="B1095" s="76" t="s">
        <v>634</v>
      </c>
      <c r="C1095" s="4">
        <v>0</v>
      </c>
      <c r="D1095" s="4">
        <v>0</v>
      </c>
      <c r="E1095" s="14">
        <v>0</v>
      </c>
      <c r="F1095" s="14" t="e">
        <f t="shared" si="111"/>
        <v>#DIV/0!</v>
      </c>
    </row>
    <row r="1096" spans="1:6" ht="25.5" customHeight="1">
      <c r="A1096" s="233" t="s">
        <v>1408</v>
      </c>
      <c r="B1096" s="228"/>
      <c r="C1096" s="5">
        <f>C1104</f>
        <v>90000</v>
      </c>
      <c r="D1096" s="5">
        <f>D1104</f>
        <v>90000</v>
      </c>
      <c r="E1096" s="136">
        <f>E1104</f>
        <v>30000</v>
      </c>
      <c r="F1096" s="14">
        <f t="shared" si="111"/>
        <v>33.33333333333333</v>
      </c>
    </row>
    <row r="1097" spans="1:6" ht="25.5" customHeight="1">
      <c r="A1097" s="229" t="s">
        <v>1121</v>
      </c>
      <c r="B1097" s="230"/>
      <c r="C1097" s="64">
        <f>SUM(C1098:C1103)</f>
        <v>90000</v>
      </c>
      <c r="D1097" s="64">
        <f>SUM(D1098:D1103)</f>
        <v>90000</v>
      </c>
      <c r="E1097" s="134">
        <f>SUM(E1098:E1103)</f>
        <v>0</v>
      </c>
      <c r="F1097" s="14">
        <f aca="true" t="shared" si="113" ref="F1097:F1103">E1097/D1097*100</f>
        <v>0</v>
      </c>
    </row>
    <row r="1098" spans="1:6" ht="18" customHeight="1">
      <c r="A1098" s="225" t="s">
        <v>1036</v>
      </c>
      <c r="B1098" s="226"/>
      <c r="C1098" s="4">
        <v>90000</v>
      </c>
      <c r="D1098" s="4">
        <v>90000</v>
      </c>
      <c r="E1098" s="14">
        <v>0</v>
      </c>
      <c r="F1098" s="14">
        <f t="shared" si="113"/>
        <v>0</v>
      </c>
    </row>
    <row r="1099" spans="1:6" ht="18" customHeight="1">
      <c r="A1099" s="225" t="s">
        <v>1239</v>
      </c>
      <c r="B1099" s="226"/>
      <c r="C1099" s="4">
        <v>0</v>
      </c>
      <c r="D1099" s="4">
        <v>0</v>
      </c>
      <c r="E1099" s="14">
        <v>0</v>
      </c>
      <c r="F1099" s="14" t="e">
        <f t="shared" si="113"/>
        <v>#DIV/0!</v>
      </c>
    </row>
    <row r="1100" spans="1:6" ht="18" customHeight="1">
      <c r="A1100" s="225" t="s">
        <v>1271</v>
      </c>
      <c r="B1100" s="226"/>
      <c r="C1100" s="4">
        <v>0</v>
      </c>
      <c r="D1100" s="4">
        <v>0</v>
      </c>
      <c r="E1100" s="14">
        <v>0</v>
      </c>
      <c r="F1100" s="14" t="e">
        <f t="shared" si="113"/>
        <v>#DIV/0!</v>
      </c>
    </row>
    <row r="1101" spans="1:6" ht="18" customHeight="1">
      <c r="A1101" s="225" t="s">
        <v>1240</v>
      </c>
      <c r="B1101" s="226"/>
      <c r="C1101" s="4">
        <v>0</v>
      </c>
      <c r="D1101" s="4">
        <v>0</v>
      </c>
      <c r="E1101" s="14">
        <v>0</v>
      </c>
      <c r="F1101" s="14" t="e">
        <f t="shared" si="113"/>
        <v>#DIV/0!</v>
      </c>
    </row>
    <row r="1102" spans="1:6" ht="18" customHeight="1">
      <c r="A1102" s="225" t="s">
        <v>1241</v>
      </c>
      <c r="B1102" s="226"/>
      <c r="C1102" s="4">
        <v>0</v>
      </c>
      <c r="D1102" s="4">
        <v>0</v>
      </c>
      <c r="E1102" s="14">
        <v>0</v>
      </c>
      <c r="F1102" s="14" t="e">
        <f t="shared" si="113"/>
        <v>#DIV/0!</v>
      </c>
    </row>
    <row r="1103" spans="1:6" ht="18" customHeight="1">
      <c r="A1103" s="225" t="s">
        <v>1246</v>
      </c>
      <c r="B1103" s="226"/>
      <c r="C1103" s="4">
        <v>0</v>
      </c>
      <c r="D1103" s="4">
        <v>0</v>
      </c>
      <c r="E1103" s="14">
        <v>0</v>
      </c>
      <c r="F1103" s="14" t="e">
        <f t="shared" si="113"/>
        <v>#DIV/0!</v>
      </c>
    </row>
    <row r="1104" spans="1:6" ht="21" customHeight="1">
      <c r="A1104" s="41" t="s">
        <v>617</v>
      </c>
      <c r="B1104" s="3" t="s">
        <v>619</v>
      </c>
      <c r="C1104" s="4">
        <f>C1105</f>
        <v>90000</v>
      </c>
      <c r="D1104" s="4">
        <f>D1105</f>
        <v>90000</v>
      </c>
      <c r="E1104" s="14">
        <f>E1105</f>
        <v>30000</v>
      </c>
      <c r="F1104" s="14">
        <f t="shared" si="111"/>
        <v>33.33333333333333</v>
      </c>
    </row>
    <row r="1105" spans="1:6" ht="18" customHeight="1">
      <c r="A1105" s="41" t="s">
        <v>618</v>
      </c>
      <c r="B1105" s="3" t="s">
        <v>620</v>
      </c>
      <c r="C1105" s="4">
        <v>90000</v>
      </c>
      <c r="D1105" s="4">
        <v>90000</v>
      </c>
      <c r="E1105" s="14">
        <f>E1106+E1107</f>
        <v>30000</v>
      </c>
      <c r="F1105" s="14">
        <f t="shared" si="111"/>
        <v>33.33333333333333</v>
      </c>
    </row>
    <row r="1106" spans="1:6" ht="15" customHeight="1">
      <c r="A1106" s="41" t="s">
        <v>621</v>
      </c>
      <c r="B1106" s="81" t="s">
        <v>639</v>
      </c>
      <c r="C1106" s="4">
        <v>0</v>
      </c>
      <c r="D1106" s="4">
        <v>0</v>
      </c>
      <c r="E1106" s="14">
        <v>30000</v>
      </c>
      <c r="F1106" s="14" t="e">
        <f t="shared" si="111"/>
        <v>#DIV/0!</v>
      </c>
    </row>
    <row r="1107" spans="1:6" ht="15" customHeight="1">
      <c r="A1107" s="41" t="s">
        <v>624</v>
      </c>
      <c r="B1107" s="76" t="s">
        <v>640</v>
      </c>
      <c r="C1107" s="4">
        <v>0</v>
      </c>
      <c r="D1107" s="4">
        <v>0</v>
      </c>
      <c r="E1107" s="14">
        <v>0</v>
      </c>
      <c r="F1107" s="14" t="e">
        <f t="shared" si="111"/>
        <v>#DIV/0!</v>
      </c>
    </row>
    <row r="1108" spans="1:6" ht="25.5" customHeight="1">
      <c r="A1108" s="233" t="s">
        <v>987</v>
      </c>
      <c r="B1108" s="228"/>
      <c r="C1108" s="5">
        <f>C1116</f>
        <v>250000</v>
      </c>
      <c r="D1108" s="5">
        <f>D1116</f>
        <v>250000</v>
      </c>
      <c r="E1108" s="136">
        <f>E1116</f>
        <v>0</v>
      </c>
      <c r="F1108" s="14">
        <f t="shared" si="111"/>
        <v>0</v>
      </c>
    </row>
    <row r="1109" spans="1:6" ht="25.5" customHeight="1">
      <c r="A1109" s="229" t="s">
        <v>1407</v>
      </c>
      <c r="B1109" s="230"/>
      <c r="C1109" s="64">
        <f>SUM(C1110:C1115)</f>
        <v>250000</v>
      </c>
      <c r="D1109" s="64">
        <f>SUM(D1110:D1115)</f>
        <v>250000</v>
      </c>
      <c r="E1109" s="134">
        <f>SUM(E1110:E1115)</f>
        <v>0</v>
      </c>
      <c r="F1109" s="14">
        <f t="shared" si="111"/>
        <v>0</v>
      </c>
    </row>
    <row r="1110" spans="1:6" ht="18" customHeight="1">
      <c r="A1110" s="225" t="s">
        <v>1036</v>
      </c>
      <c r="B1110" s="226"/>
      <c r="C1110" s="4">
        <v>0</v>
      </c>
      <c r="D1110" s="4">
        <v>0</v>
      </c>
      <c r="E1110" s="14">
        <v>0</v>
      </c>
      <c r="F1110" s="14" t="e">
        <f t="shared" si="111"/>
        <v>#DIV/0!</v>
      </c>
    </row>
    <row r="1111" spans="1:6" ht="18" customHeight="1">
      <c r="A1111" s="225" t="s">
        <v>1239</v>
      </c>
      <c r="B1111" s="226"/>
      <c r="C1111" s="4">
        <v>0</v>
      </c>
      <c r="D1111" s="4">
        <v>0</v>
      </c>
      <c r="E1111" s="14">
        <v>0</v>
      </c>
      <c r="F1111" s="14" t="e">
        <f t="shared" si="111"/>
        <v>#DIV/0!</v>
      </c>
    </row>
    <row r="1112" spans="1:6" ht="18" customHeight="1">
      <c r="A1112" s="225" t="s">
        <v>1271</v>
      </c>
      <c r="B1112" s="226"/>
      <c r="C1112" s="4">
        <v>0</v>
      </c>
      <c r="D1112" s="4">
        <v>0</v>
      </c>
      <c r="E1112" s="14">
        <v>0</v>
      </c>
      <c r="F1112" s="14" t="e">
        <f t="shared" si="111"/>
        <v>#DIV/0!</v>
      </c>
    </row>
    <row r="1113" spans="1:6" ht="18" customHeight="1">
      <c r="A1113" s="225" t="s">
        <v>1240</v>
      </c>
      <c r="B1113" s="226"/>
      <c r="C1113" s="4">
        <v>250000</v>
      </c>
      <c r="D1113" s="4">
        <v>250000</v>
      </c>
      <c r="E1113" s="14">
        <v>0</v>
      </c>
      <c r="F1113" s="14">
        <f t="shared" si="111"/>
        <v>0</v>
      </c>
    </row>
    <row r="1114" spans="1:6" ht="18" customHeight="1">
      <c r="A1114" s="225" t="s">
        <v>1241</v>
      </c>
      <c r="B1114" s="226"/>
      <c r="C1114" s="4">
        <v>0</v>
      </c>
      <c r="D1114" s="4">
        <v>0</v>
      </c>
      <c r="E1114" s="14">
        <v>0</v>
      </c>
      <c r="F1114" s="14" t="e">
        <f t="shared" si="111"/>
        <v>#DIV/0!</v>
      </c>
    </row>
    <row r="1115" spans="1:6" ht="18" customHeight="1">
      <c r="A1115" s="225" t="s">
        <v>1246</v>
      </c>
      <c r="B1115" s="226"/>
      <c r="C1115" s="4">
        <v>0</v>
      </c>
      <c r="D1115" s="4">
        <v>0</v>
      </c>
      <c r="E1115" s="14">
        <v>0</v>
      </c>
      <c r="F1115" s="14" t="e">
        <f t="shared" si="111"/>
        <v>#DIV/0!</v>
      </c>
    </row>
    <row r="1116" spans="1:6" ht="21" customHeight="1">
      <c r="A1116" s="41" t="s">
        <v>293</v>
      </c>
      <c r="B1116" s="72" t="s">
        <v>294</v>
      </c>
      <c r="C1116" s="4">
        <f aca="true" t="shared" si="114" ref="C1116:E1117">C1117</f>
        <v>250000</v>
      </c>
      <c r="D1116" s="4">
        <f t="shared" si="114"/>
        <v>250000</v>
      </c>
      <c r="E1116" s="14">
        <f t="shared" si="114"/>
        <v>0</v>
      </c>
      <c r="F1116" s="14">
        <f t="shared" si="111"/>
        <v>0</v>
      </c>
    </row>
    <row r="1117" spans="1:6" ht="18" customHeight="1">
      <c r="A1117" s="41" t="s">
        <v>169</v>
      </c>
      <c r="B1117" s="3" t="s">
        <v>84</v>
      </c>
      <c r="C1117" s="4">
        <v>250000</v>
      </c>
      <c r="D1117" s="4">
        <v>250000</v>
      </c>
      <c r="E1117" s="14">
        <f t="shared" si="114"/>
        <v>0</v>
      </c>
      <c r="F1117" s="14">
        <f t="shared" si="111"/>
        <v>0</v>
      </c>
    </row>
    <row r="1118" spans="1:6" ht="15" customHeight="1">
      <c r="A1118" s="41" t="s">
        <v>330</v>
      </c>
      <c r="B1118" s="76" t="s">
        <v>750</v>
      </c>
      <c r="C1118" s="4">
        <v>0</v>
      </c>
      <c r="D1118" s="4">
        <v>0</v>
      </c>
      <c r="E1118" s="14">
        <v>0</v>
      </c>
      <c r="F1118" s="14" t="e">
        <f t="shared" si="111"/>
        <v>#DIV/0!</v>
      </c>
    </row>
    <row r="1119" spans="1:6" ht="30" customHeight="1">
      <c r="A1119" s="238" t="s">
        <v>988</v>
      </c>
      <c r="B1119" s="239"/>
      <c r="C1119" s="63">
        <f>C1120+C1140+C1151+C1162+C1177+C1189+C1200</f>
        <v>1244000</v>
      </c>
      <c r="D1119" s="63">
        <f>D1120+D1140+D1151+D1162+D1177+D1189+D1200</f>
        <v>1244000</v>
      </c>
      <c r="E1119" s="133">
        <f>E1120+E1140+E1151+E1162+E1177+E1189+E1200</f>
        <v>480629.80000000005</v>
      </c>
      <c r="F1119" s="14">
        <f t="shared" si="111"/>
        <v>38.63583601286174</v>
      </c>
    </row>
    <row r="1120" spans="1:6" ht="25.5" customHeight="1">
      <c r="A1120" s="233" t="s">
        <v>989</v>
      </c>
      <c r="B1120" s="228"/>
      <c r="C1120" s="5">
        <f>C1128</f>
        <v>640000</v>
      </c>
      <c r="D1120" s="5">
        <f>D1128</f>
        <v>640000</v>
      </c>
      <c r="E1120" s="136">
        <f>E1128</f>
        <v>222900.02</v>
      </c>
      <c r="F1120" s="14">
        <f t="shared" si="111"/>
        <v>34.828128125</v>
      </c>
    </row>
    <row r="1121" spans="1:6" ht="25.5" customHeight="1">
      <c r="A1121" s="229" t="s">
        <v>1123</v>
      </c>
      <c r="B1121" s="230"/>
      <c r="C1121" s="64">
        <f>SUM(C1122:C1127)</f>
        <v>640000</v>
      </c>
      <c r="D1121" s="64">
        <f>SUM(D1122:D1127)</f>
        <v>640000</v>
      </c>
      <c r="E1121" s="134">
        <f>SUM(E1122:E1127)</f>
        <v>222900.02</v>
      </c>
      <c r="F1121" s="14">
        <f t="shared" si="111"/>
        <v>34.828128125</v>
      </c>
    </row>
    <row r="1122" spans="1:6" ht="18" customHeight="1">
      <c r="A1122" s="225" t="s">
        <v>1036</v>
      </c>
      <c r="B1122" s="226"/>
      <c r="C1122" s="4">
        <v>640000</v>
      </c>
      <c r="D1122" s="4">
        <v>640000</v>
      </c>
      <c r="E1122" s="14">
        <v>222900.02</v>
      </c>
      <c r="F1122" s="14">
        <f t="shared" si="111"/>
        <v>34.828128125</v>
      </c>
    </row>
    <row r="1123" spans="1:6" ht="18" customHeight="1">
      <c r="A1123" s="225" t="s">
        <v>1239</v>
      </c>
      <c r="B1123" s="226"/>
      <c r="C1123" s="4">
        <v>0</v>
      </c>
      <c r="D1123" s="4">
        <v>0</v>
      </c>
      <c r="E1123" s="14">
        <v>0</v>
      </c>
      <c r="F1123" s="14" t="e">
        <f t="shared" si="111"/>
        <v>#DIV/0!</v>
      </c>
    </row>
    <row r="1124" spans="1:6" ht="18" customHeight="1">
      <c r="A1124" s="225" t="s">
        <v>1243</v>
      </c>
      <c r="B1124" s="226"/>
      <c r="C1124" s="4">
        <v>0</v>
      </c>
      <c r="D1124" s="4">
        <v>0</v>
      </c>
      <c r="E1124" s="14">
        <v>0</v>
      </c>
      <c r="F1124" s="14" t="e">
        <f t="shared" si="111"/>
        <v>#DIV/0!</v>
      </c>
    </row>
    <row r="1125" spans="1:6" ht="18" customHeight="1">
      <c r="A1125" s="225" t="s">
        <v>1240</v>
      </c>
      <c r="B1125" s="226"/>
      <c r="C1125" s="4">
        <v>0</v>
      </c>
      <c r="D1125" s="4">
        <v>0</v>
      </c>
      <c r="E1125" s="14">
        <v>0</v>
      </c>
      <c r="F1125" s="14" t="e">
        <f t="shared" si="111"/>
        <v>#DIV/0!</v>
      </c>
    </row>
    <row r="1126" spans="1:6" ht="18" customHeight="1">
      <c r="A1126" s="225" t="s">
        <v>1241</v>
      </c>
      <c r="B1126" s="226"/>
      <c r="C1126" s="4">
        <v>0</v>
      </c>
      <c r="D1126" s="4">
        <v>0</v>
      </c>
      <c r="E1126" s="14">
        <v>0</v>
      </c>
      <c r="F1126" s="14" t="e">
        <f t="shared" si="111"/>
        <v>#DIV/0!</v>
      </c>
    </row>
    <row r="1127" spans="1:6" ht="18" customHeight="1">
      <c r="A1127" s="225" t="s">
        <v>1246</v>
      </c>
      <c r="B1127" s="226"/>
      <c r="C1127" s="4">
        <v>0</v>
      </c>
      <c r="D1127" s="4">
        <v>0</v>
      </c>
      <c r="E1127" s="14">
        <v>0</v>
      </c>
      <c r="F1127" s="14" t="e">
        <f t="shared" si="111"/>
        <v>#DIV/0!</v>
      </c>
    </row>
    <row r="1128" spans="1:6" ht="21" customHeight="1">
      <c r="A1128" s="41">
        <v>37</v>
      </c>
      <c r="B1128" s="76" t="s">
        <v>110</v>
      </c>
      <c r="C1128" s="4">
        <f>C1129</f>
        <v>640000</v>
      </c>
      <c r="D1128" s="4">
        <f>D1129</f>
        <v>640000</v>
      </c>
      <c r="E1128" s="14">
        <f>E1129</f>
        <v>222900.02</v>
      </c>
      <c r="F1128" s="14">
        <f t="shared" si="111"/>
        <v>34.828128125</v>
      </c>
    </row>
    <row r="1129" spans="1:6" ht="18" customHeight="1">
      <c r="A1129" s="41">
        <v>372</v>
      </c>
      <c r="B1129" s="76" t="s">
        <v>111</v>
      </c>
      <c r="C1129" s="4">
        <v>640000</v>
      </c>
      <c r="D1129" s="4">
        <v>640000</v>
      </c>
      <c r="E1129" s="14">
        <f>E1130+E1133</f>
        <v>222900.02</v>
      </c>
      <c r="F1129" s="14">
        <f t="shared" si="111"/>
        <v>34.828128125</v>
      </c>
    </row>
    <row r="1130" spans="1:6" ht="15" customHeight="1">
      <c r="A1130" s="41">
        <v>3721</v>
      </c>
      <c r="B1130" s="76" t="s">
        <v>112</v>
      </c>
      <c r="C1130" s="4">
        <f>SUM(C1131:C1132)</f>
        <v>0</v>
      </c>
      <c r="D1130" s="4">
        <f>SUM(D1131:D1132)</f>
        <v>0</v>
      </c>
      <c r="E1130" s="14">
        <f>SUM(E1131:E1132)</f>
        <v>204000</v>
      </c>
      <c r="F1130" s="14" t="e">
        <f t="shared" si="111"/>
        <v>#DIV/0!</v>
      </c>
    </row>
    <row r="1131" spans="1:6" ht="13.5" customHeight="1">
      <c r="A1131" s="41"/>
      <c r="B1131" s="76" t="s">
        <v>113</v>
      </c>
      <c r="C1131" s="4">
        <v>0</v>
      </c>
      <c r="D1131" s="4">
        <v>0</v>
      </c>
      <c r="E1131" s="14">
        <v>12000</v>
      </c>
      <c r="F1131" s="14" t="e">
        <f t="shared" si="111"/>
        <v>#DIV/0!</v>
      </c>
    </row>
    <row r="1132" spans="1:6" ht="13.5" customHeight="1">
      <c r="A1132" s="41"/>
      <c r="B1132" s="76" t="s">
        <v>128</v>
      </c>
      <c r="C1132" s="4">
        <v>0</v>
      </c>
      <c r="D1132" s="4">
        <v>0</v>
      </c>
      <c r="E1132" s="14">
        <v>192000</v>
      </c>
      <c r="F1132" s="14" t="e">
        <f t="shared" si="111"/>
        <v>#DIV/0!</v>
      </c>
    </row>
    <row r="1133" spans="1:6" ht="15" customHeight="1">
      <c r="A1133" s="41">
        <v>3722</v>
      </c>
      <c r="B1133" s="76" t="s">
        <v>114</v>
      </c>
      <c r="C1133" s="4">
        <f>C1134+C1135+C1136+C1137+C1138+C1139</f>
        <v>0</v>
      </c>
      <c r="D1133" s="4">
        <f>D1134+D1135+D1136+D1137+D1138+D1139</f>
        <v>0</v>
      </c>
      <c r="E1133" s="14">
        <f>E1134+E1135+E1136+E1137+E1138+E1139</f>
        <v>18900.02</v>
      </c>
      <c r="F1133" s="14" t="e">
        <f t="shared" si="111"/>
        <v>#DIV/0!</v>
      </c>
    </row>
    <row r="1134" spans="1:6" ht="13.5" customHeight="1">
      <c r="A1134" s="76"/>
      <c r="B1134" s="76" t="s">
        <v>115</v>
      </c>
      <c r="C1134" s="4">
        <v>0</v>
      </c>
      <c r="D1134" s="4">
        <v>0</v>
      </c>
      <c r="E1134" s="14">
        <v>0</v>
      </c>
      <c r="F1134" s="14" t="e">
        <f t="shared" si="111"/>
        <v>#DIV/0!</v>
      </c>
    </row>
    <row r="1135" spans="1:6" ht="13.5" customHeight="1">
      <c r="A1135" s="76"/>
      <c r="B1135" s="76" t="s">
        <v>68</v>
      </c>
      <c r="C1135" s="4">
        <v>0</v>
      </c>
      <c r="D1135" s="4">
        <v>0</v>
      </c>
      <c r="E1135" s="14">
        <v>0</v>
      </c>
      <c r="F1135" s="14" t="e">
        <f t="shared" si="111"/>
        <v>#DIV/0!</v>
      </c>
    </row>
    <row r="1136" spans="1:6" ht="13.5" customHeight="1">
      <c r="A1136" s="76"/>
      <c r="B1136" s="76" t="s">
        <v>116</v>
      </c>
      <c r="C1136" s="4">
        <v>0</v>
      </c>
      <c r="D1136" s="4">
        <v>0</v>
      </c>
      <c r="E1136" s="14">
        <v>0</v>
      </c>
      <c r="F1136" s="14" t="e">
        <f t="shared" si="111"/>
        <v>#DIV/0!</v>
      </c>
    </row>
    <row r="1137" spans="1:6" ht="13.5" customHeight="1">
      <c r="A1137" s="76"/>
      <c r="B1137" s="76" t="s">
        <v>117</v>
      </c>
      <c r="C1137" s="4">
        <v>0</v>
      </c>
      <c r="D1137" s="4">
        <v>0</v>
      </c>
      <c r="E1137" s="14">
        <v>0</v>
      </c>
      <c r="F1137" s="14" t="e">
        <f t="shared" si="111"/>
        <v>#DIV/0!</v>
      </c>
    </row>
    <row r="1138" spans="1:6" ht="13.5" customHeight="1">
      <c r="A1138" s="76"/>
      <c r="B1138" s="76" t="s">
        <v>564</v>
      </c>
      <c r="C1138" s="4">
        <v>0</v>
      </c>
      <c r="D1138" s="4">
        <v>0</v>
      </c>
      <c r="E1138" s="14">
        <v>0</v>
      </c>
      <c r="F1138" s="14" t="e">
        <f t="shared" si="111"/>
        <v>#DIV/0!</v>
      </c>
    </row>
    <row r="1139" spans="1:6" ht="13.5" customHeight="1">
      <c r="A1139" s="76"/>
      <c r="B1139" s="76" t="s">
        <v>118</v>
      </c>
      <c r="C1139" s="4">
        <v>0</v>
      </c>
      <c r="D1139" s="4">
        <v>0</v>
      </c>
      <c r="E1139" s="14">
        <v>18900.02</v>
      </c>
      <c r="F1139" s="14" t="e">
        <f t="shared" si="111"/>
        <v>#DIV/0!</v>
      </c>
    </row>
    <row r="1140" spans="1:6" ht="25.5" customHeight="1">
      <c r="A1140" s="233" t="s">
        <v>990</v>
      </c>
      <c r="B1140" s="228"/>
      <c r="C1140" s="5">
        <f>C1148</f>
        <v>40000</v>
      </c>
      <c r="D1140" s="5">
        <f>D1148</f>
        <v>40000</v>
      </c>
      <c r="E1140" s="136">
        <f>E1148</f>
        <v>40000</v>
      </c>
      <c r="F1140" s="14">
        <f>E1140/D1140*100</f>
        <v>100</v>
      </c>
    </row>
    <row r="1141" spans="1:6" ht="25.5" customHeight="1">
      <c r="A1141" s="229" t="s">
        <v>1124</v>
      </c>
      <c r="B1141" s="230"/>
      <c r="C1141" s="64">
        <f>SUM(C1142:C1147)</f>
        <v>40000</v>
      </c>
      <c r="D1141" s="64">
        <f>SUM(D1142:D1147)</f>
        <v>40000</v>
      </c>
      <c r="E1141" s="134">
        <f>SUM(E1142:E1147)</f>
        <v>40000</v>
      </c>
      <c r="F1141" s="14">
        <f aca="true" t="shared" si="115" ref="F1141:F1147">E1141/D1141*100</f>
        <v>100</v>
      </c>
    </row>
    <row r="1142" spans="1:6" ht="18" customHeight="1">
      <c r="A1142" s="225" t="s">
        <v>1036</v>
      </c>
      <c r="B1142" s="226"/>
      <c r="C1142" s="4">
        <v>40000</v>
      </c>
      <c r="D1142" s="4">
        <v>40000</v>
      </c>
      <c r="E1142" s="14">
        <v>40000</v>
      </c>
      <c r="F1142" s="14">
        <f t="shared" si="115"/>
        <v>100</v>
      </c>
    </row>
    <row r="1143" spans="1:6" ht="18" customHeight="1">
      <c r="A1143" s="225" t="s">
        <v>1239</v>
      </c>
      <c r="B1143" s="226"/>
      <c r="C1143" s="4">
        <v>0</v>
      </c>
      <c r="D1143" s="4">
        <v>0</v>
      </c>
      <c r="E1143" s="14">
        <v>0</v>
      </c>
      <c r="F1143" s="14" t="e">
        <f t="shared" si="115"/>
        <v>#DIV/0!</v>
      </c>
    </row>
    <row r="1144" spans="1:6" ht="18" customHeight="1">
      <c r="A1144" s="225" t="s">
        <v>1243</v>
      </c>
      <c r="B1144" s="226"/>
      <c r="C1144" s="4">
        <v>0</v>
      </c>
      <c r="D1144" s="4">
        <v>0</v>
      </c>
      <c r="E1144" s="14">
        <v>0</v>
      </c>
      <c r="F1144" s="14" t="e">
        <f t="shared" si="115"/>
        <v>#DIV/0!</v>
      </c>
    </row>
    <row r="1145" spans="1:6" ht="18" customHeight="1">
      <c r="A1145" s="225" t="s">
        <v>1240</v>
      </c>
      <c r="B1145" s="226"/>
      <c r="C1145" s="4">
        <v>0</v>
      </c>
      <c r="D1145" s="4">
        <v>0</v>
      </c>
      <c r="E1145" s="14">
        <v>0</v>
      </c>
      <c r="F1145" s="14" t="e">
        <f t="shared" si="115"/>
        <v>#DIV/0!</v>
      </c>
    </row>
    <row r="1146" spans="1:6" ht="18" customHeight="1">
      <c r="A1146" s="225" t="s">
        <v>1241</v>
      </c>
      <c r="B1146" s="226"/>
      <c r="C1146" s="4">
        <v>0</v>
      </c>
      <c r="D1146" s="4">
        <v>0</v>
      </c>
      <c r="E1146" s="14">
        <v>0</v>
      </c>
      <c r="F1146" s="14" t="e">
        <f t="shared" si="115"/>
        <v>#DIV/0!</v>
      </c>
    </row>
    <row r="1147" spans="1:6" ht="18" customHeight="1">
      <c r="A1147" s="225" t="s">
        <v>1246</v>
      </c>
      <c r="B1147" s="226"/>
      <c r="C1147" s="4">
        <v>0</v>
      </c>
      <c r="D1147" s="4">
        <v>0</v>
      </c>
      <c r="E1147" s="14">
        <v>0</v>
      </c>
      <c r="F1147" s="14" t="e">
        <f t="shared" si="115"/>
        <v>#DIV/0!</v>
      </c>
    </row>
    <row r="1148" spans="1:6" ht="21" customHeight="1">
      <c r="A1148" s="41" t="s">
        <v>617</v>
      </c>
      <c r="B1148" s="3" t="s">
        <v>619</v>
      </c>
      <c r="C1148" s="4">
        <f aca="true" t="shared" si="116" ref="C1148:E1149">C1149</f>
        <v>40000</v>
      </c>
      <c r="D1148" s="4">
        <f t="shared" si="116"/>
        <v>40000</v>
      </c>
      <c r="E1148" s="14">
        <f t="shared" si="116"/>
        <v>40000</v>
      </c>
      <c r="F1148" s="14">
        <f>E1148/D1148*100</f>
        <v>100</v>
      </c>
    </row>
    <row r="1149" spans="1:6" ht="18" customHeight="1">
      <c r="A1149" s="41" t="s">
        <v>635</v>
      </c>
      <c r="B1149" s="3" t="s">
        <v>636</v>
      </c>
      <c r="C1149" s="4">
        <v>40000</v>
      </c>
      <c r="D1149" s="4">
        <v>40000</v>
      </c>
      <c r="E1149" s="14">
        <f t="shared" si="116"/>
        <v>40000</v>
      </c>
      <c r="F1149" s="14">
        <f>E1149/D1149*100</f>
        <v>100</v>
      </c>
    </row>
    <row r="1150" spans="1:6" ht="15" customHeight="1">
      <c r="A1150" s="41" t="s">
        <v>637</v>
      </c>
      <c r="B1150" s="81" t="s">
        <v>638</v>
      </c>
      <c r="C1150" s="4">
        <v>0</v>
      </c>
      <c r="D1150" s="4">
        <v>0</v>
      </c>
      <c r="E1150" s="14">
        <v>40000</v>
      </c>
      <c r="F1150" s="14" t="e">
        <f>E1150/D1150*100</f>
        <v>#DIV/0!</v>
      </c>
    </row>
    <row r="1151" spans="1:6" ht="25.5" customHeight="1">
      <c r="A1151" s="233" t="s">
        <v>991</v>
      </c>
      <c r="B1151" s="228"/>
      <c r="C1151" s="5">
        <f>C1159</f>
        <v>200000</v>
      </c>
      <c r="D1151" s="5">
        <f>D1159</f>
        <v>200000</v>
      </c>
      <c r="E1151" s="136">
        <f>E1159</f>
        <v>100800</v>
      </c>
      <c r="F1151" s="14">
        <f t="shared" si="111"/>
        <v>50.4</v>
      </c>
    </row>
    <row r="1152" spans="1:6" ht="25.5" customHeight="1">
      <c r="A1152" s="229" t="s">
        <v>1125</v>
      </c>
      <c r="B1152" s="230"/>
      <c r="C1152" s="64">
        <f>SUM(C1153:C1158)</f>
        <v>200000</v>
      </c>
      <c r="D1152" s="64">
        <f>SUM(D1153:D1158)</f>
        <v>200000</v>
      </c>
      <c r="E1152" s="134">
        <f>SUM(E1153:E1158)</f>
        <v>100800</v>
      </c>
      <c r="F1152" s="14">
        <f t="shared" si="111"/>
        <v>50.4</v>
      </c>
    </row>
    <row r="1153" spans="1:6" ht="18" customHeight="1">
      <c r="A1153" s="225" t="s">
        <v>1036</v>
      </c>
      <c r="B1153" s="226"/>
      <c r="C1153" s="4">
        <v>200000</v>
      </c>
      <c r="D1153" s="4">
        <v>200000</v>
      </c>
      <c r="E1153" s="14">
        <v>100800</v>
      </c>
      <c r="F1153" s="14">
        <f t="shared" si="111"/>
        <v>50.4</v>
      </c>
    </row>
    <row r="1154" spans="1:6" ht="18" customHeight="1">
      <c r="A1154" s="225" t="s">
        <v>1239</v>
      </c>
      <c r="B1154" s="226"/>
      <c r="C1154" s="4">
        <v>0</v>
      </c>
      <c r="D1154" s="4">
        <v>0</v>
      </c>
      <c r="E1154" s="14">
        <v>0</v>
      </c>
      <c r="F1154" s="14" t="e">
        <f t="shared" si="111"/>
        <v>#DIV/0!</v>
      </c>
    </row>
    <row r="1155" spans="1:6" ht="18" customHeight="1">
      <c r="A1155" s="225" t="s">
        <v>1271</v>
      </c>
      <c r="B1155" s="226"/>
      <c r="C1155" s="4">
        <v>0</v>
      </c>
      <c r="D1155" s="4">
        <v>0</v>
      </c>
      <c r="E1155" s="14">
        <v>0</v>
      </c>
      <c r="F1155" s="14" t="e">
        <f t="shared" si="111"/>
        <v>#DIV/0!</v>
      </c>
    </row>
    <row r="1156" spans="1:6" ht="18" customHeight="1">
      <c r="A1156" s="225" t="s">
        <v>1240</v>
      </c>
      <c r="B1156" s="226"/>
      <c r="C1156" s="4">
        <v>0</v>
      </c>
      <c r="D1156" s="4">
        <v>0</v>
      </c>
      <c r="E1156" s="14">
        <v>0</v>
      </c>
      <c r="F1156" s="14" t="e">
        <f t="shared" si="111"/>
        <v>#DIV/0!</v>
      </c>
    </row>
    <row r="1157" spans="1:6" ht="18" customHeight="1">
      <c r="A1157" s="225" t="s">
        <v>1241</v>
      </c>
      <c r="B1157" s="226"/>
      <c r="C1157" s="4">
        <v>0</v>
      </c>
      <c r="D1157" s="4">
        <v>0</v>
      </c>
      <c r="E1157" s="14">
        <v>0</v>
      </c>
      <c r="F1157" s="14" t="e">
        <f t="shared" si="111"/>
        <v>#DIV/0!</v>
      </c>
    </row>
    <row r="1158" spans="1:6" ht="18" customHeight="1">
      <c r="A1158" s="225" t="s">
        <v>1246</v>
      </c>
      <c r="B1158" s="226"/>
      <c r="C1158" s="4">
        <v>0</v>
      </c>
      <c r="D1158" s="4">
        <v>0</v>
      </c>
      <c r="E1158" s="14">
        <v>0</v>
      </c>
      <c r="F1158" s="14" t="e">
        <f t="shared" si="111"/>
        <v>#DIV/0!</v>
      </c>
    </row>
    <row r="1159" spans="1:6" ht="21" customHeight="1">
      <c r="A1159" s="41">
        <v>37</v>
      </c>
      <c r="B1159" s="76" t="s">
        <v>110</v>
      </c>
      <c r="C1159" s="4">
        <f aca="true" t="shared" si="117" ref="C1159:E1160">C1160</f>
        <v>200000</v>
      </c>
      <c r="D1159" s="4">
        <f t="shared" si="117"/>
        <v>200000</v>
      </c>
      <c r="E1159" s="14">
        <f t="shared" si="117"/>
        <v>100800</v>
      </c>
      <c r="F1159" s="14">
        <f t="shared" si="111"/>
        <v>50.4</v>
      </c>
    </row>
    <row r="1160" spans="1:6" ht="18" customHeight="1">
      <c r="A1160" s="41">
        <v>372</v>
      </c>
      <c r="B1160" s="76" t="s">
        <v>111</v>
      </c>
      <c r="C1160" s="4">
        <v>200000</v>
      </c>
      <c r="D1160" s="4">
        <v>200000</v>
      </c>
      <c r="E1160" s="14">
        <f t="shared" si="117"/>
        <v>100800</v>
      </c>
      <c r="F1160" s="14">
        <f t="shared" si="111"/>
        <v>50.4</v>
      </c>
    </row>
    <row r="1161" spans="1:6" ht="15" customHeight="1">
      <c r="A1161" s="41">
        <v>3721</v>
      </c>
      <c r="B1161" s="76" t="s">
        <v>119</v>
      </c>
      <c r="C1161" s="4">
        <v>0</v>
      </c>
      <c r="D1161" s="4">
        <v>0</v>
      </c>
      <c r="E1161" s="14">
        <v>100800</v>
      </c>
      <c r="F1161" s="14" t="e">
        <f t="shared" si="111"/>
        <v>#DIV/0!</v>
      </c>
    </row>
    <row r="1162" spans="1:6" ht="25.5" customHeight="1">
      <c r="A1162" s="233" t="s">
        <v>992</v>
      </c>
      <c r="B1162" s="228"/>
      <c r="C1162" s="5">
        <f>C1170</f>
        <v>100000</v>
      </c>
      <c r="D1162" s="5">
        <f>D1170</f>
        <v>100000</v>
      </c>
      <c r="E1162" s="136">
        <f>E1170</f>
        <v>20000</v>
      </c>
      <c r="F1162" s="14">
        <f t="shared" si="111"/>
        <v>20</v>
      </c>
    </row>
    <row r="1163" spans="1:6" ht="25.5" customHeight="1">
      <c r="A1163" s="229" t="s">
        <v>1126</v>
      </c>
      <c r="B1163" s="230"/>
      <c r="C1163" s="64">
        <f>SUM(C1164:C1169)</f>
        <v>100000</v>
      </c>
      <c r="D1163" s="64">
        <f>SUM(D1164:D1169)</f>
        <v>100000</v>
      </c>
      <c r="E1163" s="134">
        <f>SUM(E1164:E1169)</f>
        <v>20000</v>
      </c>
      <c r="F1163" s="14">
        <f aca="true" t="shared" si="118" ref="F1163:F1169">E1163/D1163*100</f>
        <v>20</v>
      </c>
    </row>
    <row r="1164" spans="1:6" ht="18" customHeight="1">
      <c r="A1164" s="225" t="s">
        <v>1036</v>
      </c>
      <c r="B1164" s="226"/>
      <c r="C1164" s="4">
        <v>100000</v>
      </c>
      <c r="D1164" s="4">
        <v>100000</v>
      </c>
      <c r="E1164" s="14">
        <v>20000</v>
      </c>
      <c r="F1164" s="14">
        <f t="shared" si="118"/>
        <v>20</v>
      </c>
    </row>
    <row r="1165" spans="1:6" ht="18" customHeight="1">
      <c r="A1165" s="225" t="s">
        <v>1239</v>
      </c>
      <c r="B1165" s="226"/>
      <c r="C1165" s="4">
        <v>0</v>
      </c>
      <c r="D1165" s="4">
        <v>0</v>
      </c>
      <c r="E1165" s="14">
        <v>0</v>
      </c>
      <c r="F1165" s="14" t="e">
        <f t="shared" si="118"/>
        <v>#DIV/0!</v>
      </c>
    </row>
    <row r="1166" spans="1:6" ht="18" customHeight="1">
      <c r="A1166" s="225" t="s">
        <v>1243</v>
      </c>
      <c r="B1166" s="226"/>
      <c r="C1166" s="4">
        <v>0</v>
      </c>
      <c r="D1166" s="4">
        <v>0</v>
      </c>
      <c r="E1166" s="14">
        <v>0</v>
      </c>
      <c r="F1166" s="14" t="e">
        <f t="shared" si="118"/>
        <v>#DIV/0!</v>
      </c>
    </row>
    <row r="1167" spans="1:6" ht="18" customHeight="1">
      <c r="A1167" s="225" t="s">
        <v>1240</v>
      </c>
      <c r="B1167" s="226"/>
      <c r="C1167" s="4">
        <v>0</v>
      </c>
      <c r="D1167" s="4">
        <v>0</v>
      </c>
      <c r="E1167" s="14">
        <v>0</v>
      </c>
      <c r="F1167" s="14" t="e">
        <f t="shared" si="118"/>
        <v>#DIV/0!</v>
      </c>
    </row>
    <row r="1168" spans="1:6" ht="18" customHeight="1">
      <c r="A1168" s="225" t="s">
        <v>1241</v>
      </c>
      <c r="B1168" s="226"/>
      <c r="C1168" s="4">
        <v>0</v>
      </c>
      <c r="D1168" s="4">
        <v>0</v>
      </c>
      <c r="E1168" s="14">
        <v>0</v>
      </c>
      <c r="F1168" s="14" t="e">
        <f t="shared" si="118"/>
        <v>#DIV/0!</v>
      </c>
    </row>
    <row r="1169" spans="1:6" ht="18" customHeight="1">
      <c r="A1169" s="225" t="s">
        <v>1246</v>
      </c>
      <c r="B1169" s="226"/>
      <c r="C1169" s="4">
        <v>0</v>
      </c>
      <c r="D1169" s="4">
        <v>0</v>
      </c>
      <c r="E1169" s="14">
        <v>0</v>
      </c>
      <c r="F1169" s="14" t="e">
        <f t="shared" si="118"/>
        <v>#DIV/0!</v>
      </c>
    </row>
    <row r="1170" spans="1:6" ht="21" customHeight="1">
      <c r="A1170" s="41">
        <v>38</v>
      </c>
      <c r="B1170" s="72" t="s">
        <v>558</v>
      </c>
      <c r="C1170" s="4">
        <f aca="true" t="shared" si="119" ref="C1170:E1171">C1171</f>
        <v>100000</v>
      </c>
      <c r="D1170" s="4">
        <f t="shared" si="119"/>
        <v>100000</v>
      </c>
      <c r="E1170" s="14">
        <f t="shared" si="119"/>
        <v>20000</v>
      </c>
      <c r="F1170" s="14">
        <f t="shared" si="111"/>
        <v>20</v>
      </c>
    </row>
    <row r="1171" spans="1:6" ht="18" customHeight="1">
      <c r="A1171" s="41">
        <v>381</v>
      </c>
      <c r="B1171" s="76" t="s">
        <v>67</v>
      </c>
      <c r="C1171" s="4">
        <v>100000</v>
      </c>
      <c r="D1171" s="4">
        <v>100000</v>
      </c>
      <c r="E1171" s="14">
        <f t="shared" si="119"/>
        <v>20000</v>
      </c>
      <c r="F1171" s="14">
        <f t="shared" si="111"/>
        <v>20</v>
      </c>
    </row>
    <row r="1172" spans="1:6" ht="15" customHeight="1">
      <c r="A1172" s="41">
        <v>3811</v>
      </c>
      <c r="B1172" s="76" t="s">
        <v>69</v>
      </c>
      <c r="C1172" s="4">
        <f>SUM(C1173:C1175)</f>
        <v>0</v>
      </c>
      <c r="D1172" s="4">
        <f>SUM(D1173:D1175)</f>
        <v>0</v>
      </c>
      <c r="E1172" s="14">
        <f>SUM(E1173:E1176)</f>
        <v>20000</v>
      </c>
      <c r="F1172" s="14" t="e">
        <f t="shared" si="111"/>
        <v>#DIV/0!</v>
      </c>
    </row>
    <row r="1173" spans="1:6" ht="13.5" customHeight="1">
      <c r="A1173" s="78"/>
      <c r="B1173" s="81" t="s">
        <v>707</v>
      </c>
      <c r="C1173" s="4">
        <v>0</v>
      </c>
      <c r="D1173" s="4">
        <v>0</v>
      </c>
      <c r="E1173" s="14">
        <v>0</v>
      </c>
      <c r="F1173" s="14" t="e">
        <f>E1173/D1173*100</f>
        <v>#DIV/0!</v>
      </c>
    </row>
    <row r="1174" spans="1:6" ht="13.5" customHeight="1">
      <c r="A1174" s="78"/>
      <c r="B1174" s="81" t="s">
        <v>708</v>
      </c>
      <c r="C1174" s="4">
        <v>0</v>
      </c>
      <c r="D1174" s="4">
        <v>0</v>
      </c>
      <c r="E1174" s="14">
        <v>0</v>
      </c>
      <c r="F1174" s="14" t="e">
        <f t="shared" si="111"/>
        <v>#DIV/0!</v>
      </c>
    </row>
    <row r="1175" spans="1:6" ht="13.5" customHeight="1">
      <c r="A1175" s="82"/>
      <c r="B1175" s="81" t="s">
        <v>1127</v>
      </c>
      <c r="C1175" s="4">
        <v>0</v>
      </c>
      <c r="D1175" s="4">
        <v>0</v>
      </c>
      <c r="E1175" s="14">
        <v>20000</v>
      </c>
      <c r="F1175" s="14" t="e">
        <f t="shared" si="111"/>
        <v>#DIV/0!</v>
      </c>
    </row>
    <row r="1176" spans="1:6" ht="13.5" customHeight="1">
      <c r="A1176" s="82"/>
      <c r="B1176" s="81" t="s">
        <v>1120</v>
      </c>
      <c r="C1176" s="4">
        <v>0</v>
      </c>
      <c r="D1176" s="4">
        <v>0</v>
      </c>
      <c r="E1176" s="14">
        <v>0</v>
      </c>
      <c r="F1176" s="14" t="e">
        <f>E1176/D1176*100</f>
        <v>#DIV/0!</v>
      </c>
    </row>
    <row r="1177" spans="1:6" ht="25.5" customHeight="1">
      <c r="A1177" s="233" t="s">
        <v>993</v>
      </c>
      <c r="B1177" s="228"/>
      <c r="C1177" s="5">
        <f>C1185</f>
        <v>9000</v>
      </c>
      <c r="D1177" s="5">
        <f>D1185</f>
        <v>9000</v>
      </c>
      <c r="E1177" s="136">
        <f>E1185</f>
        <v>0</v>
      </c>
      <c r="F1177" s="14">
        <f t="shared" si="111"/>
        <v>0</v>
      </c>
    </row>
    <row r="1178" spans="1:6" ht="25.5" customHeight="1">
      <c r="A1178" s="229" t="s">
        <v>1129</v>
      </c>
      <c r="B1178" s="230"/>
      <c r="C1178" s="64">
        <f>SUM(C1179:C1184)</f>
        <v>9000</v>
      </c>
      <c r="D1178" s="64">
        <f>SUM(D1179:D1184)</f>
        <v>9000</v>
      </c>
      <c r="E1178" s="134">
        <f>SUM(E1179:E1184)</f>
        <v>0</v>
      </c>
      <c r="F1178" s="14">
        <f t="shared" si="111"/>
        <v>0</v>
      </c>
    </row>
    <row r="1179" spans="1:6" ht="18" customHeight="1">
      <c r="A1179" s="225" t="s">
        <v>1036</v>
      </c>
      <c r="B1179" s="226"/>
      <c r="C1179" s="4">
        <v>0</v>
      </c>
      <c r="D1179" s="4">
        <v>0</v>
      </c>
      <c r="E1179" s="14">
        <v>0</v>
      </c>
      <c r="F1179" s="14" t="e">
        <f t="shared" si="111"/>
        <v>#DIV/0!</v>
      </c>
    </row>
    <row r="1180" spans="1:6" ht="18" customHeight="1">
      <c r="A1180" s="225" t="s">
        <v>1239</v>
      </c>
      <c r="B1180" s="226"/>
      <c r="C1180" s="4">
        <v>0</v>
      </c>
      <c r="D1180" s="4">
        <v>0</v>
      </c>
      <c r="E1180" s="14">
        <v>0</v>
      </c>
      <c r="F1180" s="14" t="e">
        <f t="shared" si="111"/>
        <v>#DIV/0!</v>
      </c>
    </row>
    <row r="1181" spans="1:6" ht="18" customHeight="1">
      <c r="A1181" s="225" t="s">
        <v>1243</v>
      </c>
      <c r="B1181" s="226"/>
      <c r="C1181" s="4">
        <v>0</v>
      </c>
      <c r="D1181" s="4">
        <v>0</v>
      </c>
      <c r="E1181" s="14">
        <v>0</v>
      </c>
      <c r="F1181" s="14" t="e">
        <f t="shared" si="111"/>
        <v>#DIV/0!</v>
      </c>
    </row>
    <row r="1182" spans="1:6" ht="18" customHeight="1">
      <c r="A1182" s="225" t="s">
        <v>1240</v>
      </c>
      <c r="B1182" s="226"/>
      <c r="C1182" s="4">
        <v>9000</v>
      </c>
      <c r="D1182" s="4">
        <v>9000</v>
      </c>
      <c r="E1182" s="14">
        <v>0</v>
      </c>
      <c r="F1182" s="14">
        <f t="shared" si="111"/>
        <v>0</v>
      </c>
    </row>
    <row r="1183" spans="1:6" ht="18" customHeight="1">
      <c r="A1183" s="225" t="s">
        <v>1241</v>
      </c>
      <c r="B1183" s="226"/>
      <c r="C1183" s="4">
        <v>0</v>
      </c>
      <c r="D1183" s="4">
        <v>0</v>
      </c>
      <c r="E1183" s="14">
        <v>0</v>
      </c>
      <c r="F1183" s="14" t="e">
        <f t="shared" si="111"/>
        <v>#DIV/0!</v>
      </c>
    </row>
    <row r="1184" spans="1:6" ht="18" customHeight="1">
      <c r="A1184" s="225" t="s">
        <v>1246</v>
      </c>
      <c r="B1184" s="226"/>
      <c r="C1184" s="4">
        <v>0</v>
      </c>
      <c r="D1184" s="4">
        <v>0</v>
      </c>
      <c r="E1184" s="14">
        <v>0</v>
      </c>
      <c r="F1184" s="14" t="e">
        <f t="shared" si="111"/>
        <v>#DIV/0!</v>
      </c>
    </row>
    <row r="1185" spans="1:6" ht="21" customHeight="1">
      <c r="A1185" s="41">
        <v>37</v>
      </c>
      <c r="B1185" s="76" t="s">
        <v>110</v>
      </c>
      <c r="C1185" s="4">
        <f aca="true" t="shared" si="120" ref="C1185:E1187">C1186</f>
        <v>9000</v>
      </c>
      <c r="D1185" s="4">
        <f t="shared" si="120"/>
        <v>9000</v>
      </c>
      <c r="E1185" s="14">
        <f t="shared" si="120"/>
        <v>0</v>
      </c>
      <c r="F1185" s="14">
        <f t="shared" si="111"/>
        <v>0</v>
      </c>
    </row>
    <row r="1186" spans="1:6" ht="18" customHeight="1">
      <c r="A1186" s="41">
        <v>372</v>
      </c>
      <c r="B1186" s="76" t="s">
        <v>111</v>
      </c>
      <c r="C1186" s="4">
        <v>9000</v>
      </c>
      <c r="D1186" s="4">
        <v>9000</v>
      </c>
      <c r="E1186" s="14">
        <f t="shared" si="120"/>
        <v>0</v>
      </c>
      <c r="F1186" s="14">
        <f aca="true" t="shared" si="121" ref="F1186:F1365">E1186/D1186*100</f>
        <v>0</v>
      </c>
    </row>
    <row r="1187" spans="1:6" ht="15" customHeight="1">
      <c r="A1187" s="41">
        <v>3722</v>
      </c>
      <c r="B1187" s="76" t="s">
        <v>114</v>
      </c>
      <c r="C1187" s="4">
        <f t="shared" si="120"/>
        <v>0</v>
      </c>
      <c r="D1187" s="4">
        <f t="shared" si="120"/>
        <v>0</v>
      </c>
      <c r="E1187" s="14">
        <f t="shared" si="120"/>
        <v>0</v>
      </c>
      <c r="F1187" s="14" t="e">
        <f t="shared" si="121"/>
        <v>#DIV/0!</v>
      </c>
    </row>
    <row r="1188" spans="1:6" ht="13.5" customHeight="1">
      <c r="A1188" s="76"/>
      <c r="B1188" s="76" t="s">
        <v>120</v>
      </c>
      <c r="C1188" s="4">
        <v>0</v>
      </c>
      <c r="D1188" s="4">
        <v>0</v>
      </c>
      <c r="E1188" s="14">
        <v>0</v>
      </c>
      <c r="F1188" s="14" t="e">
        <f t="shared" si="121"/>
        <v>#DIV/0!</v>
      </c>
    </row>
    <row r="1189" spans="1:6" ht="25.5" customHeight="1">
      <c r="A1189" s="233" t="s">
        <v>994</v>
      </c>
      <c r="B1189" s="228"/>
      <c r="C1189" s="5">
        <f>C1197</f>
        <v>255000</v>
      </c>
      <c r="D1189" s="5">
        <f>D1197</f>
        <v>255000</v>
      </c>
      <c r="E1189" s="136">
        <f>E1197</f>
        <v>96929.78</v>
      </c>
      <c r="F1189" s="14">
        <f t="shared" si="121"/>
        <v>38.011678431372545</v>
      </c>
    </row>
    <row r="1190" spans="1:6" ht="25.5" customHeight="1">
      <c r="A1190" s="229" t="s">
        <v>1128</v>
      </c>
      <c r="B1190" s="230"/>
      <c r="C1190" s="64">
        <f>SUM(C1191:C1196)</f>
        <v>255000</v>
      </c>
      <c r="D1190" s="64">
        <f>SUM(D1191:D1196)</f>
        <v>255000</v>
      </c>
      <c r="E1190" s="134">
        <f>SUM(E1191:E1196)</f>
        <v>96929.78</v>
      </c>
      <c r="F1190" s="14">
        <f t="shared" si="121"/>
        <v>38.011678431372545</v>
      </c>
    </row>
    <row r="1191" spans="1:6" ht="18" customHeight="1">
      <c r="A1191" s="225" t="s">
        <v>1036</v>
      </c>
      <c r="B1191" s="226"/>
      <c r="C1191" s="4">
        <v>255000</v>
      </c>
      <c r="D1191" s="4">
        <v>255000</v>
      </c>
      <c r="E1191" s="14">
        <v>96929.78</v>
      </c>
      <c r="F1191" s="14">
        <f t="shared" si="121"/>
        <v>38.011678431372545</v>
      </c>
    </row>
    <row r="1192" spans="1:6" ht="18" customHeight="1">
      <c r="A1192" s="225" t="s">
        <v>1037</v>
      </c>
      <c r="B1192" s="226"/>
      <c r="C1192" s="4">
        <v>0</v>
      </c>
      <c r="D1192" s="4">
        <v>0</v>
      </c>
      <c r="E1192" s="14">
        <v>0</v>
      </c>
      <c r="F1192" s="14" t="e">
        <f t="shared" si="121"/>
        <v>#DIV/0!</v>
      </c>
    </row>
    <row r="1193" spans="1:6" ht="18" customHeight="1">
      <c r="A1193" s="225" t="s">
        <v>1038</v>
      </c>
      <c r="B1193" s="226"/>
      <c r="C1193" s="4">
        <v>0</v>
      </c>
      <c r="D1193" s="4">
        <v>0</v>
      </c>
      <c r="E1193" s="14">
        <v>0</v>
      </c>
      <c r="F1193" s="14" t="e">
        <f t="shared" si="121"/>
        <v>#DIV/0!</v>
      </c>
    </row>
    <row r="1194" spans="1:6" ht="18" customHeight="1">
      <c r="A1194" s="225" t="s">
        <v>1039</v>
      </c>
      <c r="B1194" s="226"/>
      <c r="C1194" s="4">
        <v>0</v>
      </c>
      <c r="D1194" s="4">
        <v>0</v>
      </c>
      <c r="E1194" s="14">
        <v>0</v>
      </c>
      <c r="F1194" s="14" t="e">
        <f t="shared" si="121"/>
        <v>#DIV/0!</v>
      </c>
    </row>
    <row r="1195" spans="1:6" ht="18" customHeight="1">
      <c r="A1195" s="225" t="s">
        <v>1040</v>
      </c>
      <c r="B1195" s="226"/>
      <c r="C1195" s="4">
        <v>0</v>
      </c>
      <c r="D1195" s="4">
        <v>0</v>
      </c>
      <c r="E1195" s="14">
        <v>0</v>
      </c>
      <c r="F1195" s="14" t="e">
        <f t="shared" si="121"/>
        <v>#DIV/0!</v>
      </c>
    </row>
    <row r="1196" spans="1:6" ht="18" customHeight="1">
      <c r="A1196" s="225" t="s">
        <v>1041</v>
      </c>
      <c r="B1196" s="226"/>
      <c r="C1196" s="4">
        <v>0</v>
      </c>
      <c r="D1196" s="4">
        <v>0</v>
      </c>
      <c r="E1196" s="14">
        <v>0</v>
      </c>
      <c r="F1196" s="14" t="e">
        <f t="shared" si="121"/>
        <v>#DIV/0!</v>
      </c>
    </row>
    <row r="1197" spans="1:6" ht="21" customHeight="1">
      <c r="A1197" s="41">
        <v>38</v>
      </c>
      <c r="B1197" s="72" t="s">
        <v>558</v>
      </c>
      <c r="C1197" s="4">
        <f aca="true" t="shared" si="122" ref="C1197:E1198">C1198</f>
        <v>255000</v>
      </c>
      <c r="D1197" s="4">
        <f t="shared" si="122"/>
        <v>255000</v>
      </c>
      <c r="E1197" s="14">
        <f t="shared" si="122"/>
        <v>96929.78</v>
      </c>
      <c r="F1197" s="14">
        <f t="shared" si="121"/>
        <v>38.011678431372545</v>
      </c>
    </row>
    <row r="1198" spans="1:6" ht="18" customHeight="1">
      <c r="A1198" s="41">
        <v>381</v>
      </c>
      <c r="B1198" s="76" t="s">
        <v>67</v>
      </c>
      <c r="C1198" s="4">
        <v>255000</v>
      </c>
      <c r="D1198" s="4">
        <v>255000</v>
      </c>
      <c r="E1198" s="14">
        <f t="shared" si="122"/>
        <v>96929.78</v>
      </c>
      <c r="F1198" s="14">
        <f t="shared" si="121"/>
        <v>38.011678431372545</v>
      </c>
    </row>
    <row r="1199" spans="1:6" ht="15" customHeight="1">
      <c r="A1199" s="41">
        <v>3811</v>
      </c>
      <c r="B1199" s="76" t="s">
        <v>709</v>
      </c>
      <c r="C1199" s="4">
        <v>0</v>
      </c>
      <c r="D1199" s="4">
        <v>0</v>
      </c>
      <c r="E1199" s="14">
        <v>96929.78</v>
      </c>
      <c r="F1199" s="14" t="e">
        <f t="shared" si="121"/>
        <v>#DIV/0!</v>
      </c>
    </row>
    <row r="1200" spans="1:6" ht="25.5" customHeight="1">
      <c r="A1200" s="233" t="s">
        <v>995</v>
      </c>
      <c r="B1200" s="228"/>
      <c r="C1200" s="5">
        <f>C1208</f>
        <v>0</v>
      </c>
      <c r="D1200" s="5">
        <f>D1208</f>
        <v>0</v>
      </c>
      <c r="E1200" s="136">
        <f>E1208</f>
        <v>0</v>
      </c>
      <c r="F1200" s="14" t="e">
        <f t="shared" si="121"/>
        <v>#DIV/0!</v>
      </c>
    </row>
    <row r="1201" spans="1:6" ht="25.5" customHeight="1">
      <c r="A1201" s="229" t="s">
        <v>1130</v>
      </c>
      <c r="B1201" s="230"/>
      <c r="C1201" s="64">
        <f>SUM(C1202:C1207)</f>
        <v>0</v>
      </c>
      <c r="D1201" s="64">
        <f>SUM(D1202:D1207)</f>
        <v>0</v>
      </c>
      <c r="E1201" s="134">
        <f>SUM(E1202:E1207)</f>
        <v>0</v>
      </c>
      <c r="F1201" s="14" t="e">
        <f aca="true" t="shared" si="123" ref="F1201:F1207">E1201/D1201*100</f>
        <v>#DIV/0!</v>
      </c>
    </row>
    <row r="1202" spans="1:6" ht="18" customHeight="1">
      <c r="A1202" s="225" t="s">
        <v>1036</v>
      </c>
      <c r="B1202" s="226"/>
      <c r="C1202" s="4">
        <v>0</v>
      </c>
      <c r="D1202" s="4">
        <v>0</v>
      </c>
      <c r="E1202" s="14">
        <v>0</v>
      </c>
      <c r="F1202" s="14" t="e">
        <f t="shared" si="123"/>
        <v>#DIV/0!</v>
      </c>
    </row>
    <row r="1203" spans="1:6" ht="18" customHeight="1">
      <c r="A1203" s="225" t="s">
        <v>1239</v>
      </c>
      <c r="B1203" s="226"/>
      <c r="C1203" s="4">
        <v>0</v>
      </c>
      <c r="D1203" s="4">
        <v>0</v>
      </c>
      <c r="E1203" s="14">
        <v>0</v>
      </c>
      <c r="F1203" s="14" t="e">
        <f t="shared" si="123"/>
        <v>#DIV/0!</v>
      </c>
    </row>
    <row r="1204" spans="1:6" ht="18" customHeight="1">
      <c r="A1204" s="225" t="s">
        <v>1243</v>
      </c>
      <c r="B1204" s="226"/>
      <c r="C1204" s="4">
        <v>0</v>
      </c>
      <c r="D1204" s="4">
        <v>0</v>
      </c>
      <c r="E1204" s="14">
        <v>0</v>
      </c>
      <c r="F1204" s="14" t="e">
        <f t="shared" si="123"/>
        <v>#DIV/0!</v>
      </c>
    </row>
    <row r="1205" spans="1:6" ht="18" customHeight="1">
      <c r="A1205" s="225" t="s">
        <v>1240</v>
      </c>
      <c r="B1205" s="226"/>
      <c r="C1205" s="4">
        <v>0</v>
      </c>
      <c r="D1205" s="4">
        <v>0</v>
      </c>
      <c r="E1205" s="14">
        <v>0</v>
      </c>
      <c r="F1205" s="14" t="e">
        <f t="shared" si="123"/>
        <v>#DIV/0!</v>
      </c>
    </row>
    <row r="1206" spans="1:6" ht="18" customHeight="1">
      <c r="A1206" s="225" t="s">
        <v>1241</v>
      </c>
      <c r="B1206" s="226"/>
      <c r="C1206" s="4">
        <v>0</v>
      </c>
      <c r="D1206" s="4">
        <v>0</v>
      </c>
      <c r="E1206" s="14">
        <v>0</v>
      </c>
      <c r="F1206" s="14" t="e">
        <f t="shared" si="123"/>
        <v>#DIV/0!</v>
      </c>
    </row>
    <row r="1207" spans="1:6" ht="18" customHeight="1">
      <c r="A1207" s="225" t="s">
        <v>1246</v>
      </c>
      <c r="B1207" s="226"/>
      <c r="C1207" s="4">
        <v>0</v>
      </c>
      <c r="D1207" s="4">
        <v>0</v>
      </c>
      <c r="E1207" s="14">
        <v>0</v>
      </c>
      <c r="F1207" s="14" t="e">
        <f t="shared" si="123"/>
        <v>#DIV/0!</v>
      </c>
    </row>
    <row r="1208" spans="1:6" ht="21" customHeight="1">
      <c r="A1208" s="41">
        <v>42</v>
      </c>
      <c r="B1208" s="76" t="s">
        <v>121</v>
      </c>
      <c r="C1208" s="4">
        <f aca="true" t="shared" si="124" ref="C1208:E1209">C1209</f>
        <v>0</v>
      </c>
      <c r="D1208" s="4">
        <f t="shared" si="124"/>
        <v>0</v>
      </c>
      <c r="E1208" s="14">
        <f t="shared" si="124"/>
        <v>0</v>
      </c>
      <c r="F1208" s="14" t="e">
        <f t="shared" si="121"/>
        <v>#DIV/0!</v>
      </c>
    </row>
    <row r="1209" spans="1:6" ht="18" customHeight="1">
      <c r="A1209" s="41">
        <v>421</v>
      </c>
      <c r="B1209" s="76" t="s">
        <v>84</v>
      </c>
      <c r="C1209" s="4">
        <v>0</v>
      </c>
      <c r="D1209" s="4">
        <v>0</v>
      </c>
      <c r="E1209" s="14">
        <f t="shared" si="124"/>
        <v>0</v>
      </c>
      <c r="F1209" s="14" t="e">
        <f t="shared" si="121"/>
        <v>#DIV/0!</v>
      </c>
    </row>
    <row r="1210" spans="1:6" ht="15" customHeight="1">
      <c r="A1210" s="41">
        <v>4212</v>
      </c>
      <c r="B1210" s="76" t="s">
        <v>122</v>
      </c>
      <c r="C1210" s="4">
        <v>0</v>
      </c>
      <c r="D1210" s="4">
        <v>0</v>
      </c>
      <c r="E1210" s="14">
        <v>0</v>
      </c>
      <c r="F1210" s="14" t="e">
        <f t="shared" si="121"/>
        <v>#DIV/0!</v>
      </c>
    </row>
    <row r="1211" spans="1:6" ht="36" customHeight="1">
      <c r="A1211" s="259" t="s">
        <v>282</v>
      </c>
      <c r="B1211" s="260"/>
      <c r="C1211" s="104">
        <f>C1219</f>
        <v>5829600</v>
      </c>
      <c r="D1211" s="104">
        <f>D1219</f>
        <v>5829600</v>
      </c>
      <c r="E1211" s="138">
        <f>E1219</f>
        <v>2810898.39</v>
      </c>
      <c r="F1211" s="61">
        <f t="shared" si="121"/>
        <v>48.21768886372993</v>
      </c>
    </row>
    <row r="1212" spans="1:6" ht="18" customHeight="1">
      <c r="A1212" s="225" t="s">
        <v>892</v>
      </c>
      <c r="B1212" s="226"/>
      <c r="C1212" s="4">
        <f aca="true" t="shared" si="125" ref="C1212:E1214">C1222+C1281</f>
        <v>3601500</v>
      </c>
      <c r="D1212" s="4">
        <f t="shared" si="125"/>
        <v>3601500</v>
      </c>
      <c r="E1212" s="14">
        <f t="shared" si="125"/>
        <v>2143661.9299999997</v>
      </c>
      <c r="F1212" s="14">
        <f aca="true" t="shared" si="126" ref="F1212:F1218">E1212/D1212*100</f>
        <v>59.521364153824784</v>
      </c>
    </row>
    <row r="1213" spans="1:6" ht="18" customHeight="1">
      <c r="A1213" s="225" t="s">
        <v>1284</v>
      </c>
      <c r="B1213" s="226"/>
      <c r="C1213" s="4">
        <f t="shared" si="125"/>
        <v>8100</v>
      </c>
      <c r="D1213" s="4">
        <f t="shared" si="125"/>
        <v>8100</v>
      </c>
      <c r="E1213" s="14">
        <f t="shared" si="125"/>
        <v>0.58</v>
      </c>
      <c r="F1213" s="14">
        <f t="shared" si="126"/>
        <v>0.007160493827160493</v>
      </c>
    </row>
    <row r="1214" spans="1:6" ht="18" customHeight="1">
      <c r="A1214" s="225" t="s">
        <v>1285</v>
      </c>
      <c r="B1214" s="226"/>
      <c r="C1214" s="4">
        <f t="shared" si="125"/>
        <v>978000</v>
      </c>
      <c r="D1214" s="4">
        <f t="shared" si="125"/>
        <v>978000</v>
      </c>
      <c r="E1214" s="14">
        <f t="shared" si="125"/>
        <v>460755.88</v>
      </c>
      <c r="F1214" s="14">
        <f t="shared" si="126"/>
        <v>47.11205316973415</v>
      </c>
    </row>
    <row r="1215" spans="1:6" ht="18" customHeight="1">
      <c r="A1215" s="225" t="s">
        <v>1296</v>
      </c>
      <c r="B1215" s="226"/>
      <c r="C1215" s="4">
        <v>340000</v>
      </c>
      <c r="D1215" s="4">
        <f>D1284</f>
        <v>340000</v>
      </c>
      <c r="E1215" s="14">
        <f>E1284</f>
        <v>200000</v>
      </c>
      <c r="F1215" s="14">
        <f t="shared" si="126"/>
        <v>58.82352941176471</v>
      </c>
    </row>
    <row r="1216" spans="1:6" ht="18" customHeight="1">
      <c r="A1216" s="225" t="s">
        <v>1286</v>
      </c>
      <c r="B1216" s="226"/>
      <c r="C1216" s="4">
        <v>892000</v>
      </c>
      <c r="D1216" s="4">
        <v>892000</v>
      </c>
      <c r="E1216" s="14">
        <f>E1226</f>
        <v>6480</v>
      </c>
      <c r="F1216" s="14">
        <f t="shared" si="126"/>
        <v>0.726457399103139</v>
      </c>
    </row>
    <row r="1217" spans="1:10" ht="18" customHeight="1">
      <c r="A1217" s="225" t="s">
        <v>1287</v>
      </c>
      <c r="B1217" s="226"/>
      <c r="C1217" s="4">
        <f>C1227+C1285</f>
        <v>10000</v>
      </c>
      <c r="D1217" s="4">
        <f>D1227+D1285</f>
        <v>10000</v>
      </c>
      <c r="E1217" s="14">
        <f>E1227+E1285</f>
        <v>0</v>
      </c>
      <c r="F1217" s="14">
        <f t="shared" si="126"/>
        <v>0</v>
      </c>
      <c r="H1217" s="141"/>
      <c r="I1217" s="141"/>
      <c r="J1217" s="149"/>
    </row>
    <row r="1218" spans="1:10" ht="18" customHeight="1">
      <c r="A1218" s="225" t="s">
        <v>1297</v>
      </c>
      <c r="B1218" s="226"/>
      <c r="C1218" s="4">
        <f>C1287</f>
        <v>0</v>
      </c>
      <c r="D1218" s="4">
        <f>D1287</f>
        <v>0</v>
      </c>
      <c r="E1218" s="14">
        <f>E1287</f>
        <v>0</v>
      </c>
      <c r="F1218" s="14" t="e">
        <f t="shared" si="126"/>
        <v>#DIV/0!</v>
      </c>
      <c r="H1218" s="141"/>
      <c r="I1218" s="141"/>
      <c r="J1218" s="141"/>
    </row>
    <row r="1219" spans="1:6" ht="30" customHeight="1">
      <c r="A1219" s="243" t="s">
        <v>569</v>
      </c>
      <c r="B1219" s="255"/>
      <c r="C1219" s="63">
        <f>C1220+C1279+C1291+C1295</f>
        <v>5829600</v>
      </c>
      <c r="D1219" s="63">
        <f>D1220+D1279+D1291+D1295</f>
        <v>5829600</v>
      </c>
      <c r="E1219" s="133">
        <f>E1220+E1279+E1291+E1295</f>
        <v>2810898.39</v>
      </c>
      <c r="F1219" s="14">
        <f t="shared" si="121"/>
        <v>48.21768886372993</v>
      </c>
    </row>
    <row r="1220" spans="1:6" ht="25.5" customHeight="1">
      <c r="A1220" s="233" t="s">
        <v>643</v>
      </c>
      <c r="B1220" s="228"/>
      <c r="C1220" s="5">
        <f>C1229+C1270</f>
        <v>4147600</v>
      </c>
      <c r="D1220" s="5">
        <f>D1229+D1270</f>
        <v>4147600</v>
      </c>
      <c r="E1220" s="136">
        <f>E1229+E1270</f>
        <v>2204398.39</v>
      </c>
      <c r="F1220" s="14">
        <f t="shared" si="121"/>
        <v>53.1487701321246</v>
      </c>
    </row>
    <row r="1221" spans="1:6" ht="25.5" customHeight="1">
      <c r="A1221" s="229" t="s">
        <v>1131</v>
      </c>
      <c r="B1221" s="230"/>
      <c r="C1221" s="64">
        <f>SUM(C1222:C1228)</f>
        <v>4147600</v>
      </c>
      <c r="D1221" s="64">
        <f>SUM(D1222:D1228)</f>
        <v>4147600</v>
      </c>
      <c r="E1221" s="134">
        <f>SUM(E1222:E1228)</f>
        <v>2204398.39</v>
      </c>
      <c r="F1221" s="14">
        <f t="shared" si="121"/>
        <v>53.1487701321246</v>
      </c>
    </row>
    <row r="1222" spans="1:6" ht="18" customHeight="1">
      <c r="A1222" s="225" t="s">
        <v>1036</v>
      </c>
      <c r="B1222" s="226"/>
      <c r="C1222" s="4">
        <v>3141500</v>
      </c>
      <c r="D1222" s="4">
        <v>3141500</v>
      </c>
      <c r="E1222" s="14">
        <v>1737161.93</v>
      </c>
      <c r="F1222" s="14">
        <f t="shared" si="121"/>
        <v>55.29721247811554</v>
      </c>
    </row>
    <row r="1223" spans="1:6" ht="18" customHeight="1">
      <c r="A1223" s="225" t="s">
        <v>1290</v>
      </c>
      <c r="B1223" s="226"/>
      <c r="C1223" s="4">
        <v>8100</v>
      </c>
      <c r="D1223" s="4">
        <v>8100</v>
      </c>
      <c r="E1223" s="14">
        <v>0.58</v>
      </c>
      <c r="F1223" s="14">
        <f t="shared" si="121"/>
        <v>0.007160493827160493</v>
      </c>
    </row>
    <row r="1224" spans="1:6" ht="18" customHeight="1">
      <c r="A1224" s="225" t="s">
        <v>1288</v>
      </c>
      <c r="B1224" s="226"/>
      <c r="C1224" s="4">
        <v>978000</v>
      </c>
      <c r="D1224" s="4">
        <v>978000</v>
      </c>
      <c r="E1224" s="14">
        <v>460755.88</v>
      </c>
      <c r="F1224" s="14">
        <f t="shared" si="121"/>
        <v>47.11205316973415</v>
      </c>
    </row>
    <row r="1225" spans="1:6" ht="18" customHeight="1">
      <c r="A1225" s="225" t="s">
        <v>1289</v>
      </c>
      <c r="B1225" s="226"/>
      <c r="C1225" s="4">
        <v>0</v>
      </c>
      <c r="D1225" s="4">
        <v>0</v>
      </c>
      <c r="E1225" s="14">
        <v>0</v>
      </c>
      <c r="F1225" s="14" t="e">
        <f>E1225/D1225*100</f>
        <v>#DIV/0!</v>
      </c>
    </row>
    <row r="1226" spans="1:6" ht="18" customHeight="1">
      <c r="A1226" s="225" t="s">
        <v>1291</v>
      </c>
      <c r="B1226" s="226"/>
      <c r="C1226" s="4">
        <v>10000</v>
      </c>
      <c r="D1226" s="4">
        <v>10000</v>
      </c>
      <c r="E1226" s="14">
        <v>6480</v>
      </c>
      <c r="F1226" s="14">
        <f t="shared" si="121"/>
        <v>64.8</v>
      </c>
    </row>
    <row r="1227" spans="1:6" ht="18" customHeight="1">
      <c r="A1227" s="225" t="s">
        <v>1292</v>
      </c>
      <c r="B1227" s="226"/>
      <c r="C1227" s="4">
        <v>10000</v>
      </c>
      <c r="D1227" s="4">
        <v>10000</v>
      </c>
      <c r="E1227" s="14">
        <v>0</v>
      </c>
      <c r="F1227" s="14">
        <f t="shared" si="121"/>
        <v>0</v>
      </c>
    </row>
    <row r="1228" spans="1:6" ht="18" customHeight="1">
      <c r="A1228" s="225" t="s">
        <v>1246</v>
      </c>
      <c r="B1228" s="226"/>
      <c r="C1228" s="4">
        <v>0</v>
      </c>
      <c r="D1228" s="4">
        <v>0</v>
      </c>
      <c r="E1228" s="14">
        <v>0</v>
      </c>
      <c r="F1228" s="14" t="e">
        <f t="shared" si="121"/>
        <v>#DIV/0!</v>
      </c>
    </row>
    <row r="1229" spans="1:6" ht="22.5" customHeight="1">
      <c r="A1229" s="41">
        <v>3</v>
      </c>
      <c r="B1229" s="76" t="s">
        <v>58</v>
      </c>
      <c r="C1229" s="4">
        <f>C1230+C1238+C1267</f>
        <v>4112500</v>
      </c>
      <c r="D1229" s="4">
        <f>D1230+D1238+D1267</f>
        <v>4112500</v>
      </c>
      <c r="E1229" s="14">
        <f>E1230+E1238+E1267</f>
        <v>2174714.71</v>
      </c>
      <c r="F1229" s="14">
        <f t="shared" si="121"/>
        <v>52.88060085106383</v>
      </c>
    </row>
    <row r="1230" spans="1:6" ht="21" customHeight="1">
      <c r="A1230" s="41">
        <v>31</v>
      </c>
      <c r="B1230" s="76" t="s">
        <v>123</v>
      </c>
      <c r="C1230" s="4">
        <v>2862800</v>
      </c>
      <c r="D1230" s="4">
        <f>D1231+D1233+D1235</f>
        <v>2862800</v>
      </c>
      <c r="E1230" s="14">
        <f>E1231+E1233+E1235</f>
        <v>1645397.43</v>
      </c>
      <c r="F1230" s="14">
        <f t="shared" si="121"/>
        <v>57.475109333519626</v>
      </c>
    </row>
    <row r="1231" spans="1:6" ht="18" customHeight="1">
      <c r="A1231" s="41">
        <v>311</v>
      </c>
      <c r="B1231" s="76" t="s">
        <v>325</v>
      </c>
      <c r="C1231" s="4">
        <v>2318920</v>
      </c>
      <c r="D1231" s="4">
        <v>2318950</v>
      </c>
      <c r="E1231" s="14">
        <f>E1232</f>
        <v>1340790.9</v>
      </c>
      <c r="F1231" s="14">
        <f t="shared" si="121"/>
        <v>57.81887923413613</v>
      </c>
    </row>
    <row r="1232" spans="1:6" ht="15" customHeight="1">
      <c r="A1232" s="41">
        <v>3111</v>
      </c>
      <c r="B1232" s="76" t="s">
        <v>124</v>
      </c>
      <c r="C1232" s="4">
        <v>0</v>
      </c>
      <c r="D1232" s="4">
        <v>0</v>
      </c>
      <c r="E1232" s="14">
        <v>1340790.9</v>
      </c>
      <c r="F1232" s="14" t="e">
        <f t="shared" si="121"/>
        <v>#DIV/0!</v>
      </c>
    </row>
    <row r="1233" spans="1:6" ht="18" customHeight="1">
      <c r="A1233" s="41">
        <v>312</v>
      </c>
      <c r="B1233" s="76" t="s">
        <v>125</v>
      </c>
      <c r="C1233" s="4">
        <v>178300</v>
      </c>
      <c r="D1233" s="4">
        <v>178300</v>
      </c>
      <c r="E1233" s="14">
        <f>E1234</f>
        <v>83376</v>
      </c>
      <c r="F1233" s="14">
        <f t="shared" si="121"/>
        <v>46.76163768928772</v>
      </c>
    </row>
    <row r="1234" spans="1:6" ht="15" customHeight="1">
      <c r="A1234" s="41">
        <v>3121</v>
      </c>
      <c r="B1234" s="76" t="s">
        <v>126</v>
      </c>
      <c r="C1234" s="4">
        <v>0</v>
      </c>
      <c r="D1234" s="4">
        <v>0</v>
      </c>
      <c r="E1234" s="14">
        <v>83376</v>
      </c>
      <c r="F1234" s="14" t="e">
        <f t="shared" si="121"/>
        <v>#DIV/0!</v>
      </c>
    </row>
    <row r="1235" spans="1:6" ht="18" customHeight="1">
      <c r="A1235" s="41">
        <v>313</v>
      </c>
      <c r="B1235" s="76" t="s">
        <v>127</v>
      </c>
      <c r="C1235" s="4">
        <v>365550</v>
      </c>
      <c r="D1235" s="4">
        <v>365550</v>
      </c>
      <c r="E1235" s="14">
        <f>SUM(E1236:E1237)</f>
        <v>221230.53</v>
      </c>
      <c r="F1235" s="14">
        <f t="shared" si="121"/>
        <v>60.519909725071805</v>
      </c>
    </row>
    <row r="1236" spans="1:6" ht="15" customHeight="1">
      <c r="A1236" s="41">
        <v>3132</v>
      </c>
      <c r="B1236" s="72" t="s">
        <v>342</v>
      </c>
      <c r="C1236" s="4">
        <v>0</v>
      </c>
      <c r="D1236" s="4">
        <v>0</v>
      </c>
      <c r="E1236" s="14">
        <v>221230.53</v>
      </c>
      <c r="F1236" s="14" t="e">
        <f t="shared" si="121"/>
        <v>#DIV/0!</v>
      </c>
    </row>
    <row r="1237" spans="1:6" ht="15" customHeight="1">
      <c r="A1237" s="41">
        <v>3133</v>
      </c>
      <c r="B1237" s="72" t="s">
        <v>343</v>
      </c>
      <c r="C1237" s="4">
        <v>0</v>
      </c>
      <c r="D1237" s="4">
        <v>0</v>
      </c>
      <c r="E1237" s="14">
        <v>0</v>
      </c>
      <c r="F1237" s="14" t="e">
        <f t="shared" si="121"/>
        <v>#DIV/0!</v>
      </c>
    </row>
    <row r="1238" spans="1:6" ht="21" customHeight="1">
      <c r="A1238" s="41">
        <v>32</v>
      </c>
      <c r="B1238" s="76" t="s">
        <v>272</v>
      </c>
      <c r="C1238" s="4">
        <f>C1239+C1244+C1250+C1259+C1261</f>
        <v>1226700</v>
      </c>
      <c r="D1238" s="4">
        <f>D1239+D1244+D1250+D1259+D1261</f>
        <v>1226700</v>
      </c>
      <c r="E1238" s="14">
        <f>E1239+E1244+E1250+E1259+E1261</f>
        <v>519355.98</v>
      </c>
      <c r="F1238" s="14">
        <f t="shared" si="121"/>
        <v>42.337652237710934</v>
      </c>
    </row>
    <row r="1239" spans="1:6" ht="18" customHeight="1">
      <c r="A1239" s="83">
        <v>321</v>
      </c>
      <c r="B1239" s="76" t="s">
        <v>143</v>
      </c>
      <c r="C1239" s="4">
        <v>190000</v>
      </c>
      <c r="D1239" s="4">
        <v>190000</v>
      </c>
      <c r="E1239" s="14">
        <f>SUM(E1240:E1243)</f>
        <v>98002.8</v>
      </c>
      <c r="F1239" s="14">
        <f t="shared" si="121"/>
        <v>51.58042105263158</v>
      </c>
    </row>
    <row r="1240" spans="1:6" ht="15" customHeight="1">
      <c r="A1240" s="83">
        <v>3211</v>
      </c>
      <c r="B1240" s="76" t="s">
        <v>710</v>
      </c>
      <c r="C1240" s="4">
        <v>0</v>
      </c>
      <c r="D1240" s="4">
        <v>0</v>
      </c>
      <c r="E1240" s="14">
        <v>4160.8</v>
      </c>
      <c r="F1240" s="14" t="e">
        <f t="shared" si="121"/>
        <v>#DIV/0!</v>
      </c>
    </row>
    <row r="1241" spans="1:6" ht="15" customHeight="1">
      <c r="A1241" s="83">
        <v>3212</v>
      </c>
      <c r="B1241" s="76" t="s">
        <v>145</v>
      </c>
      <c r="C1241" s="4">
        <v>0</v>
      </c>
      <c r="D1241" s="4">
        <v>0</v>
      </c>
      <c r="E1241" s="14">
        <v>87227</v>
      </c>
      <c r="F1241" s="14" t="e">
        <f t="shared" si="121"/>
        <v>#DIV/0!</v>
      </c>
    </row>
    <row r="1242" spans="1:6" ht="15" customHeight="1">
      <c r="A1242" s="83">
        <v>3213</v>
      </c>
      <c r="B1242" s="76" t="s">
        <v>711</v>
      </c>
      <c r="C1242" s="4">
        <v>0</v>
      </c>
      <c r="D1242" s="4">
        <v>0</v>
      </c>
      <c r="E1242" s="14">
        <v>6615</v>
      </c>
      <c r="F1242" s="14" t="e">
        <f>E1242/D1242*100</f>
        <v>#DIV/0!</v>
      </c>
    </row>
    <row r="1243" spans="1:6" ht="15" customHeight="1">
      <c r="A1243" s="83">
        <v>3214</v>
      </c>
      <c r="B1243" s="76" t="s">
        <v>1356</v>
      </c>
      <c r="C1243" s="4">
        <v>0</v>
      </c>
      <c r="D1243" s="4">
        <v>0</v>
      </c>
      <c r="E1243" s="14">
        <v>0</v>
      </c>
      <c r="F1243" s="14" t="e">
        <f>E1243/D1243*100</f>
        <v>#DIV/0!</v>
      </c>
    </row>
    <row r="1244" spans="1:6" ht="18" customHeight="1">
      <c r="A1244" s="68">
        <v>322</v>
      </c>
      <c r="B1244" s="3" t="s">
        <v>19</v>
      </c>
      <c r="C1244" s="4">
        <v>587000</v>
      </c>
      <c r="D1244" s="4">
        <v>587000</v>
      </c>
      <c r="E1244" s="14">
        <f>SUM(E1245:E1249)</f>
        <v>261420.32</v>
      </c>
      <c r="F1244" s="14">
        <f t="shared" si="121"/>
        <v>44.534977853492336</v>
      </c>
    </row>
    <row r="1245" spans="1:6" ht="15" customHeight="1">
      <c r="A1245" s="68">
        <v>3221</v>
      </c>
      <c r="B1245" s="3" t="s">
        <v>276</v>
      </c>
      <c r="C1245" s="4">
        <v>0</v>
      </c>
      <c r="D1245" s="4">
        <v>0</v>
      </c>
      <c r="E1245" s="14">
        <v>82914.12</v>
      </c>
      <c r="F1245" s="14" t="e">
        <f t="shared" si="121"/>
        <v>#DIV/0!</v>
      </c>
    </row>
    <row r="1246" spans="1:6" ht="15" customHeight="1">
      <c r="A1246" s="68">
        <v>3222</v>
      </c>
      <c r="B1246" s="3" t="s">
        <v>712</v>
      </c>
      <c r="C1246" s="4">
        <v>0</v>
      </c>
      <c r="D1246" s="4">
        <v>0</v>
      </c>
      <c r="E1246" s="14">
        <v>134154.87</v>
      </c>
      <c r="F1246" s="14" t="e">
        <f>E1246/D1246*100</f>
        <v>#DIV/0!</v>
      </c>
    </row>
    <row r="1247" spans="1:6" ht="15" customHeight="1">
      <c r="A1247" s="68">
        <v>3223</v>
      </c>
      <c r="B1247" s="3" t="s">
        <v>140</v>
      </c>
      <c r="C1247" s="4">
        <v>0</v>
      </c>
      <c r="D1247" s="4">
        <v>0</v>
      </c>
      <c r="E1247" s="14">
        <v>33352.57</v>
      </c>
      <c r="F1247" s="14" t="e">
        <f t="shared" si="121"/>
        <v>#DIV/0!</v>
      </c>
    </row>
    <row r="1248" spans="1:6" ht="15" customHeight="1">
      <c r="A1248" s="68">
        <v>3224</v>
      </c>
      <c r="B1248" s="3" t="s">
        <v>279</v>
      </c>
      <c r="C1248" s="4">
        <v>0</v>
      </c>
      <c r="D1248" s="4">
        <v>0</v>
      </c>
      <c r="E1248" s="14">
        <v>10998.76</v>
      </c>
      <c r="F1248" s="14" t="e">
        <f>E1248/D1248*100</f>
        <v>#DIV/0!</v>
      </c>
    </row>
    <row r="1249" spans="1:6" ht="15" customHeight="1">
      <c r="A1249" s="68">
        <v>3227</v>
      </c>
      <c r="B1249" s="3" t="s">
        <v>713</v>
      </c>
      <c r="C1249" s="4">
        <v>0</v>
      </c>
      <c r="D1249" s="4">
        <v>0</v>
      </c>
      <c r="E1249" s="14">
        <v>0</v>
      </c>
      <c r="F1249" s="14" t="e">
        <f t="shared" si="121"/>
        <v>#DIV/0!</v>
      </c>
    </row>
    <row r="1250" spans="1:6" ht="18" customHeight="1">
      <c r="A1250" s="41" t="s">
        <v>134</v>
      </c>
      <c r="B1250" s="76" t="s">
        <v>0</v>
      </c>
      <c r="C1250" s="4">
        <v>232000</v>
      </c>
      <c r="D1250" s="4">
        <v>232000</v>
      </c>
      <c r="E1250" s="14">
        <f>SUM(E1251:E1258)</f>
        <v>107011.14</v>
      </c>
      <c r="F1250" s="14">
        <f aca="true" t="shared" si="127" ref="F1250:F1260">E1250/D1250*100</f>
        <v>46.12549137931035</v>
      </c>
    </row>
    <row r="1251" spans="1:6" ht="15" customHeight="1">
      <c r="A1251" s="41" t="s">
        <v>714</v>
      </c>
      <c r="B1251" s="76" t="s">
        <v>715</v>
      </c>
      <c r="C1251" s="4">
        <v>0</v>
      </c>
      <c r="D1251" s="4">
        <v>0</v>
      </c>
      <c r="E1251" s="14">
        <v>8283.62</v>
      </c>
      <c r="F1251" s="14" t="e">
        <f t="shared" si="127"/>
        <v>#DIV/0!</v>
      </c>
    </row>
    <row r="1252" spans="1:6" ht="15" customHeight="1">
      <c r="A1252" s="41" t="s">
        <v>135</v>
      </c>
      <c r="B1252" s="76" t="s">
        <v>716</v>
      </c>
      <c r="C1252" s="4">
        <v>0</v>
      </c>
      <c r="D1252" s="4">
        <v>0</v>
      </c>
      <c r="E1252" s="14">
        <v>27382</v>
      </c>
      <c r="F1252" s="14" t="e">
        <f t="shared" si="127"/>
        <v>#DIV/0!</v>
      </c>
    </row>
    <row r="1253" spans="1:6" ht="15" customHeight="1">
      <c r="A1253" s="41" t="s">
        <v>697</v>
      </c>
      <c r="B1253" s="76" t="s">
        <v>1</v>
      </c>
      <c r="C1253" s="4">
        <v>0</v>
      </c>
      <c r="D1253" s="4">
        <v>0</v>
      </c>
      <c r="E1253" s="14">
        <v>0</v>
      </c>
      <c r="F1253" s="14" t="e">
        <f t="shared" si="127"/>
        <v>#DIV/0!</v>
      </c>
    </row>
    <row r="1254" spans="1:6" ht="15" customHeight="1">
      <c r="A1254" s="41" t="s">
        <v>560</v>
      </c>
      <c r="B1254" s="76" t="s">
        <v>92</v>
      </c>
      <c r="C1254" s="4">
        <v>0</v>
      </c>
      <c r="D1254" s="4">
        <v>0</v>
      </c>
      <c r="E1254" s="14">
        <v>13095.51</v>
      </c>
      <c r="F1254" s="14" t="e">
        <f t="shared" si="127"/>
        <v>#DIV/0!</v>
      </c>
    </row>
    <row r="1255" spans="1:6" ht="15" customHeight="1">
      <c r="A1255" s="41" t="s">
        <v>96</v>
      </c>
      <c r="B1255" s="76" t="s">
        <v>717</v>
      </c>
      <c r="C1255" s="4">
        <v>0</v>
      </c>
      <c r="D1255" s="4">
        <v>0</v>
      </c>
      <c r="E1255" s="14">
        <v>3715</v>
      </c>
      <c r="F1255" s="14" t="e">
        <f>E1255/D1255*100</f>
        <v>#DIV/0!</v>
      </c>
    </row>
    <row r="1256" spans="1:6" ht="15" customHeight="1">
      <c r="A1256" s="41" t="s">
        <v>35</v>
      </c>
      <c r="B1256" s="76" t="s">
        <v>36</v>
      </c>
      <c r="C1256" s="4">
        <v>0</v>
      </c>
      <c r="D1256" s="4">
        <v>0</v>
      </c>
      <c r="E1256" s="14">
        <v>26963.62</v>
      </c>
      <c r="F1256" s="14" t="e">
        <f>E1256/D1256*100</f>
        <v>#DIV/0!</v>
      </c>
    </row>
    <row r="1257" spans="1:6" ht="15" customHeight="1">
      <c r="A1257" s="41" t="s">
        <v>677</v>
      </c>
      <c r="B1257" s="76" t="s">
        <v>718</v>
      </c>
      <c r="C1257" s="4">
        <v>0</v>
      </c>
      <c r="D1257" s="4">
        <v>0</v>
      </c>
      <c r="E1257" s="14">
        <v>12383.89</v>
      </c>
      <c r="F1257" s="14" t="e">
        <f>E1257/D1257*100</f>
        <v>#DIV/0!</v>
      </c>
    </row>
    <row r="1258" spans="1:6" ht="15" customHeight="1">
      <c r="A1258" s="41" t="s">
        <v>339</v>
      </c>
      <c r="B1258" s="76" t="s">
        <v>2</v>
      </c>
      <c r="C1258" s="4">
        <v>0</v>
      </c>
      <c r="D1258" s="4">
        <v>0</v>
      </c>
      <c r="E1258" s="14">
        <v>15187.5</v>
      </c>
      <c r="F1258" s="14" t="e">
        <f t="shared" si="127"/>
        <v>#DIV/0!</v>
      </c>
    </row>
    <row r="1259" spans="1:6" ht="18" customHeight="1">
      <c r="A1259" s="41" t="s">
        <v>301</v>
      </c>
      <c r="B1259" s="76" t="s">
        <v>719</v>
      </c>
      <c r="C1259" s="4">
        <f>C1260</f>
        <v>0</v>
      </c>
      <c r="D1259" s="4">
        <f>D1260</f>
        <v>0</v>
      </c>
      <c r="E1259" s="14">
        <f>E1260</f>
        <v>0</v>
      </c>
      <c r="F1259" s="14" t="e">
        <f t="shared" si="127"/>
        <v>#DIV/0!</v>
      </c>
    </row>
    <row r="1260" spans="1:6" ht="15" customHeight="1">
      <c r="A1260" s="41" t="s">
        <v>303</v>
      </c>
      <c r="B1260" s="76" t="s">
        <v>720</v>
      </c>
      <c r="C1260" s="4">
        <v>0</v>
      </c>
      <c r="D1260" s="4">
        <v>0</v>
      </c>
      <c r="E1260" s="14">
        <v>0</v>
      </c>
      <c r="F1260" s="14" t="e">
        <f t="shared" si="127"/>
        <v>#DIV/0!</v>
      </c>
    </row>
    <row r="1261" spans="1:6" ht="18" customHeight="1">
      <c r="A1261" s="41">
        <v>329</v>
      </c>
      <c r="B1261" s="76" t="s">
        <v>17</v>
      </c>
      <c r="C1261" s="4">
        <v>217700</v>
      </c>
      <c r="D1261" s="4">
        <v>217700</v>
      </c>
      <c r="E1261" s="14">
        <f>SUM(E1262:E1266)</f>
        <v>52921.72</v>
      </c>
      <c r="F1261" s="14">
        <f t="shared" si="121"/>
        <v>24.309471750114838</v>
      </c>
    </row>
    <row r="1262" spans="1:6" ht="15" customHeight="1">
      <c r="A1262" s="41">
        <v>3291</v>
      </c>
      <c r="B1262" s="76" t="s">
        <v>18</v>
      </c>
      <c r="C1262" s="4">
        <v>0</v>
      </c>
      <c r="D1262" s="4">
        <v>0</v>
      </c>
      <c r="E1262" s="14">
        <v>0</v>
      </c>
      <c r="F1262" s="14" t="e">
        <f>E1262/D1262*100</f>
        <v>#DIV/0!</v>
      </c>
    </row>
    <row r="1263" spans="1:6" ht="15" customHeight="1">
      <c r="A1263" s="41" t="s">
        <v>721</v>
      </c>
      <c r="B1263" s="76" t="s">
        <v>4</v>
      </c>
      <c r="C1263" s="4">
        <v>0</v>
      </c>
      <c r="D1263" s="4">
        <v>0</v>
      </c>
      <c r="E1263" s="14">
        <v>34984.23</v>
      </c>
      <c r="F1263" s="14" t="e">
        <f>E1263/D1263*100</f>
        <v>#DIV/0!</v>
      </c>
    </row>
    <row r="1264" spans="1:6" ht="15" customHeight="1">
      <c r="A1264" s="41" t="s">
        <v>722</v>
      </c>
      <c r="B1264" s="76" t="s">
        <v>723</v>
      </c>
      <c r="C1264" s="4">
        <v>0</v>
      </c>
      <c r="D1264" s="4">
        <v>0</v>
      </c>
      <c r="E1264" s="14">
        <v>1599.99</v>
      </c>
      <c r="F1264" s="14" t="e">
        <f>E1264/D1264*100</f>
        <v>#DIV/0!</v>
      </c>
    </row>
    <row r="1265" spans="1:6" ht="15" customHeight="1">
      <c r="A1265" s="41" t="s">
        <v>332</v>
      </c>
      <c r="B1265" s="76" t="s">
        <v>336</v>
      </c>
      <c r="C1265" s="4">
        <v>0</v>
      </c>
      <c r="D1265" s="4">
        <v>0</v>
      </c>
      <c r="E1265" s="14">
        <v>5537.5</v>
      </c>
      <c r="F1265" s="14" t="e">
        <f>E1265/D1265*100</f>
        <v>#DIV/0!</v>
      </c>
    </row>
    <row r="1266" spans="1:6" ht="15" customHeight="1">
      <c r="A1266" s="83">
        <v>3299</v>
      </c>
      <c r="B1266" s="76" t="s">
        <v>724</v>
      </c>
      <c r="C1266" s="4">
        <v>0</v>
      </c>
      <c r="D1266" s="4">
        <v>0</v>
      </c>
      <c r="E1266" s="14">
        <v>10800</v>
      </c>
      <c r="F1266" s="14" t="e">
        <f t="shared" si="121"/>
        <v>#DIV/0!</v>
      </c>
    </row>
    <row r="1267" spans="1:6" ht="21" customHeight="1">
      <c r="A1267" s="41" t="s">
        <v>725</v>
      </c>
      <c r="B1267" s="76" t="s">
        <v>59</v>
      </c>
      <c r="C1267" s="4">
        <f>C1268</f>
        <v>23000</v>
      </c>
      <c r="D1267" s="4">
        <f>D1268</f>
        <v>23000</v>
      </c>
      <c r="E1267" s="14">
        <f>E1268</f>
        <v>9961.3</v>
      </c>
      <c r="F1267" s="14">
        <f aca="true" t="shared" si="128" ref="F1267:F1273">E1267/D1267*100</f>
        <v>43.309999999999995</v>
      </c>
    </row>
    <row r="1268" spans="1:6" ht="18" customHeight="1">
      <c r="A1268" s="83">
        <v>343</v>
      </c>
      <c r="B1268" s="76" t="s">
        <v>60</v>
      </c>
      <c r="C1268" s="4">
        <v>23000</v>
      </c>
      <c r="D1268" s="4">
        <v>23000</v>
      </c>
      <c r="E1268" s="14">
        <f>SUM(E1269:E1269)</f>
        <v>9961.3</v>
      </c>
      <c r="F1268" s="14">
        <f t="shared" si="128"/>
        <v>43.309999999999995</v>
      </c>
    </row>
    <row r="1269" spans="1:6" ht="15" customHeight="1">
      <c r="A1269" s="83">
        <v>3431</v>
      </c>
      <c r="B1269" s="76" t="s">
        <v>726</v>
      </c>
      <c r="C1269" s="4">
        <v>0</v>
      </c>
      <c r="D1269" s="4">
        <v>0</v>
      </c>
      <c r="E1269" s="14">
        <v>9961.3</v>
      </c>
      <c r="F1269" s="14" t="e">
        <f t="shared" si="128"/>
        <v>#DIV/0!</v>
      </c>
    </row>
    <row r="1270" spans="1:6" ht="22.5" customHeight="1">
      <c r="A1270" s="68">
        <v>4</v>
      </c>
      <c r="B1270" s="3" t="s">
        <v>26</v>
      </c>
      <c r="C1270" s="4">
        <f>SUM(C1271)</f>
        <v>35100</v>
      </c>
      <c r="D1270" s="4">
        <f>SUM(D1271)</f>
        <v>35100</v>
      </c>
      <c r="E1270" s="14">
        <f>SUM(E1271)</f>
        <v>29683.68</v>
      </c>
      <c r="F1270" s="14">
        <f t="shared" si="128"/>
        <v>84.56888888888889</v>
      </c>
    </row>
    <row r="1271" spans="1:6" ht="21" customHeight="1">
      <c r="A1271" s="68">
        <v>42</v>
      </c>
      <c r="B1271" s="3" t="s">
        <v>9</v>
      </c>
      <c r="C1271" s="4">
        <f>C1272+C1277</f>
        <v>35100</v>
      </c>
      <c r="D1271" s="4">
        <f>D1272+D1277</f>
        <v>35100</v>
      </c>
      <c r="E1271" s="14">
        <f>E1272+E1277</f>
        <v>29683.68</v>
      </c>
      <c r="F1271" s="14">
        <f t="shared" si="128"/>
        <v>84.56888888888889</v>
      </c>
    </row>
    <row r="1272" spans="1:6" ht="18" customHeight="1">
      <c r="A1272" s="68">
        <v>422</v>
      </c>
      <c r="B1272" s="3" t="s">
        <v>10</v>
      </c>
      <c r="C1272" s="4">
        <v>31100</v>
      </c>
      <c r="D1272" s="4">
        <v>31100</v>
      </c>
      <c r="E1272" s="14">
        <f>SUM(E1273:E1276)</f>
        <v>29683.68</v>
      </c>
      <c r="F1272" s="14">
        <f t="shared" si="128"/>
        <v>95.44591639871382</v>
      </c>
    </row>
    <row r="1273" spans="1:6" ht="15" customHeight="1">
      <c r="A1273" s="68">
        <v>4221</v>
      </c>
      <c r="B1273" s="3" t="s">
        <v>727</v>
      </c>
      <c r="C1273" s="4">
        <v>0</v>
      </c>
      <c r="D1273" s="4">
        <v>0</v>
      </c>
      <c r="E1273" s="14">
        <v>17945</v>
      </c>
      <c r="F1273" s="14" t="e">
        <f t="shared" si="128"/>
        <v>#DIV/0!</v>
      </c>
    </row>
    <row r="1274" spans="1:6" ht="15" customHeight="1">
      <c r="A1274" s="68">
        <v>4222</v>
      </c>
      <c r="B1274" s="3" t="s">
        <v>12</v>
      </c>
      <c r="C1274" s="4">
        <v>0</v>
      </c>
      <c r="D1274" s="4">
        <v>0</v>
      </c>
      <c r="E1274" s="14">
        <v>0</v>
      </c>
      <c r="F1274" s="14" t="e">
        <f>E1274/D1274*100</f>
        <v>#DIV/0!</v>
      </c>
    </row>
    <row r="1275" spans="1:6" ht="15" customHeight="1">
      <c r="A1275" s="68">
        <v>4223</v>
      </c>
      <c r="B1275" s="3" t="s">
        <v>13</v>
      </c>
      <c r="C1275" s="4">
        <v>0</v>
      </c>
      <c r="D1275" s="4">
        <v>0</v>
      </c>
      <c r="E1275" s="14">
        <v>0</v>
      </c>
      <c r="F1275" s="14" t="e">
        <f>E1275/D1275*100</f>
        <v>#DIV/0!</v>
      </c>
    </row>
    <row r="1276" spans="1:6" ht="15" customHeight="1">
      <c r="A1276" s="68">
        <v>4227</v>
      </c>
      <c r="B1276" s="3" t="s">
        <v>748</v>
      </c>
      <c r="C1276" s="4">
        <v>0</v>
      </c>
      <c r="D1276" s="4">
        <v>0</v>
      </c>
      <c r="E1276" s="14">
        <v>11738.68</v>
      </c>
      <c r="F1276" s="14" t="e">
        <f>E1276/D1276*100</f>
        <v>#DIV/0!</v>
      </c>
    </row>
    <row r="1277" spans="1:6" ht="18" customHeight="1">
      <c r="A1277" s="68">
        <v>426</v>
      </c>
      <c r="B1277" s="3" t="s">
        <v>728</v>
      </c>
      <c r="C1277" s="4">
        <v>4000</v>
      </c>
      <c r="D1277" s="4">
        <v>4000</v>
      </c>
      <c r="E1277" s="14">
        <f>E1278</f>
        <v>0</v>
      </c>
      <c r="F1277" s="14">
        <f>E1277/D1277*100</f>
        <v>0</v>
      </c>
    </row>
    <row r="1278" spans="1:6" ht="15" customHeight="1">
      <c r="A1278" s="68">
        <v>4262</v>
      </c>
      <c r="B1278" s="3" t="s">
        <v>15</v>
      </c>
      <c r="C1278" s="4">
        <v>0</v>
      </c>
      <c r="D1278" s="4">
        <v>0</v>
      </c>
      <c r="E1278" s="14">
        <v>0</v>
      </c>
      <c r="F1278" s="14" t="e">
        <f>E1278/D1278*100</f>
        <v>#DIV/0!</v>
      </c>
    </row>
    <row r="1279" spans="1:6" ht="25.5" customHeight="1">
      <c r="A1279" s="233" t="s">
        <v>1409</v>
      </c>
      <c r="B1279" s="228"/>
      <c r="C1279" s="5">
        <f>C1288</f>
        <v>800000</v>
      </c>
      <c r="D1279" s="5">
        <f>D1288</f>
        <v>800000</v>
      </c>
      <c r="E1279" s="136">
        <f>E1288</f>
        <v>606500</v>
      </c>
      <c r="F1279" s="14">
        <f t="shared" si="121"/>
        <v>75.8125</v>
      </c>
    </row>
    <row r="1280" spans="1:6" ht="25.5" customHeight="1">
      <c r="A1280" s="229" t="s">
        <v>1132</v>
      </c>
      <c r="B1280" s="230"/>
      <c r="C1280" s="64">
        <f>SUM(C1281:C1286)</f>
        <v>480000</v>
      </c>
      <c r="D1280" s="64">
        <f>SUM(D1281:D1286)</f>
        <v>800000</v>
      </c>
      <c r="E1280" s="134">
        <f>SUM(E1281:E1287)</f>
        <v>606500</v>
      </c>
      <c r="F1280" s="14">
        <f t="shared" si="121"/>
        <v>75.8125</v>
      </c>
    </row>
    <row r="1281" spans="1:6" ht="18" customHeight="1">
      <c r="A1281" s="225" t="s">
        <v>1036</v>
      </c>
      <c r="B1281" s="226"/>
      <c r="C1281" s="4">
        <v>460000</v>
      </c>
      <c r="D1281" s="4">
        <v>460000</v>
      </c>
      <c r="E1281" s="14">
        <v>406500</v>
      </c>
      <c r="F1281" s="14">
        <f t="shared" si="121"/>
        <v>88.3695652173913</v>
      </c>
    </row>
    <row r="1282" spans="1:6" ht="18" customHeight="1">
      <c r="A1282" s="225" t="s">
        <v>1293</v>
      </c>
      <c r="B1282" s="226"/>
      <c r="C1282" s="4">
        <v>0</v>
      </c>
      <c r="D1282" s="4">
        <v>0</v>
      </c>
      <c r="E1282" s="14">
        <v>0</v>
      </c>
      <c r="F1282" s="14" t="e">
        <f t="shared" si="121"/>
        <v>#DIV/0!</v>
      </c>
    </row>
    <row r="1283" spans="1:6" ht="18" customHeight="1">
      <c r="A1283" s="225" t="s">
        <v>1294</v>
      </c>
      <c r="B1283" s="226"/>
      <c r="C1283" s="4">
        <v>0</v>
      </c>
      <c r="D1283" s="4">
        <v>0</v>
      </c>
      <c r="E1283" s="14">
        <v>0</v>
      </c>
      <c r="F1283" s="14" t="e">
        <f t="shared" si="121"/>
        <v>#DIV/0!</v>
      </c>
    </row>
    <row r="1284" spans="1:6" ht="18" customHeight="1">
      <c r="A1284" s="225" t="s">
        <v>1289</v>
      </c>
      <c r="B1284" s="226"/>
      <c r="C1284" s="4">
        <v>20000</v>
      </c>
      <c r="D1284" s="4">
        <v>340000</v>
      </c>
      <c r="E1284" s="14">
        <v>200000</v>
      </c>
      <c r="F1284" s="14">
        <f t="shared" si="121"/>
        <v>58.82352941176471</v>
      </c>
    </row>
    <row r="1285" spans="1:6" ht="18" customHeight="1">
      <c r="A1285" s="225" t="s">
        <v>1295</v>
      </c>
      <c r="B1285" s="226"/>
      <c r="C1285" s="4">
        <v>0</v>
      </c>
      <c r="D1285" s="4">
        <v>0</v>
      </c>
      <c r="E1285" s="14">
        <v>0</v>
      </c>
      <c r="F1285" s="14" t="e">
        <f t="shared" si="121"/>
        <v>#DIV/0!</v>
      </c>
    </row>
    <row r="1286" spans="1:6" ht="18" customHeight="1">
      <c r="A1286" s="225" t="s">
        <v>1246</v>
      </c>
      <c r="B1286" s="226"/>
      <c r="C1286" s="4">
        <v>0</v>
      </c>
      <c r="D1286" s="4">
        <v>0</v>
      </c>
      <c r="E1286" s="14">
        <v>0</v>
      </c>
      <c r="F1286" s="14" t="e">
        <f t="shared" si="121"/>
        <v>#DIV/0!</v>
      </c>
    </row>
    <row r="1287" spans="1:6" ht="18" customHeight="1">
      <c r="A1287" s="225" t="s">
        <v>1315</v>
      </c>
      <c r="B1287" s="226"/>
      <c r="C1287" s="4">
        <v>0</v>
      </c>
      <c r="D1287" s="4">
        <v>0</v>
      </c>
      <c r="E1287" s="14">
        <v>0</v>
      </c>
      <c r="F1287" s="14" t="e">
        <f>E1287/D1287*100</f>
        <v>#DIV/0!</v>
      </c>
    </row>
    <row r="1288" spans="1:6" ht="21" customHeight="1">
      <c r="A1288" s="41" t="s">
        <v>565</v>
      </c>
      <c r="B1288" s="72" t="s">
        <v>75</v>
      </c>
      <c r="C1288" s="4">
        <f aca="true" t="shared" si="129" ref="C1288:E1289">C1289</f>
        <v>800000</v>
      </c>
      <c r="D1288" s="4">
        <f t="shared" si="129"/>
        <v>800000</v>
      </c>
      <c r="E1288" s="14">
        <f t="shared" si="129"/>
        <v>606500</v>
      </c>
      <c r="F1288" s="14">
        <f t="shared" si="121"/>
        <v>75.8125</v>
      </c>
    </row>
    <row r="1289" spans="1:6" ht="18" customHeight="1">
      <c r="A1289" s="41" t="s">
        <v>566</v>
      </c>
      <c r="B1289" s="3" t="s">
        <v>567</v>
      </c>
      <c r="C1289" s="4">
        <v>800000</v>
      </c>
      <c r="D1289" s="4">
        <v>800000</v>
      </c>
      <c r="E1289" s="14">
        <f t="shared" si="129"/>
        <v>606500</v>
      </c>
      <c r="F1289" s="14">
        <f t="shared" si="121"/>
        <v>75.8125</v>
      </c>
    </row>
    <row r="1290" spans="1:6" ht="15" customHeight="1">
      <c r="A1290" s="41" t="s">
        <v>568</v>
      </c>
      <c r="B1290" s="76" t="s">
        <v>751</v>
      </c>
      <c r="C1290" s="4">
        <v>0</v>
      </c>
      <c r="D1290" s="4">
        <v>0</v>
      </c>
      <c r="E1290" s="14">
        <v>606500</v>
      </c>
      <c r="F1290" s="14" t="e">
        <f t="shared" si="121"/>
        <v>#DIV/0!</v>
      </c>
    </row>
    <row r="1291" spans="1:6" ht="25.5" customHeight="1">
      <c r="A1291" s="236" t="s">
        <v>998</v>
      </c>
      <c r="B1291" s="237"/>
      <c r="C1291" s="5">
        <f>C1292</f>
        <v>0</v>
      </c>
      <c r="D1291" s="5">
        <f>D1292</f>
        <v>0</v>
      </c>
      <c r="E1291" s="136">
        <f>E1292</f>
        <v>0</v>
      </c>
      <c r="F1291" s="14" t="e">
        <f t="shared" si="121"/>
        <v>#DIV/0!</v>
      </c>
    </row>
    <row r="1292" spans="1:6" ht="18" customHeight="1">
      <c r="A1292" s="41" t="s">
        <v>134</v>
      </c>
      <c r="B1292" s="76" t="s">
        <v>0</v>
      </c>
      <c r="C1292" s="4">
        <f>SUM(C1293:C1294)</f>
        <v>0</v>
      </c>
      <c r="D1292" s="4">
        <f>SUM(D1293:D1294)</f>
        <v>0</v>
      </c>
      <c r="E1292" s="14">
        <f>SUM(E1293:E1294)</f>
        <v>0</v>
      </c>
      <c r="F1292" s="14" t="e">
        <f t="shared" si="121"/>
        <v>#DIV/0!</v>
      </c>
    </row>
    <row r="1293" spans="1:6" ht="15" customHeight="1">
      <c r="A1293" s="41" t="s">
        <v>35</v>
      </c>
      <c r="B1293" s="76" t="s">
        <v>996</v>
      </c>
      <c r="C1293" s="4">
        <v>0</v>
      </c>
      <c r="D1293" s="4">
        <v>0</v>
      </c>
      <c r="E1293" s="14">
        <v>0</v>
      </c>
      <c r="F1293" s="14" t="e">
        <f t="shared" si="121"/>
        <v>#DIV/0!</v>
      </c>
    </row>
    <row r="1294" spans="1:6" ht="15" customHeight="1">
      <c r="A1294" s="41" t="s">
        <v>339</v>
      </c>
      <c r="B1294" s="76" t="s">
        <v>997</v>
      </c>
      <c r="C1294" s="4">
        <v>0</v>
      </c>
      <c r="D1294" s="4">
        <v>0</v>
      </c>
      <c r="E1294" s="14">
        <v>0</v>
      </c>
      <c r="F1294" s="14" t="e">
        <f t="shared" si="121"/>
        <v>#DIV/0!</v>
      </c>
    </row>
    <row r="1295" spans="1:6" ht="38.25" customHeight="1">
      <c r="A1295" s="227" t="s">
        <v>1411</v>
      </c>
      <c r="B1295" s="228"/>
      <c r="C1295" s="5">
        <f>C1304+C1322</f>
        <v>882000</v>
      </c>
      <c r="D1295" s="5">
        <f>D1304+D1322</f>
        <v>882000</v>
      </c>
      <c r="E1295" s="136">
        <f>E1304+E1322</f>
        <v>0</v>
      </c>
      <c r="F1295" s="14">
        <f aca="true" t="shared" si="130" ref="F1295:F1300">E1295/D1295*100</f>
        <v>0</v>
      </c>
    </row>
    <row r="1296" spans="1:6" ht="25.5" customHeight="1">
      <c r="A1296" s="229" t="s">
        <v>1410</v>
      </c>
      <c r="B1296" s="230"/>
      <c r="C1296" s="64">
        <f>SUM(C1297:C1303)</f>
        <v>882000</v>
      </c>
      <c r="D1296" s="64">
        <f>SUM(D1297:D1303)</f>
        <v>882000</v>
      </c>
      <c r="E1296" s="134">
        <f>SUM(E1297:E1303)</f>
        <v>0</v>
      </c>
      <c r="F1296" s="14">
        <f t="shared" si="130"/>
        <v>0</v>
      </c>
    </row>
    <row r="1297" spans="1:6" ht="18" customHeight="1">
      <c r="A1297" s="225" t="s">
        <v>1036</v>
      </c>
      <c r="B1297" s="226"/>
      <c r="C1297" s="4">
        <v>0</v>
      </c>
      <c r="D1297" s="4">
        <v>0</v>
      </c>
      <c r="E1297" s="14">
        <v>0</v>
      </c>
      <c r="F1297" s="14" t="e">
        <f t="shared" si="130"/>
        <v>#DIV/0!</v>
      </c>
    </row>
    <row r="1298" spans="1:6" ht="18" customHeight="1">
      <c r="A1298" s="225" t="s">
        <v>1290</v>
      </c>
      <c r="B1298" s="226"/>
      <c r="C1298" s="4">
        <v>0</v>
      </c>
      <c r="D1298" s="4">
        <v>0</v>
      </c>
      <c r="E1298" s="14">
        <v>0</v>
      </c>
      <c r="F1298" s="14" t="e">
        <f t="shared" si="130"/>
        <v>#DIV/0!</v>
      </c>
    </row>
    <row r="1299" spans="1:6" ht="18" customHeight="1">
      <c r="A1299" s="225" t="s">
        <v>1288</v>
      </c>
      <c r="B1299" s="226"/>
      <c r="C1299" s="4">
        <v>0</v>
      </c>
      <c r="D1299" s="4">
        <v>0</v>
      </c>
      <c r="E1299" s="14">
        <v>0</v>
      </c>
      <c r="F1299" s="14" t="e">
        <f t="shared" si="130"/>
        <v>#DIV/0!</v>
      </c>
    </row>
    <row r="1300" spans="1:6" ht="18" customHeight="1">
      <c r="A1300" s="225" t="s">
        <v>1289</v>
      </c>
      <c r="B1300" s="226"/>
      <c r="C1300" s="4">
        <v>0</v>
      </c>
      <c r="D1300" s="4">
        <v>0</v>
      </c>
      <c r="E1300" s="14">
        <v>0</v>
      </c>
      <c r="F1300" s="14" t="e">
        <f t="shared" si="130"/>
        <v>#DIV/0!</v>
      </c>
    </row>
    <row r="1301" spans="1:6" ht="18" customHeight="1">
      <c r="A1301" s="225" t="s">
        <v>1291</v>
      </c>
      <c r="B1301" s="226"/>
      <c r="C1301" s="4">
        <v>882000</v>
      </c>
      <c r="D1301" s="4">
        <v>882000</v>
      </c>
      <c r="E1301" s="14">
        <v>0</v>
      </c>
      <c r="F1301" s="14">
        <f aca="true" t="shared" si="131" ref="F1301:F1313">E1301/D1301*100</f>
        <v>0</v>
      </c>
    </row>
    <row r="1302" spans="1:6" ht="18" customHeight="1">
      <c r="A1302" s="225" t="s">
        <v>1292</v>
      </c>
      <c r="B1302" s="226"/>
      <c r="C1302" s="4">
        <v>0</v>
      </c>
      <c r="D1302" s="4">
        <v>0</v>
      </c>
      <c r="E1302" s="14">
        <v>0</v>
      </c>
      <c r="F1302" s="14" t="e">
        <f t="shared" si="131"/>
        <v>#DIV/0!</v>
      </c>
    </row>
    <row r="1303" spans="1:6" ht="18" customHeight="1">
      <c r="A1303" s="225" t="s">
        <v>1246</v>
      </c>
      <c r="B1303" s="226"/>
      <c r="C1303" s="4">
        <v>0</v>
      </c>
      <c r="D1303" s="4">
        <v>0</v>
      </c>
      <c r="E1303" s="14">
        <v>0</v>
      </c>
      <c r="F1303" s="14" t="e">
        <f t="shared" si="131"/>
        <v>#DIV/0!</v>
      </c>
    </row>
    <row r="1304" spans="1:6" ht="22.5" customHeight="1">
      <c r="A1304" s="41">
        <v>3</v>
      </c>
      <c r="B1304" s="76" t="s">
        <v>58</v>
      </c>
      <c r="C1304" s="4">
        <f>C1305+C1311</f>
        <v>832000</v>
      </c>
      <c r="D1304" s="4">
        <f>D1305+D1311</f>
        <v>832000</v>
      </c>
      <c r="E1304" s="14">
        <f>E1305+E1311</f>
        <v>0</v>
      </c>
      <c r="F1304" s="14">
        <f t="shared" si="131"/>
        <v>0</v>
      </c>
    </row>
    <row r="1305" spans="1:6" ht="21" customHeight="1">
      <c r="A1305" s="41">
        <v>31</v>
      </c>
      <c r="B1305" s="76" t="s">
        <v>123</v>
      </c>
      <c r="C1305" s="4">
        <f>C1306+C1308</f>
        <v>630000</v>
      </c>
      <c r="D1305" s="4">
        <f>D1306+D1308</f>
        <v>630000</v>
      </c>
      <c r="E1305" s="14">
        <f>E1306+E1308</f>
        <v>0</v>
      </c>
      <c r="F1305" s="14">
        <f t="shared" si="131"/>
        <v>0</v>
      </c>
    </row>
    <row r="1306" spans="1:6" ht="18" customHeight="1">
      <c r="A1306" s="41">
        <v>311</v>
      </c>
      <c r="B1306" s="76" t="s">
        <v>325</v>
      </c>
      <c r="C1306" s="4">
        <v>526050</v>
      </c>
      <c r="D1306" s="4">
        <v>526050</v>
      </c>
      <c r="E1306" s="14">
        <f>E1307</f>
        <v>0</v>
      </c>
      <c r="F1306" s="14">
        <f t="shared" si="131"/>
        <v>0</v>
      </c>
    </row>
    <row r="1307" spans="1:6" ht="15" customHeight="1">
      <c r="A1307" s="41">
        <v>3111</v>
      </c>
      <c r="B1307" s="76" t="s">
        <v>124</v>
      </c>
      <c r="C1307" s="4">
        <v>0</v>
      </c>
      <c r="D1307" s="4">
        <v>0</v>
      </c>
      <c r="E1307" s="14">
        <v>0</v>
      </c>
      <c r="F1307" s="14" t="e">
        <f t="shared" si="131"/>
        <v>#DIV/0!</v>
      </c>
    </row>
    <row r="1308" spans="1:6" ht="18" customHeight="1">
      <c r="A1308" s="41">
        <v>313</v>
      </c>
      <c r="B1308" s="76" t="s">
        <v>127</v>
      </c>
      <c r="C1308" s="4">
        <v>103950</v>
      </c>
      <c r="D1308" s="4">
        <v>103950</v>
      </c>
      <c r="E1308" s="14">
        <f>SUM(E1309:E1310)</f>
        <v>0</v>
      </c>
      <c r="F1308" s="14">
        <f t="shared" si="131"/>
        <v>0</v>
      </c>
    </row>
    <row r="1309" spans="1:6" ht="15" customHeight="1">
      <c r="A1309" s="41">
        <v>3132</v>
      </c>
      <c r="B1309" s="72" t="s">
        <v>342</v>
      </c>
      <c r="C1309" s="4">
        <v>0</v>
      </c>
      <c r="D1309" s="4">
        <v>0</v>
      </c>
      <c r="E1309" s="14">
        <v>0</v>
      </c>
      <c r="F1309" s="14" t="e">
        <f t="shared" si="131"/>
        <v>#DIV/0!</v>
      </c>
    </row>
    <row r="1310" spans="1:6" ht="15" customHeight="1">
      <c r="A1310" s="41">
        <v>3133</v>
      </c>
      <c r="B1310" s="72" t="s">
        <v>343</v>
      </c>
      <c r="C1310" s="4">
        <v>0</v>
      </c>
      <c r="D1310" s="4">
        <v>0</v>
      </c>
      <c r="E1310" s="14">
        <v>0</v>
      </c>
      <c r="F1310" s="14" t="e">
        <f t="shared" si="131"/>
        <v>#DIV/0!</v>
      </c>
    </row>
    <row r="1311" spans="1:6" ht="21" customHeight="1">
      <c r="A1311" s="41">
        <v>32</v>
      </c>
      <c r="B1311" s="76" t="s">
        <v>272</v>
      </c>
      <c r="C1311" s="4">
        <f>C1312+C1315+C1317+C1320</f>
        <v>202000</v>
      </c>
      <c r="D1311" s="4">
        <f>D1312+D1315+D1317+D1320</f>
        <v>202000</v>
      </c>
      <c r="E1311" s="14">
        <f>E1312+E1315+E1317+E1320</f>
        <v>0</v>
      </c>
      <c r="F1311" s="14">
        <f t="shared" si="131"/>
        <v>0</v>
      </c>
    </row>
    <row r="1312" spans="1:6" ht="18" customHeight="1">
      <c r="A1312" s="83">
        <v>321</v>
      </c>
      <c r="B1312" s="76" t="s">
        <v>143</v>
      </c>
      <c r="C1312" s="4">
        <v>50000</v>
      </c>
      <c r="D1312" s="4">
        <v>50000</v>
      </c>
      <c r="E1312" s="14">
        <f>SUM(E1313:E1314)</f>
        <v>0</v>
      </c>
      <c r="F1312" s="14">
        <f t="shared" si="131"/>
        <v>0</v>
      </c>
    </row>
    <row r="1313" spans="1:6" ht="15" customHeight="1">
      <c r="A1313" s="83">
        <v>3211</v>
      </c>
      <c r="B1313" s="76" t="s">
        <v>710</v>
      </c>
      <c r="C1313" s="4">
        <v>0</v>
      </c>
      <c r="D1313" s="4">
        <v>0</v>
      </c>
      <c r="E1313" s="14">
        <v>0</v>
      </c>
      <c r="F1313" s="14" t="e">
        <f t="shared" si="131"/>
        <v>#DIV/0!</v>
      </c>
    </row>
    <row r="1314" spans="1:6" ht="15" customHeight="1">
      <c r="A1314" s="83">
        <v>3213</v>
      </c>
      <c r="B1314" s="76" t="s">
        <v>711</v>
      </c>
      <c r="C1314" s="4">
        <v>0</v>
      </c>
      <c r="D1314" s="4">
        <v>0</v>
      </c>
      <c r="E1314" s="14">
        <v>0</v>
      </c>
      <c r="F1314" s="14" t="e">
        <f aca="true" t="shared" si="132" ref="F1314:F1325">E1314/D1314*100</f>
        <v>#DIV/0!</v>
      </c>
    </row>
    <row r="1315" spans="1:6" ht="18" customHeight="1">
      <c r="A1315" s="68">
        <v>322</v>
      </c>
      <c r="B1315" s="3" t="s">
        <v>19</v>
      </c>
      <c r="C1315" s="4">
        <v>100000</v>
      </c>
      <c r="D1315" s="4">
        <v>100000</v>
      </c>
      <c r="E1315" s="14">
        <f>SUM(E1316:E1316)</f>
        <v>0</v>
      </c>
      <c r="F1315" s="14">
        <f t="shared" si="132"/>
        <v>0</v>
      </c>
    </row>
    <row r="1316" spans="1:6" ht="15" customHeight="1">
      <c r="A1316" s="68">
        <v>3221</v>
      </c>
      <c r="B1316" s="3" t="s">
        <v>276</v>
      </c>
      <c r="C1316" s="4">
        <v>0</v>
      </c>
      <c r="D1316" s="4">
        <v>0</v>
      </c>
      <c r="E1316" s="14">
        <v>0</v>
      </c>
      <c r="F1316" s="14" t="e">
        <f t="shared" si="132"/>
        <v>#DIV/0!</v>
      </c>
    </row>
    <row r="1317" spans="1:6" ht="18" customHeight="1">
      <c r="A1317" s="41" t="s">
        <v>134</v>
      </c>
      <c r="B1317" s="76" t="s">
        <v>0</v>
      </c>
      <c r="C1317" s="4">
        <v>52000</v>
      </c>
      <c r="D1317" s="4">
        <v>52000</v>
      </c>
      <c r="E1317" s="14">
        <f>SUM(E1318:E1319)</f>
        <v>0</v>
      </c>
      <c r="F1317" s="14">
        <f t="shared" si="132"/>
        <v>0</v>
      </c>
    </row>
    <row r="1318" spans="1:6" ht="15" customHeight="1">
      <c r="A1318" s="41" t="s">
        <v>697</v>
      </c>
      <c r="B1318" s="76" t="s">
        <v>1</v>
      </c>
      <c r="C1318" s="4">
        <v>0</v>
      </c>
      <c r="D1318" s="4">
        <v>0</v>
      </c>
      <c r="E1318" s="14">
        <v>0</v>
      </c>
      <c r="F1318" s="14" t="e">
        <f t="shared" si="132"/>
        <v>#DIV/0!</v>
      </c>
    </row>
    <row r="1319" spans="1:6" ht="15" customHeight="1">
      <c r="A1319" s="41" t="s">
        <v>35</v>
      </c>
      <c r="B1319" s="76" t="s">
        <v>36</v>
      </c>
      <c r="C1319" s="4">
        <v>0</v>
      </c>
      <c r="D1319" s="4">
        <v>0</v>
      </c>
      <c r="E1319" s="14">
        <v>0</v>
      </c>
      <c r="F1319" s="14" t="e">
        <f t="shared" si="132"/>
        <v>#DIV/0!</v>
      </c>
    </row>
    <row r="1320" spans="1:6" ht="18" customHeight="1">
      <c r="A1320" s="41" t="s">
        <v>301</v>
      </c>
      <c r="B1320" s="76" t="s">
        <v>719</v>
      </c>
      <c r="C1320" s="4">
        <f>C1321</f>
        <v>0</v>
      </c>
      <c r="D1320" s="4">
        <f>D1321</f>
        <v>0</v>
      </c>
      <c r="E1320" s="14">
        <f>E1321</f>
        <v>0</v>
      </c>
      <c r="F1320" s="14" t="e">
        <f t="shared" si="132"/>
        <v>#DIV/0!</v>
      </c>
    </row>
    <row r="1321" spans="1:6" ht="15" customHeight="1">
      <c r="A1321" s="41" t="s">
        <v>303</v>
      </c>
      <c r="B1321" s="76" t="s">
        <v>720</v>
      </c>
      <c r="C1321" s="4">
        <v>0</v>
      </c>
      <c r="D1321" s="4">
        <v>0</v>
      </c>
      <c r="E1321" s="14">
        <v>0</v>
      </c>
      <c r="F1321" s="14" t="e">
        <f t="shared" si="132"/>
        <v>#DIV/0!</v>
      </c>
    </row>
    <row r="1322" spans="1:6" ht="22.5" customHeight="1">
      <c r="A1322" s="68">
        <v>4</v>
      </c>
      <c r="B1322" s="3" t="s">
        <v>26</v>
      </c>
      <c r="C1322" s="4">
        <f>SUM(C1323)</f>
        <v>50000</v>
      </c>
      <c r="D1322" s="4">
        <f>SUM(D1323)</f>
        <v>50000</v>
      </c>
      <c r="E1322" s="14">
        <f>SUM(E1323)</f>
        <v>0</v>
      </c>
      <c r="F1322" s="14">
        <f t="shared" si="132"/>
        <v>0</v>
      </c>
    </row>
    <row r="1323" spans="1:6" ht="21" customHeight="1">
      <c r="A1323" s="68">
        <v>42</v>
      </c>
      <c r="B1323" s="3" t="s">
        <v>9</v>
      </c>
      <c r="C1323" s="4">
        <f>C1324</f>
        <v>50000</v>
      </c>
      <c r="D1323" s="4">
        <f>D1324</f>
        <v>50000</v>
      </c>
      <c r="E1323" s="14">
        <f>E1324</f>
        <v>0</v>
      </c>
      <c r="F1323" s="14">
        <f t="shared" si="132"/>
        <v>0</v>
      </c>
    </row>
    <row r="1324" spans="1:6" ht="18" customHeight="1">
      <c r="A1324" s="68">
        <v>422</v>
      </c>
      <c r="B1324" s="3" t="s">
        <v>10</v>
      </c>
      <c r="C1324" s="4">
        <v>50000</v>
      </c>
      <c r="D1324" s="4">
        <v>50000</v>
      </c>
      <c r="E1324" s="14">
        <f>SUM(E1325:E1325)</f>
        <v>0</v>
      </c>
      <c r="F1324" s="14">
        <f t="shared" si="132"/>
        <v>0</v>
      </c>
    </row>
    <row r="1325" spans="1:6" ht="15" customHeight="1">
      <c r="A1325" s="68">
        <v>4227</v>
      </c>
      <c r="B1325" s="3" t="s">
        <v>748</v>
      </c>
      <c r="C1325" s="4">
        <v>0</v>
      </c>
      <c r="D1325" s="4">
        <v>0</v>
      </c>
      <c r="E1325" s="14">
        <v>0</v>
      </c>
      <c r="F1325" s="14" t="e">
        <f t="shared" si="132"/>
        <v>#DIV/0!</v>
      </c>
    </row>
    <row r="1326" spans="1:6" ht="36" customHeight="1">
      <c r="A1326" s="261" t="s">
        <v>604</v>
      </c>
      <c r="B1326" s="262"/>
      <c r="C1326" s="104">
        <f>C1331</f>
        <v>1194770</v>
      </c>
      <c r="D1326" s="104">
        <f>D1331</f>
        <v>1194770</v>
      </c>
      <c r="E1326" s="138">
        <f>E1331</f>
        <v>350229.28</v>
      </c>
      <c r="F1326" s="61">
        <f t="shared" si="121"/>
        <v>29.313531474677134</v>
      </c>
    </row>
    <row r="1327" spans="1:6" ht="18" customHeight="1">
      <c r="A1327" s="225" t="s">
        <v>893</v>
      </c>
      <c r="B1327" s="226"/>
      <c r="C1327" s="4">
        <v>650170</v>
      </c>
      <c r="D1327" s="4">
        <v>650170</v>
      </c>
      <c r="E1327" s="14">
        <f>E1334+E1399+E1379</f>
        <v>297231.17000000004</v>
      </c>
      <c r="F1327" s="14">
        <f t="shared" si="121"/>
        <v>45.71591583739638</v>
      </c>
    </row>
    <row r="1328" spans="1:6" ht="18" customHeight="1">
      <c r="A1328" s="225" t="s">
        <v>1299</v>
      </c>
      <c r="B1328" s="226"/>
      <c r="C1328" s="4">
        <v>26250</v>
      </c>
      <c r="D1328" s="4">
        <v>26250</v>
      </c>
      <c r="E1328" s="14">
        <f>E1335+E1380+E1400</f>
        <v>7588.18</v>
      </c>
      <c r="F1328" s="14">
        <f t="shared" si="121"/>
        <v>28.907352380952382</v>
      </c>
    </row>
    <row r="1329" spans="1:6" ht="18" customHeight="1">
      <c r="A1329" s="225" t="s">
        <v>1300</v>
      </c>
      <c r="B1329" s="226"/>
      <c r="C1329" s="4">
        <v>60000</v>
      </c>
      <c r="D1329" s="4">
        <v>60000</v>
      </c>
      <c r="E1329" s="14">
        <f>E1336+E1381+E1401</f>
        <v>28180.04</v>
      </c>
      <c r="F1329" s="14">
        <f t="shared" si="121"/>
        <v>46.96673333333333</v>
      </c>
    </row>
    <row r="1330" spans="1:10" ht="18" customHeight="1">
      <c r="A1330" s="225" t="s">
        <v>1301</v>
      </c>
      <c r="B1330" s="226"/>
      <c r="C1330" s="4">
        <v>458350</v>
      </c>
      <c r="D1330" s="4">
        <v>458350</v>
      </c>
      <c r="E1330" s="14">
        <f>E1337+E1382+E1402</f>
        <v>17229.89</v>
      </c>
      <c r="F1330" s="14">
        <f t="shared" si="121"/>
        <v>3.7591120322897345</v>
      </c>
      <c r="H1330" s="141"/>
      <c r="I1330" s="141"/>
      <c r="J1330" s="149"/>
    </row>
    <row r="1331" spans="1:6" ht="30" customHeight="1">
      <c r="A1331" s="238" t="s">
        <v>570</v>
      </c>
      <c r="B1331" s="239"/>
      <c r="C1331" s="63">
        <f>C1332+C1377+C1397</f>
        <v>1194770</v>
      </c>
      <c r="D1331" s="63">
        <f>D1332+D1377+D1397</f>
        <v>1194770</v>
      </c>
      <c r="E1331" s="133">
        <f>E1332+E1377+E1397</f>
        <v>350229.28</v>
      </c>
      <c r="F1331" s="14">
        <f t="shared" si="121"/>
        <v>29.313531474677134</v>
      </c>
    </row>
    <row r="1332" spans="1:6" ht="25.5" customHeight="1">
      <c r="A1332" s="233" t="s">
        <v>644</v>
      </c>
      <c r="B1332" s="228"/>
      <c r="C1332" s="5">
        <f>C1338+C1346+C1370+C1374</f>
        <v>630770</v>
      </c>
      <c r="D1332" s="5">
        <f>D1338+D1346+D1370+D1374</f>
        <v>630770</v>
      </c>
      <c r="E1332" s="136">
        <f>E1338+E1346+E1370+E1374</f>
        <v>291269.97000000003</v>
      </c>
      <c r="F1332" s="14">
        <f t="shared" si="121"/>
        <v>46.17689015013397</v>
      </c>
    </row>
    <row r="1333" spans="1:6" ht="25.5" customHeight="1">
      <c r="A1333" s="229" t="s">
        <v>1133</v>
      </c>
      <c r="B1333" s="230"/>
      <c r="C1333" s="64">
        <f>SUM(C1334:C1337)</f>
        <v>630770</v>
      </c>
      <c r="D1333" s="64">
        <f>SUM(D1334:D1337)</f>
        <v>630770</v>
      </c>
      <c r="E1333" s="134">
        <f>SUM(E1334:E1337)</f>
        <v>291269.97000000003</v>
      </c>
      <c r="F1333" s="14">
        <f>E1333/D1333*100</f>
        <v>46.17689015013397</v>
      </c>
    </row>
    <row r="1334" spans="1:6" ht="18" customHeight="1">
      <c r="A1334" s="225" t="s">
        <v>1036</v>
      </c>
      <c r="B1334" s="226"/>
      <c r="C1334" s="4">
        <v>573170</v>
      </c>
      <c r="D1334" s="4">
        <v>573170</v>
      </c>
      <c r="E1334" s="14">
        <v>266451.9</v>
      </c>
      <c r="F1334" s="14">
        <f>E1334/D1334*100</f>
        <v>46.48741211158993</v>
      </c>
    </row>
    <row r="1335" spans="1:6" ht="18" customHeight="1">
      <c r="A1335" s="225" t="s">
        <v>1302</v>
      </c>
      <c r="B1335" s="226"/>
      <c r="C1335" s="4">
        <v>26250</v>
      </c>
      <c r="D1335" s="4">
        <v>26250</v>
      </c>
      <c r="E1335" s="14">
        <v>7588.18</v>
      </c>
      <c r="F1335" s="14">
        <f>E1335/D1335*100</f>
        <v>28.907352380952382</v>
      </c>
    </row>
    <row r="1336" spans="1:6" ht="18" customHeight="1">
      <c r="A1336" s="225" t="s">
        <v>1303</v>
      </c>
      <c r="B1336" s="226"/>
      <c r="C1336" s="4">
        <v>0</v>
      </c>
      <c r="D1336" s="4">
        <v>0</v>
      </c>
      <c r="E1336" s="14">
        <v>0</v>
      </c>
      <c r="F1336" s="14" t="e">
        <f>E1336/D1336*100</f>
        <v>#DIV/0!</v>
      </c>
    </row>
    <row r="1337" spans="1:10" ht="18" customHeight="1">
      <c r="A1337" s="225" t="s">
        <v>1304</v>
      </c>
      <c r="B1337" s="226"/>
      <c r="C1337" s="4">
        <v>31350</v>
      </c>
      <c r="D1337" s="4">
        <v>31350</v>
      </c>
      <c r="E1337" s="14">
        <v>17229.89</v>
      </c>
      <c r="F1337" s="14">
        <f>E1337/D1337*100</f>
        <v>54.95977671451355</v>
      </c>
      <c r="H1337" s="141"/>
      <c r="I1337" s="141"/>
      <c r="J1337" s="149"/>
    </row>
    <row r="1338" spans="1:6" ht="21" customHeight="1">
      <c r="A1338" s="68">
        <v>31</v>
      </c>
      <c r="B1338" s="3" t="s">
        <v>123</v>
      </c>
      <c r="C1338" s="4">
        <f>C1339+C1341+C1343</f>
        <v>442970</v>
      </c>
      <c r="D1338" s="4">
        <f>D1339+D1341+D1343</f>
        <v>442970</v>
      </c>
      <c r="E1338" s="14">
        <f>E1339+E1341+E1343</f>
        <v>215036.37</v>
      </c>
      <c r="F1338" s="14">
        <f t="shared" si="121"/>
        <v>48.54422872880782</v>
      </c>
    </row>
    <row r="1339" spans="1:6" ht="18" customHeight="1">
      <c r="A1339" s="68">
        <v>311</v>
      </c>
      <c r="B1339" s="3" t="s">
        <v>325</v>
      </c>
      <c r="C1339" s="4">
        <v>370620</v>
      </c>
      <c r="D1339" s="4">
        <v>370620</v>
      </c>
      <c r="E1339" s="14">
        <f>SUM(E1340)</f>
        <v>175579.01</v>
      </c>
      <c r="F1339" s="14">
        <f t="shared" si="121"/>
        <v>47.3744023528142</v>
      </c>
    </row>
    <row r="1340" spans="1:6" ht="15" customHeight="1">
      <c r="A1340" s="68">
        <v>3111</v>
      </c>
      <c r="B1340" s="3" t="s">
        <v>124</v>
      </c>
      <c r="C1340" s="4">
        <v>0</v>
      </c>
      <c r="D1340" s="4">
        <v>0</v>
      </c>
      <c r="E1340" s="14">
        <v>175579.01</v>
      </c>
      <c r="F1340" s="14" t="e">
        <f t="shared" si="121"/>
        <v>#DIV/0!</v>
      </c>
    </row>
    <row r="1341" spans="1:6" ht="18" customHeight="1">
      <c r="A1341" s="68">
        <v>312</v>
      </c>
      <c r="B1341" s="3" t="s">
        <v>125</v>
      </c>
      <c r="C1341" s="4">
        <v>10500</v>
      </c>
      <c r="D1341" s="4">
        <v>10500</v>
      </c>
      <c r="E1341" s="14">
        <f>SUM(E1342)</f>
        <v>10488</v>
      </c>
      <c r="F1341" s="14">
        <f t="shared" si="121"/>
        <v>99.88571428571429</v>
      </c>
    </row>
    <row r="1342" spans="1:6" ht="15" customHeight="1">
      <c r="A1342" s="68">
        <v>3121</v>
      </c>
      <c r="B1342" s="3" t="s">
        <v>126</v>
      </c>
      <c r="C1342" s="4">
        <v>0</v>
      </c>
      <c r="D1342" s="4">
        <v>0</v>
      </c>
      <c r="E1342" s="14">
        <v>10488</v>
      </c>
      <c r="F1342" s="14" t="e">
        <f t="shared" si="121"/>
        <v>#DIV/0!</v>
      </c>
    </row>
    <row r="1343" spans="1:6" ht="18" customHeight="1">
      <c r="A1343" s="68">
        <v>313</v>
      </c>
      <c r="B1343" s="3" t="s">
        <v>127</v>
      </c>
      <c r="C1343" s="4">
        <v>61850</v>
      </c>
      <c r="D1343" s="4">
        <v>61850</v>
      </c>
      <c r="E1343" s="14">
        <f>SUM(E1344:E1345)</f>
        <v>28969.36</v>
      </c>
      <c r="F1343" s="14">
        <f>E1343/D1343*100</f>
        <v>46.83809215844786</v>
      </c>
    </row>
    <row r="1344" spans="1:6" ht="15" customHeight="1">
      <c r="A1344" s="68">
        <v>3132</v>
      </c>
      <c r="B1344" s="72" t="s">
        <v>342</v>
      </c>
      <c r="C1344" s="4">
        <v>0</v>
      </c>
      <c r="D1344" s="4">
        <v>0</v>
      </c>
      <c r="E1344" s="14">
        <v>28969.36</v>
      </c>
      <c r="F1344" s="14" t="e">
        <f t="shared" si="121"/>
        <v>#DIV/0!</v>
      </c>
    </row>
    <row r="1345" spans="1:6" ht="15" customHeight="1">
      <c r="A1345" s="68">
        <v>3133</v>
      </c>
      <c r="B1345" s="72" t="s">
        <v>343</v>
      </c>
      <c r="C1345" s="4">
        <v>0</v>
      </c>
      <c r="D1345" s="4">
        <v>0</v>
      </c>
      <c r="E1345" s="14">
        <v>0</v>
      </c>
      <c r="F1345" s="14" t="e">
        <f t="shared" si="121"/>
        <v>#DIV/0!</v>
      </c>
    </row>
    <row r="1346" spans="1:6" ht="21" customHeight="1">
      <c r="A1346" s="68">
        <v>32</v>
      </c>
      <c r="B1346" s="3" t="s">
        <v>272</v>
      </c>
      <c r="C1346" s="4">
        <f>C1347+C1351+C1355+C1364</f>
        <v>183500</v>
      </c>
      <c r="D1346" s="4">
        <f>D1347+D1351+D1355+D1364</f>
        <v>183500</v>
      </c>
      <c r="E1346" s="14">
        <f>E1347+E1351+E1355+E1364</f>
        <v>75070.45000000001</v>
      </c>
      <c r="F1346" s="14">
        <f>E1346/D1346*100</f>
        <v>40.91032697547685</v>
      </c>
    </row>
    <row r="1347" spans="1:6" ht="18" customHeight="1">
      <c r="A1347" s="83">
        <v>321</v>
      </c>
      <c r="B1347" s="76" t="s">
        <v>143</v>
      </c>
      <c r="C1347" s="4">
        <v>29500</v>
      </c>
      <c r="D1347" s="4">
        <v>29500</v>
      </c>
      <c r="E1347" s="14">
        <f>SUM(E1348:E1350)</f>
        <v>5220</v>
      </c>
      <c r="F1347" s="14">
        <f t="shared" si="121"/>
        <v>17.69491525423729</v>
      </c>
    </row>
    <row r="1348" spans="1:6" ht="15" customHeight="1">
      <c r="A1348" s="83">
        <v>3211</v>
      </c>
      <c r="B1348" s="76" t="s">
        <v>710</v>
      </c>
      <c r="C1348" s="4">
        <v>0</v>
      </c>
      <c r="D1348" s="4">
        <v>0</v>
      </c>
      <c r="E1348" s="14">
        <v>0</v>
      </c>
      <c r="F1348" s="14" t="e">
        <f>E1348/D1348*100</f>
        <v>#DIV/0!</v>
      </c>
    </row>
    <row r="1349" spans="1:6" ht="15" customHeight="1">
      <c r="A1349" s="83">
        <v>3212</v>
      </c>
      <c r="B1349" s="76" t="s">
        <v>145</v>
      </c>
      <c r="C1349" s="4">
        <v>0</v>
      </c>
      <c r="D1349" s="4">
        <v>0</v>
      </c>
      <c r="E1349" s="14">
        <v>5220</v>
      </c>
      <c r="F1349" s="14" t="e">
        <f t="shared" si="121"/>
        <v>#DIV/0!</v>
      </c>
    </row>
    <row r="1350" spans="1:6" ht="15" customHeight="1">
      <c r="A1350" s="83">
        <v>3213</v>
      </c>
      <c r="B1350" s="76" t="s">
        <v>711</v>
      </c>
      <c r="C1350" s="4">
        <v>0</v>
      </c>
      <c r="D1350" s="4">
        <v>0</v>
      </c>
      <c r="E1350" s="14">
        <v>0</v>
      </c>
      <c r="F1350" s="14" t="e">
        <f>E1350/D1350*100</f>
        <v>#DIV/0!</v>
      </c>
    </row>
    <row r="1351" spans="1:6" ht="17.25" customHeight="1">
      <c r="A1351" s="68">
        <v>322</v>
      </c>
      <c r="B1351" s="3" t="s">
        <v>19</v>
      </c>
      <c r="C1351" s="4">
        <v>17000</v>
      </c>
      <c r="D1351" s="4">
        <v>17000</v>
      </c>
      <c r="E1351" s="14">
        <f>SUM(E1352:E1354)</f>
        <v>6683.89</v>
      </c>
      <c r="F1351" s="14">
        <f t="shared" si="121"/>
        <v>39.317</v>
      </c>
    </row>
    <row r="1352" spans="1:6" ht="15" customHeight="1">
      <c r="A1352" s="68">
        <v>3221</v>
      </c>
      <c r="B1352" s="3" t="s">
        <v>20</v>
      </c>
      <c r="C1352" s="4">
        <v>0</v>
      </c>
      <c r="D1352" s="4">
        <v>0</v>
      </c>
      <c r="E1352" s="14">
        <v>4676.6</v>
      </c>
      <c r="F1352" s="14" t="e">
        <f t="shared" si="121"/>
        <v>#DIV/0!</v>
      </c>
    </row>
    <row r="1353" spans="1:6" ht="15" customHeight="1">
      <c r="A1353" s="68">
        <v>3224</v>
      </c>
      <c r="B1353" s="3" t="s">
        <v>21</v>
      </c>
      <c r="C1353" s="4">
        <v>0</v>
      </c>
      <c r="D1353" s="4">
        <v>0</v>
      </c>
      <c r="E1353" s="14">
        <v>1273.55</v>
      </c>
      <c r="F1353" s="14" t="e">
        <f t="shared" si="121"/>
        <v>#DIV/0!</v>
      </c>
    </row>
    <row r="1354" spans="1:6" ht="15" customHeight="1">
      <c r="A1354" s="68">
        <v>3225</v>
      </c>
      <c r="B1354" s="3" t="s">
        <v>22</v>
      </c>
      <c r="C1354" s="4">
        <v>0</v>
      </c>
      <c r="D1354" s="4">
        <v>0</v>
      </c>
      <c r="E1354" s="14">
        <v>733.74</v>
      </c>
      <c r="F1354" s="14" t="e">
        <f t="shared" si="121"/>
        <v>#DIV/0!</v>
      </c>
    </row>
    <row r="1355" spans="1:6" ht="18" customHeight="1">
      <c r="A1355" s="68">
        <v>323</v>
      </c>
      <c r="B1355" s="3" t="s">
        <v>0</v>
      </c>
      <c r="C1355" s="4">
        <v>116050</v>
      </c>
      <c r="D1355" s="4">
        <v>116050</v>
      </c>
      <c r="E1355" s="14">
        <f>SUM(E1356:E1363)</f>
        <v>55153.96</v>
      </c>
      <c r="F1355" s="14">
        <f t="shared" si="121"/>
        <v>47.526031882809136</v>
      </c>
    </row>
    <row r="1356" spans="1:6" ht="15" customHeight="1">
      <c r="A1356" s="68">
        <v>3231</v>
      </c>
      <c r="B1356" s="3" t="s">
        <v>23</v>
      </c>
      <c r="C1356" s="4">
        <v>0</v>
      </c>
      <c r="D1356" s="4">
        <v>0</v>
      </c>
      <c r="E1356" s="14">
        <v>4174.95</v>
      </c>
      <c r="F1356" s="14" t="e">
        <f t="shared" si="121"/>
        <v>#DIV/0!</v>
      </c>
    </row>
    <row r="1357" spans="1:6" ht="15" customHeight="1">
      <c r="A1357" s="68">
        <v>3232</v>
      </c>
      <c r="B1357" s="3" t="s">
        <v>73</v>
      </c>
      <c r="C1357" s="4">
        <v>0</v>
      </c>
      <c r="D1357" s="4">
        <v>0</v>
      </c>
      <c r="E1357" s="14">
        <v>4159.66</v>
      </c>
      <c r="F1357" s="14" t="e">
        <f t="shared" si="121"/>
        <v>#DIV/0!</v>
      </c>
    </row>
    <row r="1358" spans="1:6" ht="15" customHeight="1">
      <c r="A1358" s="68">
        <v>3233</v>
      </c>
      <c r="B1358" s="3" t="s">
        <v>100</v>
      </c>
      <c r="C1358" s="4">
        <v>0</v>
      </c>
      <c r="D1358" s="4">
        <v>0</v>
      </c>
      <c r="E1358" s="14">
        <v>0</v>
      </c>
      <c r="F1358" s="14" t="e">
        <f t="shared" si="121"/>
        <v>#DIV/0!</v>
      </c>
    </row>
    <row r="1359" spans="1:6" ht="15" customHeight="1">
      <c r="A1359" s="41" t="s">
        <v>560</v>
      </c>
      <c r="B1359" s="76" t="s">
        <v>92</v>
      </c>
      <c r="C1359" s="4">
        <v>0</v>
      </c>
      <c r="D1359" s="4">
        <v>0</v>
      </c>
      <c r="E1359" s="14">
        <v>438.44</v>
      </c>
      <c r="F1359" s="14" t="e">
        <f t="shared" si="121"/>
        <v>#DIV/0!</v>
      </c>
    </row>
    <row r="1360" spans="1:6" ht="15" customHeight="1">
      <c r="A1360" s="68">
        <v>3235</v>
      </c>
      <c r="B1360" s="3" t="s">
        <v>600</v>
      </c>
      <c r="C1360" s="4">
        <v>0</v>
      </c>
      <c r="D1360" s="4">
        <v>0</v>
      </c>
      <c r="E1360" s="14">
        <v>30</v>
      </c>
      <c r="F1360" s="14" t="e">
        <f>E1360/D1360*100</f>
        <v>#DIV/0!</v>
      </c>
    </row>
    <row r="1361" spans="1:6" ht="15" customHeight="1">
      <c r="A1361" s="68">
        <v>3237</v>
      </c>
      <c r="B1361" s="3" t="s">
        <v>24</v>
      </c>
      <c r="C1361" s="4">
        <v>0</v>
      </c>
      <c r="D1361" s="4">
        <v>0</v>
      </c>
      <c r="E1361" s="14">
        <v>25608.57</v>
      </c>
      <c r="F1361" s="14" t="e">
        <f t="shared" si="121"/>
        <v>#DIV/0!</v>
      </c>
    </row>
    <row r="1362" spans="1:6" ht="15" customHeight="1">
      <c r="A1362" s="68">
        <v>3238</v>
      </c>
      <c r="B1362" s="3" t="s">
        <v>572</v>
      </c>
      <c r="C1362" s="4">
        <v>0</v>
      </c>
      <c r="D1362" s="4">
        <v>0</v>
      </c>
      <c r="E1362" s="14">
        <v>3345.45</v>
      </c>
      <c r="F1362" s="14" t="e">
        <f t="shared" si="121"/>
        <v>#DIV/0!</v>
      </c>
    </row>
    <row r="1363" spans="1:6" ht="15" customHeight="1">
      <c r="A1363" s="68">
        <v>3239</v>
      </c>
      <c r="B1363" s="3" t="s">
        <v>154</v>
      </c>
      <c r="C1363" s="4">
        <v>0</v>
      </c>
      <c r="D1363" s="4">
        <v>0</v>
      </c>
      <c r="E1363" s="14">
        <v>17396.89</v>
      </c>
      <c r="F1363" s="14" t="e">
        <f t="shared" si="121"/>
        <v>#DIV/0!</v>
      </c>
    </row>
    <row r="1364" spans="1:6" ht="18" customHeight="1">
      <c r="A1364" s="68">
        <v>329</v>
      </c>
      <c r="B1364" s="3" t="s">
        <v>25</v>
      </c>
      <c r="C1364" s="4">
        <v>20950</v>
      </c>
      <c r="D1364" s="4">
        <v>20950</v>
      </c>
      <c r="E1364" s="14">
        <f>SUM(E1365:E1369)</f>
        <v>8012.599999999999</v>
      </c>
      <c r="F1364" s="14">
        <f t="shared" si="121"/>
        <v>38.24630071599045</v>
      </c>
    </row>
    <row r="1365" spans="1:6" ht="15" customHeight="1">
      <c r="A1365" s="68">
        <v>3292</v>
      </c>
      <c r="B1365" s="3" t="s">
        <v>4</v>
      </c>
      <c r="C1365" s="4">
        <v>0</v>
      </c>
      <c r="D1365" s="4">
        <v>0</v>
      </c>
      <c r="E1365" s="14">
        <v>6064.44</v>
      </c>
      <c r="F1365" s="14" t="e">
        <f t="shared" si="121"/>
        <v>#DIV/0!</v>
      </c>
    </row>
    <row r="1366" spans="1:6" ht="15" customHeight="1">
      <c r="A1366" s="68">
        <v>3293</v>
      </c>
      <c r="B1366" s="3" t="s">
        <v>723</v>
      </c>
      <c r="C1366" s="4">
        <v>0</v>
      </c>
      <c r="D1366" s="4">
        <v>0</v>
      </c>
      <c r="E1366" s="14">
        <v>1948.16</v>
      </c>
      <c r="F1366" s="14" t="e">
        <f>E1366/D1366*100</f>
        <v>#DIV/0!</v>
      </c>
    </row>
    <row r="1367" spans="1:6" ht="15" customHeight="1">
      <c r="A1367" s="68">
        <v>3294</v>
      </c>
      <c r="B1367" s="3" t="s">
        <v>730</v>
      </c>
      <c r="C1367" s="4">
        <v>0</v>
      </c>
      <c r="D1367" s="4">
        <v>0</v>
      </c>
      <c r="E1367" s="14">
        <v>0</v>
      </c>
      <c r="F1367" s="14" t="e">
        <f>E1367/D1367*100</f>
        <v>#DIV/0!</v>
      </c>
    </row>
    <row r="1368" spans="1:6" ht="15" customHeight="1">
      <c r="A1368" s="68">
        <v>3295</v>
      </c>
      <c r="B1368" s="3" t="s">
        <v>336</v>
      </c>
      <c r="C1368" s="4">
        <v>0</v>
      </c>
      <c r="D1368" s="4">
        <v>0</v>
      </c>
      <c r="E1368" s="14">
        <v>0</v>
      </c>
      <c r="F1368" s="14" t="e">
        <f>E1368/D1368*100</f>
        <v>#DIV/0!</v>
      </c>
    </row>
    <row r="1369" spans="1:6" ht="15" customHeight="1">
      <c r="A1369" s="68">
        <v>3299</v>
      </c>
      <c r="B1369" s="3" t="s">
        <v>731</v>
      </c>
      <c r="C1369" s="4">
        <v>0</v>
      </c>
      <c r="D1369" s="4">
        <v>0</v>
      </c>
      <c r="E1369" s="14">
        <v>0</v>
      </c>
      <c r="F1369" s="14" t="e">
        <f aca="true" t="shared" si="133" ref="F1369:F1376">E1369/D1369*100</f>
        <v>#DIV/0!</v>
      </c>
    </row>
    <row r="1370" spans="1:6" ht="21" customHeight="1">
      <c r="A1370" s="41" t="s">
        <v>725</v>
      </c>
      <c r="B1370" s="76" t="s">
        <v>59</v>
      </c>
      <c r="C1370" s="4">
        <f>C1371</f>
        <v>4300</v>
      </c>
      <c r="D1370" s="4">
        <f>D1371</f>
        <v>4300</v>
      </c>
      <c r="E1370" s="14">
        <f>E1371</f>
        <v>1163.15</v>
      </c>
      <c r="F1370" s="14">
        <f t="shared" si="133"/>
        <v>27.05</v>
      </c>
    </row>
    <row r="1371" spans="1:6" ht="18" customHeight="1">
      <c r="A1371" s="83">
        <v>343</v>
      </c>
      <c r="B1371" s="76" t="s">
        <v>60</v>
      </c>
      <c r="C1371" s="4">
        <v>4300</v>
      </c>
      <c r="D1371" s="4">
        <v>4300</v>
      </c>
      <c r="E1371" s="14">
        <f>SUM(E1372:E1373)</f>
        <v>1163.15</v>
      </c>
      <c r="F1371" s="14">
        <f t="shared" si="133"/>
        <v>27.05</v>
      </c>
    </row>
    <row r="1372" spans="1:6" ht="15" customHeight="1">
      <c r="A1372" s="83">
        <v>3431</v>
      </c>
      <c r="B1372" s="76" t="s">
        <v>726</v>
      </c>
      <c r="C1372" s="4">
        <v>0</v>
      </c>
      <c r="D1372" s="4">
        <v>0</v>
      </c>
      <c r="E1372" s="14">
        <v>1163.15</v>
      </c>
      <c r="F1372" s="14" t="e">
        <f t="shared" si="133"/>
        <v>#DIV/0!</v>
      </c>
    </row>
    <row r="1373" spans="1:6" ht="15" customHeight="1">
      <c r="A1373" s="83">
        <v>3434</v>
      </c>
      <c r="B1373" s="76" t="s">
        <v>1011</v>
      </c>
      <c r="C1373" s="4">
        <v>0</v>
      </c>
      <c r="D1373" s="4">
        <v>0</v>
      </c>
      <c r="E1373" s="14">
        <v>0</v>
      </c>
      <c r="F1373" s="14" t="e">
        <f>E1373/D1373*100</f>
        <v>#DIV/0!</v>
      </c>
    </row>
    <row r="1374" spans="1:6" ht="21" customHeight="1">
      <c r="A1374" s="41">
        <v>38</v>
      </c>
      <c r="B1374" s="72" t="s">
        <v>558</v>
      </c>
      <c r="C1374" s="4">
        <f aca="true" t="shared" si="134" ref="C1374:E1375">C1375</f>
        <v>0</v>
      </c>
      <c r="D1374" s="4">
        <f t="shared" si="134"/>
        <v>0</v>
      </c>
      <c r="E1374" s="14">
        <f t="shared" si="134"/>
        <v>0</v>
      </c>
      <c r="F1374" s="14" t="e">
        <f t="shared" si="133"/>
        <v>#DIV/0!</v>
      </c>
    </row>
    <row r="1375" spans="1:6" ht="18" customHeight="1">
      <c r="A1375" s="41">
        <v>381</v>
      </c>
      <c r="B1375" s="76" t="s">
        <v>67</v>
      </c>
      <c r="C1375" s="4">
        <v>0</v>
      </c>
      <c r="D1375" s="4">
        <v>0</v>
      </c>
      <c r="E1375" s="14">
        <f t="shared" si="134"/>
        <v>0</v>
      </c>
      <c r="F1375" s="14" t="e">
        <f t="shared" si="133"/>
        <v>#DIV/0!</v>
      </c>
    </row>
    <row r="1376" spans="1:6" ht="15" customHeight="1">
      <c r="A1376" s="41">
        <v>3811</v>
      </c>
      <c r="B1376" s="76" t="s">
        <v>732</v>
      </c>
      <c r="C1376" s="4">
        <v>0</v>
      </c>
      <c r="D1376" s="4">
        <v>0</v>
      </c>
      <c r="E1376" s="14">
        <v>0</v>
      </c>
      <c r="F1376" s="14" t="e">
        <f t="shared" si="133"/>
        <v>#DIV/0!</v>
      </c>
    </row>
    <row r="1377" spans="1:6" ht="25.5" customHeight="1">
      <c r="A1377" s="236" t="s">
        <v>571</v>
      </c>
      <c r="B1377" s="237"/>
      <c r="C1377" s="5">
        <f>C1383+C1394</f>
        <v>150000</v>
      </c>
      <c r="D1377" s="5">
        <f>D1383+D1394</f>
        <v>150000</v>
      </c>
      <c r="E1377" s="136">
        <f>E1383+E1394</f>
        <v>58959.31</v>
      </c>
      <c r="F1377" s="14">
        <f aca="true" t="shared" si="135" ref="F1377:F1396">E1377/D1377*100</f>
        <v>39.30620666666667</v>
      </c>
    </row>
    <row r="1378" spans="1:6" ht="25.5" customHeight="1">
      <c r="A1378" s="229" t="s">
        <v>1134</v>
      </c>
      <c r="B1378" s="230"/>
      <c r="C1378" s="64">
        <f>SUM(C1379:C1382)</f>
        <v>150000</v>
      </c>
      <c r="D1378" s="64">
        <f>SUM(D1379:D1382)</f>
        <v>150000</v>
      </c>
      <c r="E1378" s="134">
        <f>SUM(E1379:E1382)</f>
        <v>58959.31</v>
      </c>
      <c r="F1378" s="14">
        <f t="shared" si="135"/>
        <v>39.30620666666667</v>
      </c>
    </row>
    <row r="1379" spans="1:6" ht="18" customHeight="1">
      <c r="A1379" s="225" t="s">
        <v>1036</v>
      </c>
      <c r="B1379" s="226"/>
      <c r="C1379" s="4">
        <v>77000</v>
      </c>
      <c r="D1379" s="4">
        <v>77000</v>
      </c>
      <c r="E1379" s="14">
        <v>30779.27</v>
      </c>
      <c r="F1379" s="14">
        <f t="shared" si="135"/>
        <v>39.97307792207792</v>
      </c>
    </row>
    <row r="1380" spans="1:6" ht="18" customHeight="1">
      <c r="A1380" s="225" t="s">
        <v>1302</v>
      </c>
      <c r="B1380" s="226"/>
      <c r="C1380" s="4">
        <v>0</v>
      </c>
      <c r="D1380" s="4">
        <v>0</v>
      </c>
      <c r="E1380" s="14">
        <v>0</v>
      </c>
      <c r="F1380" s="14" t="e">
        <f t="shared" si="135"/>
        <v>#DIV/0!</v>
      </c>
    </row>
    <row r="1381" spans="1:6" ht="18" customHeight="1">
      <c r="A1381" s="225" t="s">
        <v>1303</v>
      </c>
      <c r="B1381" s="226"/>
      <c r="C1381" s="4">
        <v>60000</v>
      </c>
      <c r="D1381" s="4">
        <v>60000</v>
      </c>
      <c r="E1381" s="14">
        <v>28180.04</v>
      </c>
      <c r="F1381" s="14">
        <f t="shared" si="135"/>
        <v>46.96673333333333</v>
      </c>
    </row>
    <row r="1382" spans="1:6" ht="18" customHeight="1">
      <c r="A1382" s="225" t="s">
        <v>1304</v>
      </c>
      <c r="B1382" s="226"/>
      <c r="C1382" s="4">
        <v>13000</v>
      </c>
      <c r="D1382" s="4">
        <v>13000</v>
      </c>
      <c r="E1382" s="14">
        <v>0</v>
      </c>
      <c r="F1382" s="14">
        <f t="shared" si="135"/>
        <v>0</v>
      </c>
    </row>
    <row r="1383" spans="1:6" ht="21" customHeight="1">
      <c r="A1383" s="68">
        <v>42</v>
      </c>
      <c r="B1383" s="3" t="s">
        <v>9</v>
      </c>
      <c r="C1383" s="4">
        <f>C1384+C1386+C1389+C1391</f>
        <v>150000</v>
      </c>
      <c r="D1383" s="4">
        <f>D1384+D1386+D1389+D1391</f>
        <v>150000</v>
      </c>
      <c r="E1383" s="14">
        <f>E1384+E1386+E1389+E1391</f>
        <v>58959.31</v>
      </c>
      <c r="F1383" s="14">
        <f t="shared" si="135"/>
        <v>39.30620666666667</v>
      </c>
    </row>
    <row r="1384" spans="1:6" ht="18" customHeight="1">
      <c r="A1384" s="68">
        <v>421</v>
      </c>
      <c r="B1384" s="3" t="s">
        <v>84</v>
      </c>
      <c r="C1384" s="4">
        <v>0</v>
      </c>
      <c r="D1384" s="4">
        <v>0</v>
      </c>
      <c r="E1384" s="14">
        <f>E1385</f>
        <v>0</v>
      </c>
      <c r="F1384" s="14" t="e">
        <f t="shared" si="135"/>
        <v>#DIV/0!</v>
      </c>
    </row>
    <row r="1385" spans="1:6" ht="15" customHeight="1">
      <c r="A1385" s="68">
        <v>4221</v>
      </c>
      <c r="B1385" s="3" t="s">
        <v>1316</v>
      </c>
      <c r="C1385" s="4">
        <v>0</v>
      </c>
      <c r="D1385" s="4">
        <v>0</v>
      </c>
      <c r="E1385" s="14">
        <v>0</v>
      </c>
      <c r="F1385" s="14" t="e">
        <f t="shared" si="135"/>
        <v>#DIV/0!</v>
      </c>
    </row>
    <row r="1386" spans="1:6" ht="18" customHeight="1">
      <c r="A1386" s="68">
        <v>422</v>
      </c>
      <c r="B1386" s="3" t="s">
        <v>10</v>
      </c>
      <c r="C1386" s="4">
        <v>21000</v>
      </c>
      <c r="D1386" s="4">
        <v>21000</v>
      </c>
      <c r="E1386" s="14">
        <f>E1387+E1388</f>
        <v>0</v>
      </c>
      <c r="F1386" s="14">
        <f t="shared" si="135"/>
        <v>0</v>
      </c>
    </row>
    <row r="1387" spans="1:6" ht="15" customHeight="1">
      <c r="A1387" s="68">
        <v>4221</v>
      </c>
      <c r="B1387" s="3" t="s">
        <v>142</v>
      </c>
      <c r="C1387" s="4">
        <v>0</v>
      </c>
      <c r="D1387" s="4">
        <v>0</v>
      </c>
      <c r="E1387" s="14">
        <v>0</v>
      </c>
      <c r="F1387" s="14" t="e">
        <f t="shared" si="135"/>
        <v>#DIV/0!</v>
      </c>
    </row>
    <row r="1388" spans="1:6" ht="15" customHeight="1">
      <c r="A1388" s="68">
        <v>4223</v>
      </c>
      <c r="B1388" s="3" t="s">
        <v>13</v>
      </c>
      <c r="C1388" s="4">
        <v>0</v>
      </c>
      <c r="D1388" s="4">
        <v>0</v>
      </c>
      <c r="E1388" s="14">
        <v>0</v>
      </c>
      <c r="F1388" s="14" t="e">
        <f t="shared" si="135"/>
        <v>#DIV/0!</v>
      </c>
    </row>
    <row r="1389" spans="1:6" ht="18" customHeight="1">
      <c r="A1389" s="68">
        <v>424</v>
      </c>
      <c r="B1389" s="3" t="s">
        <v>27</v>
      </c>
      <c r="C1389" s="4">
        <v>120000</v>
      </c>
      <c r="D1389" s="4">
        <v>120000</v>
      </c>
      <c r="E1389" s="14">
        <f>SUM(E1390)</f>
        <v>58959.31</v>
      </c>
      <c r="F1389" s="14">
        <f t="shared" si="135"/>
        <v>49.132758333333335</v>
      </c>
    </row>
    <row r="1390" spans="1:6" ht="15" customHeight="1">
      <c r="A1390" s="68">
        <v>4241</v>
      </c>
      <c r="B1390" s="3" t="s">
        <v>28</v>
      </c>
      <c r="C1390" s="4">
        <v>0</v>
      </c>
      <c r="D1390" s="4">
        <v>0</v>
      </c>
      <c r="E1390" s="14">
        <v>58959.31</v>
      </c>
      <c r="F1390" s="14" t="e">
        <f t="shared" si="135"/>
        <v>#DIV/0!</v>
      </c>
    </row>
    <row r="1391" spans="1:6" ht="18" customHeight="1">
      <c r="A1391" s="68">
        <v>426</v>
      </c>
      <c r="B1391" s="3" t="s">
        <v>728</v>
      </c>
      <c r="C1391" s="4">
        <v>9000</v>
      </c>
      <c r="D1391" s="4">
        <v>9000</v>
      </c>
      <c r="E1391" s="14">
        <f>SUM(E1392:E1393)</f>
        <v>0</v>
      </c>
      <c r="F1391" s="14">
        <f t="shared" si="135"/>
        <v>0</v>
      </c>
    </row>
    <row r="1392" spans="1:6" ht="15" customHeight="1">
      <c r="A1392" s="68">
        <v>4262</v>
      </c>
      <c r="B1392" s="3" t="s">
        <v>729</v>
      </c>
      <c r="C1392" s="4">
        <v>0</v>
      </c>
      <c r="D1392" s="4">
        <v>0</v>
      </c>
      <c r="E1392" s="14">
        <v>0</v>
      </c>
      <c r="F1392" s="14" t="e">
        <f t="shared" si="135"/>
        <v>#DIV/0!</v>
      </c>
    </row>
    <row r="1393" spans="1:6" ht="15" customHeight="1">
      <c r="A1393" s="68">
        <v>4263</v>
      </c>
      <c r="B1393" s="3" t="s">
        <v>733</v>
      </c>
      <c r="C1393" s="4">
        <v>0</v>
      </c>
      <c r="D1393" s="4">
        <v>0</v>
      </c>
      <c r="E1393" s="14">
        <v>0</v>
      </c>
      <c r="F1393" s="14" t="e">
        <f t="shared" si="135"/>
        <v>#DIV/0!</v>
      </c>
    </row>
    <row r="1394" spans="1:6" ht="21" customHeight="1">
      <c r="A1394" s="68">
        <v>43</v>
      </c>
      <c r="B1394" s="3" t="s">
        <v>781</v>
      </c>
      <c r="C1394" s="4">
        <f aca="true" t="shared" si="136" ref="C1394:E1395">C1395</f>
        <v>0</v>
      </c>
      <c r="D1394" s="4">
        <f t="shared" si="136"/>
        <v>0</v>
      </c>
      <c r="E1394" s="14">
        <f t="shared" si="136"/>
        <v>0</v>
      </c>
      <c r="F1394" s="14" t="e">
        <f t="shared" si="135"/>
        <v>#DIV/0!</v>
      </c>
    </row>
    <row r="1395" spans="1:6" ht="18" customHeight="1">
      <c r="A1395" s="68">
        <v>431</v>
      </c>
      <c r="B1395" s="3" t="s">
        <v>782</v>
      </c>
      <c r="C1395" s="4">
        <v>0</v>
      </c>
      <c r="D1395" s="4">
        <v>0</v>
      </c>
      <c r="E1395" s="14">
        <f t="shared" si="136"/>
        <v>0</v>
      </c>
      <c r="F1395" s="14" t="e">
        <f t="shared" si="135"/>
        <v>#DIV/0!</v>
      </c>
    </row>
    <row r="1396" spans="1:6" ht="15" customHeight="1">
      <c r="A1396" s="68">
        <v>4312</v>
      </c>
      <c r="B1396" s="3" t="s">
        <v>783</v>
      </c>
      <c r="C1396" s="4">
        <v>0</v>
      </c>
      <c r="D1396" s="4">
        <v>0</v>
      </c>
      <c r="E1396" s="14">
        <v>0</v>
      </c>
      <c r="F1396" s="14" t="e">
        <f t="shared" si="135"/>
        <v>#DIV/0!</v>
      </c>
    </row>
    <row r="1397" spans="1:6" ht="25.5" customHeight="1">
      <c r="A1397" s="236" t="s">
        <v>1305</v>
      </c>
      <c r="B1397" s="237"/>
      <c r="C1397" s="5">
        <f>C1403</f>
        <v>414000</v>
      </c>
      <c r="D1397" s="5">
        <f>D1403</f>
        <v>414000</v>
      </c>
      <c r="E1397" s="136">
        <f>E1403</f>
        <v>0</v>
      </c>
      <c r="F1397" s="14">
        <f aca="true" t="shared" si="137" ref="F1397:F1405">E1397/D1397*100</f>
        <v>0</v>
      </c>
    </row>
    <row r="1398" spans="1:6" ht="25.5" customHeight="1">
      <c r="A1398" s="229" t="s">
        <v>1306</v>
      </c>
      <c r="B1398" s="230"/>
      <c r="C1398" s="64">
        <f>SUM(C1399:C1402)</f>
        <v>414000</v>
      </c>
      <c r="D1398" s="64">
        <f>SUM(D1399:D1402)</f>
        <v>414000</v>
      </c>
      <c r="E1398" s="134">
        <f>SUM(E1399:E1402)</f>
        <v>0</v>
      </c>
      <c r="F1398" s="14">
        <f t="shared" si="137"/>
        <v>0</v>
      </c>
    </row>
    <row r="1399" spans="1:6" ht="18" customHeight="1">
      <c r="A1399" s="225" t="s">
        <v>1036</v>
      </c>
      <c r="B1399" s="226"/>
      <c r="C1399" s="4">
        <v>0</v>
      </c>
      <c r="D1399" s="4">
        <v>0</v>
      </c>
      <c r="E1399" s="14">
        <v>0</v>
      </c>
      <c r="F1399" s="14" t="e">
        <f t="shared" si="137"/>
        <v>#DIV/0!</v>
      </c>
    </row>
    <row r="1400" spans="1:6" ht="18" customHeight="1">
      <c r="A1400" s="225" t="s">
        <v>1302</v>
      </c>
      <c r="B1400" s="226"/>
      <c r="C1400" s="4">
        <v>0</v>
      </c>
      <c r="D1400" s="4">
        <v>0</v>
      </c>
      <c r="E1400" s="14">
        <v>0</v>
      </c>
      <c r="F1400" s="14" t="e">
        <f t="shared" si="137"/>
        <v>#DIV/0!</v>
      </c>
    </row>
    <row r="1401" spans="1:6" ht="18" customHeight="1">
      <c r="A1401" s="225" t="s">
        <v>1303</v>
      </c>
      <c r="B1401" s="226"/>
      <c r="C1401" s="4">
        <v>0</v>
      </c>
      <c r="D1401" s="4">
        <v>0</v>
      </c>
      <c r="E1401" s="14">
        <v>0</v>
      </c>
      <c r="F1401" s="14" t="e">
        <f t="shared" si="137"/>
        <v>#DIV/0!</v>
      </c>
    </row>
    <row r="1402" spans="1:6" ht="18" customHeight="1">
      <c r="A1402" s="225" t="s">
        <v>1304</v>
      </c>
      <c r="B1402" s="226"/>
      <c r="C1402" s="4">
        <v>414000</v>
      </c>
      <c r="D1402" s="4">
        <v>414000</v>
      </c>
      <c r="E1402" s="14">
        <v>0</v>
      </c>
      <c r="F1402" s="14">
        <f t="shared" si="137"/>
        <v>0</v>
      </c>
    </row>
    <row r="1403" spans="1:6" ht="21" customHeight="1">
      <c r="A1403" s="68">
        <v>41</v>
      </c>
      <c r="B1403" s="3" t="s">
        <v>1307</v>
      </c>
      <c r="C1403" s="4">
        <f>C1404</f>
        <v>414000</v>
      </c>
      <c r="D1403" s="4">
        <f>D1404</f>
        <v>414000</v>
      </c>
      <c r="E1403" s="14">
        <f>E1404</f>
        <v>0</v>
      </c>
      <c r="F1403" s="14">
        <f t="shared" si="137"/>
        <v>0</v>
      </c>
    </row>
    <row r="1404" spans="1:6" ht="18" customHeight="1">
      <c r="A1404" s="68">
        <v>412</v>
      </c>
      <c r="B1404" s="3" t="s">
        <v>1308</v>
      </c>
      <c r="C1404" s="4">
        <v>414000</v>
      </c>
      <c r="D1404" s="4">
        <v>414000</v>
      </c>
      <c r="E1404" s="14">
        <f>E1405</f>
        <v>0</v>
      </c>
      <c r="F1404" s="14">
        <f t="shared" si="137"/>
        <v>0</v>
      </c>
    </row>
    <row r="1405" spans="1:6" ht="15" customHeight="1">
      <c r="A1405" s="68">
        <v>4124</v>
      </c>
      <c r="B1405" s="3" t="s">
        <v>1309</v>
      </c>
      <c r="C1405" s="4">
        <v>0</v>
      </c>
      <c r="D1405" s="4">
        <v>0</v>
      </c>
      <c r="E1405" s="14">
        <v>0</v>
      </c>
      <c r="F1405" s="14" t="e">
        <f t="shared" si="137"/>
        <v>#DIV/0!</v>
      </c>
    </row>
    <row r="1406" spans="1:6" ht="32.25" customHeight="1">
      <c r="A1406" s="3"/>
      <c r="B1406" s="140" t="s">
        <v>29</v>
      </c>
      <c r="C1406" s="84">
        <f>C6</f>
        <v>61625870</v>
      </c>
      <c r="D1406" s="84">
        <f>D6</f>
        <v>61625870</v>
      </c>
      <c r="E1406" s="139">
        <f>E6</f>
        <v>17082822.41</v>
      </c>
      <c r="F1406" s="14">
        <f>E1406/D1406*100</f>
        <v>27.720212972246884</v>
      </c>
    </row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</sheetData>
  <sheetProtection/>
  <mergeCells count="795">
    <mergeCell ref="A862:B862"/>
    <mergeCell ref="A1225:B1225"/>
    <mergeCell ref="A856:B856"/>
    <mergeCell ref="A857:B857"/>
    <mergeCell ref="A858:B858"/>
    <mergeCell ref="A859:B859"/>
    <mergeCell ref="A860:B860"/>
    <mergeCell ref="A861:B861"/>
    <mergeCell ref="A1222:B1222"/>
    <mergeCell ref="A1223:B1223"/>
    <mergeCell ref="A614:B614"/>
    <mergeCell ref="A615:B615"/>
    <mergeCell ref="A855:B855"/>
    <mergeCell ref="A623:B623"/>
    <mergeCell ref="A624:B624"/>
    <mergeCell ref="A625:B625"/>
    <mergeCell ref="A626:B626"/>
    <mergeCell ref="A627:B627"/>
    <mergeCell ref="A14:B14"/>
    <mergeCell ref="A1379:B1379"/>
    <mergeCell ref="A1380:B1380"/>
    <mergeCell ref="A1381:B1381"/>
    <mergeCell ref="A1382:B1382"/>
    <mergeCell ref="A1285:B1285"/>
    <mergeCell ref="A1286:B1286"/>
    <mergeCell ref="A1333:B1333"/>
    <mergeCell ref="A1334:B1334"/>
    <mergeCell ref="A611:B611"/>
    <mergeCell ref="A1335:B1335"/>
    <mergeCell ref="A1336:B1336"/>
    <mergeCell ref="A1337:B1337"/>
    <mergeCell ref="A1378:B1378"/>
    <mergeCell ref="A1377:B1377"/>
    <mergeCell ref="A1402:B1402"/>
    <mergeCell ref="A1401:B1401"/>
    <mergeCell ref="A1400:B1400"/>
    <mergeCell ref="A1399:B1399"/>
    <mergeCell ref="A1291:B1291"/>
    <mergeCell ref="A1327:B1327"/>
    <mergeCell ref="A1328:B1328"/>
    <mergeCell ref="A1329:B1329"/>
    <mergeCell ref="A1330:B1330"/>
    <mergeCell ref="A1326:B1326"/>
    <mergeCell ref="A1298:B1298"/>
    <mergeCell ref="A1299:B1299"/>
    <mergeCell ref="A1300:B1300"/>
    <mergeCell ref="A1301:B1301"/>
    <mergeCell ref="A1228:B1228"/>
    <mergeCell ref="A1280:B1280"/>
    <mergeCell ref="A1281:B1281"/>
    <mergeCell ref="A1282:B1282"/>
    <mergeCell ref="A1283:B1283"/>
    <mergeCell ref="A1284:B1284"/>
    <mergeCell ref="A1279:B1279"/>
    <mergeCell ref="A1204:B1204"/>
    <mergeCell ref="A1205:B1205"/>
    <mergeCell ref="A1206:B1206"/>
    <mergeCell ref="A1207:B1207"/>
    <mergeCell ref="A1221:B1221"/>
    <mergeCell ref="A1216:B1216"/>
    <mergeCell ref="A1217:B1217"/>
    <mergeCell ref="A1211:B1211"/>
    <mergeCell ref="A1215:B1215"/>
    <mergeCell ref="A1214:B1214"/>
    <mergeCell ref="A1195:B1195"/>
    <mergeCell ref="A1196:B1196"/>
    <mergeCell ref="A1201:B1201"/>
    <mergeCell ref="A1202:B1202"/>
    <mergeCell ref="A1200:B1200"/>
    <mergeCell ref="A1203:B1203"/>
    <mergeCell ref="A1190:B1190"/>
    <mergeCell ref="A1191:B1191"/>
    <mergeCell ref="A1192:B1192"/>
    <mergeCell ref="A1189:B1189"/>
    <mergeCell ref="A1193:B1193"/>
    <mergeCell ref="A1194:B1194"/>
    <mergeCell ref="A1179:B1179"/>
    <mergeCell ref="A1180:B1180"/>
    <mergeCell ref="A1181:B1181"/>
    <mergeCell ref="A1182:B1182"/>
    <mergeCell ref="A1183:B1183"/>
    <mergeCell ref="A1184:B1184"/>
    <mergeCell ref="A1165:B1165"/>
    <mergeCell ref="A1166:B1166"/>
    <mergeCell ref="A1167:B1167"/>
    <mergeCell ref="A1168:B1168"/>
    <mergeCell ref="A1169:B1169"/>
    <mergeCell ref="A1178:B1178"/>
    <mergeCell ref="A1177:B1177"/>
    <mergeCell ref="A1155:B1155"/>
    <mergeCell ref="A1156:B1156"/>
    <mergeCell ref="A1157:B1157"/>
    <mergeCell ref="A1158:B1158"/>
    <mergeCell ref="A1163:B1163"/>
    <mergeCell ref="A1164:B1164"/>
    <mergeCell ref="A1162:B1162"/>
    <mergeCell ref="A1145:B1145"/>
    <mergeCell ref="A1146:B1146"/>
    <mergeCell ref="A1147:B1147"/>
    <mergeCell ref="A1152:B1152"/>
    <mergeCell ref="A1153:B1153"/>
    <mergeCell ref="A1154:B1154"/>
    <mergeCell ref="A1126:B1126"/>
    <mergeCell ref="A1127:B1127"/>
    <mergeCell ref="A1141:B1141"/>
    <mergeCell ref="A1142:B1142"/>
    <mergeCell ref="A1143:B1143"/>
    <mergeCell ref="A1144:B1144"/>
    <mergeCell ref="A1125:B1125"/>
    <mergeCell ref="A1102:B1102"/>
    <mergeCell ref="A1103:B1103"/>
    <mergeCell ref="A1097:B1097"/>
    <mergeCell ref="A1098:B1098"/>
    <mergeCell ref="A1099:B1099"/>
    <mergeCell ref="A1100:B1100"/>
    <mergeCell ref="A1101:B1101"/>
    <mergeCell ref="A1088:B1088"/>
    <mergeCell ref="A1089:B1089"/>
    <mergeCell ref="A1090:B1090"/>
    <mergeCell ref="A1091:B1091"/>
    <mergeCell ref="A1121:B1121"/>
    <mergeCell ref="A1122:B1122"/>
    <mergeCell ref="A1109:B1109"/>
    <mergeCell ref="A1110:B1110"/>
    <mergeCell ref="A1111:B1111"/>
    <mergeCell ref="A1112:B1112"/>
    <mergeCell ref="A1068:B1068"/>
    <mergeCell ref="A1069:B1069"/>
    <mergeCell ref="A1070:B1070"/>
    <mergeCell ref="A1085:B1085"/>
    <mergeCell ref="A1086:B1086"/>
    <mergeCell ref="A1087:B1087"/>
    <mergeCell ref="A1083:B1083"/>
    <mergeCell ref="A1084:B1084"/>
    <mergeCell ref="A1057:B1057"/>
    <mergeCell ref="A1058:B1058"/>
    <mergeCell ref="A1064:B1064"/>
    <mergeCell ref="A1065:B1065"/>
    <mergeCell ref="A1066:B1066"/>
    <mergeCell ref="A1067:B1067"/>
    <mergeCell ref="A1063:B1063"/>
    <mergeCell ref="A1052:B1052"/>
    <mergeCell ref="A1053:B1053"/>
    <mergeCell ref="A1050:B1050"/>
    <mergeCell ref="A1054:B1054"/>
    <mergeCell ref="A1055:B1055"/>
    <mergeCell ref="A1056:B1056"/>
    <mergeCell ref="A1051:B1051"/>
    <mergeCell ref="A1041:B1041"/>
    <mergeCell ref="A1042:B1042"/>
    <mergeCell ref="A1043:B1043"/>
    <mergeCell ref="A1044:B1044"/>
    <mergeCell ref="A1045:B1045"/>
    <mergeCell ref="A1046:B1046"/>
    <mergeCell ref="A1031:B1031"/>
    <mergeCell ref="A1027:B1027"/>
    <mergeCell ref="A1032:B1032"/>
    <mergeCell ref="A1033:B1033"/>
    <mergeCell ref="A1034:B1034"/>
    <mergeCell ref="A1040:B1040"/>
    <mergeCell ref="A1039:B1039"/>
    <mergeCell ref="A1038:B1038"/>
    <mergeCell ref="A997:B997"/>
    <mergeCell ref="A998:B998"/>
    <mergeCell ref="A999:B999"/>
    <mergeCell ref="A1028:B1028"/>
    <mergeCell ref="A1029:B1029"/>
    <mergeCell ref="A1030:B1030"/>
    <mergeCell ref="A1003:B1003"/>
    <mergeCell ref="A1008:B1008"/>
    <mergeCell ref="A1009:B1009"/>
    <mergeCell ref="A1010:B1010"/>
    <mergeCell ref="A981:B981"/>
    <mergeCell ref="A982:B982"/>
    <mergeCell ref="A993:B993"/>
    <mergeCell ref="A994:B994"/>
    <mergeCell ref="A995:B995"/>
    <mergeCell ref="A996:B996"/>
    <mergeCell ref="A992:B992"/>
    <mergeCell ref="A976:B976"/>
    <mergeCell ref="A977:B977"/>
    <mergeCell ref="A978:B978"/>
    <mergeCell ref="A979:B979"/>
    <mergeCell ref="A980:B980"/>
    <mergeCell ref="A975:B975"/>
    <mergeCell ref="A966:B966"/>
    <mergeCell ref="A967:B967"/>
    <mergeCell ref="A968:B968"/>
    <mergeCell ref="A969:B969"/>
    <mergeCell ref="A970:B970"/>
    <mergeCell ref="A971:B971"/>
    <mergeCell ref="A949:B949"/>
    <mergeCell ref="A950:B950"/>
    <mergeCell ref="A951:B951"/>
    <mergeCell ref="A952:B952"/>
    <mergeCell ref="A953:B953"/>
    <mergeCell ref="A965:B965"/>
    <mergeCell ref="A937:B937"/>
    <mergeCell ref="A938:B938"/>
    <mergeCell ref="A939:B939"/>
    <mergeCell ref="A947:B947"/>
    <mergeCell ref="A946:B946"/>
    <mergeCell ref="A948:B948"/>
    <mergeCell ref="A909:B909"/>
    <mergeCell ref="A910:B910"/>
    <mergeCell ref="A933:B933"/>
    <mergeCell ref="A934:B934"/>
    <mergeCell ref="A935:B935"/>
    <mergeCell ref="A936:B936"/>
    <mergeCell ref="A873:B873"/>
    <mergeCell ref="A874:B874"/>
    <mergeCell ref="A889:B889"/>
    <mergeCell ref="A890:B890"/>
    <mergeCell ref="A891:B891"/>
    <mergeCell ref="A892:B892"/>
    <mergeCell ref="A888:B888"/>
    <mergeCell ref="A866:B866"/>
    <mergeCell ref="A964:B964"/>
    <mergeCell ref="A719:B719"/>
    <mergeCell ref="A596:B596"/>
    <mergeCell ref="A868:B868"/>
    <mergeCell ref="A869:B869"/>
    <mergeCell ref="A870:B870"/>
    <mergeCell ref="A871:B871"/>
    <mergeCell ref="A872:B872"/>
    <mergeCell ref="A795:B795"/>
    <mergeCell ref="A12:B12"/>
    <mergeCell ref="A10:B10"/>
    <mergeCell ref="A13:B13"/>
    <mergeCell ref="A521:B521"/>
    <mergeCell ref="A749:B749"/>
    <mergeCell ref="A784:B784"/>
    <mergeCell ref="A772:B772"/>
    <mergeCell ref="A251:B251"/>
    <mergeCell ref="A619:B619"/>
    <mergeCell ref="A620:B620"/>
    <mergeCell ref="A6:B6"/>
    <mergeCell ref="A1212:B1212"/>
    <mergeCell ref="A1213:B1213"/>
    <mergeCell ref="A1096:B1096"/>
    <mergeCell ref="A265:B265"/>
    <mergeCell ref="A381:B381"/>
    <mergeCell ref="A392:B392"/>
    <mergeCell ref="A8:B8"/>
    <mergeCell ref="A9:B9"/>
    <mergeCell ref="A11:B11"/>
    <mergeCell ref="A7:B7"/>
    <mergeCell ref="A1332:B1332"/>
    <mergeCell ref="A1108:B1108"/>
    <mergeCell ref="A1119:B1119"/>
    <mergeCell ref="A1120:B1120"/>
    <mergeCell ref="A1151:B1151"/>
    <mergeCell ref="A1219:B1219"/>
    <mergeCell ref="A1140:B1140"/>
    <mergeCell ref="A1220:B1220"/>
    <mergeCell ref="A674:B674"/>
    <mergeCell ref="A867:B867"/>
    <mergeCell ref="A932:B932"/>
    <mergeCell ref="A2:F2"/>
    <mergeCell ref="A4:B4"/>
    <mergeCell ref="A5:B5"/>
    <mergeCell ref="A582:B582"/>
    <mergeCell ref="A697:B697"/>
    <mergeCell ref="A675:B675"/>
    <mergeCell ref="A686:B686"/>
    <mergeCell ref="A669:B669"/>
    <mergeCell ref="A894:B894"/>
    <mergeCell ref="A895:B895"/>
    <mergeCell ref="A904:B904"/>
    <mergeCell ref="A905:B905"/>
    <mergeCell ref="A906:B906"/>
    <mergeCell ref="A903:B903"/>
    <mergeCell ref="A16:B16"/>
    <mergeCell ref="A156:B156"/>
    <mergeCell ref="A128:B128"/>
    <mergeCell ref="A721:B721"/>
    <mergeCell ref="A722:B722"/>
    <mergeCell ref="A724:B724"/>
    <mergeCell ref="A238:B238"/>
    <mergeCell ref="A239:B239"/>
    <mergeCell ref="A612:B612"/>
    <mergeCell ref="A613:B613"/>
    <mergeCell ref="A240:B240"/>
    <mergeCell ref="A241:B241"/>
    <mergeCell ref="A15:B15"/>
    <mergeCell ref="A546:B546"/>
    <mergeCell ref="A380:B380"/>
    <mergeCell ref="A414:B414"/>
    <mergeCell ref="A498:B498"/>
    <mergeCell ref="A499:B499"/>
    <mergeCell ref="A61:B61"/>
    <mergeCell ref="A62:B62"/>
    <mergeCell ref="A215:B215"/>
    <mergeCell ref="A133:B133"/>
    <mergeCell ref="A219:B219"/>
    <mergeCell ref="A216:B216"/>
    <mergeCell ref="A217:B217"/>
    <mergeCell ref="A21:B21"/>
    <mergeCell ref="A22:B22"/>
    <mergeCell ref="A91:B91"/>
    <mergeCell ref="A71:B71"/>
    <mergeCell ref="A214:B214"/>
    <mergeCell ref="A60:B60"/>
    <mergeCell ref="A129:B129"/>
    <mergeCell ref="A72:B72"/>
    <mergeCell ref="A73:B73"/>
    <mergeCell ref="A74:B74"/>
    <mergeCell ref="A75:B75"/>
    <mergeCell ref="A76:B76"/>
    <mergeCell ref="A99:B99"/>
    <mergeCell ref="A98:B98"/>
    <mergeCell ref="A77:B77"/>
    <mergeCell ref="A93:B93"/>
    <mergeCell ref="A94:B94"/>
    <mergeCell ref="A95:B95"/>
    <mergeCell ref="A96:B96"/>
    <mergeCell ref="A97:B97"/>
    <mergeCell ref="A78:B78"/>
    <mergeCell ref="A92:B92"/>
    <mergeCell ref="A134:B134"/>
    <mergeCell ref="A135:B135"/>
    <mergeCell ref="A174:B174"/>
    <mergeCell ref="A175:B175"/>
    <mergeCell ref="A176:B176"/>
    <mergeCell ref="A130:B130"/>
    <mergeCell ref="A131:B131"/>
    <mergeCell ref="A132:B132"/>
    <mergeCell ref="A177:B177"/>
    <mergeCell ref="A173:B173"/>
    <mergeCell ref="A136:B136"/>
    <mergeCell ref="A157:B157"/>
    <mergeCell ref="A158:B158"/>
    <mergeCell ref="A178:B178"/>
    <mergeCell ref="A163:B163"/>
    <mergeCell ref="A179:B179"/>
    <mergeCell ref="A191:B191"/>
    <mergeCell ref="A192:B192"/>
    <mergeCell ref="A193:B193"/>
    <mergeCell ref="A194:B194"/>
    <mergeCell ref="A189:B189"/>
    <mergeCell ref="A180:B180"/>
    <mergeCell ref="A190:B190"/>
    <mergeCell ref="A195:B195"/>
    <mergeCell ref="A196:B196"/>
    <mergeCell ref="A202:B202"/>
    <mergeCell ref="A203:B203"/>
    <mergeCell ref="A204:B204"/>
    <mergeCell ref="A201:B201"/>
    <mergeCell ref="A197:B197"/>
    <mergeCell ref="A17:B17"/>
    <mergeCell ref="A56:B56"/>
    <mergeCell ref="A57:B57"/>
    <mergeCell ref="A58:B58"/>
    <mergeCell ref="A59:B59"/>
    <mergeCell ref="A18:B18"/>
    <mergeCell ref="A19:B19"/>
    <mergeCell ref="A55:B55"/>
    <mergeCell ref="A23:B23"/>
    <mergeCell ref="A20:B20"/>
    <mergeCell ref="A220:B220"/>
    <mergeCell ref="A221:B221"/>
    <mergeCell ref="A226:B226"/>
    <mergeCell ref="A227:B227"/>
    <mergeCell ref="A205:B205"/>
    <mergeCell ref="A206:B206"/>
    <mergeCell ref="A207:B207"/>
    <mergeCell ref="A208:B208"/>
    <mergeCell ref="A225:B225"/>
    <mergeCell ref="A218:B218"/>
    <mergeCell ref="A228:B228"/>
    <mergeCell ref="A229:B229"/>
    <mergeCell ref="A230:B230"/>
    <mergeCell ref="A231:B231"/>
    <mergeCell ref="A232:B232"/>
    <mergeCell ref="A237:B237"/>
    <mergeCell ref="A236:B236"/>
    <mergeCell ref="A242:B242"/>
    <mergeCell ref="A243:B243"/>
    <mergeCell ref="A252:B252"/>
    <mergeCell ref="A253:B253"/>
    <mergeCell ref="A254:B254"/>
    <mergeCell ref="A255:B255"/>
    <mergeCell ref="A250:B250"/>
    <mergeCell ref="A256:B256"/>
    <mergeCell ref="A257:B257"/>
    <mergeCell ref="A258:B258"/>
    <mergeCell ref="A266:B266"/>
    <mergeCell ref="A267:B267"/>
    <mergeCell ref="A268:B268"/>
    <mergeCell ref="A269:B269"/>
    <mergeCell ref="A270:B270"/>
    <mergeCell ref="A271:B271"/>
    <mergeCell ref="A272:B272"/>
    <mergeCell ref="A277:B277"/>
    <mergeCell ref="A278:B278"/>
    <mergeCell ref="A276:B276"/>
    <mergeCell ref="A279:B279"/>
    <mergeCell ref="A280:B280"/>
    <mergeCell ref="A281:B281"/>
    <mergeCell ref="A282:B282"/>
    <mergeCell ref="A283:B283"/>
    <mergeCell ref="A288:B288"/>
    <mergeCell ref="A294:B294"/>
    <mergeCell ref="A287:B287"/>
    <mergeCell ref="A315:B315"/>
    <mergeCell ref="A311:B311"/>
    <mergeCell ref="A314:B314"/>
    <mergeCell ref="A292:B292"/>
    <mergeCell ref="A316:B316"/>
    <mergeCell ref="A317:B317"/>
    <mergeCell ref="A310:B310"/>
    <mergeCell ref="A312:B312"/>
    <mergeCell ref="A313:B313"/>
    <mergeCell ref="A293:B293"/>
    <mergeCell ref="A302:B302"/>
    <mergeCell ref="A303:B303"/>
    <mergeCell ref="A304:B304"/>
    <mergeCell ref="A305:B305"/>
    <mergeCell ref="A318:B318"/>
    <mergeCell ref="A323:B323"/>
    <mergeCell ref="A324:B324"/>
    <mergeCell ref="A325:B325"/>
    <mergeCell ref="A322:B322"/>
    <mergeCell ref="A326:B326"/>
    <mergeCell ref="A327:B327"/>
    <mergeCell ref="A328:B328"/>
    <mergeCell ref="A329:B329"/>
    <mergeCell ref="A346:B346"/>
    <mergeCell ref="A347:B347"/>
    <mergeCell ref="A348:B348"/>
    <mergeCell ref="A344:B344"/>
    <mergeCell ref="A345:B345"/>
    <mergeCell ref="A333:B333"/>
    <mergeCell ref="A334:B334"/>
    <mergeCell ref="A349:B349"/>
    <mergeCell ref="A350:B350"/>
    <mergeCell ref="A351:B351"/>
    <mergeCell ref="A352:B352"/>
    <mergeCell ref="A359:B359"/>
    <mergeCell ref="A360:B360"/>
    <mergeCell ref="A358:B358"/>
    <mergeCell ref="A361:B361"/>
    <mergeCell ref="A362:B362"/>
    <mergeCell ref="A363:B363"/>
    <mergeCell ref="A364:B364"/>
    <mergeCell ref="A365:B365"/>
    <mergeCell ref="A370:B370"/>
    <mergeCell ref="A369:B369"/>
    <mergeCell ref="A371:B371"/>
    <mergeCell ref="A372:B372"/>
    <mergeCell ref="A373:B373"/>
    <mergeCell ref="A374:B374"/>
    <mergeCell ref="A375:B375"/>
    <mergeCell ref="A376:B376"/>
    <mergeCell ref="A382:B382"/>
    <mergeCell ref="A383:B383"/>
    <mergeCell ref="A384:B384"/>
    <mergeCell ref="A385:B385"/>
    <mergeCell ref="A386:B386"/>
    <mergeCell ref="A387:B387"/>
    <mergeCell ref="A388:B388"/>
    <mergeCell ref="A393:B393"/>
    <mergeCell ref="A394:B394"/>
    <mergeCell ref="A395:B395"/>
    <mergeCell ref="A396:B396"/>
    <mergeCell ref="A397:B397"/>
    <mergeCell ref="A398:B398"/>
    <mergeCell ref="A399:B399"/>
    <mergeCell ref="A404:B404"/>
    <mergeCell ref="A405:B405"/>
    <mergeCell ref="A406:B406"/>
    <mergeCell ref="A403:B403"/>
    <mergeCell ref="A407:B407"/>
    <mergeCell ref="A408:B408"/>
    <mergeCell ref="A409:B409"/>
    <mergeCell ref="A410:B410"/>
    <mergeCell ref="A415:B415"/>
    <mergeCell ref="A416:B416"/>
    <mergeCell ref="A417:B417"/>
    <mergeCell ref="A418:B418"/>
    <mergeCell ref="A419:B419"/>
    <mergeCell ref="A420:B420"/>
    <mergeCell ref="A421:B421"/>
    <mergeCell ref="A426:B426"/>
    <mergeCell ref="A425:B425"/>
    <mergeCell ref="A427:B427"/>
    <mergeCell ref="A428:B428"/>
    <mergeCell ref="A429:B429"/>
    <mergeCell ref="A430:B430"/>
    <mergeCell ref="A431:B431"/>
    <mergeCell ref="A432:B432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8:B448"/>
    <mergeCell ref="A449:B449"/>
    <mergeCell ref="A450:B450"/>
    <mergeCell ref="A451:B451"/>
    <mergeCell ref="A447:B447"/>
    <mergeCell ref="A452:B452"/>
    <mergeCell ref="A453:B453"/>
    <mergeCell ref="A454:B454"/>
    <mergeCell ref="A477:B477"/>
    <mergeCell ref="A478:B478"/>
    <mergeCell ref="A479:B479"/>
    <mergeCell ref="A476:B476"/>
    <mergeCell ref="A475:B475"/>
    <mergeCell ref="A464:B464"/>
    <mergeCell ref="A465:B465"/>
    <mergeCell ref="A480:B480"/>
    <mergeCell ref="A481:B481"/>
    <mergeCell ref="A482:B482"/>
    <mergeCell ref="A483:B483"/>
    <mergeCell ref="A488:B488"/>
    <mergeCell ref="A489:B489"/>
    <mergeCell ref="A490:B490"/>
    <mergeCell ref="A487:B487"/>
    <mergeCell ref="A491:B491"/>
    <mergeCell ref="A492:B492"/>
    <mergeCell ref="A493:B493"/>
    <mergeCell ref="A494:B494"/>
    <mergeCell ref="A500:B500"/>
    <mergeCell ref="A501:B501"/>
    <mergeCell ref="A502:B502"/>
    <mergeCell ref="A503:B503"/>
    <mergeCell ref="A504:B504"/>
    <mergeCell ref="A505:B505"/>
    <mergeCell ref="A506:B506"/>
    <mergeCell ref="A511:B511"/>
    <mergeCell ref="A512:B512"/>
    <mergeCell ref="A513:B513"/>
    <mergeCell ref="A514:B514"/>
    <mergeCell ref="A515:B515"/>
    <mergeCell ref="A510:B510"/>
    <mergeCell ref="A516:B516"/>
    <mergeCell ref="A517:B517"/>
    <mergeCell ref="A522:B522"/>
    <mergeCell ref="A523:B523"/>
    <mergeCell ref="A524:B524"/>
    <mergeCell ref="A525:B525"/>
    <mergeCell ref="A526:B526"/>
    <mergeCell ref="A527:B527"/>
    <mergeCell ref="A528:B528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7:B547"/>
    <mergeCell ref="A558:B558"/>
    <mergeCell ref="A548:B548"/>
    <mergeCell ref="A549:B549"/>
    <mergeCell ref="A550:B550"/>
    <mergeCell ref="A551:B551"/>
    <mergeCell ref="A552:B552"/>
    <mergeCell ref="A553:B553"/>
    <mergeCell ref="A559:B559"/>
    <mergeCell ref="A560:B560"/>
    <mergeCell ref="A561:B561"/>
    <mergeCell ref="A562:B562"/>
    <mergeCell ref="A563:B563"/>
    <mergeCell ref="A564:B564"/>
    <mergeCell ref="A565:B565"/>
    <mergeCell ref="A571:B571"/>
    <mergeCell ref="A572:B572"/>
    <mergeCell ref="A573:B573"/>
    <mergeCell ref="A574:B574"/>
    <mergeCell ref="A575:B575"/>
    <mergeCell ref="A569:B569"/>
    <mergeCell ref="A570:B570"/>
    <mergeCell ref="A576:B576"/>
    <mergeCell ref="A577:B577"/>
    <mergeCell ref="A583:B583"/>
    <mergeCell ref="A584:B584"/>
    <mergeCell ref="A585:B585"/>
    <mergeCell ref="A586:B586"/>
    <mergeCell ref="A581:B581"/>
    <mergeCell ref="A587:B587"/>
    <mergeCell ref="A588:B588"/>
    <mergeCell ref="A589:B589"/>
    <mergeCell ref="A597:B597"/>
    <mergeCell ref="A598:B598"/>
    <mergeCell ref="A599:B599"/>
    <mergeCell ref="A600:B600"/>
    <mergeCell ref="A601:B601"/>
    <mergeCell ref="A602:B602"/>
    <mergeCell ref="A603:B603"/>
    <mergeCell ref="A621:B621"/>
    <mergeCell ref="A622:B622"/>
    <mergeCell ref="A607:B607"/>
    <mergeCell ref="A608:B608"/>
    <mergeCell ref="A609:B609"/>
    <mergeCell ref="A610:B610"/>
    <mergeCell ref="A642:B642"/>
    <mergeCell ref="A637:B637"/>
    <mergeCell ref="A641:B641"/>
    <mergeCell ref="A643:B643"/>
    <mergeCell ref="A644:B644"/>
    <mergeCell ref="A645:B645"/>
    <mergeCell ref="A646:B646"/>
    <mergeCell ref="A647:B647"/>
    <mergeCell ref="A648:B648"/>
    <mergeCell ref="A663:B663"/>
    <mergeCell ref="A670:B670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4:B664"/>
    <mergeCell ref="A676:B676"/>
    <mergeCell ref="A677:B677"/>
    <mergeCell ref="A691:B691"/>
    <mergeCell ref="A678:B678"/>
    <mergeCell ref="A679:B679"/>
    <mergeCell ref="A680:B680"/>
    <mergeCell ref="A665:B665"/>
    <mergeCell ref="A666:B666"/>
    <mergeCell ref="A667:B667"/>
    <mergeCell ref="A668:B668"/>
    <mergeCell ref="A704:B704"/>
    <mergeCell ref="A701:B701"/>
    <mergeCell ref="A702:B702"/>
    <mergeCell ref="A703:B703"/>
    <mergeCell ref="A681:B681"/>
    <mergeCell ref="A682:B682"/>
    <mergeCell ref="A687:B687"/>
    <mergeCell ref="A688:B688"/>
    <mergeCell ref="A689:B689"/>
    <mergeCell ref="A690:B690"/>
    <mergeCell ref="A736:B736"/>
    <mergeCell ref="A737:B737"/>
    <mergeCell ref="A738:B738"/>
    <mergeCell ref="A723:B723"/>
    <mergeCell ref="A725:B725"/>
    <mergeCell ref="A692:B692"/>
    <mergeCell ref="A693:B693"/>
    <mergeCell ref="A698:B698"/>
    <mergeCell ref="A699:B699"/>
    <mergeCell ref="A700:B700"/>
    <mergeCell ref="A756:B756"/>
    <mergeCell ref="A762:B762"/>
    <mergeCell ref="A720:B720"/>
    <mergeCell ref="A739:B739"/>
    <mergeCell ref="A735:B735"/>
    <mergeCell ref="A740:B740"/>
    <mergeCell ref="A741:B741"/>
    <mergeCell ref="A742:B742"/>
    <mergeCell ref="A726:B726"/>
    <mergeCell ref="A727:B727"/>
    <mergeCell ref="A750:B750"/>
    <mergeCell ref="A751:B751"/>
    <mergeCell ref="A752:B752"/>
    <mergeCell ref="A753:B753"/>
    <mergeCell ref="A754:B754"/>
    <mergeCell ref="A755:B755"/>
    <mergeCell ref="A763:B763"/>
    <mergeCell ref="A760:B760"/>
    <mergeCell ref="A764:B764"/>
    <mergeCell ref="A765:B765"/>
    <mergeCell ref="A767:B767"/>
    <mergeCell ref="A768:B768"/>
    <mergeCell ref="A766:B766"/>
    <mergeCell ref="A761:B761"/>
    <mergeCell ref="A773:B773"/>
    <mergeCell ref="A774:B774"/>
    <mergeCell ref="A777:B777"/>
    <mergeCell ref="A778:B778"/>
    <mergeCell ref="A775:B775"/>
    <mergeCell ref="A776:B776"/>
    <mergeCell ref="A779:B779"/>
    <mergeCell ref="A785:B785"/>
    <mergeCell ref="A788:B788"/>
    <mergeCell ref="A789:B789"/>
    <mergeCell ref="A786:B786"/>
    <mergeCell ref="A787:B787"/>
    <mergeCell ref="A810:B810"/>
    <mergeCell ref="A790:B790"/>
    <mergeCell ref="A791:B791"/>
    <mergeCell ref="A798:B798"/>
    <mergeCell ref="A799:B799"/>
    <mergeCell ref="A797:B797"/>
    <mergeCell ref="A796:B796"/>
    <mergeCell ref="A809:B809"/>
    <mergeCell ref="A824:B824"/>
    <mergeCell ref="A825:B825"/>
    <mergeCell ref="A816:B816"/>
    <mergeCell ref="A823:B823"/>
    <mergeCell ref="A800:B800"/>
    <mergeCell ref="A801:B801"/>
    <mergeCell ref="A802:B802"/>
    <mergeCell ref="A811:B811"/>
    <mergeCell ref="A803:B803"/>
    <mergeCell ref="A828:B828"/>
    <mergeCell ref="A829:B829"/>
    <mergeCell ref="A827:B827"/>
    <mergeCell ref="A834:B834"/>
    <mergeCell ref="A833:B833"/>
    <mergeCell ref="A812:B812"/>
    <mergeCell ref="A813:B813"/>
    <mergeCell ref="A846:B846"/>
    <mergeCell ref="A814:B814"/>
    <mergeCell ref="A815:B815"/>
    <mergeCell ref="A835:B835"/>
    <mergeCell ref="A836:B836"/>
    <mergeCell ref="A837:B837"/>
    <mergeCell ref="A838:B838"/>
    <mergeCell ref="A839:B839"/>
    <mergeCell ref="A826:B826"/>
    <mergeCell ref="A822:B822"/>
    <mergeCell ref="A1331:B1331"/>
    <mergeCell ref="A1224:B1224"/>
    <mergeCell ref="A1226:B1226"/>
    <mergeCell ref="A1227:B1227"/>
    <mergeCell ref="A850:B850"/>
    <mergeCell ref="A1287:B1287"/>
    <mergeCell ref="A851:B851"/>
    <mergeCell ref="A907:B907"/>
    <mergeCell ref="A908:B908"/>
    <mergeCell ref="A893:B893"/>
    <mergeCell ref="A24:B24"/>
    <mergeCell ref="A1218:B1218"/>
    <mergeCell ref="A1397:B1397"/>
    <mergeCell ref="A1398:B1398"/>
    <mergeCell ref="A159:B159"/>
    <mergeCell ref="A160:B160"/>
    <mergeCell ref="A161:B161"/>
    <mergeCell ref="A162:B162"/>
    <mergeCell ref="A844:B844"/>
    <mergeCell ref="A840:B840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298:B298"/>
    <mergeCell ref="A299:B299"/>
    <mergeCell ref="A300:B300"/>
    <mergeCell ref="A301:B301"/>
    <mergeCell ref="A164:B164"/>
    <mergeCell ref="A289:B289"/>
    <mergeCell ref="A290:B290"/>
    <mergeCell ref="A291:B291"/>
    <mergeCell ref="A335:B335"/>
    <mergeCell ref="A336:B336"/>
    <mergeCell ref="A337:B337"/>
    <mergeCell ref="A338:B338"/>
    <mergeCell ref="A339:B339"/>
    <mergeCell ref="A340:B340"/>
    <mergeCell ref="A466:B466"/>
    <mergeCell ref="A467:B467"/>
    <mergeCell ref="A468:B468"/>
    <mergeCell ref="A469:B469"/>
    <mergeCell ref="A470:B470"/>
    <mergeCell ref="A471:B471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1004:B1004"/>
    <mergeCell ref="A1005:B1005"/>
    <mergeCell ref="A1006:B1006"/>
    <mergeCell ref="A1007:B1007"/>
    <mergeCell ref="A848:B848"/>
    <mergeCell ref="A849:B849"/>
    <mergeCell ref="A845:B845"/>
    <mergeCell ref="A847:B847"/>
    <mergeCell ref="A1302:B1302"/>
    <mergeCell ref="A1303:B1303"/>
    <mergeCell ref="A1113:B1113"/>
    <mergeCell ref="A1114:B1114"/>
    <mergeCell ref="A1115:B1115"/>
    <mergeCell ref="A1295:B1295"/>
    <mergeCell ref="A1296:B1296"/>
    <mergeCell ref="A1297:B1297"/>
    <mergeCell ref="A1123:B1123"/>
    <mergeCell ref="A1124:B1124"/>
  </mergeCells>
  <printOptions/>
  <pageMargins left="0.5905511811023623" right="0.35433070866141736" top="0.7874015748031497" bottom="0.7086614173228347" header="0.4724409448818898" footer="0.3937007874015748"/>
  <pageSetup horizontalDpi="180" verticalDpi="18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2022-11-09T12:09:11Z</cp:lastPrinted>
  <dcterms:created xsi:type="dcterms:W3CDTF">2004-01-09T13:07:12Z</dcterms:created>
  <dcterms:modified xsi:type="dcterms:W3CDTF">2022-11-09T12:09:48Z</dcterms:modified>
  <cp:category/>
  <cp:version/>
  <cp:contentType/>
  <cp:contentStatus/>
</cp:coreProperties>
</file>