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tabRatio="599" activeTab="1"/>
  </bookViews>
  <sheets>
    <sheet name="1)" sheetId="1" r:id="rId1"/>
    <sheet name="2)" sheetId="2" r:id="rId2"/>
  </sheets>
  <definedNames/>
  <calcPr fullCalcOnLoad="1"/>
</workbook>
</file>

<file path=xl/sharedStrings.xml><?xml version="1.0" encoding="utf-8"?>
<sst xmlns="http://schemas.openxmlformats.org/spreadsheetml/2006/main" count="1901" uniqueCount="1099">
  <si>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</si>
  <si>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</si>
  <si>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</si>
  <si>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</si>
  <si>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</si>
  <si>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</si>
  <si>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</si>
  <si>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</si>
  <si>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</si>
  <si>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</si>
  <si>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</si>
  <si>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</si>
  <si>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</si>
  <si>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</si>
  <si>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</si>
  <si>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</si>
  <si>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</si>
  <si>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</si>
  <si>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</si>
  <si>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</si>
  <si>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</si>
  <si>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</si>
  <si>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</si>
  <si>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</si>
  <si>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</si>
  <si>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</si>
  <si>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</si>
  <si>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</si>
  <si>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</si>
  <si>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</si>
  <si>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</si>
  <si>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</si>
  <si>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</si>
  <si>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</si>
  <si>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</si>
  <si>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</si>
  <si>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</si>
  <si>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</si>
  <si>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</si>
  <si>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</si>
  <si>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</si>
  <si>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</si>
  <si>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</si>
  <si>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</si>
  <si>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</si>
  <si>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</si>
  <si>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</si>
  <si>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</si>
  <si>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</si>
  <si>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</si>
  <si>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</si>
  <si>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</si>
  <si>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</si>
  <si>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</si>
  <si>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</si>
  <si>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</si>
  <si>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</si>
  <si>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</si>
  <si>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</si>
  <si>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</si>
  <si>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</si>
  <si>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</si>
  <si>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</si>
  <si>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</si>
  <si>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</si>
  <si>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</si>
  <si>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</si>
  <si>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</si>
  <si>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</si>
  <si>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</si>
  <si>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</si>
  <si>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</si>
  <si>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</si>
  <si>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</si>
  <si>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</si>
  <si>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</si>
  <si>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</si>
  <si>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</si>
  <si>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</si>
  <si>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</si>
  <si>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</si>
  <si>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</si>
  <si>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</si>
  <si>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</si>
  <si>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</si>
  <si>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</si>
  <si>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</si>
  <si>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</si>
  <si>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</si>
  <si>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</si>
  <si>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</si>
  <si>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</si>
  <si>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</si>
  <si>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</si>
  <si>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</si>
  <si>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</si>
  <si>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</si>
  <si>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</si>
  <si>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</si>
  <si>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</si>
  <si>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</si>
  <si>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</si>
  <si>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</si>
  <si>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</si>
  <si>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</si>
  <si>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</si>
  <si>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</si>
  <si>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</si>
  <si>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</si>
  <si>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</si>
  <si>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</si>
  <si>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</si>
  <si>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</si>
  <si>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</si>
  <si>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</si>
  <si>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</si>
  <si>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</si>
  <si>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</si>
  <si>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</si>
  <si>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</si>
  <si>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</si>
  <si>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</si>
  <si>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</si>
  <si>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</si>
  <si>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</si>
  <si>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</si>
  <si>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</si>
  <si>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</si>
  <si>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</si>
  <si>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</si>
  <si>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</si>
  <si>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</si>
  <si>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</si>
  <si>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</si>
  <si>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</si>
  <si>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</si>
  <si>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</si>
  <si>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</si>
  <si>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</si>
  <si>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</si>
  <si>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</si>
  <si>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</si>
  <si>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</si>
  <si>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</si>
  <si>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</si>
  <si>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</si>
  <si>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</si>
  <si>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</si>
  <si>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</si>
  <si>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</si>
  <si>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</si>
  <si>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</si>
  <si>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</si>
  <si>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</si>
  <si>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</si>
  <si>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</si>
  <si>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</si>
  <si>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</si>
  <si>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</si>
  <si>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</si>
  <si>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</si>
  <si>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</si>
  <si>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</si>
  <si>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</si>
  <si>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</si>
  <si>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</si>
  <si>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</si>
  <si>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</si>
  <si>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</si>
  <si>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</si>
  <si>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</si>
  <si>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</si>
  <si>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</si>
  <si>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</si>
  <si>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</si>
  <si>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</si>
  <si>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</si>
  <si>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</si>
  <si>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</si>
  <si>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</si>
  <si>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</si>
  <si>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</si>
  <si>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</si>
  <si>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</si>
  <si>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</si>
  <si>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</si>
  <si>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</si>
  <si>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</si>
  <si>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</si>
  <si>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</si>
  <si>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</si>
  <si>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</si>
  <si>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</si>
  <si>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</si>
  <si>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</si>
  <si>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</si>
  <si>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</si>
  <si>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</si>
  <si>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</si>
  <si>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</si>
  <si>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</si>
  <si>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</si>
  <si>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</si>
  <si>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</si>
  <si>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</si>
  <si>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</si>
  <si>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</si>
  <si>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</si>
  <si>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</si>
  <si>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</si>
  <si>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</si>
  <si>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</si>
  <si>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</si>
  <si>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</si>
  <si>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</si>
  <si>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</si>
  <si>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</si>
  <si>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</si>
  <si>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</si>
  <si>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</si>
  <si>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</si>
  <si>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</si>
  <si>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</si>
  <si>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</si>
  <si>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</si>
  <si>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</si>
  <si>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</si>
  <si>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</si>
  <si>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</si>
  <si>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</si>
  <si>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</si>
  <si>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</si>
  <si>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</si>
  <si>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</si>
  <si>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</si>
  <si>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</si>
  <si>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</si>
  <si>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</si>
  <si>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</si>
  <si>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</si>
  <si>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</si>
  <si>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</si>
  <si>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</si>
  <si>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</si>
  <si>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</si>
  <si>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</si>
  <si>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</si>
  <si>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</si>
  <si>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</si>
  <si>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</si>
  <si>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</si>
  <si>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</si>
  <si>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</si>
  <si>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</si>
  <si>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</si>
  <si>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</si>
  <si>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</si>
  <si>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</si>
  <si>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</si>
  <si>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</si>
  <si>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</si>
  <si>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</si>
  <si>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</si>
  <si>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</si>
  <si>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</si>
  <si>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</si>
  <si>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</si>
  <si>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</si>
  <si>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</si>
  <si>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</si>
  <si>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</si>
  <si>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</si>
  <si>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</si>
  <si>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</si>
  <si>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</si>
  <si>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</si>
  <si>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</si>
  <si>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</si>
  <si>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</si>
  <si>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</si>
  <si>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</si>
  <si>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</si>
  <si>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</si>
  <si>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</si>
  <si>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</si>
  <si>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</si>
  <si>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</si>
  <si>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</si>
  <si>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</si>
  <si>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</si>
  <si>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</si>
  <si>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</si>
  <si>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</si>
  <si>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</si>
  <si>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</si>
  <si>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</si>
  <si>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</si>
  <si>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</si>
  <si>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</si>
  <si>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</si>
  <si>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</si>
  <si>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</si>
  <si>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</si>
  <si>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</si>
  <si>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</si>
  <si>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</si>
  <si>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</si>
  <si>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</si>
  <si>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</si>
  <si>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</si>
  <si>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</si>
  <si>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</si>
  <si>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</si>
  <si>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</si>
  <si>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</si>
  <si>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</si>
  <si>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</si>
  <si>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</si>
  <si>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</si>
  <si>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</si>
  <si>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</si>
  <si>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</si>
  <si>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</si>
  <si>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</si>
  <si>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</si>
  <si>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</si>
  <si>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</si>
  <si>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</si>
  <si>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</si>
  <si>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</si>
  <si>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</si>
  <si>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</si>
  <si>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</si>
  <si>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</si>
  <si>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</si>
  <si>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</si>
  <si>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</si>
  <si>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</si>
  <si>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</si>
  <si>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</si>
  <si>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</si>
  <si>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</si>
  <si>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</si>
  <si>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</si>
  <si>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</si>
  <si>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</si>
  <si>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</si>
  <si>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</si>
  <si>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</si>
  <si>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</si>
  <si>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</si>
  <si>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</si>
  <si>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</si>
  <si>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</si>
  <si>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</si>
  <si>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</si>
  <si>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</si>
  <si>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</si>
  <si>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</si>
  <si>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</si>
  <si>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</si>
  <si>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</si>
  <si>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</si>
  <si>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</si>
  <si>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</si>
  <si>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</si>
  <si>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</si>
  <si>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</si>
  <si>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</si>
  <si>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</si>
  <si>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</si>
  <si>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</si>
  <si>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</si>
  <si>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</si>
  <si>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</si>
  <si>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</si>
  <si>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</si>
  <si>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</si>
  <si>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</si>
  <si>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</si>
  <si>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</si>
  <si>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</si>
  <si>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</si>
  <si>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</si>
  <si>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</si>
  <si>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</si>
  <si>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</si>
  <si>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</si>
  <si>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</si>
  <si>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</si>
  <si>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</si>
  <si>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</si>
  <si>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</si>
  <si>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</si>
  <si>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</si>
  <si>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</si>
  <si>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</si>
  <si>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</si>
  <si>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</si>
  <si>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</si>
  <si>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</si>
  <si>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</si>
  <si>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</si>
  <si>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</si>
  <si>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</si>
  <si>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</si>
  <si>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</si>
  <si>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</si>
  <si>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</si>
  <si>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</si>
  <si>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</si>
  <si>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</si>
  <si>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</si>
  <si>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</si>
  <si>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</si>
  <si>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</si>
  <si>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</si>
  <si>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</si>
  <si>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</si>
  <si>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</si>
  <si>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</si>
  <si>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</si>
  <si>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</si>
  <si>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</si>
  <si>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</si>
  <si>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</si>
  <si>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</si>
  <si>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</si>
  <si>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</si>
  <si>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</si>
  <si>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</si>
  <si>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</si>
  <si>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</si>
  <si>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</si>
  <si>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</si>
  <si>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</si>
  <si>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</si>
  <si>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</si>
  <si>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</si>
  <si>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</si>
  <si>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</si>
  <si>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</si>
  <si>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</si>
  <si>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</si>
  <si>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</si>
  <si>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</si>
  <si>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</si>
  <si>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</si>
  <si>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</si>
  <si>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</si>
  <si>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</si>
  <si>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</si>
  <si>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</si>
  <si>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</si>
  <si>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</si>
  <si>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</si>
  <si>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</si>
  <si>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</si>
  <si>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</si>
  <si>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</si>
  <si>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</si>
  <si>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</si>
  <si>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</si>
  <si>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</si>
  <si>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</si>
  <si>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</si>
  <si>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</si>
  <si>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</si>
  <si>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</si>
  <si>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</si>
  <si>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</si>
  <si>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</si>
  <si>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</si>
  <si>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</si>
  <si>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</si>
  <si>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</si>
  <si>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</si>
  <si>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</si>
  <si>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</si>
  <si>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</si>
  <si>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</si>
  <si>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</si>
  <si>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</si>
  <si>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</si>
  <si>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</si>
  <si>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</si>
  <si>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</si>
  <si>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</si>
  <si>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</si>
  <si>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</si>
  <si>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</si>
  <si>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</si>
  <si>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</si>
  <si>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</si>
  <si>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</si>
  <si>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</si>
  <si>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</si>
  <si>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</si>
  <si>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</si>
  <si>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</si>
  <si>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</si>
  <si>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</si>
  <si>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</si>
  <si>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</si>
  <si>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</si>
  <si>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</si>
  <si>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</si>
  <si>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</si>
  <si>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</si>
  <si>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</si>
  <si>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</si>
  <si>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</si>
  <si>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</si>
  <si>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</si>
  <si>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</si>
  <si>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</si>
  <si>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</si>
  <si>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</si>
  <si>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</si>
  <si>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</si>
  <si>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</si>
  <si>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</si>
  <si>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</si>
  <si>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</si>
  <si>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</si>
  <si>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</si>
  <si>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</si>
  <si>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</si>
  <si>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</si>
  <si>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</si>
  <si>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</si>
  <si>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</si>
  <si>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</si>
  <si>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</si>
  <si>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</si>
  <si>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</si>
  <si>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</si>
  <si>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</si>
  <si>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</si>
  <si>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</si>
  <si>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</si>
  <si>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</si>
  <si>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</si>
  <si>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</si>
  <si>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</si>
  <si>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</si>
  <si>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</si>
  <si>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</si>
  <si>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</si>
  <si>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</si>
  <si>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</si>
  <si>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</si>
  <si>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</si>
  <si>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</si>
  <si>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</si>
  <si>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</si>
  <si>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</si>
  <si>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</si>
  <si>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</si>
  <si>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</si>
  <si>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</si>
  <si>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</si>
  <si>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</si>
  <si>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</si>
  <si>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</si>
  <si>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</si>
  <si>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</si>
  <si>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</si>
  <si>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</si>
  <si>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</si>
  <si>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</si>
  <si>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</si>
  <si>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</si>
  <si>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</si>
  <si>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</si>
  <si>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</si>
  <si>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</si>
  <si>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</si>
  <si>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</si>
  <si>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</si>
  <si>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</si>
  <si>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</si>
  <si>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</si>
  <si>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</si>
  <si>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</si>
  <si>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</si>
  <si>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</si>
  <si>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</si>
  <si>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</si>
  <si>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</si>
  <si>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</si>
  <si>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</si>
  <si>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</si>
  <si>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</si>
  <si>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</si>
  <si>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</si>
  <si>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</si>
  <si>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</si>
  <si>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</si>
  <si>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</si>
  <si>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</si>
  <si>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</si>
  <si>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</si>
  <si>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</si>
  <si>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</si>
  <si>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</si>
  <si>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</si>
  <si>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</si>
  <si>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</si>
  <si>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</si>
  <si>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</si>
  <si>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</si>
  <si>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</si>
  <si>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</si>
  <si>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</si>
  <si>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</si>
  <si>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</si>
  <si>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</si>
  <si>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</si>
  <si>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</si>
  <si>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</si>
  <si>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</si>
  <si>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</si>
  <si>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</si>
  <si>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</si>
  <si>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</si>
  <si>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</si>
  <si>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</si>
  <si>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</si>
  <si>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</si>
  <si>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</si>
  <si>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</si>
  <si>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</si>
  <si>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</si>
  <si>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</si>
  <si>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</si>
  <si>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</si>
  <si>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</si>
  <si>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</si>
  <si>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</si>
  <si>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</si>
  <si>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</si>
  <si>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</si>
  <si>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</si>
  <si>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</si>
  <si>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</si>
  <si>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</si>
  <si>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</si>
  <si>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</si>
  <si>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</si>
  <si>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</si>
  <si>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</si>
  <si>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</si>
  <si>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</si>
  <si>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</si>
  <si>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</si>
  <si>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</si>
  <si>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</si>
  <si>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</si>
  <si>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</si>
  <si>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</si>
  <si>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</si>
  <si>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</si>
  <si>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</si>
  <si>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</si>
  <si>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</si>
  <si>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</si>
  <si>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</si>
  <si>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</si>
  <si>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</si>
  <si>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</si>
  <si>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</si>
  <si>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</si>
  <si>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</si>
  <si>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</si>
  <si>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</si>
  <si>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</si>
  <si>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</si>
  <si>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</si>
  <si>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</si>
  <si>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</si>
  <si>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</si>
  <si>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</si>
  <si>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</si>
  <si>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</si>
  <si>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</si>
  <si>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</si>
  <si>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</si>
  <si>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</si>
  <si>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</si>
  <si>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</si>
  <si>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</si>
  <si>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</si>
  <si>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</si>
  <si>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</si>
  <si>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</si>
  <si>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</si>
  <si>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</si>
  <si>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</si>
  <si>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</si>
  <si>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</si>
  <si>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</si>
  <si>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</si>
  <si>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</si>
  <si>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</si>
  <si>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1002:  PRIGODNI ZABAVNI PROGRAMI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</si>
  <si>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</si>
  <si>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</si>
  <si>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</si>
  <si>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</si>
  <si>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</si>
  <si>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</si>
  <si>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</si>
  <si>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</si>
  <si>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</si>
  <si>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</si>
  <si>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</si>
  <si>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</si>
  <si>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</si>
  <si>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</si>
  <si>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</si>
  <si>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</si>
  <si>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</si>
  <si>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</si>
  <si>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</si>
  <si>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</si>
  <si>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</si>
  <si>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</si>
  <si>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</si>
  <si>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</si>
  <si>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</si>
  <si>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</si>
  <si>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</si>
  <si>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</si>
  <si>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</si>
  <si>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</si>
  <si>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</si>
  <si>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</si>
  <si>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</si>
  <si>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</si>
  <si>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</si>
  <si>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</si>
  <si>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</si>
  <si>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</si>
  <si>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</si>
  <si>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</si>
  <si>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</si>
  <si>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</si>
  <si>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</si>
  <si>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</si>
  <si>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</si>
  <si>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</si>
  <si>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</si>
  <si>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1008:  IZGRADNJA I ODRŽAVANJE PROMETNICA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</si>
  <si>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</si>
  <si>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</si>
  <si>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</si>
  <si>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</si>
  <si>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</si>
  <si>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</si>
  <si>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</si>
  <si>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</si>
  <si>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</si>
  <si>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</si>
  <si>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</si>
  <si>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</si>
  <si>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</si>
  <si>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</si>
  <si>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</si>
  <si>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</si>
  <si>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</si>
  <si>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</si>
  <si>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</si>
  <si>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</si>
  <si>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 xml:space="preserve"> K.projekt K1006 04:  Rekonstrukcija posl.objekta Dolac</t>
  </si>
  <si>
    <t>DODATNA ULAGANJA NA NEF.IMOVINI</t>
  </si>
  <si>
    <t>DODATNA ULAG. NA GRAĐ.OBJEKTIMA</t>
  </si>
  <si>
    <t>Dodatna ulaganja na posl.objektu Zakaštil</t>
  </si>
  <si>
    <t>Dodatna ulaganja na posl.objektu na Dolcu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</si>
  <si>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</si>
  <si>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</si>
  <si>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</si>
  <si>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</si>
  <si>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</si>
  <si>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</si>
  <si>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</si>
  <si>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</si>
  <si>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</si>
  <si>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</si>
  <si>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</si>
  <si>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</si>
  <si>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</si>
  <si>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</si>
  <si>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</si>
  <si>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</si>
  <si>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</si>
  <si>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</si>
  <si>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</si>
  <si>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</si>
  <si>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</si>
  <si>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</si>
  <si>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</si>
  <si>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</si>
  <si>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</si>
  <si>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</si>
  <si>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</si>
  <si>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</si>
  <si>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</si>
  <si>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</si>
  <si>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</si>
  <si>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</si>
  <si>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</si>
  <si>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</si>
  <si>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</si>
  <si>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</si>
  <si>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</si>
  <si>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</si>
  <si>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</si>
  <si>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</si>
  <si>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</si>
  <si>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</si>
  <si>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</si>
  <si>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</si>
  <si>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</si>
  <si>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</si>
  <si>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</si>
  <si>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</si>
  <si>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</si>
  <si>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</si>
  <si>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</si>
  <si>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</si>
  <si>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</si>
  <si>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</si>
  <si>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</si>
  <si>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</si>
  <si>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</si>
  <si>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</si>
  <si>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</si>
  <si>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</si>
  <si>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PRORAČUNA GRADA HVARA ZA 2018. GODINU</t>
  </si>
  <si>
    <t>I Z V O R I     F I N A N C I R A N J A   za   2018. god.</t>
  </si>
  <si>
    <t xml:space="preserve"> Aktivnost A1005 05:  Usluge policije</t>
  </si>
  <si>
    <t>Smještaj i prehrana sezonskih policajaca</t>
  </si>
  <si>
    <t xml:space="preserve"> T.projekt T1009 05:  Pomoć Odvodnji-Hvar za izgradnju
                                  oborinske i fekalne kanalizacije</t>
  </si>
  <si>
    <t>Ostale usluge (uklj.usluge uklanjanja)</t>
  </si>
  <si>
    <t xml:space="preserve"> Program 1010:  PROJEKTI STRATEŠKOG RAZVOJA
                              I EU FONDOVA</t>
  </si>
  <si>
    <t>0473</t>
  </si>
  <si>
    <t xml:space="preserve"> K.projekt K1010 01:  Razvojna strategija turizma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</si>
  <si>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</si>
  <si>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</si>
  <si>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</si>
  <si>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</si>
  <si>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</si>
  <si>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</si>
  <si>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</si>
  <si>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</si>
  <si>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</si>
  <si>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</si>
  <si>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</si>
  <si>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</si>
  <si>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Program 1011:  PROSTORNO UREĐENJE I UNAPREĐENJE
                              STANOVANJA I ZAJEDNICE</t>
  </si>
  <si>
    <t xml:space="preserve"> Aktivnost A1011 01:  Geodetsko-katastarski poslovi</t>
  </si>
  <si>
    <t xml:space="preserve"> K.projekt K1011 02:  Planovi i projekti prostornog uređenja</t>
  </si>
  <si>
    <t xml:space="preserve"> Aktivnost A1011 04:  Uređenje Etno-eko sela</t>
  </si>
  <si>
    <t xml:space="preserve"> Program 1012:  RAZVOJ SUSTAVA VODOOPSKRBE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</si>
  <si>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</si>
  <si>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</si>
  <si>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</si>
  <si>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</si>
  <si>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</si>
  <si>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</si>
  <si>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K.prijekt K1014 03:  Izgradnja javnih površina</t>
  </si>
  <si>
    <t xml:space="preserve"> K.prijekt K1014 04:  Izgradnja i implementacija IP mreže na JP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</si>
  <si>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</si>
  <si>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</si>
  <si>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</si>
  <si>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</si>
  <si>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</si>
  <si>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</si>
  <si>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</si>
  <si>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</si>
  <si>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</si>
  <si>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</si>
  <si>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</si>
  <si>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</si>
  <si>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</si>
  <si>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</si>
  <si>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</si>
  <si>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</si>
  <si>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02:  Ostale kult. manifestacije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</si>
  <si>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</si>
  <si>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</si>
  <si>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</si>
  <si>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zgradi Arsenal s Fontikom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</si>
  <si>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</si>
  <si>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</si>
  <si>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</si>
  <si>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</si>
  <si>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</si>
  <si>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</si>
  <si>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</si>
  <si>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</si>
  <si>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</si>
  <si>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</si>
  <si>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</si>
  <si>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</si>
  <si>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</si>
  <si>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</si>
  <si>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</si>
  <si>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</si>
  <si>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 Pomoć udrug.invalid.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</si>
  <si>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</si>
  <si>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</si>
  <si>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</si>
  <si>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</si>
  <si>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</si>
  <si>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</si>
  <si>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</si>
  <si>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</si>
  <si>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</si>
  <si>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</si>
  <si>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</si>
  <si>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</si>
  <si>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K1019 10:  Dodatna ulaganja na gradskoj Loggi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</si>
  <si>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</si>
  <si>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</si>
  <si>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</si>
  <si>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</si>
  <si>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</si>
  <si>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</si>
  <si>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</si>
  <si>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</si>
  <si>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</si>
  <si>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</si>
  <si>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</si>
  <si>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</si>
  <si>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KLASA: 400-01/17-01/35</t>
  </si>
  <si>
    <t>204</t>
  </si>
  <si>
    <t>Na osnovi članka 37. Zakona o proračunu ("Narodne Novine", br.87/08, 136/12 i 15/15) i članka 34. Statuta</t>
  </si>
  <si>
    <t>IZMJENE I DOPUNE</t>
  </si>
  <si>
    <t xml:space="preserve">   U Planu prihoda i primitaka, te rashoda i izdataka Proračuna Grada Hvara za 2018.godinu ("Službeni glasnik Grada</t>
  </si>
  <si>
    <t>Plan za 
2018.god.</t>
  </si>
  <si>
    <t>Povećanje/
Smanjenje</t>
  </si>
  <si>
    <t>NOVI PLAN
za 2018.g.</t>
  </si>
  <si>
    <t>Plan za 2018.god.</t>
  </si>
  <si>
    <t>NOVI
PLAN ZA
2018.god.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</si>
  <si>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</si>
  <si>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</si>
  <si>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</si>
  <si>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</si>
  <si>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</si>
  <si>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</si>
  <si>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</si>
  <si>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</si>
  <si>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</si>
  <si>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</si>
  <si>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</si>
  <si>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</si>
  <si>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</si>
  <si>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</si>
  <si>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</si>
  <si>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</si>
  <si>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</si>
  <si>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</si>
  <si>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</si>
  <si>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</si>
  <si>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</si>
  <si>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</si>
  <si>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</si>
  <si>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</si>
  <si>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</si>
  <si>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</si>
  <si>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</si>
  <si>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</si>
  <si>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</si>
  <si>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</si>
  <si>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</si>
  <si>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</si>
  <si>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</si>
  <si>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</si>
  <si>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</si>
  <si>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</si>
  <si>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</si>
  <si>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</si>
  <si>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</si>
  <si>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</si>
  <si>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</si>
  <si>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</si>
  <si>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</si>
  <si>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</si>
  <si>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</si>
  <si>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</si>
  <si>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</si>
  <si>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</si>
  <si>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</si>
  <si>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</si>
  <si>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</si>
  <si>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</si>
  <si>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</si>
  <si>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</si>
  <si>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</si>
  <si>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</si>
  <si>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</si>
  <si>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</si>
  <si>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</si>
  <si>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</si>
  <si>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</si>
  <si>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</si>
  <si>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</si>
  <si>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</si>
  <si>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</si>
  <si>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</si>
  <si>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</si>
  <si>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</si>
  <si>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</si>
  <si>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</si>
  <si>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</si>
  <si>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</si>
  <si>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</si>
  <si>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</si>
  <si>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</si>
  <si>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</si>
  <si>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</si>
  <si>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</si>
  <si>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</si>
  <si>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</si>
  <si>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</si>
  <si>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</si>
  <si>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</si>
  <si>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</si>
  <si>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</si>
  <si>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</si>
  <si>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</si>
  <si>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</si>
  <si>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</si>
  <si>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</si>
  <si>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</si>
  <si>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</si>
  <si>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</si>
  <si>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</si>
  <si>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</si>
  <si>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</si>
  <si>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</si>
  <si>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</si>
  <si>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</si>
  <si>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</si>
  <si>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K.Projekt K2001 02:  Dodatno ulaganje na zgradi Dječjeg vrtića</t>
  </si>
  <si>
    <t xml:space="preserve"> Aktivnost A3001 01: Stručna i izvršna tijela grad.knjižnice</t>
  </si>
  <si>
    <t xml:space="preserve"> T.projekt T3001 02:  Kupnja knjižne građe i opreme u knjižnici</t>
  </si>
  <si>
    <t xml:space="preserve"> Aktivnost A2001 01:  Stručna, administrat. i izvršna tijela vrtića </t>
  </si>
  <si>
    <t>POMOĆI DANE U INO. I UNUTAR OPĆEG PRORAČ.</t>
  </si>
  <si>
    <t>059a</t>
  </si>
  <si>
    <t>3632</t>
  </si>
  <si>
    <t xml:space="preserve"> Kapitalne pomoći unutar općeg proračuna</t>
  </si>
  <si>
    <t xml:space="preserve"> Aktivnost A1001 02:  Rad gradskog vijeća i radnih tijela GV</t>
  </si>
  <si>
    <t>077a</t>
  </si>
  <si>
    <t>Ostali materijal (kante za otpad)</t>
  </si>
  <si>
    <t xml:space="preserve">Ostale usluge (čišćenje i uređenje obalnog pojasa) </t>
  </si>
  <si>
    <t>185a</t>
  </si>
  <si>
    <t>185b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</si>
  <si>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</si>
  <si>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</si>
  <si>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</si>
  <si>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Materijal za uređenje jav.površina</t>
  </si>
  <si>
    <t>181a</t>
  </si>
  <si>
    <t xml:space="preserve">    Plan prihoda i primitaka, te rashoda i izdataka Proračuna Grada Hvara (u daljnjem tekstu Plan) za 2018. godine</t>
  </si>
  <si>
    <t>sastoji se od:</t>
  </si>
  <si>
    <t xml:space="preserve">    Prihodi i primici, te rashodi i izdaci po ekonomskoj klasifikaciji utvrđeni u Računu prihoda i primitaka, te Računu</t>
  </si>
  <si>
    <t>rashoda i izdataka za 2018. godinu povećavaju se i smanjuju kako slijedi:</t>
  </si>
  <si>
    <t>se po nositeljima, korisnicima, programima, aktivnostima i projektima u Posebnom dijelu Izmjena i dopuna Plana</t>
  </si>
  <si>
    <t xml:space="preserve">za 2018.godinu kako slijedi: </t>
  </si>
  <si>
    <t xml:space="preserve"> Aktivnost A1009 06:  Nabava materijala i edukacija građana
                                    za odvajanje otpada</t>
  </si>
  <si>
    <t>035a</t>
  </si>
  <si>
    <t>Hvara" br. 10/17 ,5/18 i 9/18) članak 1. mijenja se i glasi:</t>
  </si>
  <si>
    <t xml:space="preserve">Otkup zemljišta za sanaciju odlagališta </t>
  </si>
  <si>
    <t>Kapit.pomoć unutar općeg prorač. (donac.bicikle i kamera)</t>
  </si>
  <si>
    <t>048a</t>
  </si>
  <si>
    <t xml:space="preserve">   - rashodi izbora za mjesne odbore</t>
  </si>
  <si>
    <t>049a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</si>
  <si>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</si>
  <si>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</si>
  <si>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</si>
  <si>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</si>
  <si>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</si>
  <si>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</si>
  <si>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>037a</t>
  </si>
  <si>
    <t xml:space="preserve">      Rashodi poslovanja i rashodi za nabavu nefinancijske imovine u ukupnoj svoti od 54.666.688 kuna raspoređuju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</si>
  <si>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</si>
  <si>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</si>
  <si>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</si>
  <si>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 xml:space="preserve"> Aktivnost A1002 01:   Prigodni zabavni programi, priredbe, 
           koncerti i sl., te proslava 150.god.turizma</t>
  </si>
  <si>
    <t xml:space="preserve"> T.projekt T1009 02:  Pomoć Komunalnom za sanaciju 
komunal. odlagališta i gradnju reciklažnog dvorišta</t>
  </si>
  <si>
    <t xml:space="preserve"> K.projekt K1009 03:  Kupnja zemljišta za sanaciju 
odlagališta i gradnju reciklažnog dvorišta
                                    i izgradnju reciklažnog dvorišta</t>
  </si>
  <si>
    <t xml:space="preserve"> T.projekt T1014 02:  Pomoć Komunalnom za kupnju 
uređaja i kom.opreme za čišćenje JP</t>
  </si>
  <si>
    <t>Turistička zajednica Grada Hvara - tekuća donacija</t>
  </si>
  <si>
    <t>URBROJ: 2128/01-01/1-18-04</t>
  </si>
  <si>
    <t>Hvar,20. prosinca 2018.godine</t>
  </si>
  <si>
    <t xml:space="preserve">Grada Hvara ("Službeni glasnik Grada Hvara" br. 3/18 i 10/18 ), a u skladu sa Izmjenama i dopunama Proračuna </t>
  </si>
  <si>
    <t>Grada Hvara za 2018.godinu, Gradonačelnik Grada Hvara dana 20. prosinca, 2018. godine,   d o n o s i: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</si>
</sst>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b/>
      <sz val="7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 horizontal="left" vertical="center" wrapText="1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1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8" fillId="33" borderId="19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9" fillId="33" borderId="19" xfId="0" applyNumberFormat="1" applyFont="1" applyFill="1" applyBorder="1" applyAlignment="1">
      <alignment horizontal="left"/>
    </xf>
    <xf numFmtId="49" fontId="19" fillId="33" borderId="16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zoomScale="140" zoomScaleNormal="140" zoomScalePageLayoutView="0" workbookViewId="0" topLeftCell="A1">
      <selection activeCell="E189" sqref="E189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9.421875" style="9" customWidth="1"/>
    <col min="5" max="5" width="9.8515625" style="9" customWidth="1"/>
    <col min="6" max="16384" width="9.140625" style="9" customWidth="1"/>
  </cols>
  <sheetData>
    <row r="1" spans="1:5" ht="18.75" customHeight="1">
      <c r="A1" s="68" t="s">
        <v>938</v>
      </c>
      <c r="B1" s="68"/>
      <c r="C1" s="68"/>
      <c r="D1" s="68"/>
      <c r="E1" s="68"/>
    </row>
    <row r="2" spans="1:5" ht="14.25" customHeight="1">
      <c r="A2" s="68" t="s">
        <v>1097</v>
      </c>
      <c r="B2" s="68"/>
      <c r="C2" s="68"/>
      <c r="D2" s="68"/>
      <c r="E2" s="68"/>
    </row>
    <row r="3" spans="1:5" ht="14.25" customHeight="1">
      <c r="A3" s="68" t="s">
        <v>1098</v>
      </c>
      <c r="B3" s="68"/>
      <c r="C3" s="68"/>
      <c r="D3" s="68"/>
      <c r="E3" s="68"/>
    </row>
    <row r="4" ht="23.25" customHeight="1"/>
    <row r="5" ht="10.5" customHeight="1"/>
    <row r="6" spans="1:5" ht="21" customHeight="1">
      <c r="A6" s="146" t="s">
        <v>939</v>
      </c>
      <c r="B6" s="146"/>
      <c r="C6" s="146"/>
      <c r="D6" s="146"/>
      <c r="E6" s="146"/>
    </row>
    <row r="7" spans="1:5" ht="21" customHeight="1">
      <c r="A7" s="146" t="s">
        <v>822</v>
      </c>
      <c r="B7" s="146"/>
      <c r="C7" s="146"/>
      <c r="D7" s="146"/>
      <c r="E7" s="146"/>
    </row>
    <row r="8" spans="1:5" ht="21" customHeight="1">
      <c r="A8" s="146" t="s">
        <v>839</v>
      </c>
      <c r="B8" s="146"/>
      <c r="C8" s="146"/>
      <c r="D8" s="146"/>
      <c r="E8" s="146"/>
    </row>
    <row r="9" spans="1:2" ht="23.25" customHeight="1">
      <c r="A9" s="14"/>
      <c r="B9" s="14"/>
    </row>
    <row r="10" ht="27" customHeight="1">
      <c r="A10" s="50" t="s">
        <v>112</v>
      </c>
    </row>
    <row r="12" spans="1:5" ht="20.25" customHeight="1">
      <c r="A12" s="147" t="s">
        <v>280</v>
      </c>
      <c r="B12" s="147"/>
      <c r="C12" s="147"/>
      <c r="D12" s="147"/>
      <c r="E12" s="147"/>
    </row>
    <row r="14" spans="1:2" ht="14.25" customHeight="1">
      <c r="A14" s="68" t="s">
        <v>940</v>
      </c>
      <c r="B14" s="68"/>
    </row>
    <row r="15" spans="1:2" ht="14.25" customHeight="1">
      <c r="A15" s="68" t="s">
        <v>1073</v>
      </c>
      <c r="B15" s="68"/>
    </row>
    <row r="16" spans="1:2" ht="14.25" customHeight="1">
      <c r="A16" s="68" t="s">
        <v>1065</v>
      </c>
      <c r="B16" s="68"/>
    </row>
    <row r="17" spans="1:2" ht="14.25" customHeight="1">
      <c r="A17" s="68" t="s">
        <v>1066</v>
      </c>
      <c r="B17" s="68"/>
    </row>
    <row r="18" ht="9" customHeight="1"/>
    <row r="19" spans="1:5" ht="33" customHeight="1">
      <c r="A19" s="149" t="s">
        <v>189</v>
      </c>
      <c r="B19" s="150"/>
      <c r="C19" s="105" t="s">
        <v>941</v>
      </c>
      <c r="D19" s="105" t="s">
        <v>942</v>
      </c>
      <c r="E19" s="106" t="s">
        <v>943</v>
      </c>
    </row>
    <row r="20" spans="1:5" ht="16.5" customHeight="1">
      <c r="A20" s="3" t="s">
        <v>185</v>
      </c>
      <c r="B20" s="3"/>
      <c r="C20" s="52">
        <f>C49</f>
        <v>59531630</v>
      </c>
      <c r="D20" s="52">
        <f>D49</f>
        <v>-5874000</v>
      </c>
      <c r="E20" s="52">
        <f>E49</f>
        <v>53657630</v>
      </c>
    </row>
    <row r="21" spans="1:5" ht="16.5" customHeight="1">
      <c r="A21" s="3" t="s">
        <v>113</v>
      </c>
      <c r="B21" s="3"/>
      <c r="C21" s="52">
        <f>C170</f>
        <v>125000</v>
      </c>
      <c r="D21" s="52">
        <f>D170</f>
        <v>-110000</v>
      </c>
      <c r="E21" s="52">
        <f>E170</f>
        <v>15000</v>
      </c>
    </row>
    <row r="22" spans="1:5" ht="16.5" customHeight="1">
      <c r="A22" s="1" t="s">
        <v>114</v>
      </c>
      <c r="B22" s="1"/>
      <c r="C22" s="11">
        <f>SUM(C20:C21)</f>
        <v>59656630</v>
      </c>
      <c r="D22" s="11">
        <f>SUM(D20:D21)</f>
        <v>-5984000</v>
      </c>
      <c r="E22" s="11">
        <f>SUM(E20:E21)</f>
        <v>53672630</v>
      </c>
    </row>
    <row r="23" spans="1:5" ht="16.5" customHeight="1">
      <c r="A23" s="3" t="s">
        <v>186</v>
      </c>
      <c r="B23" s="3"/>
      <c r="C23" s="52">
        <f>C193</f>
        <v>40564430</v>
      </c>
      <c r="D23" s="52">
        <f>D193</f>
        <v>-4042942</v>
      </c>
      <c r="E23" s="52">
        <f>E193</f>
        <v>36521488</v>
      </c>
    </row>
    <row r="24" spans="1:5" ht="16.5" customHeight="1">
      <c r="A24" s="3" t="s">
        <v>115</v>
      </c>
      <c r="B24" s="3"/>
      <c r="C24" s="52">
        <f>C268</f>
        <v>22717200</v>
      </c>
      <c r="D24" s="52">
        <f>D268</f>
        <v>-4572000</v>
      </c>
      <c r="E24" s="52">
        <f>E268</f>
        <v>18145200</v>
      </c>
    </row>
    <row r="25" spans="1:5" ht="16.5" customHeight="1">
      <c r="A25" s="1" t="s">
        <v>187</v>
      </c>
      <c r="B25" s="1"/>
      <c r="C25" s="11">
        <f>SUM(C23:C24)</f>
        <v>63281630</v>
      </c>
      <c r="D25" s="11">
        <f>SUM(D23:D24)</f>
        <v>-8614942</v>
      </c>
      <c r="E25" s="11">
        <f>SUM(E23:E24)</f>
        <v>54666688</v>
      </c>
    </row>
    <row r="26" spans="1:5" ht="16.5" customHeight="1">
      <c r="A26" s="3" t="s">
        <v>116</v>
      </c>
      <c r="B26" s="3"/>
      <c r="C26" s="52">
        <f>C22-C25</f>
        <v>-3625000</v>
      </c>
      <c r="D26" s="52">
        <f>D22-D25</f>
        <v>2630942</v>
      </c>
      <c r="E26" s="52">
        <f>E22-E25</f>
        <v>-994058</v>
      </c>
    </row>
    <row r="27" ht="19.5" customHeight="1"/>
    <row r="28" spans="1:5" ht="34.5" customHeight="1">
      <c r="A28" s="21" t="s">
        <v>188</v>
      </c>
      <c r="B28" s="22"/>
      <c r="C28" s="105" t="s">
        <v>941</v>
      </c>
      <c r="D28" s="105" t="s">
        <v>942</v>
      </c>
      <c r="E28" s="106" t="s">
        <v>943</v>
      </c>
    </row>
    <row r="29" spans="1:5" ht="16.5" customHeight="1">
      <c r="A29" s="23" t="s">
        <v>597</v>
      </c>
      <c r="B29" s="3"/>
      <c r="C29" s="52">
        <f>C185</f>
        <v>50000</v>
      </c>
      <c r="D29" s="52">
        <f>D185</f>
        <v>-50000</v>
      </c>
      <c r="E29" s="52">
        <f>E185</f>
        <v>0</v>
      </c>
    </row>
    <row r="30" spans="1:5" ht="16.5" customHeight="1">
      <c r="A30" s="1" t="s">
        <v>346</v>
      </c>
      <c r="B30" s="1"/>
      <c r="C30" s="11">
        <f>C29</f>
        <v>50000</v>
      </c>
      <c r="D30" s="11">
        <f>D29</f>
        <v>-50000</v>
      </c>
      <c r="E30" s="11">
        <f>E29</f>
        <v>0</v>
      </c>
    </row>
    <row r="31" ht="21" customHeight="1"/>
    <row r="32" spans="1:5" ht="18.75" customHeight="1">
      <c r="A32" s="1" t="s">
        <v>190</v>
      </c>
      <c r="B32" s="1"/>
      <c r="C32" s="107">
        <f>C22+C29</f>
        <v>59706630</v>
      </c>
      <c r="D32" s="107">
        <f>D22+D29</f>
        <v>-6034000</v>
      </c>
      <c r="E32" s="107">
        <f>E22+E29</f>
        <v>53672630</v>
      </c>
    </row>
    <row r="33" spans="1:5" ht="18.75" customHeight="1">
      <c r="A33" s="1" t="s">
        <v>191</v>
      </c>
      <c r="B33" s="1"/>
      <c r="C33" s="107">
        <f>C25</f>
        <v>63281630</v>
      </c>
      <c r="D33" s="107">
        <f>D25</f>
        <v>-8614942</v>
      </c>
      <c r="E33" s="107">
        <f>E25</f>
        <v>54666688</v>
      </c>
    </row>
    <row r="34" spans="1:5" ht="18.75" customHeight="1">
      <c r="A34" s="3" t="s">
        <v>192</v>
      </c>
      <c r="B34" s="3"/>
      <c r="C34" s="52">
        <f>C32-C33</f>
        <v>-3575000</v>
      </c>
      <c r="D34" s="52">
        <f>D32-D33</f>
        <v>2580942</v>
      </c>
      <c r="E34" s="52">
        <f>E32-E33</f>
        <v>-994058</v>
      </c>
    </row>
    <row r="35" spans="1:5" ht="18.75" customHeight="1">
      <c r="A35" s="1" t="s">
        <v>627</v>
      </c>
      <c r="B35" s="1"/>
      <c r="C35" s="11">
        <v>3575000</v>
      </c>
      <c r="D35" s="11">
        <f>E35-C35</f>
        <v>-2580942</v>
      </c>
      <c r="E35" s="11">
        <v>994058</v>
      </c>
    </row>
    <row r="36" spans="1:5" ht="18.75" customHeight="1">
      <c r="A36" s="3" t="s">
        <v>193</v>
      </c>
      <c r="B36" s="3"/>
      <c r="C36" s="52">
        <f>C35+C34</f>
        <v>0</v>
      </c>
      <c r="D36" s="52">
        <f>D35+D34</f>
        <v>0</v>
      </c>
      <c r="E36" s="52">
        <f>E35+E34</f>
        <v>0</v>
      </c>
    </row>
    <row r="37" ht="20.25" customHeight="1"/>
    <row r="38" ht="20.25" customHeight="1"/>
    <row r="39" ht="20.25" customHeight="1"/>
    <row r="40" ht="20.25" customHeight="1"/>
    <row r="41" ht="24.75" customHeight="1"/>
    <row r="42" spans="1:5" ht="18" customHeight="1">
      <c r="A42" s="147" t="s">
        <v>58</v>
      </c>
      <c r="B42" s="147"/>
      <c r="C42" s="147"/>
      <c r="D42" s="147"/>
      <c r="E42" s="147"/>
    </row>
    <row r="43" ht="16.5" customHeight="1"/>
    <row r="44" ht="15" customHeight="1">
      <c r="A44" s="68" t="s">
        <v>1067</v>
      </c>
    </row>
    <row r="45" ht="15" customHeight="1">
      <c r="A45" s="68" t="s">
        <v>1068</v>
      </c>
    </row>
    <row r="46" spans="1:2" ht="23.25" customHeight="1">
      <c r="A46" s="8" t="s">
        <v>39</v>
      </c>
      <c r="B46" s="8"/>
    </row>
    <row r="47" spans="3:5" ht="10.5" customHeight="1">
      <c r="C47" s="15"/>
      <c r="D47" s="110"/>
      <c r="E47" s="110" t="s">
        <v>111</v>
      </c>
    </row>
    <row r="48" spans="1:5" ht="35.25" customHeight="1">
      <c r="A48" s="116" t="s">
        <v>110</v>
      </c>
      <c r="B48" s="24" t="s">
        <v>225</v>
      </c>
      <c r="C48" s="108" t="s">
        <v>941</v>
      </c>
      <c r="D48" s="108" t="s">
        <v>942</v>
      </c>
      <c r="E48" s="109" t="s">
        <v>943</v>
      </c>
    </row>
    <row r="49" spans="1:5" ht="24" customHeight="1">
      <c r="A49" s="25" t="s">
        <v>194</v>
      </c>
      <c r="B49" s="112" t="s">
        <v>195</v>
      </c>
      <c r="C49" s="107">
        <f>C50+C69+C96+C120+C149+C163</f>
        <v>59531630</v>
      </c>
      <c r="D49" s="107">
        <f>D50+D69+D96+D120+D149+D163</f>
        <v>-5874000</v>
      </c>
      <c r="E49" s="107">
        <f>E50+E69+E96+E120+E149+E163</f>
        <v>53657630</v>
      </c>
    </row>
    <row r="50" spans="1:5" ht="24" customHeight="1">
      <c r="A50" s="4" t="s">
        <v>196</v>
      </c>
      <c r="B50" s="113" t="s">
        <v>117</v>
      </c>
      <c r="C50" s="11">
        <f>C51+C58+C64</f>
        <v>23361000</v>
      </c>
      <c r="D50" s="11">
        <f>D51+D58+D64</f>
        <v>-1206000</v>
      </c>
      <c r="E50" s="11">
        <f>E51+E58+E64</f>
        <v>22155000</v>
      </c>
    </row>
    <row r="51" spans="1:5" ht="21" customHeight="1">
      <c r="A51" s="4" t="s">
        <v>197</v>
      </c>
      <c r="B51" s="113" t="s">
        <v>118</v>
      </c>
      <c r="C51" s="11">
        <f>SUM(C52:C57)</f>
        <v>10311000</v>
      </c>
      <c r="D51" s="11">
        <f>SUM(D52:D57)</f>
        <v>-1186000</v>
      </c>
      <c r="E51" s="11">
        <f>SUM(E52:E57)</f>
        <v>9125000</v>
      </c>
    </row>
    <row r="52" spans="1:5" ht="15" customHeight="1">
      <c r="A52" s="66" t="s">
        <v>198</v>
      </c>
      <c r="B52" s="53" t="s">
        <v>119</v>
      </c>
      <c r="C52" s="67">
        <v>5900000</v>
      </c>
      <c r="D52" s="67">
        <f aca="true" t="shared" si="0" ref="D52:D57">E52-C52</f>
        <v>-200000</v>
      </c>
      <c r="E52" s="67">
        <v>5700000</v>
      </c>
    </row>
    <row r="53" spans="1:5" ht="15" customHeight="1">
      <c r="A53" s="66" t="s">
        <v>199</v>
      </c>
      <c r="B53" s="53" t="s">
        <v>120</v>
      </c>
      <c r="C53" s="67">
        <v>1850000</v>
      </c>
      <c r="D53" s="67">
        <f t="shared" si="0"/>
        <v>-450000</v>
      </c>
      <c r="E53" s="67">
        <v>1400000</v>
      </c>
    </row>
    <row r="54" spans="1:5" ht="15" customHeight="1">
      <c r="A54" s="66" t="s">
        <v>200</v>
      </c>
      <c r="B54" s="53" t="s">
        <v>121</v>
      </c>
      <c r="C54" s="67">
        <v>1650000</v>
      </c>
      <c r="D54" s="67">
        <f t="shared" si="0"/>
        <v>0</v>
      </c>
      <c r="E54" s="67">
        <v>1650000</v>
      </c>
    </row>
    <row r="55" spans="1:5" ht="15" customHeight="1">
      <c r="A55" s="66" t="s">
        <v>348</v>
      </c>
      <c r="B55" s="53" t="s">
        <v>349</v>
      </c>
      <c r="C55" s="67">
        <v>260000</v>
      </c>
      <c r="D55" s="67">
        <f t="shared" si="0"/>
        <v>290000</v>
      </c>
      <c r="E55" s="67">
        <v>550000</v>
      </c>
    </row>
    <row r="56" spans="1:5" ht="15" customHeight="1">
      <c r="A56" s="66" t="s">
        <v>201</v>
      </c>
      <c r="B56" s="53" t="s">
        <v>122</v>
      </c>
      <c r="C56" s="67">
        <v>650000</v>
      </c>
      <c r="D56" s="67">
        <f t="shared" si="0"/>
        <v>-825000</v>
      </c>
      <c r="E56" s="67">
        <v>-175000</v>
      </c>
    </row>
    <row r="57" spans="1:5" ht="15" customHeight="1">
      <c r="A57" s="66" t="s">
        <v>740</v>
      </c>
      <c r="B57" s="53" t="s">
        <v>741</v>
      </c>
      <c r="C57" s="67">
        <v>1000</v>
      </c>
      <c r="D57" s="67">
        <f t="shared" si="0"/>
        <v>-1000</v>
      </c>
      <c r="E57" s="67">
        <v>0</v>
      </c>
    </row>
    <row r="58" spans="1:5" ht="21" customHeight="1">
      <c r="A58" s="4" t="s">
        <v>202</v>
      </c>
      <c r="B58" s="113" t="s">
        <v>123</v>
      </c>
      <c r="C58" s="11">
        <f>C59+C62</f>
        <v>9300000</v>
      </c>
      <c r="D58" s="11">
        <f>D59+D62</f>
        <v>-100000</v>
      </c>
      <c r="E58" s="11">
        <f>E59+E62</f>
        <v>9200000</v>
      </c>
    </row>
    <row r="59" spans="1:5" ht="15" customHeight="1">
      <c r="A59" s="66" t="s">
        <v>203</v>
      </c>
      <c r="B59" s="53" t="s">
        <v>124</v>
      </c>
      <c r="C59" s="67">
        <f>SUM(C60:C61)</f>
        <v>5800000</v>
      </c>
      <c r="D59" s="67">
        <f>SUM(D60:D61)</f>
        <v>-700000</v>
      </c>
      <c r="E59" s="67">
        <f>SUM(E60:E61)</f>
        <v>5100000</v>
      </c>
    </row>
    <row r="60" spans="1:5" ht="13.5" customHeight="1">
      <c r="A60" s="66" t="s">
        <v>71</v>
      </c>
      <c r="B60" s="53" t="s">
        <v>205</v>
      </c>
      <c r="C60" s="67">
        <v>300000</v>
      </c>
      <c r="D60" s="67">
        <f>E60-C60</f>
        <v>-100000</v>
      </c>
      <c r="E60" s="67">
        <v>200000</v>
      </c>
    </row>
    <row r="61" spans="1:5" ht="13.5" customHeight="1">
      <c r="A61" s="66" t="s">
        <v>72</v>
      </c>
      <c r="B61" s="53" t="s">
        <v>206</v>
      </c>
      <c r="C61" s="67">
        <v>5500000</v>
      </c>
      <c r="D61" s="67">
        <f>E61-C61</f>
        <v>-600000</v>
      </c>
      <c r="E61" s="67">
        <v>4900000</v>
      </c>
    </row>
    <row r="62" spans="1:5" ht="15" customHeight="1">
      <c r="A62" s="66" t="s">
        <v>204</v>
      </c>
      <c r="B62" s="53" t="s">
        <v>125</v>
      </c>
      <c r="C62" s="67">
        <f>SUM(C63)</f>
        <v>3500000</v>
      </c>
      <c r="D62" s="67">
        <f>SUM(D63)</f>
        <v>600000</v>
      </c>
      <c r="E62" s="67">
        <f>SUM(E63)</f>
        <v>4100000</v>
      </c>
    </row>
    <row r="63" spans="1:5" ht="12">
      <c r="A63" s="66" t="s">
        <v>73</v>
      </c>
      <c r="B63" s="53" t="s">
        <v>207</v>
      </c>
      <c r="C63" s="67">
        <v>3500000</v>
      </c>
      <c r="D63" s="67">
        <f>E63-C63</f>
        <v>600000</v>
      </c>
      <c r="E63" s="67">
        <v>4100000</v>
      </c>
    </row>
    <row r="64" spans="1:5" ht="21" customHeight="1">
      <c r="A64" s="4" t="s">
        <v>208</v>
      </c>
      <c r="B64" s="113" t="s">
        <v>126</v>
      </c>
      <c r="C64" s="11">
        <f>C65+C67</f>
        <v>3750000</v>
      </c>
      <c r="D64" s="11">
        <f>D65+D67</f>
        <v>80000</v>
      </c>
      <c r="E64" s="11">
        <f>E65+E67</f>
        <v>3830000</v>
      </c>
    </row>
    <row r="65" spans="1:5" ht="15" customHeight="1">
      <c r="A65" s="66" t="s">
        <v>209</v>
      </c>
      <c r="B65" s="53" t="s">
        <v>127</v>
      </c>
      <c r="C65" s="67">
        <f>SUM(C66)</f>
        <v>3700000</v>
      </c>
      <c r="D65" s="67">
        <f>SUM(D66)</f>
        <v>100000</v>
      </c>
      <c r="E65" s="67">
        <f>SUM(E66)</f>
        <v>3800000</v>
      </c>
    </row>
    <row r="66" spans="1:5" ht="13.5" customHeight="1">
      <c r="A66" s="66" t="s">
        <v>74</v>
      </c>
      <c r="B66" s="53" t="s">
        <v>211</v>
      </c>
      <c r="C66" s="67">
        <v>3700000</v>
      </c>
      <c r="D66" s="67">
        <f>E66-C66</f>
        <v>100000</v>
      </c>
      <c r="E66" s="67">
        <v>3800000</v>
      </c>
    </row>
    <row r="67" spans="1:5" ht="15" customHeight="1">
      <c r="A67" s="66" t="s">
        <v>210</v>
      </c>
      <c r="B67" s="53" t="s">
        <v>316</v>
      </c>
      <c r="C67" s="67">
        <f>SUM(C68:C68)</f>
        <v>50000</v>
      </c>
      <c r="D67" s="67">
        <f>SUM(D68:D68)</f>
        <v>-20000</v>
      </c>
      <c r="E67" s="67">
        <f>SUM(E68:E68)</f>
        <v>30000</v>
      </c>
    </row>
    <row r="68" spans="1:5" ht="13.5" customHeight="1">
      <c r="A68" s="66" t="s">
        <v>75</v>
      </c>
      <c r="B68" s="53" t="s">
        <v>212</v>
      </c>
      <c r="C68" s="67">
        <v>50000</v>
      </c>
      <c r="D68" s="67">
        <f>E68-C68</f>
        <v>-20000</v>
      </c>
      <c r="E68" s="67">
        <v>30000</v>
      </c>
    </row>
    <row r="69" spans="1:5" ht="24" customHeight="1">
      <c r="A69" s="4" t="s">
        <v>213</v>
      </c>
      <c r="B69" s="113" t="s">
        <v>128</v>
      </c>
      <c r="C69" s="11">
        <f>C70+C73+C80+C88+C94</f>
        <v>15464000</v>
      </c>
      <c r="D69" s="11">
        <f>D70+D73+D80+D88+D94</f>
        <v>-5005000</v>
      </c>
      <c r="E69" s="11">
        <f>E70+E73+E80+E88+E94</f>
        <v>10459000</v>
      </c>
    </row>
    <row r="70" spans="1:5" ht="21" customHeight="1">
      <c r="A70" s="4" t="s">
        <v>854</v>
      </c>
      <c r="B70" s="113" t="s">
        <v>855</v>
      </c>
      <c r="C70" s="11">
        <f aca="true" t="shared" si="1" ref="C70:E71">C71</f>
        <v>240000</v>
      </c>
      <c r="D70" s="11">
        <f t="shared" si="1"/>
        <v>-240000</v>
      </c>
      <c r="E70" s="11">
        <f t="shared" si="1"/>
        <v>0</v>
      </c>
    </row>
    <row r="71" spans="1:5" ht="15" customHeight="1">
      <c r="A71" s="66" t="s">
        <v>856</v>
      </c>
      <c r="B71" s="53" t="s">
        <v>857</v>
      </c>
      <c r="C71" s="67">
        <f t="shared" si="1"/>
        <v>240000</v>
      </c>
      <c r="D71" s="67">
        <f t="shared" si="1"/>
        <v>-240000</v>
      </c>
      <c r="E71" s="67">
        <f t="shared" si="1"/>
        <v>0</v>
      </c>
    </row>
    <row r="72" spans="1:5" ht="13.5" customHeight="1">
      <c r="A72" s="66" t="s">
        <v>858</v>
      </c>
      <c r="B72" s="53" t="s">
        <v>859</v>
      </c>
      <c r="C72" s="67">
        <v>240000</v>
      </c>
      <c r="D72" s="67">
        <f>E72-C72</f>
        <v>-240000</v>
      </c>
      <c r="E72" s="67">
        <v>0</v>
      </c>
    </row>
    <row r="73" spans="1:5" ht="21" customHeight="1">
      <c r="A73" s="4" t="s">
        <v>214</v>
      </c>
      <c r="B73" s="113" t="s">
        <v>601</v>
      </c>
      <c r="C73" s="11">
        <f>C74+C77</f>
        <v>10200000</v>
      </c>
      <c r="D73" s="11">
        <f>D74+D77</f>
        <v>-2365000</v>
      </c>
      <c r="E73" s="11">
        <f>E74+E77</f>
        <v>7835000</v>
      </c>
    </row>
    <row r="74" spans="1:5" ht="15" customHeight="1">
      <c r="A74" s="66" t="s">
        <v>215</v>
      </c>
      <c r="B74" s="53" t="s">
        <v>602</v>
      </c>
      <c r="C74" s="67">
        <f>SUM(C75:C76)</f>
        <v>1800000</v>
      </c>
      <c r="D74" s="67">
        <f>SUM(D75:D76)</f>
        <v>-815000</v>
      </c>
      <c r="E74" s="67">
        <f>SUM(E75:E76)</f>
        <v>985000</v>
      </c>
    </row>
    <row r="75" spans="1:5" ht="13.5" customHeight="1">
      <c r="A75" s="66" t="s">
        <v>76</v>
      </c>
      <c r="B75" s="53" t="s">
        <v>77</v>
      </c>
      <c r="C75" s="67">
        <v>1630000</v>
      </c>
      <c r="D75" s="67">
        <f>E75-C75</f>
        <v>-800000</v>
      </c>
      <c r="E75" s="67">
        <v>830000</v>
      </c>
    </row>
    <row r="76" spans="1:5" ht="13.5" customHeight="1">
      <c r="A76" s="66" t="s">
        <v>78</v>
      </c>
      <c r="B76" s="53" t="s">
        <v>79</v>
      </c>
      <c r="C76" s="67">
        <v>170000</v>
      </c>
      <c r="D76" s="67">
        <f>E76-C76</f>
        <v>-15000</v>
      </c>
      <c r="E76" s="67">
        <v>155000</v>
      </c>
    </row>
    <row r="77" spans="1:5" ht="15" customHeight="1">
      <c r="A77" s="66" t="s">
        <v>216</v>
      </c>
      <c r="B77" s="53" t="s">
        <v>603</v>
      </c>
      <c r="C77" s="67">
        <f>SUM(C78:C79)</f>
        <v>8400000</v>
      </c>
      <c r="D77" s="67">
        <f>SUM(D78:D79)</f>
        <v>-1550000</v>
      </c>
      <c r="E77" s="67">
        <f>SUM(E78:E79)</f>
        <v>6850000</v>
      </c>
    </row>
    <row r="78" spans="1:5" ht="13.5" customHeight="1">
      <c r="A78" s="66" t="s">
        <v>80</v>
      </c>
      <c r="B78" s="53" t="s">
        <v>82</v>
      </c>
      <c r="C78" s="67">
        <v>8400000</v>
      </c>
      <c r="D78" s="67">
        <f>E78-C78</f>
        <v>-1800000</v>
      </c>
      <c r="E78" s="67">
        <v>6600000</v>
      </c>
    </row>
    <row r="79" spans="1:5" ht="13.5" customHeight="1">
      <c r="A79" s="66" t="s">
        <v>81</v>
      </c>
      <c r="B79" s="53" t="s">
        <v>70</v>
      </c>
      <c r="C79" s="67">
        <v>0</v>
      </c>
      <c r="D79" s="67">
        <f>E79-C79</f>
        <v>250000</v>
      </c>
      <c r="E79" s="67">
        <v>250000</v>
      </c>
    </row>
    <row r="80" spans="1:5" ht="21" customHeight="1">
      <c r="A80" s="4" t="s">
        <v>68</v>
      </c>
      <c r="B80" s="113" t="s">
        <v>604</v>
      </c>
      <c r="C80" s="11">
        <f>C81+C84</f>
        <v>1890000</v>
      </c>
      <c r="D80" s="11">
        <f>D81+D84</f>
        <v>-1610000</v>
      </c>
      <c r="E80" s="11">
        <f>E81+E84</f>
        <v>280000</v>
      </c>
    </row>
    <row r="81" spans="1:5" ht="15" customHeight="1">
      <c r="A81" s="66" t="s">
        <v>374</v>
      </c>
      <c r="B81" s="53" t="s">
        <v>605</v>
      </c>
      <c r="C81" s="67">
        <f>C82+C83</f>
        <v>280000</v>
      </c>
      <c r="D81" s="67">
        <f>D82+D83</f>
        <v>0</v>
      </c>
      <c r="E81" s="67">
        <f>E82+E83</f>
        <v>280000</v>
      </c>
    </row>
    <row r="82" spans="1:5" ht="13.5" customHeight="1">
      <c r="A82" s="66" t="s">
        <v>375</v>
      </c>
      <c r="B82" s="53" t="s">
        <v>742</v>
      </c>
      <c r="C82" s="67">
        <v>100000</v>
      </c>
      <c r="D82" s="67">
        <f>E82-C82</f>
        <v>0</v>
      </c>
      <c r="E82" s="67">
        <v>100000</v>
      </c>
    </row>
    <row r="83" spans="1:5" ht="13.5" customHeight="1">
      <c r="A83" s="66" t="s">
        <v>375</v>
      </c>
      <c r="B83" s="53" t="s">
        <v>956</v>
      </c>
      <c r="C83" s="67">
        <v>180000</v>
      </c>
      <c r="D83" s="67">
        <f>E83-C83</f>
        <v>0</v>
      </c>
      <c r="E83" s="67">
        <v>180000</v>
      </c>
    </row>
    <row r="84" spans="1:5" ht="15" customHeight="1">
      <c r="A84" s="66" t="s">
        <v>69</v>
      </c>
      <c r="B84" s="53" t="s">
        <v>606</v>
      </c>
      <c r="C84" s="67">
        <f>C85+C86</f>
        <v>1610000</v>
      </c>
      <c r="D84" s="67">
        <f>D85+D86</f>
        <v>-1610000</v>
      </c>
      <c r="E84" s="67">
        <f>E85+E86</f>
        <v>0</v>
      </c>
    </row>
    <row r="85" spans="1:5" ht="13.5" customHeight="1">
      <c r="A85" s="66" t="s">
        <v>282</v>
      </c>
      <c r="B85" s="53" t="s">
        <v>66</v>
      </c>
      <c r="C85" s="67">
        <v>1610000</v>
      </c>
      <c r="D85" s="67">
        <f>E85-C85</f>
        <v>-1610000</v>
      </c>
      <c r="E85" s="67">
        <v>0</v>
      </c>
    </row>
    <row r="86" spans="1:5" ht="13.5" customHeight="1">
      <c r="A86" s="66" t="s">
        <v>282</v>
      </c>
      <c r="B86" s="53" t="s">
        <v>643</v>
      </c>
      <c r="C86" s="67">
        <v>0</v>
      </c>
      <c r="D86" s="67">
        <f>E86-C86</f>
        <v>0</v>
      </c>
      <c r="E86" s="67">
        <v>0</v>
      </c>
    </row>
    <row r="87" spans="1:5" ht="32.25" customHeight="1">
      <c r="A87" s="116" t="s">
        <v>110</v>
      </c>
      <c r="B87" s="24" t="s">
        <v>225</v>
      </c>
      <c r="C87" s="108" t="s">
        <v>941</v>
      </c>
      <c r="D87" s="108" t="s">
        <v>942</v>
      </c>
      <c r="E87" s="109" t="s">
        <v>943</v>
      </c>
    </row>
    <row r="88" spans="1:5" ht="21" customHeight="1">
      <c r="A88" s="63" t="s">
        <v>644</v>
      </c>
      <c r="B88" s="114" t="s">
        <v>645</v>
      </c>
      <c r="C88" s="111">
        <f>C89+C92</f>
        <v>94000</v>
      </c>
      <c r="D88" s="111">
        <f>D89+D92</f>
        <v>0</v>
      </c>
      <c r="E88" s="111">
        <f>E89+E92</f>
        <v>94000</v>
      </c>
    </row>
    <row r="89" spans="1:5" ht="15" customHeight="1">
      <c r="A89" s="86" t="s">
        <v>646</v>
      </c>
      <c r="B89" s="65" t="s">
        <v>647</v>
      </c>
      <c r="C89" s="87">
        <f>SUM(C90:C91)</f>
        <v>29000</v>
      </c>
      <c r="D89" s="87">
        <f>SUM(D90:D91)</f>
        <v>0</v>
      </c>
      <c r="E89" s="87">
        <f>SUM(E90:E91)</f>
        <v>29000</v>
      </c>
    </row>
    <row r="90" spans="1:5" ht="13.5" customHeight="1">
      <c r="A90" s="86" t="s">
        <v>768</v>
      </c>
      <c r="B90" s="65" t="s">
        <v>648</v>
      </c>
      <c r="C90" s="87">
        <v>9000</v>
      </c>
      <c r="D90" s="87">
        <f>E90-C90</f>
        <v>0</v>
      </c>
      <c r="E90" s="87">
        <v>9000</v>
      </c>
    </row>
    <row r="91" spans="1:5" ht="13.5" customHeight="1">
      <c r="A91" s="86" t="s">
        <v>769</v>
      </c>
      <c r="B91" s="65" t="s">
        <v>649</v>
      </c>
      <c r="C91" s="87">
        <v>20000</v>
      </c>
      <c r="D91" s="87">
        <f>E91-C91</f>
        <v>0</v>
      </c>
      <c r="E91" s="87">
        <v>20000</v>
      </c>
    </row>
    <row r="92" spans="1:5" ht="15" customHeight="1">
      <c r="A92" s="86" t="s">
        <v>650</v>
      </c>
      <c r="B92" s="65" t="s">
        <v>651</v>
      </c>
      <c r="C92" s="87">
        <f>C93</f>
        <v>65000</v>
      </c>
      <c r="D92" s="87">
        <f>D93</f>
        <v>0</v>
      </c>
      <c r="E92" s="87">
        <f>E93</f>
        <v>65000</v>
      </c>
    </row>
    <row r="93" spans="1:5" ht="13.5" customHeight="1">
      <c r="A93" s="86" t="s">
        <v>770</v>
      </c>
      <c r="B93" s="65" t="s">
        <v>652</v>
      </c>
      <c r="C93" s="87">
        <v>65000</v>
      </c>
      <c r="D93" s="87">
        <f>E93-C93</f>
        <v>0</v>
      </c>
      <c r="E93" s="87">
        <v>65000</v>
      </c>
    </row>
    <row r="94" spans="1:5" ht="21" customHeight="1">
      <c r="A94" s="4" t="s">
        <v>744</v>
      </c>
      <c r="B94" s="113" t="s">
        <v>771</v>
      </c>
      <c r="C94" s="11">
        <f>C95</f>
        <v>3040000</v>
      </c>
      <c r="D94" s="11">
        <f>D95</f>
        <v>-790000</v>
      </c>
      <c r="E94" s="11">
        <f>E95</f>
        <v>2250000</v>
      </c>
    </row>
    <row r="95" spans="1:5" ht="15" customHeight="1">
      <c r="A95" s="66" t="s">
        <v>756</v>
      </c>
      <c r="B95" s="53" t="s">
        <v>772</v>
      </c>
      <c r="C95" s="67">
        <v>3040000</v>
      </c>
      <c r="D95" s="67">
        <f>E95-C95</f>
        <v>-790000</v>
      </c>
      <c r="E95" s="67">
        <v>2250000</v>
      </c>
    </row>
    <row r="96" spans="1:5" ht="24" customHeight="1">
      <c r="A96" s="4" t="s">
        <v>217</v>
      </c>
      <c r="B96" s="113" t="s">
        <v>129</v>
      </c>
      <c r="C96" s="11">
        <f>C97+C105</f>
        <v>4722630</v>
      </c>
      <c r="D96" s="11">
        <f>D97+D105</f>
        <v>1054500</v>
      </c>
      <c r="E96" s="11">
        <f>E97+E105</f>
        <v>5777130</v>
      </c>
    </row>
    <row r="97" spans="1:5" ht="21" customHeight="1">
      <c r="A97" s="4" t="s">
        <v>218</v>
      </c>
      <c r="B97" s="113" t="s">
        <v>130</v>
      </c>
      <c r="C97" s="11">
        <f>C98+C103</f>
        <v>125630</v>
      </c>
      <c r="D97" s="11">
        <f>D98+D103</f>
        <v>-20500</v>
      </c>
      <c r="E97" s="11">
        <f>E98+E103</f>
        <v>105130</v>
      </c>
    </row>
    <row r="98" spans="1:5" ht="15" customHeight="1">
      <c r="A98" s="66" t="s">
        <v>219</v>
      </c>
      <c r="B98" s="53" t="s">
        <v>131</v>
      </c>
      <c r="C98" s="67">
        <f>SUM(C99:C102)</f>
        <v>125130</v>
      </c>
      <c r="D98" s="67">
        <f>SUM(D99:D102)</f>
        <v>-20000</v>
      </c>
      <c r="E98" s="67">
        <f>SUM(E99:E102)</f>
        <v>105130</v>
      </c>
    </row>
    <row r="99" spans="1:5" ht="13.5" customHeight="1">
      <c r="A99" s="66" t="s">
        <v>83</v>
      </c>
      <c r="B99" s="53" t="s">
        <v>84</v>
      </c>
      <c r="C99" s="67">
        <v>25000</v>
      </c>
      <c r="D99" s="67">
        <f>E99-C99</f>
        <v>0</v>
      </c>
      <c r="E99" s="67">
        <v>25000</v>
      </c>
    </row>
    <row r="100" spans="1:5" ht="13.5" customHeight="1">
      <c r="A100" s="66" t="s">
        <v>85</v>
      </c>
      <c r="B100" s="53" t="s">
        <v>86</v>
      </c>
      <c r="C100" s="67">
        <v>100000</v>
      </c>
      <c r="D100" s="67">
        <f>E100-C100</f>
        <v>-20000</v>
      </c>
      <c r="E100" s="67">
        <v>80000</v>
      </c>
    </row>
    <row r="101" spans="1:5" ht="13.5" customHeight="1">
      <c r="A101" s="86" t="s">
        <v>85</v>
      </c>
      <c r="B101" s="65" t="s">
        <v>743</v>
      </c>
      <c r="C101" s="87">
        <v>100</v>
      </c>
      <c r="D101" s="87">
        <f>E101-C101</f>
        <v>0</v>
      </c>
      <c r="E101" s="87">
        <v>100</v>
      </c>
    </row>
    <row r="102" spans="1:5" ht="13.5" customHeight="1">
      <c r="A102" s="86" t="s">
        <v>85</v>
      </c>
      <c r="B102" s="65" t="s">
        <v>656</v>
      </c>
      <c r="C102" s="87">
        <v>30</v>
      </c>
      <c r="D102" s="87">
        <f>E102-C102</f>
        <v>0</v>
      </c>
      <c r="E102" s="87">
        <v>30</v>
      </c>
    </row>
    <row r="103" spans="1:5" ht="15" customHeight="1">
      <c r="A103" s="66" t="s">
        <v>220</v>
      </c>
      <c r="B103" s="53" t="s">
        <v>132</v>
      </c>
      <c r="C103" s="67">
        <f>SUM(C104)</f>
        <v>500</v>
      </c>
      <c r="D103" s="67">
        <f>SUM(D104)</f>
        <v>-500</v>
      </c>
      <c r="E103" s="67">
        <f>SUM(E104)</f>
        <v>0</v>
      </c>
    </row>
    <row r="104" spans="1:5" ht="13.5" customHeight="1">
      <c r="A104" s="66" t="s">
        <v>87</v>
      </c>
      <c r="B104" s="53" t="s">
        <v>88</v>
      </c>
      <c r="C104" s="67">
        <v>500</v>
      </c>
      <c r="D104" s="67">
        <f>E104-C104</f>
        <v>-500</v>
      </c>
      <c r="E104" s="67">
        <v>0</v>
      </c>
    </row>
    <row r="105" spans="1:5" ht="21" customHeight="1">
      <c r="A105" s="4" t="s">
        <v>221</v>
      </c>
      <c r="B105" s="113" t="s">
        <v>133</v>
      </c>
      <c r="C105" s="11">
        <f>C106+C109+C114+C118</f>
        <v>4597000</v>
      </c>
      <c r="D105" s="11">
        <f>D106+D109+D114+D118</f>
        <v>1075000</v>
      </c>
      <c r="E105" s="11">
        <f>E106+E109+E114+E118</f>
        <v>5672000</v>
      </c>
    </row>
    <row r="106" spans="1:5" ht="15" customHeight="1">
      <c r="A106" s="66" t="s">
        <v>222</v>
      </c>
      <c r="B106" s="53" t="s">
        <v>134</v>
      </c>
      <c r="C106" s="67">
        <f>SUM(C107:C108)</f>
        <v>1430000</v>
      </c>
      <c r="D106" s="67">
        <f>SUM(D107:D108)</f>
        <v>200000</v>
      </c>
      <c r="E106" s="67">
        <f>SUM(E107:E108)</f>
        <v>1630000</v>
      </c>
    </row>
    <row r="107" spans="1:5" ht="13.5" customHeight="1">
      <c r="A107" s="66" t="s">
        <v>89</v>
      </c>
      <c r="B107" s="53" t="s">
        <v>90</v>
      </c>
      <c r="C107" s="67">
        <v>1400000</v>
      </c>
      <c r="D107" s="67">
        <f>E107-C107</f>
        <v>200000</v>
      </c>
      <c r="E107" s="67">
        <v>1600000</v>
      </c>
    </row>
    <row r="108" spans="1:5" ht="13.5" customHeight="1">
      <c r="A108" s="66" t="s">
        <v>376</v>
      </c>
      <c r="B108" s="53" t="s">
        <v>377</v>
      </c>
      <c r="C108" s="67">
        <v>30000</v>
      </c>
      <c r="D108" s="67">
        <f>E108-C108</f>
        <v>0</v>
      </c>
      <c r="E108" s="67">
        <v>30000</v>
      </c>
    </row>
    <row r="109" spans="1:5" ht="15" customHeight="1">
      <c r="A109" s="66" t="s">
        <v>223</v>
      </c>
      <c r="B109" s="53" t="s">
        <v>655</v>
      </c>
      <c r="C109" s="67">
        <f>SUM(C110:C113)</f>
        <v>1860000</v>
      </c>
      <c r="D109" s="67">
        <f>SUM(D110:D113)</f>
        <v>368000</v>
      </c>
      <c r="E109" s="67">
        <f>SUM(E110:E113)</f>
        <v>2228000</v>
      </c>
    </row>
    <row r="110" spans="1:5" ht="13.5" customHeight="1">
      <c r="A110" s="66" t="s">
        <v>634</v>
      </c>
      <c r="B110" s="53" t="s">
        <v>635</v>
      </c>
      <c r="C110" s="67">
        <v>2000</v>
      </c>
      <c r="D110" s="67">
        <f>E110-C110</f>
        <v>-500</v>
      </c>
      <c r="E110" s="67">
        <v>1500</v>
      </c>
    </row>
    <row r="111" spans="1:5" ht="13.5" customHeight="1">
      <c r="A111" s="66" t="s">
        <v>283</v>
      </c>
      <c r="B111" s="53" t="s">
        <v>607</v>
      </c>
      <c r="C111" s="67">
        <v>1800000</v>
      </c>
      <c r="D111" s="67">
        <f>E111-C111</f>
        <v>400000</v>
      </c>
      <c r="E111" s="67">
        <v>2200000</v>
      </c>
    </row>
    <row r="112" spans="1:5" ht="13.5" customHeight="1">
      <c r="A112" s="86" t="s">
        <v>283</v>
      </c>
      <c r="B112" s="65" t="s">
        <v>653</v>
      </c>
      <c r="C112" s="87">
        <v>8000</v>
      </c>
      <c r="D112" s="87">
        <f>E112-C112</f>
        <v>0</v>
      </c>
      <c r="E112" s="87">
        <v>8000</v>
      </c>
    </row>
    <row r="113" spans="1:5" ht="13.5" customHeight="1">
      <c r="A113" s="66" t="s">
        <v>367</v>
      </c>
      <c r="B113" s="53" t="s">
        <v>368</v>
      </c>
      <c r="C113" s="67">
        <v>50000</v>
      </c>
      <c r="D113" s="67">
        <f>E113-C113</f>
        <v>-31500</v>
      </c>
      <c r="E113" s="67">
        <v>18500</v>
      </c>
    </row>
    <row r="114" spans="1:5" ht="15" customHeight="1">
      <c r="A114" s="66" t="s">
        <v>224</v>
      </c>
      <c r="B114" s="53" t="s">
        <v>371</v>
      </c>
      <c r="C114" s="67">
        <f>C115+C116+C117</f>
        <v>1257000</v>
      </c>
      <c r="D114" s="67">
        <f>D115+D116+D117</f>
        <v>507000</v>
      </c>
      <c r="E114" s="67">
        <f>E115+E116+E117</f>
        <v>1764000</v>
      </c>
    </row>
    <row r="115" spans="1:5" ht="13.5" customHeight="1">
      <c r="A115" s="66" t="s">
        <v>304</v>
      </c>
      <c r="B115" s="53" t="s">
        <v>305</v>
      </c>
      <c r="C115" s="67">
        <v>7000</v>
      </c>
      <c r="D115" s="67">
        <f>E115-C115</f>
        <v>7000</v>
      </c>
      <c r="E115" s="67">
        <v>14000</v>
      </c>
    </row>
    <row r="116" spans="1:5" ht="13.5" customHeight="1">
      <c r="A116" s="66" t="s">
        <v>91</v>
      </c>
      <c r="B116" s="53" t="s">
        <v>48</v>
      </c>
      <c r="C116" s="67">
        <v>400000</v>
      </c>
      <c r="D116" s="67">
        <f>E116-C116</f>
        <v>300000</v>
      </c>
      <c r="E116" s="67">
        <v>700000</v>
      </c>
    </row>
    <row r="117" spans="1:5" ht="13.5" customHeight="1">
      <c r="A117" s="66" t="s">
        <v>92</v>
      </c>
      <c r="B117" s="53" t="s">
        <v>49</v>
      </c>
      <c r="C117" s="67">
        <v>850000</v>
      </c>
      <c r="D117" s="67">
        <f>E117-C117</f>
        <v>200000</v>
      </c>
      <c r="E117" s="67">
        <v>1050000</v>
      </c>
    </row>
    <row r="118" spans="1:5" ht="15" customHeight="1">
      <c r="A118" s="66" t="s">
        <v>369</v>
      </c>
      <c r="B118" s="53" t="s">
        <v>47</v>
      </c>
      <c r="C118" s="67">
        <f>C119</f>
        <v>50000</v>
      </c>
      <c r="D118" s="67">
        <f>D119</f>
        <v>0</v>
      </c>
      <c r="E118" s="67">
        <f>E119</f>
        <v>50000</v>
      </c>
    </row>
    <row r="119" spans="1:5" ht="13.5" customHeight="1">
      <c r="A119" s="66" t="s">
        <v>370</v>
      </c>
      <c r="B119" s="53" t="s">
        <v>372</v>
      </c>
      <c r="C119" s="67">
        <v>50000</v>
      </c>
      <c r="D119" s="67">
        <f>E119-C119</f>
        <v>0</v>
      </c>
      <c r="E119" s="67">
        <v>50000</v>
      </c>
    </row>
    <row r="120" spans="1:5" ht="24" customHeight="1">
      <c r="A120" s="26" t="s">
        <v>226</v>
      </c>
      <c r="B120" s="113" t="s">
        <v>608</v>
      </c>
      <c r="C120" s="11">
        <f>C121+C133+C144</f>
        <v>9440500</v>
      </c>
      <c r="D120" s="11">
        <f>D121+D133+D144</f>
        <v>-1192500</v>
      </c>
      <c r="E120" s="11">
        <f>E121+E133+E144</f>
        <v>8248000</v>
      </c>
    </row>
    <row r="121" spans="1:5" ht="21" customHeight="1">
      <c r="A121" s="26" t="s">
        <v>227</v>
      </c>
      <c r="B121" s="113" t="s">
        <v>317</v>
      </c>
      <c r="C121" s="11">
        <f>C122+C124+C126</f>
        <v>1272500</v>
      </c>
      <c r="D121" s="11">
        <f>D122+D124+D126</f>
        <v>-211500</v>
      </c>
      <c r="E121" s="11">
        <f>E122+E124+E126</f>
        <v>1061000</v>
      </c>
    </row>
    <row r="122" spans="1:5" ht="15" customHeight="1">
      <c r="A122" s="54" t="s">
        <v>228</v>
      </c>
      <c r="B122" s="53" t="s">
        <v>135</v>
      </c>
      <c r="C122" s="67">
        <f>SUM(C123)</f>
        <v>100000</v>
      </c>
      <c r="D122" s="67">
        <f>SUM(D123)</f>
        <v>-20000</v>
      </c>
      <c r="E122" s="67">
        <f>SUM(E123)</f>
        <v>80000</v>
      </c>
    </row>
    <row r="123" spans="1:5" ht="13.5" customHeight="1">
      <c r="A123" s="54" t="s">
        <v>93</v>
      </c>
      <c r="B123" s="53" t="s">
        <v>258</v>
      </c>
      <c r="C123" s="67">
        <v>100000</v>
      </c>
      <c r="D123" s="67">
        <f>E123-C123</f>
        <v>-20000</v>
      </c>
      <c r="E123" s="67">
        <v>80000</v>
      </c>
    </row>
    <row r="124" spans="1:5" ht="15" customHeight="1">
      <c r="A124" s="54" t="s">
        <v>229</v>
      </c>
      <c r="B124" s="53" t="s">
        <v>318</v>
      </c>
      <c r="C124" s="67">
        <f>SUM(C125)</f>
        <v>100000</v>
      </c>
      <c r="D124" s="67">
        <f>SUM(D125)</f>
        <v>-20000</v>
      </c>
      <c r="E124" s="67">
        <f>SUM(E125)</f>
        <v>80000</v>
      </c>
    </row>
    <row r="125" spans="1:5" ht="13.5" customHeight="1">
      <c r="A125" s="54" t="s">
        <v>94</v>
      </c>
      <c r="B125" s="53" t="s">
        <v>231</v>
      </c>
      <c r="C125" s="67">
        <v>100000</v>
      </c>
      <c r="D125" s="67">
        <f>E125-C125</f>
        <v>-20000</v>
      </c>
      <c r="E125" s="67">
        <v>80000</v>
      </c>
    </row>
    <row r="126" spans="1:5" ht="15" customHeight="1">
      <c r="A126" s="54" t="s">
        <v>230</v>
      </c>
      <c r="B126" s="53" t="s">
        <v>319</v>
      </c>
      <c r="C126" s="67">
        <f>SUM(C127:C130)</f>
        <v>1072500</v>
      </c>
      <c r="D126" s="67">
        <f>SUM(D127:D130)</f>
        <v>-171500</v>
      </c>
      <c r="E126" s="67">
        <f>SUM(E127:E130)</f>
        <v>901000</v>
      </c>
    </row>
    <row r="127" spans="1:5" ht="13.5" customHeight="1">
      <c r="A127" s="54" t="s">
        <v>95</v>
      </c>
      <c r="B127" s="53" t="s">
        <v>232</v>
      </c>
      <c r="C127" s="67">
        <v>750000</v>
      </c>
      <c r="D127" s="67">
        <f>E127-C127</f>
        <v>0</v>
      </c>
      <c r="E127" s="67">
        <v>750000</v>
      </c>
    </row>
    <row r="128" spans="1:5" ht="13.5" customHeight="1">
      <c r="A128" s="54" t="s">
        <v>595</v>
      </c>
      <c r="B128" s="53" t="s">
        <v>596</v>
      </c>
      <c r="C128" s="67">
        <v>20000</v>
      </c>
      <c r="D128" s="67">
        <f>E128-C128</f>
        <v>-19000</v>
      </c>
      <c r="E128" s="67">
        <v>1000</v>
      </c>
    </row>
    <row r="129" spans="1:5" ht="13.5" customHeight="1">
      <c r="A129" s="54" t="s">
        <v>636</v>
      </c>
      <c r="B129" s="53" t="s">
        <v>637</v>
      </c>
      <c r="C129" s="67">
        <v>300000</v>
      </c>
      <c r="D129" s="67">
        <f>E129-C129</f>
        <v>-150000</v>
      </c>
      <c r="E129" s="67">
        <v>150000</v>
      </c>
    </row>
    <row r="130" spans="1:5" ht="13.5" customHeight="1">
      <c r="A130" s="54" t="s">
        <v>636</v>
      </c>
      <c r="B130" s="53" t="s">
        <v>638</v>
      </c>
      <c r="C130" s="67">
        <v>2500</v>
      </c>
      <c r="D130" s="67">
        <f>E130-C130</f>
        <v>-2500</v>
      </c>
      <c r="E130" s="67">
        <v>0</v>
      </c>
    </row>
    <row r="131" spans="1:5" ht="74.25" customHeight="1">
      <c r="A131" s="29"/>
      <c r="B131" s="29"/>
      <c r="C131" s="29"/>
      <c r="D131" s="29"/>
      <c r="E131" s="29"/>
    </row>
    <row r="132" spans="1:5" ht="33" customHeight="1">
      <c r="A132" s="116" t="s">
        <v>110</v>
      </c>
      <c r="B132" s="24" t="s">
        <v>225</v>
      </c>
      <c r="C132" s="108" t="s">
        <v>941</v>
      </c>
      <c r="D132" s="108" t="s">
        <v>942</v>
      </c>
      <c r="E132" s="109" t="s">
        <v>943</v>
      </c>
    </row>
    <row r="133" spans="1:5" ht="21" customHeight="1">
      <c r="A133" s="26" t="s">
        <v>235</v>
      </c>
      <c r="B133" s="113" t="s">
        <v>136</v>
      </c>
      <c r="C133" s="11">
        <f>C134+C136+C138</f>
        <v>968000</v>
      </c>
      <c r="D133" s="11">
        <f>D134+D136+D138</f>
        <v>-81000</v>
      </c>
      <c r="E133" s="11">
        <f>E134+E136+E138</f>
        <v>887000</v>
      </c>
    </row>
    <row r="134" spans="1:5" ht="15" customHeight="1">
      <c r="A134" s="54" t="s">
        <v>285</v>
      </c>
      <c r="B134" s="53" t="s">
        <v>286</v>
      </c>
      <c r="C134" s="67">
        <f>C135</f>
        <v>45000</v>
      </c>
      <c r="D134" s="67">
        <f>D135</f>
        <v>-15000</v>
      </c>
      <c r="E134" s="67">
        <f>E135</f>
        <v>30000</v>
      </c>
    </row>
    <row r="135" spans="1:5" ht="13.5" customHeight="1">
      <c r="A135" s="54" t="s">
        <v>287</v>
      </c>
      <c r="B135" s="53" t="s">
        <v>363</v>
      </c>
      <c r="C135" s="67">
        <v>45000</v>
      </c>
      <c r="D135" s="67">
        <f>E135-C135</f>
        <v>-15000</v>
      </c>
      <c r="E135" s="67">
        <v>30000</v>
      </c>
    </row>
    <row r="136" spans="1:5" ht="15" customHeight="1">
      <c r="A136" s="54" t="s">
        <v>745</v>
      </c>
      <c r="B136" s="53" t="s">
        <v>746</v>
      </c>
      <c r="C136" s="67">
        <f>C137</f>
        <v>0</v>
      </c>
      <c r="D136" s="67">
        <f>D137</f>
        <v>0</v>
      </c>
      <c r="E136" s="67">
        <f>E137</f>
        <v>0</v>
      </c>
    </row>
    <row r="137" spans="1:5" ht="13.5" customHeight="1">
      <c r="A137" s="54" t="s">
        <v>747</v>
      </c>
      <c r="B137" s="53" t="s">
        <v>748</v>
      </c>
      <c r="C137" s="67">
        <v>0</v>
      </c>
      <c r="D137" s="67">
        <f>E137-C137</f>
        <v>0</v>
      </c>
      <c r="E137" s="67">
        <v>0</v>
      </c>
    </row>
    <row r="138" spans="1:5" ht="15" customHeight="1">
      <c r="A138" s="54" t="s">
        <v>236</v>
      </c>
      <c r="B138" s="53" t="s">
        <v>298</v>
      </c>
      <c r="C138" s="67">
        <f>SUM(C139:C143)</f>
        <v>923000</v>
      </c>
      <c r="D138" s="67">
        <f>SUM(D139:D143)</f>
        <v>-66000</v>
      </c>
      <c r="E138" s="67">
        <f>SUM(E139:E143)</f>
        <v>857000</v>
      </c>
    </row>
    <row r="139" spans="1:5" ht="13.5" customHeight="1">
      <c r="A139" s="64" t="s">
        <v>350</v>
      </c>
      <c r="B139" s="65" t="s">
        <v>654</v>
      </c>
      <c r="C139" s="87">
        <v>816000</v>
      </c>
      <c r="D139" s="87">
        <f>E139-C139</f>
        <v>-15000</v>
      </c>
      <c r="E139" s="87">
        <v>801000</v>
      </c>
    </row>
    <row r="140" spans="1:5" ht="13.5" customHeight="1">
      <c r="A140" s="64" t="s">
        <v>350</v>
      </c>
      <c r="B140" s="65" t="s">
        <v>657</v>
      </c>
      <c r="C140" s="87">
        <v>16000</v>
      </c>
      <c r="D140" s="87">
        <f>E140-C140</f>
        <v>0</v>
      </c>
      <c r="E140" s="87">
        <v>16000</v>
      </c>
    </row>
    <row r="141" spans="1:5" ht="13.5" customHeight="1">
      <c r="A141" s="54" t="s">
        <v>277</v>
      </c>
      <c r="B141" s="53" t="s">
        <v>276</v>
      </c>
      <c r="C141" s="67">
        <v>90000</v>
      </c>
      <c r="D141" s="67">
        <f>E141-C141</f>
        <v>-50000</v>
      </c>
      <c r="E141" s="67">
        <v>40000</v>
      </c>
    </row>
    <row r="142" spans="1:5" ht="13.5" customHeight="1">
      <c r="A142" s="54" t="s">
        <v>351</v>
      </c>
      <c r="B142" s="53" t="s">
        <v>352</v>
      </c>
      <c r="C142" s="67">
        <v>0</v>
      </c>
      <c r="D142" s="67">
        <f>E142-C142</f>
        <v>0</v>
      </c>
      <c r="E142" s="67">
        <v>0</v>
      </c>
    </row>
    <row r="143" spans="1:5" ht="13.5" customHeight="1">
      <c r="A143" s="54" t="s">
        <v>357</v>
      </c>
      <c r="B143" s="53" t="s">
        <v>358</v>
      </c>
      <c r="C143" s="67">
        <v>1000</v>
      </c>
      <c r="D143" s="67">
        <f>E143-C143</f>
        <v>-1000</v>
      </c>
      <c r="E143" s="67">
        <v>0</v>
      </c>
    </row>
    <row r="144" spans="1:5" ht="18" customHeight="1">
      <c r="A144" s="26" t="s">
        <v>284</v>
      </c>
      <c r="B144" s="113" t="s">
        <v>288</v>
      </c>
      <c r="C144" s="11">
        <f>C145+C147</f>
        <v>7200000</v>
      </c>
      <c r="D144" s="11">
        <f>D145+D147</f>
        <v>-900000</v>
      </c>
      <c r="E144" s="11">
        <f>E145+E147</f>
        <v>6300000</v>
      </c>
    </row>
    <row r="145" spans="1:5" ht="15" customHeight="1">
      <c r="A145" s="54" t="s">
        <v>289</v>
      </c>
      <c r="B145" s="53" t="s">
        <v>290</v>
      </c>
      <c r="C145" s="67">
        <f>C146</f>
        <v>4000000</v>
      </c>
      <c r="D145" s="67">
        <f>D146</f>
        <v>-600000</v>
      </c>
      <c r="E145" s="67">
        <f>E146</f>
        <v>3400000</v>
      </c>
    </row>
    <row r="146" spans="1:5" ht="13.5" customHeight="1">
      <c r="A146" s="54" t="s">
        <v>291</v>
      </c>
      <c r="B146" s="53" t="s">
        <v>233</v>
      </c>
      <c r="C146" s="67">
        <v>4000000</v>
      </c>
      <c r="D146" s="67">
        <f>E146-C146</f>
        <v>-600000</v>
      </c>
      <c r="E146" s="67">
        <v>3400000</v>
      </c>
    </row>
    <row r="147" spans="1:5" ht="15" customHeight="1">
      <c r="A147" s="54" t="s">
        <v>292</v>
      </c>
      <c r="B147" s="53" t="s">
        <v>293</v>
      </c>
      <c r="C147" s="67">
        <f>C148</f>
        <v>3200000</v>
      </c>
      <c r="D147" s="67">
        <f>E147-C147</f>
        <v>-300000</v>
      </c>
      <c r="E147" s="67">
        <f>E148</f>
        <v>2900000</v>
      </c>
    </row>
    <row r="148" spans="1:5" ht="13.5" customHeight="1">
      <c r="A148" s="54" t="s">
        <v>294</v>
      </c>
      <c r="B148" s="53" t="s">
        <v>234</v>
      </c>
      <c r="C148" s="67">
        <v>3200000</v>
      </c>
      <c r="D148" s="67">
        <f>E148-C148</f>
        <v>-300000</v>
      </c>
      <c r="E148" s="67">
        <v>2900000</v>
      </c>
    </row>
    <row r="149" spans="1:5" ht="21" customHeight="1">
      <c r="A149" s="26" t="s">
        <v>237</v>
      </c>
      <c r="B149" s="113" t="s">
        <v>320</v>
      </c>
      <c r="C149" s="11">
        <f>C150+C157</f>
        <v>6253500</v>
      </c>
      <c r="D149" s="11">
        <f>D150+D157</f>
        <v>345000</v>
      </c>
      <c r="E149" s="11">
        <f>E150+E157</f>
        <v>6598500</v>
      </c>
    </row>
    <row r="150" spans="1:5" ht="18" customHeight="1">
      <c r="A150" s="26" t="s">
        <v>238</v>
      </c>
      <c r="B150" s="113" t="s">
        <v>609</v>
      </c>
      <c r="C150" s="11">
        <f>C151</f>
        <v>6045000</v>
      </c>
      <c r="D150" s="11">
        <f>D151</f>
        <v>340000</v>
      </c>
      <c r="E150" s="11">
        <f>E151</f>
        <v>6385000</v>
      </c>
    </row>
    <row r="151" spans="1:5" ht="14.25" customHeight="1">
      <c r="A151" s="54" t="s">
        <v>295</v>
      </c>
      <c r="B151" s="53" t="s">
        <v>296</v>
      </c>
      <c r="C151" s="67">
        <f>SUM(C152:C156)</f>
        <v>6045000</v>
      </c>
      <c r="D151" s="67">
        <f>SUM(D152:D156)</f>
        <v>340000</v>
      </c>
      <c r="E151" s="67">
        <f>SUM(E152:E156)</f>
        <v>6385000</v>
      </c>
    </row>
    <row r="152" spans="1:5" ht="13.5" customHeight="1">
      <c r="A152" s="54" t="s">
        <v>297</v>
      </c>
      <c r="B152" s="53" t="s">
        <v>378</v>
      </c>
      <c r="C152" s="67">
        <v>230000</v>
      </c>
      <c r="D152" s="67">
        <f>E152-C152</f>
        <v>-65000</v>
      </c>
      <c r="E152" s="67">
        <v>165000</v>
      </c>
    </row>
    <row r="153" spans="1:5" ht="13.5" customHeight="1">
      <c r="A153" s="54" t="s">
        <v>297</v>
      </c>
      <c r="B153" s="53" t="s">
        <v>379</v>
      </c>
      <c r="C153" s="67">
        <v>5700000</v>
      </c>
      <c r="D153" s="67">
        <f>E153-C153</f>
        <v>400000</v>
      </c>
      <c r="E153" s="67">
        <v>6100000</v>
      </c>
    </row>
    <row r="154" spans="1:5" ht="13.5" customHeight="1">
      <c r="A154" s="54" t="s">
        <v>297</v>
      </c>
      <c r="B154" s="53" t="s">
        <v>353</v>
      </c>
      <c r="C154" s="67">
        <v>100000</v>
      </c>
      <c r="D154" s="67">
        <f>E154-C154</f>
        <v>20000</v>
      </c>
      <c r="E154" s="67">
        <v>120000</v>
      </c>
    </row>
    <row r="155" spans="1:5" ht="13.5" customHeight="1">
      <c r="A155" s="54" t="s">
        <v>297</v>
      </c>
      <c r="B155" s="53" t="s">
        <v>373</v>
      </c>
      <c r="C155" s="67">
        <v>5000</v>
      </c>
      <c r="D155" s="67">
        <f>E155-C155</f>
        <v>-5000</v>
      </c>
      <c r="E155" s="67">
        <v>0</v>
      </c>
    </row>
    <row r="156" spans="1:5" ht="13.5" customHeight="1">
      <c r="A156" s="54" t="s">
        <v>297</v>
      </c>
      <c r="B156" s="53" t="s">
        <v>703</v>
      </c>
      <c r="C156" s="67">
        <v>10000</v>
      </c>
      <c r="D156" s="67">
        <f>E156-C156</f>
        <v>-10000</v>
      </c>
      <c r="E156" s="67">
        <v>0</v>
      </c>
    </row>
    <row r="157" spans="1:5" ht="18" customHeight="1">
      <c r="A157" s="26" t="s">
        <v>239</v>
      </c>
      <c r="B157" s="113" t="s">
        <v>138</v>
      </c>
      <c r="C157" s="11">
        <f>C158</f>
        <v>208500</v>
      </c>
      <c r="D157" s="11">
        <f>D158</f>
        <v>5000</v>
      </c>
      <c r="E157" s="11">
        <f>E158</f>
        <v>213500</v>
      </c>
    </row>
    <row r="158" spans="1:5" ht="14.25" customHeight="1">
      <c r="A158" s="54" t="s">
        <v>240</v>
      </c>
      <c r="B158" s="53" t="s">
        <v>139</v>
      </c>
      <c r="C158" s="67">
        <f>SUM(C159:C162)</f>
        <v>208500</v>
      </c>
      <c r="D158" s="67">
        <f>SUM(D159:D162)</f>
        <v>5000</v>
      </c>
      <c r="E158" s="67">
        <f>SUM(E159:E162)</f>
        <v>213500</v>
      </c>
    </row>
    <row r="159" spans="1:5" ht="13.5" customHeight="1">
      <c r="A159" s="54" t="s">
        <v>97</v>
      </c>
      <c r="B159" s="53" t="s">
        <v>98</v>
      </c>
      <c r="C159" s="67">
        <v>140000</v>
      </c>
      <c r="D159" s="67">
        <f>E159-C159</f>
        <v>40000</v>
      </c>
      <c r="E159" s="67">
        <v>180000</v>
      </c>
    </row>
    <row r="160" spans="1:5" ht="13.5" customHeight="1">
      <c r="A160" s="54" t="s">
        <v>99</v>
      </c>
      <c r="B160" s="53" t="s">
        <v>100</v>
      </c>
      <c r="C160" s="67">
        <v>50000</v>
      </c>
      <c r="D160" s="67">
        <f>E160-C160</f>
        <v>-50000</v>
      </c>
      <c r="E160" s="67">
        <v>0</v>
      </c>
    </row>
    <row r="161" spans="1:5" ht="13.5" customHeight="1">
      <c r="A161" s="64" t="s">
        <v>240</v>
      </c>
      <c r="B161" s="65" t="s">
        <v>658</v>
      </c>
      <c r="C161" s="87">
        <v>12000</v>
      </c>
      <c r="D161" s="87">
        <f>E161-C161</f>
        <v>15000</v>
      </c>
      <c r="E161" s="87">
        <v>27000</v>
      </c>
    </row>
    <row r="162" spans="1:5" ht="13.5" customHeight="1">
      <c r="A162" s="64" t="s">
        <v>240</v>
      </c>
      <c r="B162" s="65" t="s">
        <v>659</v>
      </c>
      <c r="C162" s="87">
        <v>6500</v>
      </c>
      <c r="D162" s="87">
        <f>E162-C162</f>
        <v>0</v>
      </c>
      <c r="E162" s="87">
        <v>6500</v>
      </c>
    </row>
    <row r="163" spans="1:5" ht="21" customHeight="1">
      <c r="A163" s="26" t="s">
        <v>299</v>
      </c>
      <c r="B163" s="113" t="s">
        <v>300</v>
      </c>
      <c r="C163" s="11">
        <f>C164+C168</f>
        <v>290000</v>
      </c>
      <c r="D163" s="11">
        <f>D164+D168</f>
        <v>130000</v>
      </c>
      <c r="E163" s="11">
        <f>E164+E168</f>
        <v>420000</v>
      </c>
    </row>
    <row r="164" spans="1:5" ht="18" customHeight="1">
      <c r="A164" s="26" t="s">
        <v>301</v>
      </c>
      <c r="B164" s="113" t="s">
        <v>610</v>
      </c>
      <c r="C164" s="11">
        <f>C165</f>
        <v>190000</v>
      </c>
      <c r="D164" s="11">
        <f>D165</f>
        <v>130000</v>
      </c>
      <c r="E164" s="11">
        <f>E165</f>
        <v>320000</v>
      </c>
    </row>
    <row r="165" spans="1:5" ht="15" customHeight="1">
      <c r="A165" s="54" t="s">
        <v>302</v>
      </c>
      <c r="B165" s="53" t="s">
        <v>137</v>
      </c>
      <c r="C165" s="67">
        <f>C166+C167</f>
        <v>190000</v>
      </c>
      <c r="D165" s="67">
        <f>D166+D167</f>
        <v>130000</v>
      </c>
      <c r="E165" s="67">
        <f>E166+E167</f>
        <v>320000</v>
      </c>
    </row>
    <row r="166" spans="1:5" ht="13.5" customHeight="1">
      <c r="A166" s="54" t="s">
        <v>321</v>
      </c>
      <c r="B166" s="53" t="s">
        <v>639</v>
      </c>
      <c r="C166" s="67">
        <v>150000</v>
      </c>
      <c r="D166" s="67">
        <f>E166-C166</f>
        <v>140000</v>
      </c>
      <c r="E166" s="67">
        <v>290000</v>
      </c>
    </row>
    <row r="167" spans="1:5" ht="13.5" customHeight="1">
      <c r="A167" s="54" t="s">
        <v>321</v>
      </c>
      <c r="B167" s="53" t="s">
        <v>96</v>
      </c>
      <c r="C167" s="67">
        <v>40000</v>
      </c>
      <c r="D167" s="67">
        <f>E167-C167</f>
        <v>-10000</v>
      </c>
      <c r="E167" s="67">
        <v>30000</v>
      </c>
    </row>
    <row r="168" spans="1:5" ht="18" customHeight="1">
      <c r="A168" s="26" t="s">
        <v>340</v>
      </c>
      <c r="B168" s="1" t="s">
        <v>342</v>
      </c>
      <c r="C168" s="2">
        <f>SUM(C169)</f>
        <v>100000</v>
      </c>
      <c r="D168" s="2">
        <f>SUM(D169)</f>
        <v>0</v>
      </c>
      <c r="E168" s="2">
        <f>SUM(E169)</f>
        <v>100000</v>
      </c>
    </row>
    <row r="169" spans="1:5" ht="15" customHeight="1">
      <c r="A169" s="54" t="s">
        <v>341</v>
      </c>
      <c r="B169" s="53" t="s">
        <v>343</v>
      </c>
      <c r="C169" s="67">
        <v>100000</v>
      </c>
      <c r="D169" s="67">
        <f>E169-C169</f>
        <v>0</v>
      </c>
      <c r="E169" s="67">
        <v>100000</v>
      </c>
    </row>
    <row r="170" spans="1:5" ht="26.25" customHeight="1">
      <c r="A170" s="27" t="s">
        <v>241</v>
      </c>
      <c r="B170" s="112" t="s">
        <v>140</v>
      </c>
      <c r="C170" s="107">
        <f>C171+C177</f>
        <v>125000</v>
      </c>
      <c r="D170" s="107">
        <f>D171+D177</f>
        <v>-110000</v>
      </c>
      <c r="E170" s="107">
        <f>E171+E177</f>
        <v>15000</v>
      </c>
    </row>
    <row r="171" spans="1:5" ht="21" customHeight="1">
      <c r="A171" s="26" t="s">
        <v>242</v>
      </c>
      <c r="B171" s="113" t="s">
        <v>322</v>
      </c>
      <c r="C171" s="11">
        <f aca="true" t="shared" si="2" ref="C171:E172">SUM(C172)</f>
        <v>100000</v>
      </c>
      <c r="D171" s="11">
        <f t="shared" si="2"/>
        <v>-100000</v>
      </c>
      <c r="E171" s="11">
        <f t="shared" si="2"/>
        <v>0</v>
      </c>
    </row>
    <row r="172" spans="1:5" ht="18" customHeight="1">
      <c r="A172" s="26" t="s">
        <v>243</v>
      </c>
      <c r="B172" s="113" t="s">
        <v>141</v>
      </c>
      <c r="C172" s="11">
        <f t="shared" si="2"/>
        <v>100000</v>
      </c>
      <c r="D172" s="11">
        <f t="shared" si="2"/>
        <v>-100000</v>
      </c>
      <c r="E172" s="11">
        <f t="shared" si="2"/>
        <v>0</v>
      </c>
    </row>
    <row r="173" spans="1:5" ht="15" customHeight="1">
      <c r="A173" s="54" t="s">
        <v>244</v>
      </c>
      <c r="B173" s="53" t="s">
        <v>142</v>
      </c>
      <c r="C173" s="67">
        <f>C174</f>
        <v>100000</v>
      </c>
      <c r="D173" s="67">
        <f>D174</f>
        <v>-100000</v>
      </c>
      <c r="E173" s="67">
        <f>E174</f>
        <v>0</v>
      </c>
    </row>
    <row r="174" spans="1:5" ht="13.5" customHeight="1">
      <c r="A174" s="54" t="s">
        <v>101</v>
      </c>
      <c r="B174" s="53" t="s">
        <v>102</v>
      </c>
      <c r="C174" s="67">
        <v>100000</v>
      </c>
      <c r="D174" s="67">
        <f>E174-C174</f>
        <v>-100000</v>
      </c>
      <c r="E174" s="67">
        <v>0</v>
      </c>
    </row>
    <row r="175" spans="1:5" ht="69.75" customHeight="1">
      <c r="A175" s="29"/>
      <c r="B175" s="29"/>
      <c r="C175" s="29"/>
      <c r="D175" s="29"/>
      <c r="E175" s="29"/>
    </row>
    <row r="176" spans="1:5" ht="33.75" customHeight="1">
      <c r="A176" s="116" t="s">
        <v>110</v>
      </c>
      <c r="B176" s="24" t="s">
        <v>225</v>
      </c>
      <c r="C176" s="108" t="s">
        <v>941</v>
      </c>
      <c r="D176" s="108" t="s">
        <v>942</v>
      </c>
      <c r="E176" s="109" t="s">
        <v>943</v>
      </c>
    </row>
    <row r="177" spans="1:5" ht="21" customHeight="1">
      <c r="A177" s="26" t="s">
        <v>245</v>
      </c>
      <c r="B177" s="113" t="s">
        <v>323</v>
      </c>
      <c r="C177" s="11">
        <f>SUM(C178+C181)</f>
        <v>25000</v>
      </c>
      <c r="D177" s="11">
        <f>SUM(D178+D181)</f>
        <v>-10000</v>
      </c>
      <c r="E177" s="11">
        <f>SUM(E178+E181)</f>
        <v>15000</v>
      </c>
    </row>
    <row r="178" spans="1:5" ht="18" customHeight="1">
      <c r="A178" s="26" t="s">
        <v>246</v>
      </c>
      <c r="B178" s="113" t="s">
        <v>143</v>
      </c>
      <c r="C178" s="11">
        <f>SUM(C179)</f>
        <v>20000</v>
      </c>
      <c r="D178" s="11">
        <f>SUM(D179)</f>
        <v>-5000</v>
      </c>
      <c r="E178" s="11">
        <f>SUM(E179)</f>
        <v>15000</v>
      </c>
    </row>
    <row r="179" spans="1:5" ht="15" customHeight="1">
      <c r="A179" s="54" t="s">
        <v>247</v>
      </c>
      <c r="B179" s="53" t="s">
        <v>104</v>
      </c>
      <c r="C179" s="67">
        <f>C180</f>
        <v>20000</v>
      </c>
      <c r="D179" s="67">
        <f>D180</f>
        <v>-5000</v>
      </c>
      <c r="E179" s="67">
        <f>E180</f>
        <v>15000</v>
      </c>
    </row>
    <row r="180" spans="1:5" ht="13.5" customHeight="1">
      <c r="A180" s="54" t="s">
        <v>103</v>
      </c>
      <c r="B180" s="53" t="s">
        <v>105</v>
      </c>
      <c r="C180" s="67">
        <v>20000</v>
      </c>
      <c r="D180" s="67">
        <f>E180-C180</f>
        <v>-5000</v>
      </c>
      <c r="E180" s="67">
        <v>15000</v>
      </c>
    </row>
    <row r="181" spans="1:5" ht="18" customHeight="1">
      <c r="A181" s="26" t="s">
        <v>380</v>
      </c>
      <c r="B181" s="113" t="s">
        <v>381</v>
      </c>
      <c r="C181" s="11">
        <f>SUM(C182)</f>
        <v>5000</v>
      </c>
      <c r="D181" s="11">
        <f>SUM(D182)</f>
        <v>-5000</v>
      </c>
      <c r="E181" s="11">
        <f>SUM(E182)</f>
        <v>0</v>
      </c>
    </row>
    <row r="182" spans="1:5" ht="15" customHeight="1">
      <c r="A182" s="54" t="s">
        <v>382</v>
      </c>
      <c r="B182" s="53" t="s">
        <v>611</v>
      </c>
      <c r="C182" s="67">
        <f>C183</f>
        <v>5000</v>
      </c>
      <c r="D182" s="67">
        <f>D183</f>
        <v>-5000</v>
      </c>
      <c r="E182" s="67">
        <f>E183</f>
        <v>0</v>
      </c>
    </row>
    <row r="183" spans="1:5" ht="13.5" customHeight="1">
      <c r="A183" s="54" t="s">
        <v>383</v>
      </c>
      <c r="B183" s="53" t="s">
        <v>384</v>
      </c>
      <c r="C183" s="67">
        <v>5000</v>
      </c>
      <c r="D183" s="67">
        <f>E183-C183</f>
        <v>-5000</v>
      </c>
      <c r="E183" s="67">
        <v>0</v>
      </c>
    </row>
    <row r="184" spans="1:5" ht="25.5" customHeight="1">
      <c r="A184" s="3"/>
      <c r="B184" s="115" t="s">
        <v>144</v>
      </c>
      <c r="C184" s="107">
        <f>C49+C170</f>
        <v>59656630</v>
      </c>
      <c r="D184" s="107">
        <f>D49+D170</f>
        <v>-5984000</v>
      </c>
      <c r="E184" s="107">
        <f>E49+E170</f>
        <v>53672630</v>
      </c>
    </row>
    <row r="185" spans="1:5" ht="26.25" customHeight="1">
      <c r="A185" s="27" t="s">
        <v>581</v>
      </c>
      <c r="B185" s="112" t="s">
        <v>582</v>
      </c>
      <c r="C185" s="107">
        <f>C186+C190</f>
        <v>50000</v>
      </c>
      <c r="D185" s="107">
        <f>D186+D190</f>
        <v>-50000</v>
      </c>
      <c r="E185" s="107">
        <f>E186+E190</f>
        <v>0</v>
      </c>
    </row>
    <row r="186" spans="1:5" ht="21" customHeight="1">
      <c r="A186" s="26" t="s">
        <v>583</v>
      </c>
      <c r="B186" s="113" t="s">
        <v>612</v>
      </c>
      <c r="C186" s="11">
        <f aca="true" t="shared" si="3" ref="C186:E187">SUM(C187)</f>
        <v>50000</v>
      </c>
      <c r="D186" s="11">
        <f t="shared" si="3"/>
        <v>-50000</v>
      </c>
      <c r="E186" s="11">
        <f t="shared" si="3"/>
        <v>0</v>
      </c>
    </row>
    <row r="187" spans="1:5" ht="18" customHeight="1">
      <c r="A187" s="26" t="s">
        <v>584</v>
      </c>
      <c r="B187" s="113" t="s">
        <v>585</v>
      </c>
      <c r="C187" s="11">
        <f t="shared" si="3"/>
        <v>50000</v>
      </c>
      <c r="D187" s="11">
        <f t="shared" si="3"/>
        <v>-50000</v>
      </c>
      <c r="E187" s="11">
        <f t="shared" si="3"/>
        <v>0</v>
      </c>
    </row>
    <row r="188" spans="1:5" ht="15" customHeight="1">
      <c r="A188" s="54" t="s">
        <v>586</v>
      </c>
      <c r="B188" s="53" t="s">
        <v>587</v>
      </c>
      <c r="C188" s="67">
        <v>50000</v>
      </c>
      <c r="D188" s="67">
        <f>E188-C188</f>
        <v>-50000</v>
      </c>
      <c r="E188" s="67">
        <v>0</v>
      </c>
    </row>
    <row r="189" spans="1:5" ht="25.5" customHeight="1">
      <c r="A189" s="3"/>
      <c r="B189" s="115" t="s">
        <v>588</v>
      </c>
      <c r="C189" s="107">
        <f>C184+C185</f>
        <v>59706630</v>
      </c>
      <c r="D189" s="107">
        <f>D184+D185</f>
        <v>-6034000</v>
      </c>
      <c r="E189" s="107">
        <f>E184+E185</f>
        <v>53672630</v>
      </c>
    </row>
    <row r="190" ht="33.75" customHeight="1">
      <c r="A190" s="7" t="s">
        <v>248</v>
      </c>
    </row>
    <row r="191" ht="15" customHeight="1"/>
    <row r="192" spans="1:5" ht="33" customHeight="1">
      <c r="A192" s="116" t="s">
        <v>110</v>
      </c>
      <c r="B192" s="24" t="s">
        <v>40</v>
      </c>
      <c r="C192" s="108" t="s">
        <v>941</v>
      </c>
      <c r="D192" s="108" t="s">
        <v>942</v>
      </c>
      <c r="E192" s="109" t="s">
        <v>943</v>
      </c>
    </row>
    <row r="193" spans="1:5" ht="24" customHeight="1">
      <c r="A193" s="27" t="s">
        <v>249</v>
      </c>
      <c r="B193" s="112" t="s">
        <v>270</v>
      </c>
      <c r="C193" s="107">
        <f>C194+C202+C237+C242+C245+C252+C256</f>
        <v>40564430</v>
      </c>
      <c r="D193" s="107">
        <f>D194+D202+D237+D242+D245+D252+D256</f>
        <v>-4042942</v>
      </c>
      <c r="E193" s="107">
        <f>E194+E202+E237+E242+E245+E252+E256</f>
        <v>36521488</v>
      </c>
    </row>
    <row r="194" spans="1:5" ht="21" customHeight="1">
      <c r="A194" s="26" t="s">
        <v>250</v>
      </c>
      <c r="B194" s="117" t="s">
        <v>145</v>
      </c>
      <c r="C194" s="11">
        <f>SUM(C195+C197+C199)</f>
        <v>7433120</v>
      </c>
      <c r="D194" s="11">
        <f>SUM(D195+D197+D199)</f>
        <v>-156270</v>
      </c>
      <c r="E194" s="11">
        <f>SUM(E195+E197+E199)</f>
        <v>7276850</v>
      </c>
    </row>
    <row r="195" spans="1:5" ht="18" customHeight="1">
      <c r="A195" s="26" t="s">
        <v>251</v>
      </c>
      <c r="B195" s="113" t="s">
        <v>324</v>
      </c>
      <c r="C195" s="11">
        <f>SUM(C196:C196)</f>
        <v>6160000</v>
      </c>
      <c r="D195" s="11">
        <f>SUM(D196:D196)</f>
        <v>-112000</v>
      </c>
      <c r="E195" s="11">
        <f>SUM(E196:E196)</f>
        <v>6048000</v>
      </c>
    </row>
    <row r="196" spans="1:5" ht="15" customHeight="1">
      <c r="A196" s="54" t="s">
        <v>252</v>
      </c>
      <c r="B196" s="53" t="s">
        <v>146</v>
      </c>
      <c r="C196" s="67">
        <f>SUM('2)'!E10+'2)'!E455+'2)'!E555+'2)'!E630)</f>
        <v>6160000</v>
      </c>
      <c r="D196" s="67">
        <f>SUM('2)'!F10+'2)'!F455+'2)'!F555+'2)'!F630)</f>
        <v>-112000</v>
      </c>
      <c r="E196" s="67">
        <f>SUM('2)'!G10+'2)'!G455+'2)'!G555+'2)'!G630)</f>
        <v>6048000</v>
      </c>
    </row>
    <row r="197" spans="1:5" ht="18" customHeight="1">
      <c r="A197" s="26" t="s">
        <v>253</v>
      </c>
      <c r="B197" s="113" t="s">
        <v>256</v>
      </c>
      <c r="C197" s="11">
        <f>C198</f>
        <v>215000</v>
      </c>
      <c r="D197" s="11">
        <f>D198</f>
        <v>12000</v>
      </c>
      <c r="E197" s="11">
        <f>E198</f>
        <v>227000</v>
      </c>
    </row>
    <row r="198" spans="1:5" ht="15" customHeight="1">
      <c r="A198" s="54" t="s">
        <v>254</v>
      </c>
      <c r="B198" s="53" t="s">
        <v>147</v>
      </c>
      <c r="C198" s="67">
        <f>'2)'!E12+'2)'!E557+'2)'!E632</f>
        <v>215000</v>
      </c>
      <c r="D198" s="67">
        <f>'2)'!F12+'2)'!F557+'2)'!F632</f>
        <v>12000</v>
      </c>
      <c r="E198" s="67">
        <f>'2)'!G12+'2)'!G557+'2)'!G632</f>
        <v>227000</v>
      </c>
    </row>
    <row r="199" spans="1:5" ht="18" customHeight="1">
      <c r="A199" s="26" t="s">
        <v>255</v>
      </c>
      <c r="B199" s="1" t="s">
        <v>325</v>
      </c>
      <c r="C199" s="2">
        <f>SUM(C200:C201)</f>
        <v>1058120</v>
      </c>
      <c r="D199" s="2">
        <f>SUM(D200:D201)</f>
        <v>-56270</v>
      </c>
      <c r="E199" s="2">
        <f>SUM(E200:E201)</f>
        <v>1001850</v>
      </c>
    </row>
    <row r="200" spans="1:5" ht="15" customHeight="1">
      <c r="A200" s="88">
        <v>3132</v>
      </c>
      <c r="B200" s="53" t="s">
        <v>326</v>
      </c>
      <c r="C200" s="67">
        <f>SUM('2)'!E14+'2)'!E457+'2)'!E559+'2)'!E634)</f>
        <v>951620</v>
      </c>
      <c r="D200" s="67">
        <f>SUM('2)'!F14+'2)'!F457+'2)'!F559+'2)'!F634)</f>
        <v>-49620</v>
      </c>
      <c r="E200" s="67">
        <f>SUM('2)'!G14+'2)'!G457+'2)'!G559+'2)'!G634)</f>
        <v>902000</v>
      </c>
    </row>
    <row r="201" spans="1:5" ht="15" customHeight="1">
      <c r="A201" s="88">
        <v>3133</v>
      </c>
      <c r="B201" s="53" t="s">
        <v>327</v>
      </c>
      <c r="C201" s="67">
        <f>SUM('2)'!E15+'2)'!E458+'2)'!E560+'2)'!E635)</f>
        <v>106500</v>
      </c>
      <c r="D201" s="67">
        <f>SUM('2)'!F15+'2)'!F458+'2)'!F560+'2)'!F635)</f>
        <v>-6650</v>
      </c>
      <c r="E201" s="67">
        <f>SUM('2)'!G15+'2)'!G458+'2)'!G560+'2)'!G635)</f>
        <v>99850</v>
      </c>
    </row>
    <row r="202" spans="1:5" ht="21" customHeight="1">
      <c r="A202" s="5">
        <v>32</v>
      </c>
      <c r="B202" s="113" t="s">
        <v>148</v>
      </c>
      <c r="C202" s="11">
        <f>SUM(C203+C208+C217+C227+C229)</f>
        <v>21197810</v>
      </c>
      <c r="D202" s="11">
        <f>SUM(D203+D208+D217+D227+D229)</f>
        <v>-1068672</v>
      </c>
      <c r="E202" s="11">
        <f>SUM(E203+E208+E217+E227+E229)</f>
        <v>20129138</v>
      </c>
    </row>
    <row r="203" spans="1:5" ht="18" customHeight="1">
      <c r="A203" s="5">
        <v>321</v>
      </c>
      <c r="B203" s="113" t="s">
        <v>257</v>
      </c>
      <c r="C203" s="11">
        <f>SUM(C204:C207)</f>
        <v>424000</v>
      </c>
      <c r="D203" s="11">
        <f>SUM(D204:D207)</f>
        <v>-15000</v>
      </c>
      <c r="E203" s="11">
        <f>SUM(E204:E207)</f>
        <v>409000</v>
      </c>
    </row>
    <row r="204" spans="1:5" ht="15" customHeight="1">
      <c r="A204" s="88">
        <v>3211</v>
      </c>
      <c r="B204" s="53" t="s">
        <v>149</v>
      </c>
      <c r="C204" s="67">
        <f>SUM('2)'!E18+'2)'!E567+'2)'!E638)</f>
        <v>98000</v>
      </c>
      <c r="D204" s="67">
        <f>SUM('2)'!F18+'2)'!F567+'2)'!F638)</f>
        <v>-2000</v>
      </c>
      <c r="E204" s="67">
        <f>SUM('2)'!G18+'2)'!G567+'2)'!G638)</f>
        <v>96000</v>
      </c>
    </row>
    <row r="205" spans="1:5" ht="15" customHeight="1">
      <c r="A205" s="88" t="s">
        <v>53</v>
      </c>
      <c r="B205" s="53" t="s">
        <v>55</v>
      </c>
      <c r="C205" s="67">
        <f>SUM('2)'!E19+'2)'!E461+'2)'!E568+'2)'!E639)</f>
        <v>286000</v>
      </c>
      <c r="D205" s="67">
        <f>SUM('2)'!F19+'2)'!F461+'2)'!F568+'2)'!F639)</f>
        <v>-3000</v>
      </c>
      <c r="E205" s="67">
        <f>SUM('2)'!G19+'2)'!G461+'2)'!G568+'2)'!G639)</f>
        <v>283000</v>
      </c>
    </row>
    <row r="206" spans="1:5" ht="15" customHeight="1">
      <c r="A206" s="88">
        <v>3213</v>
      </c>
      <c r="B206" s="53" t="s">
        <v>150</v>
      </c>
      <c r="C206" s="67">
        <f>SUM('2)'!E20+'2)'!E569+'2)'!E640)</f>
        <v>35000</v>
      </c>
      <c r="D206" s="67">
        <f>SUM('2)'!F20+'2)'!F569+'2)'!F640)</f>
        <v>-7000</v>
      </c>
      <c r="E206" s="67">
        <f>SUM('2)'!G20+'2)'!G569+'2)'!G640)</f>
        <v>28000</v>
      </c>
    </row>
    <row r="207" spans="1:5" ht="15" customHeight="1">
      <c r="A207" s="88" t="s">
        <v>328</v>
      </c>
      <c r="B207" s="53" t="s">
        <v>329</v>
      </c>
      <c r="C207" s="67">
        <f>'2)'!E21</f>
        <v>5000</v>
      </c>
      <c r="D207" s="67">
        <f>'2)'!F21</f>
        <v>-3000</v>
      </c>
      <c r="E207" s="67">
        <f>'2)'!G21</f>
        <v>2000</v>
      </c>
    </row>
    <row r="208" spans="1:5" ht="18" customHeight="1">
      <c r="A208" s="5">
        <v>322</v>
      </c>
      <c r="B208" s="113" t="s">
        <v>259</v>
      </c>
      <c r="C208" s="11">
        <f>SUM(C209:C214)</f>
        <v>2483000</v>
      </c>
      <c r="D208" s="11">
        <f>SUM(D209:D214)</f>
        <v>-65000</v>
      </c>
      <c r="E208" s="11">
        <f>SUM(E209:E214)</f>
        <v>2418000</v>
      </c>
    </row>
    <row r="209" spans="1:5" ht="15" customHeight="1">
      <c r="A209" s="88">
        <v>3221</v>
      </c>
      <c r="B209" s="53" t="s">
        <v>151</v>
      </c>
      <c r="C209" s="67">
        <f>'2)'!E23+'2)'!E63+'2)'!E220+'2)'!E288+'2)'!E327+'2)'!E427+'2)'!E392+'2)'!E571+'2)'!E642</f>
        <v>969000</v>
      </c>
      <c r="D209" s="67">
        <f>'2)'!F23+'2)'!F63+'2)'!F220+'2)'!F288+'2)'!F327+'2)'!F427+'2)'!F392+'2)'!F571+'2)'!F642</f>
        <v>-30000</v>
      </c>
      <c r="E209" s="67">
        <f>'2)'!G23+'2)'!G63+'2)'!G220+'2)'!G288+'2)'!G327+'2)'!G427+'2)'!G392+'2)'!G571+'2)'!G642</f>
        <v>939000</v>
      </c>
    </row>
    <row r="210" spans="1:5" ht="15" customHeight="1">
      <c r="A210" s="88" t="s">
        <v>660</v>
      </c>
      <c r="B210" s="53" t="s">
        <v>661</v>
      </c>
      <c r="C210" s="67">
        <f>'2)'!E572</f>
        <v>250000</v>
      </c>
      <c r="D210" s="67">
        <f>'2)'!F572</f>
        <v>7000</v>
      </c>
      <c r="E210" s="67">
        <f>'2)'!G572</f>
        <v>257000</v>
      </c>
    </row>
    <row r="211" spans="1:5" ht="15" customHeight="1">
      <c r="A211" s="88">
        <v>3223</v>
      </c>
      <c r="B211" s="53" t="s">
        <v>152</v>
      </c>
      <c r="C211" s="67">
        <f>'2)'!E24+'2)'!E273+'2)'!E573</f>
        <v>630000</v>
      </c>
      <c r="D211" s="67">
        <f>'2)'!F24+'2)'!F273+'2)'!F573</f>
        <v>14000</v>
      </c>
      <c r="E211" s="67">
        <f>'2)'!G24+'2)'!G273+'2)'!G573</f>
        <v>644000</v>
      </c>
    </row>
    <row r="212" spans="1:5" ht="15" customHeight="1">
      <c r="A212" s="88">
        <v>3224</v>
      </c>
      <c r="B212" s="53" t="s">
        <v>153</v>
      </c>
      <c r="C212" s="67">
        <f>'2)'!E25+'2)'!E150+'2)'!E428+'2)'!E182+'2)'!E274+'2)'!E289+'2)'!E328+'2)'!E365+'2)'!E574+'2)'!E643</f>
        <v>538000</v>
      </c>
      <c r="D212" s="67">
        <f>'2)'!F25+'2)'!F150+'2)'!F428+'2)'!F182+'2)'!F274+'2)'!F289+'2)'!F328+'2)'!F365+'2)'!F574+'2)'!F643</f>
        <v>-40000</v>
      </c>
      <c r="E212" s="67">
        <f>'2)'!G25+'2)'!G150+'2)'!G428+'2)'!G182+'2)'!G274+'2)'!G289+'2)'!G328+'2)'!G365+'2)'!G574+'2)'!G643</f>
        <v>498000</v>
      </c>
    </row>
    <row r="213" spans="1:5" ht="15" customHeight="1">
      <c r="A213" s="88">
        <v>3225</v>
      </c>
      <c r="B213" s="53" t="s">
        <v>154</v>
      </c>
      <c r="C213" s="67">
        <f>'2)'!E26+'2)'!E393+'2)'!E444+'2)'!E644</f>
        <v>38000</v>
      </c>
      <c r="D213" s="67">
        <f>'2)'!F26+'2)'!F393+'2)'!F444+'2)'!F644</f>
        <v>-10000</v>
      </c>
      <c r="E213" s="67">
        <f>'2)'!G26+'2)'!G393+'2)'!G444+'2)'!G644</f>
        <v>28000</v>
      </c>
    </row>
    <row r="214" spans="1:5" ht="15" customHeight="1">
      <c r="A214" s="88" t="s">
        <v>385</v>
      </c>
      <c r="B214" s="53" t="s">
        <v>387</v>
      </c>
      <c r="C214" s="67">
        <f>'2)'!E27+'2)'!E575</f>
        <v>58000</v>
      </c>
      <c r="D214" s="67">
        <f>'2)'!F27+'2)'!F575</f>
        <v>-6000</v>
      </c>
      <c r="E214" s="67">
        <f>'2)'!G27+'2)'!G575</f>
        <v>52000</v>
      </c>
    </row>
    <row r="215" spans="1:5" ht="31.5" customHeight="1">
      <c r="A215" s="29"/>
      <c r="B215" s="29"/>
      <c r="C215" s="29"/>
      <c r="D215" s="29"/>
      <c r="E215" s="29"/>
    </row>
    <row r="216" spans="1:5" ht="27" customHeight="1">
      <c r="A216" s="116" t="s">
        <v>110</v>
      </c>
      <c r="B216" s="24" t="s">
        <v>40</v>
      </c>
      <c r="C216" s="108" t="s">
        <v>941</v>
      </c>
      <c r="D216" s="108" t="s">
        <v>942</v>
      </c>
      <c r="E216" s="109" t="s">
        <v>943</v>
      </c>
    </row>
    <row r="217" spans="1:5" ht="18" customHeight="1">
      <c r="A217" s="5">
        <v>323</v>
      </c>
      <c r="B217" s="113" t="s">
        <v>260</v>
      </c>
      <c r="C217" s="11">
        <f>SUM(C218:C226)</f>
        <v>15854100</v>
      </c>
      <c r="D217" s="11">
        <f>SUM(D218:D226)</f>
        <v>-598350</v>
      </c>
      <c r="E217" s="11">
        <f>SUM(E218:E226)</f>
        <v>15255750</v>
      </c>
    </row>
    <row r="218" spans="1:5" ht="14.25" customHeight="1">
      <c r="A218" s="88">
        <v>3231</v>
      </c>
      <c r="B218" s="53" t="s">
        <v>155</v>
      </c>
      <c r="C218" s="67">
        <f>SUM('2)'!E29+'2)'!E577+'2)'!E646)</f>
        <v>271000</v>
      </c>
      <c r="D218" s="67">
        <f>SUM('2)'!F29+'2)'!F577+'2)'!F646)</f>
        <v>35000</v>
      </c>
      <c r="E218" s="67">
        <f>SUM('2)'!G29+'2)'!G577+'2)'!G646)</f>
        <v>306000</v>
      </c>
    </row>
    <row r="219" spans="1:5" ht="14.25" customHeight="1">
      <c r="A219" s="88">
        <v>3232</v>
      </c>
      <c r="B219" s="53" t="s">
        <v>156</v>
      </c>
      <c r="C219" s="67">
        <f>'2)'!E30+'2)'!E152+'2)'!E430+'2)'!E184+'2)'!E200+'2)'!E212+'2)'!E262+'2)'!E276+'2)'!E291+'2)'!E322+'2)'!E330+'2)'!E367+'2)'!E578+'2)'!E647</f>
        <v>4970000</v>
      </c>
      <c r="D219" s="67">
        <f>'2)'!F30+'2)'!F152+'2)'!F430+'2)'!F184+'2)'!F200+'2)'!F212+'2)'!F262+'2)'!F276+'2)'!F291+'2)'!F322+'2)'!F330+'2)'!F367+'2)'!F578+'2)'!F647</f>
        <v>-16000</v>
      </c>
      <c r="E219" s="67">
        <f>'2)'!G30+'2)'!G152+'2)'!G430+'2)'!G184+'2)'!G200+'2)'!G212+'2)'!G262+'2)'!G276+'2)'!G291+'2)'!G322+'2)'!G330+'2)'!G367+'2)'!G578+'2)'!G647</f>
        <v>4954000</v>
      </c>
    </row>
    <row r="220" spans="1:5" ht="14.25" customHeight="1">
      <c r="A220" s="88">
        <v>3233</v>
      </c>
      <c r="B220" s="53" t="s">
        <v>157</v>
      </c>
      <c r="C220" s="67">
        <f>SUM('2)'!E84+'2)'!E65+'2)'!E222+'2)'!E579+'2)'!E648+'2)'!E43)</f>
        <v>511600</v>
      </c>
      <c r="D220" s="67">
        <f>SUM('2)'!F84+'2)'!F65+'2)'!F222+'2)'!F579+'2)'!F648+'2)'!F43)</f>
        <v>-107000</v>
      </c>
      <c r="E220" s="67">
        <f>SUM('2)'!G84+'2)'!G65+'2)'!G222+'2)'!G579+'2)'!G648+'2)'!G43)</f>
        <v>404600</v>
      </c>
    </row>
    <row r="221" spans="1:5" ht="14.25" customHeight="1">
      <c r="A221" s="88">
        <v>3234</v>
      </c>
      <c r="B221" s="53" t="s">
        <v>158</v>
      </c>
      <c r="C221" s="67">
        <f>'2)'!E31+'2)'!E292+'2)'!E335+'2)'!E431+'2)'!E580</f>
        <v>679000</v>
      </c>
      <c r="D221" s="67">
        <f>'2)'!F31+'2)'!F292+'2)'!F335+'2)'!F431+'2)'!F580</f>
        <v>621000</v>
      </c>
      <c r="E221" s="67">
        <f>'2)'!G31+'2)'!G292+'2)'!G335+'2)'!G431+'2)'!G580</f>
        <v>1300000</v>
      </c>
    </row>
    <row r="222" spans="1:5" ht="14.25" customHeight="1">
      <c r="A222" s="88">
        <v>3235</v>
      </c>
      <c r="B222" s="53" t="s">
        <v>159</v>
      </c>
      <c r="C222" s="67">
        <f>'2)'!E32+'2)'!E66+'2)'!E395</f>
        <v>260000</v>
      </c>
      <c r="D222" s="67">
        <f>'2)'!F32+'2)'!F66+'2)'!F395</f>
        <v>-80000</v>
      </c>
      <c r="E222" s="67">
        <f>'2)'!G32+'2)'!G66+'2)'!G395</f>
        <v>180000</v>
      </c>
    </row>
    <row r="223" spans="1:5" ht="14.25" customHeight="1">
      <c r="A223" s="88" t="s">
        <v>41</v>
      </c>
      <c r="B223" s="53" t="s">
        <v>42</v>
      </c>
      <c r="C223" s="67">
        <f>'2)'!E293+'2)'!E581</f>
        <v>116000</v>
      </c>
      <c r="D223" s="67">
        <f>'2)'!F293+'2)'!F581</f>
        <v>24000</v>
      </c>
      <c r="E223" s="67">
        <f>'2)'!G293+'2)'!G581</f>
        <v>140000</v>
      </c>
    </row>
    <row r="224" spans="1:5" ht="14.25" customHeight="1">
      <c r="A224" s="88">
        <v>3237</v>
      </c>
      <c r="B224" s="53" t="s">
        <v>160</v>
      </c>
      <c r="C224" s="67">
        <f>'2)'!E67+'2)'!E85+'2)'!E243+'2)'!E263+'2)'!E331+'2)'!E396+'2)'!E404+'2)'!E432+'2)'!E463+'2)'!E582+'2)'!E619+'2)'!E649</f>
        <v>4641000</v>
      </c>
      <c r="D224" s="67">
        <f>'2)'!F67+'2)'!F85+'2)'!F243+'2)'!F263+'2)'!F331+'2)'!F396+'2)'!F404+'2)'!F432+'2)'!F463+'2)'!F582+'2)'!F619+'2)'!F649</f>
        <v>-987350</v>
      </c>
      <c r="E224" s="67">
        <f>'2)'!G67+'2)'!G85+'2)'!G243+'2)'!G263+'2)'!G331+'2)'!G396+'2)'!G404+'2)'!G432+'2)'!G463+'2)'!G582+'2)'!G619+'2)'!G649</f>
        <v>3653650</v>
      </c>
    </row>
    <row r="225" spans="1:5" ht="14.25" customHeight="1">
      <c r="A225" s="88">
        <v>3238</v>
      </c>
      <c r="B225" s="53" t="s">
        <v>161</v>
      </c>
      <c r="C225" s="67">
        <f>SUM('2)'!E33+'2)'!E86+'2)'!E583+'2)'!E650)</f>
        <v>194000</v>
      </c>
      <c r="D225" s="67">
        <f>SUM('2)'!F33+'2)'!F86+'2)'!F583+'2)'!F650)</f>
        <v>0</v>
      </c>
      <c r="E225" s="67">
        <f>SUM('2)'!G33+'2)'!G86+'2)'!G583+'2)'!G650)</f>
        <v>194000</v>
      </c>
    </row>
    <row r="226" spans="1:5" ht="14.25" customHeight="1">
      <c r="A226" s="88">
        <v>3239</v>
      </c>
      <c r="B226" s="53" t="s">
        <v>162</v>
      </c>
      <c r="C226" s="67">
        <f>'2)'!E34+'2)'!E68+'2)'!E87+'2)'!E153+'2)'!E294+'2)'!E336+'2)'!E397+'2)'!E408+'2)'!E433+'2)'!E584+'2)'!E620+'2)'!E651</f>
        <v>4211500</v>
      </c>
      <c r="D226" s="67">
        <f>'2)'!F34+'2)'!F68+'2)'!F87+'2)'!F153+'2)'!F294+'2)'!F336+'2)'!F397+'2)'!F408+'2)'!F433+'2)'!F584+'2)'!F620+'2)'!F651</f>
        <v>-88000</v>
      </c>
      <c r="E226" s="67">
        <f>'2)'!G34+'2)'!G68+'2)'!G87+'2)'!G153+'2)'!G294+'2)'!G336+'2)'!G397+'2)'!G408+'2)'!G433+'2)'!G584+'2)'!G620+'2)'!G651</f>
        <v>4123500</v>
      </c>
    </row>
    <row r="227" spans="1:5" ht="18" customHeight="1">
      <c r="A227" s="5" t="s">
        <v>311</v>
      </c>
      <c r="B227" s="113" t="s">
        <v>315</v>
      </c>
      <c r="C227" s="11">
        <f>C228</f>
        <v>12000</v>
      </c>
      <c r="D227" s="11">
        <f>D228</f>
        <v>0</v>
      </c>
      <c r="E227" s="11">
        <f>E228</f>
        <v>12000</v>
      </c>
    </row>
    <row r="228" spans="1:5" ht="15.75" customHeight="1">
      <c r="A228" s="88" t="s">
        <v>313</v>
      </c>
      <c r="B228" s="53" t="s">
        <v>314</v>
      </c>
      <c r="C228" s="67">
        <f>'2)'!E45+'2)'!E89+'2)'!E586</f>
        <v>12000</v>
      </c>
      <c r="D228" s="67">
        <f>'2)'!F45+'2)'!F89+'2)'!F586</f>
        <v>0</v>
      </c>
      <c r="E228" s="67">
        <f>'2)'!G45+'2)'!G89+'2)'!G586</f>
        <v>12000</v>
      </c>
    </row>
    <row r="229" spans="1:5" ht="18" customHeight="1">
      <c r="A229" s="5">
        <v>329</v>
      </c>
      <c r="B229" s="113" t="s">
        <v>261</v>
      </c>
      <c r="C229" s="11">
        <f>SUM(C230:C236)</f>
        <v>2424710</v>
      </c>
      <c r="D229" s="11">
        <f>SUM(D230:D236)</f>
        <v>-390322</v>
      </c>
      <c r="E229" s="11">
        <f>SUM(E230:E236)</f>
        <v>2034388</v>
      </c>
    </row>
    <row r="230" spans="1:5" ht="15" customHeight="1">
      <c r="A230" s="88">
        <v>3291</v>
      </c>
      <c r="B230" s="53" t="s">
        <v>330</v>
      </c>
      <c r="C230" s="67">
        <f>'2)'!E47+'2)'!E338+'2)'!E588</f>
        <v>338000</v>
      </c>
      <c r="D230" s="67">
        <f>'2)'!F47+'2)'!F338+'2)'!F588</f>
        <v>-61000</v>
      </c>
      <c r="E230" s="67">
        <f>'2)'!G47+'2)'!G338+'2)'!G588</f>
        <v>277000</v>
      </c>
    </row>
    <row r="231" spans="1:5" ht="15" customHeight="1">
      <c r="A231" s="88">
        <v>3292</v>
      </c>
      <c r="B231" s="53" t="s">
        <v>164</v>
      </c>
      <c r="C231" s="67">
        <v>184700</v>
      </c>
      <c r="D231" s="67">
        <f>SUM('2)'!F91+'2)'!F589+'2)'!F653+'2)'!F74)</f>
        <v>0</v>
      </c>
      <c r="E231" s="67">
        <f>SUM('2)'!G91+'2)'!G589+'2)'!G653+'2)'!G74)</f>
        <v>184700</v>
      </c>
    </row>
    <row r="232" spans="1:5" ht="15" customHeight="1">
      <c r="A232" s="88">
        <v>3293</v>
      </c>
      <c r="B232" s="53" t="s">
        <v>165</v>
      </c>
      <c r="C232" s="67">
        <f>'2)'!E36+'2)'!E48+'2)'!E75+'2)'!E399+'2)'!E410+'2)'!E590+'2)'!E654</f>
        <v>573500</v>
      </c>
      <c r="D232" s="67">
        <f>'2)'!F36+'2)'!F48+'2)'!F75+'2)'!F399+'2)'!F410+'2)'!F590+'2)'!F654</f>
        <v>-63542</v>
      </c>
      <c r="E232" s="67">
        <f>'2)'!G36+'2)'!G48+'2)'!G75+'2)'!G399+'2)'!G410+'2)'!G590+'2)'!G654</f>
        <v>509958</v>
      </c>
    </row>
    <row r="233" spans="1:5" ht="15" customHeight="1">
      <c r="A233" s="88">
        <v>3294</v>
      </c>
      <c r="B233" s="53" t="s">
        <v>613</v>
      </c>
      <c r="C233" s="67">
        <f>SUM('2)'!E92)</f>
        <v>140000</v>
      </c>
      <c r="D233" s="67">
        <f>SUM('2)'!F92)</f>
        <v>10000</v>
      </c>
      <c r="E233" s="67">
        <f>SUM('2)'!G92)</f>
        <v>150000</v>
      </c>
    </row>
    <row r="234" spans="1:5" ht="15" customHeight="1">
      <c r="A234" s="88" t="s">
        <v>354</v>
      </c>
      <c r="B234" s="53" t="s">
        <v>355</v>
      </c>
      <c r="C234" s="67">
        <f>'2)'!E93+'2)'!E591</f>
        <v>414000</v>
      </c>
      <c r="D234" s="67">
        <f>'2)'!F93+'2)'!F591</f>
        <v>-1000</v>
      </c>
      <c r="E234" s="67">
        <f>'2)'!G93+'2)'!G591</f>
        <v>413000</v>
      </c>
    </row>
    <row r="235" spans="1:5" ht="15" customHeight="1">
      <c r="A235" s="88" t="s">
        <v>640</v>
      </c>
      <c r="B235" s="53" t="s">
        <v>642</v>
      </c>
      <c r="C235" s="67">
        <f>'2)'!E94</f>
        <v>110000</v>
      </c>
      <c r="D235" s="67">
        <f>'2)'!F94</f>
        <v>-100000</v>
      </c>
      <c r="E235" s="67">
        <f>'2)'!G94</f>
        <v>10000</v>
      </c>
    </row>
    <row r="236" spans="1:5" ht="15" customHeight="1">
      <c r="A236" s="88">
        <v>3299</v>
      </c>
      <c r="B236" s="53" t="s">
        <v>163</v>
      </c>
      <c r="C236" s="67">
        <f>'2)'!E76+'2)'!E95+'2)'!E120+'2)'!E121+'2)'!E131+'2)'!E142+'2)'!E400+'2)'!E411+'2)'!E592+'2)'!E655</f>
        <v>664510</v>
      </c>
      <c r="D236" s="67">
        <f>'2)'!F76+'2)'!F95+'2)'!F120+'2)'!F121+'2)'!F131+'2)'!F142+'2)'!F400+'2)'!F411+'2)'!F592+'2)'!F655</f>
        <v>-174780</v>
      </c>
      <c r="E236" s="67">
        <f>'2)'!G76+'2)'!G95+'2)'!G120+'2)'!G121+'2)'!G131+'2)'!G142+'2)'!G400+'2)'!G411+'2)'!G592+'2)'!G655</f>
        <v>489730</v>
      </c>
    </row>
    <row r="237" spans="1:5" ht="21" customHeight="1">
      <c r="A237" s="5">
        <v>34</v>
      </c>
      <c r="B237" s="113" t="s">
        <v>166</v>
      </c>
      <c r="C237" s="11">
        <f>C238</f>
        <v>168600</v>
      </c>
      <c r="D237" s="11">
        <f>D238</f>
        <v>-31000</v>
      </c>
      <c r="E237" s="11">
        <f>E238</f>
        <v>137600</v>
      </c>
    </row>
    <row r="238" spans="1:5" ht="18" customHeight="1">
      <c r="A238" s="5">
        <v>343</v>
      </c>
      <c r="B238" s="113" t="s">
        <v>262</v>
      </c>
      <c r="C238" s="11">
        <f>SUM(C239:C241)</f>
        <v>168600</v>
      </c>
      <c r="D238" s="11">
        <f>SUM(D239:D241)</f>
        <v>-31000</v>
      </c>
      <c r="E238" s="11">
        <f>SUM(E239:E241)</f>
        <v>137600</v>
      </c>
    </row>
    <row r="239" spans="1:5" ht="15" customHeight="1">
      <c r="A239" s="88">
        <v>3431</v>
      </c>
      <c r="B239" s="53" t="s">
        <v>167</v>
      </c>
      <c r="C239" s="67">
        <f>SUM('2)'!E113+'2)'!E595+'2)'!E661)</f>
        <v>138600</v>
      </c>
      <c r="D239" s="67">
        <f>SUM('2)'!F113+'2)'!F595+'2)'!F661)</f>
        <v>-16000</v>
      </c>
      <c r="E239" s="67">
        <f>SUM('2)'!G113+'2)'!G595+'2)'!G661)</f>
        <v>122600</v>
      </c>
    </row>
    <row r="240" spans="1:5" ht="15" customHeight="1">
      <c r="A240" s="88" t="s">
        <v>952</v>
      </c>
      <c r="B240" s="53" t="s">
        <v>954</v>
      </c>
      <c r="C240" s="67">
        <f>'2)'!E114</f>
        <v>10000</v>
      </c>
      <c r="D240" s="67">
        <f>'2)'!F114</f>
        <v>0</v>
      </c>
      <c r="E240" s="67">
        <f>'2)'!G114</f>
        <v>10000</v>
      </c>
    </row>
    <row r="241" spans="1:5" ht="15" customHeight="1">
      <c r="A241" s="88">
        <v>3433</v>
      </c>
      <c r="B241" s="53" t="s">
        <v>168</v>
      </c>
      <c r="C241" s="67">
        <f>SUM('2)'!E115)</f>
        <v>20000</v>
      </c>
      <c r="D241" s="67">
        <f>SUM('2)'!F115)</f>
        <v>-15000</v>
      </c>
      <c r="E241" s="67">
        <f>SUM('2)'!G115)</f>
        <v>5000</v>
      </c>
    </row>
    <row r="242" spans="1:5" ht="21" customHeight="1">
      <c r="A242" s="5">
        <v>35</v>
      </c>
      <c r="B242" s="113" t="s">
        <v>169</v>
      </c>
      <c r="C242" s="11">
        <f aca="true" t="shared" si="4" ref="C242:E243">C243</f>
        <v>20000</v>
      </c>
      <c r="D242" s="11">
        <f t="shared" si="4"/>
        <v>-20000</v>
      </c>
      <c r="E242" s="11">
        <f t="shared" si="4"/>
        <v>0</v>
      </c>
    </row>
    <row r="243" spans="1:5" ht="18" customHeight="1">
      <c r="A243" s="5">
        <v>352</v>
      </c>
      <c r="B243" s="113" t="s">
        <v>263</v>
      </c>
      <c r="C243" s="11">
        <f t="shared" si="4"/>
        <v>20000</v>
      </c>
      <c r="D243" s="11">
        <f t="shared" si="4"/>
        <v>-20000</v>
      </c>
      <c r="E243" s="11">
        <f t="shared" si="4"/>
        <v>0</v>
      </c>
    </row>
    <row r="244" spans="1:5" ht="15" customHeight="1">
      <c r="A244" s="88">
        <v>3523</v>
      </c>
      <c r="B244" s="53" t="s">
        <v>614</v>
      </c>
      <c r="C244" s="67">
        <f>'2)'!E173</f>
        <v>20000</v>
      </c>
      <c r="D244" s="67">
        <f>'2)'!F173</f>
        <v>-20000</v>
      </c>
      <c r="E244" s="67">
        <f>'2)'!G173</f>
        <v>0</v>
      </c>
    </row>
    <row r="245" spans="1:5" ht="21" customHeight="1">
      <c r="A245" s="5" t="s">
        <v>589</v>
      </c>
      <c r="B245" s="113" t="s">
        <v>592</v>
      </c>
      <c r="C245" s="11">
        <f>C246+C249</f>
        <v>1901000</v>
      </c>
      <c r="D245" s="11">
        <f>D246+D249</f>
        <v>-51000</v>
      </c>
      <c r="E245" s="11">
        <f>E246+E249</f>
        <v>1850000</v>
      </c>
    </row>
    <row r="246" spans="1:5" ht="18" customHeight="1">
      <c r="A246" s="5" t="s">
        <v>590</v>
      </c>
      <c r="B246" s="113" t="s">
        <v>593</v>
      </c>
      <c r="C246" s="11">
        <f>C247+C248</f>
        <v>50000</v>
      </c>
      <c r="D246" s="11">
        <f>D247+D248</f>
        <v>5000</v>
      </c>
      <c r="E246" s="11">
        <f>E247+E248</f>
        <v>55000</v>
      </c>
    </row>
    <row r="247" spans="1:5" ht="15" customHeight="1">
      <c r="A247" s="88" t="s">
        <v>591</v>
      </c>
      <c r="B247" s="53" t="s">
        <v>594</v>
      </c>
      <c r="C247" s="67">
        <f>'2)'!E524</f>
        <v>40000</v>
      </c>
      <c r="D247" s="67">
        <f>'2)'!F524</f>
        <v>0</v>
      </c>
      <c r="E247" s="67">
        <f>'2)'!G524</f>
        <v>40000</v>
      </c>
    </row>
    <row r="248" spans="1:5" ht="15" customHeight="1">
      <c r="A248" s="88" t="s">
        <v>1052</v>
      </c>
      <c r="B248" s="53" t="s">
        <v>1053</v>
      </c>
      <c r="C248" s="67">
        <f>'2)'!E145</f>
        <v>10000</v>
      </c>
      <c r="D248" s="67">
        <f>'2)'!F145</f>
        <v>5000</v>
      </c>
      <c r="E248" s="67">
        <f>'2)'!G145</f>
        <v>15000</v>
      </c>
    </row>
    <row r="249" spans="1:5" ht="18" customHeight="1">
      <c r="A249" s="5" t="s">
        <v>620</v>
      </c>
      <c r="B249" s="113" t="s">
        <v>623</v>
      </c>
      <c r="C249" s="11">
        <f>C250+C251</f>
        <v>1851000</v>
      </c>
      <c r="D249" s="11">
        <f>D250+D251</f>
        <v>-56000</v>
      </c>
      <c r="E249" s="11">
        <f>E250+E251</f>
        <v>1795000</v>
      </c>
    </row>
    <row r="250" spans="1:5" ht="15" customHeight="1">
      <c r="A250" s="88" t="s">
        <v>621</v>
      </c>
      <c r="B250" s="53" t="s">
        <v>624</v>
      </c>
      <c r="C250" s="67">
        <f>'2)'!E351+'2)'!E355+'2)'!E420+'2)'!E421+'2)'!E493+'2)'!E498</f>
        <v>854000</v>
      </c>
      <c r="D250" s="67">
        <f>'2)'!F351+'2)'!F355+'2)'!F420+'2)'!F421+'2)'!F493+'2)'!F498</f>
        <v>-36000</v>
      </c>
      <c r="E250" s="67">
        <f>'2)'!G351+'2)'!G355+'2)'!G420+'2)'!G421+'2)'!G493+'2)'!G498</f>
        <v>818000</v>
      </c>
    </row>
    <row r="251" spans="1:5" ht="15" customHeight="1">
      <c r="A251" s="88" t="s">
        <v>622</v>
      </c>
      <c r="B251" s="53" t="s">
        <v>625</v>
      </c>
      <c r="C251" s="67">
        <f>'2)'!E356+'2)'!E422+'2)'!E423+'2)'!E494+'2)'!E499</f>
        <v>997000</v>
      </c>
      <c r="D251" s="67">
        <f>'2)'!F356+'2)'!F422+'2)'!F423+'2)'!F494+'2)'!F499</f>
        <v>-20000</v>
      </c>
      <c r="E251" s="67">
        <f>'2)'!G356+'2)'!G422+'2)'!G423+'2)'!G494+'2)'!G499</f>
        <v>977000</v>
      </c>
    </row>
    <row r="252" spans="1:5" ht="21" customHeight="1">
      <c r="A252" s="5">
        <v>37</v>
      </c>
      <c r="B252" s="113" t="s">
        <v>170</v>
      </c>
      <c r="C252" s="11">
        <f>C253</f>
        <v>934000</v>
      </c>
      <c r="D252" s="11">
        <f>D253</f>
        <v>-191000</v>
      </c>
      <c r="E252" s="11">
        <f>E253</f>
        <v>743000</v>
      </c>
    </row>
    <row r="253" spans="1:5" ht="18" customHeight="1">
      <c r="A253" s="5">
        <v>372</v>
      </c>
      <c r="B253" s="113" t="s">
        <v>615</v>
      </c>
      <c r="C253" s="11">
        <f>SUM(C254:C255)</f>
        <v>934000</v>
      </c>
      <c r="D253" s="11">
        <f>SUM(D254:D255)</f>
        <v>-191000</v>
      </c>
      <c r="E253" s="11">
        <f>SUM(E254:E255)</f>
        <v>743000</v>
      </c>
    </row>
    <row r="254" spans="1:5" ht="15" customHeight="1">
      <c r="A254" s="88">
        <v>3721</v>
      </c>
      <c r="B254" s="53" t="s">
        <v>171</v>
      </c>
      <c r="C254" s="67">
        <f>'2)'!E511+'2)'!E528</f>
        <v>720000</v>
      </c>
      <c r="D254" s="67">
        <f>'2)'!F511+'2)'!F528</f>
        <v>-100000</v>
      </c>
      <c r="E254" s="67">
        <f>'2)'!G511+'2)'!G528</f>
        <v>620000</v>
      </c>
    </row>
    <row r="255" spans="1:5" ht="15" customHeight="1">
      <c r="A255" s="88">
        <v>3722</v>
      </c>
      <c r="B255" s="53" t="s">
        <v>172</v>
      </c>
      <c r="C255" s="67">
        <f>'2)'!E514+'2)'!E539</f>
        <v>214000</v>
      </c>
      <c r="D255" s="67">
        <f>'2)'!F514+'2)'!F539</f>
        <v>-91000</v>
      </c>
      <c r="E255" s="67">
        <f>'2)'!G514+'2)'!G539</f>
        <v>123000</v>
      </c>
    </row>
    <row r="256" spans="1:5" ht="21" customHeight="1">
      <c r="A256" s="5">
        <v>38</v>
      </c>
      <c r="B256" s="113" t="s">
        <v>331</v>
      </c>
      <c r="C256" s="11">
        <f>C257+C259+C264+C266</f>
        <v>8909900</v>
      </c>
      <c r="D256" s="11">
        <f>D257+D259+D264+D266+D262</f>
        <v>-2525000</v>
      </c>
      <c r="E256" s="11">
        <f>E257+E259+E262+E264+E266</f>
        <v>6384900</v>
      </c>
    </row>
    <row r="257" spans="1:5" ht="18" customHeight="1">
      <c r="A257" s="5">
        <v>381</v>
      </c>
      <c r="B257" s="113" t="s">
        <v>264</v>
      </c>
      <c r="C257" s="11">
        <f>SUM(C258)</f>
        <v>3956000</v>
      </c>
      <c r="D257" s="11">
        <f>SUM(D258)</f>
        <v>35000</v>
      </c>
      <c r="E257" s="11">
        <f>SUM(E258)</f>
        <v>3991000</v>
      </c>
    </row>
    <row r="258" spans="1:5" ht="15" customHeight="1">
      <c r="A258" s="88">
        <v>3811</v>
      </c>
      <c r="B258" s="53" t="s">
        <v>173</v>
      </c>
      <c r="C258" s="67">
        <f>'2)'!E125+'2)'!E138+'2)'!E177+'2)'!E371+'2)'!E415+'2)'!E478+'2)'!E483+'2)'!E488+'2)'!E535+'2)'!E544+'2)'!E664+'2)'!E79</f>
        <v>3956000</v>
      </c>
      <c r="D258" s="67">
        <f>'2)'!F125+'2)'!F138+'2)'!F177+'2)'!F371+'2)'!F415+'2)'!F478+'2)'!F483+'2)'!F488+'2)'!F535+'2)'!F544+'2)'!F664+'2)'!F79</f>
        <v>35000</v>
      </c>
      <c r="E258" s="67">
        <f>'2)'!G125+'2)'!G138+'2)'!G177+'2)'!G371+'2)'!G415+'2)'!G478+'2)'!G483+'2)'!G488+'2)'!G535+'2)'!G544+'2)'!G664+'2)'!G79</f>
        <v>3991000</v>
      </c>
    </row>
    <row r="259" spans="1:5" ht="18" customHeight="1">
      <c r="A259" s="5">
        <v>382</v>
      </c>
      <c r="B259" s="113" t="s">
        <v>265</v>
      </c>
      <c r="C259" s="11">
        <f>C260</f>
        <v>200000</v>
      </c>
      <c r="D259" s="11">
        <f>D260</f>
        <v>0</v>
      </c>
      <c r="E259" s="11">
        <f>E260</f>
        <v>200000</v>
      </c>
    </row>
    <row r="260" spans="1:5" ht="23.25" customHeight="1">
      <c r="A260" s="88">
        <v>3821</v>
      </c>
      <c r="B260" s="53" t="s">
        <v>174</v>
      </c>
      <c r="C260" s="67">
        <f>'2)'!E127</f>
        <v>200000</v>
      </c>
      <c r="D260" s="67">
        <f>'2)'!F127</f>
        <v>0</v>
      </c>
      <c r="E260" s="67">
        <f>'2)'!G127</f>
        <v>200000</v>
      </c>
    </row>
    <row r="261" spans="1:5" ht="27" customHeight="1">
      <c r="A261" s="116" t="s">
        <v>110</v>
      </c>
      <c r="B261" s="24" t="s">
        <v>40</v>
      </c>
      <c r="C261" s="108" t="s">
        <v>941</v>
      </c>
      <c r="D261" s="108" t="s">
        <v>942</v>
      </c>
      <c r="E261" s="109" t="s">
        <v>943</v>
      </c>
    </row>
    <row r="262" spans="1:5" ht="18" customHeight="1">
      <c r="A262" s="5" t="s">
        <v>1079</v>
      </c>
      <c r="B262" s="113" t="s">
        <v>1083</v>
      </c>
      <c r="C262" s="11">
        <f>SUM(C263)</f>
        <v>0</v>
      </c>
      <c r="D262" s="11">
        <f>SUM(D263)</f>
        <v>90000</v>
      </c>
      <c r="E262" s="11">
        <f>SUM(E263)</f>
        <v>90000</v>
      </c>
    </row>
    <row r="263" spans="1:5" s="68" customFormat="1" ht="15" customHeight="1">
      <c r="A263" s="88" t="s">
        <v>1081</v>
      </c>
      <c r="B263" s="53" t="s">
        <v>1084</v>
      </c>
      <c r="C263" s="67">
        <f>SUM('2)'!E102)</f>
        <v>0</v>
      </c>
      <c r="D263" s="67">
        <f>SUM('2)'!F102)</f>
        <v>90000</v>
      </c>
      <c r="E263" s="67">
        <f>'2)'!G102</f>
        <v>90000</v>
      </c>
    </row>
    <row r="264" spans="1:5" ht="18" customHeight="1">
      <c r="A264" s="5">
        <v>385</v>
      </c>
      <c r="B264" s="113" t="s">
        <v>266</v>
      </c>
      <c r="C264" s="11">
        <f>SUM(C265)</f>
        <v>108900</v>
      </c>
      <c r="D264" s="11">
        <f>SUM(D265)</f>
        <v>0</v>
      </c>
      <c r="E264" s="11">
        <f>SUM(E265)</f>
        <v>108900</v>
      </c>
    </row>
    <row r="265" spans="1:5" s="68" customFormat="1" ht="15" customHeight="1">
      <c r="A265" s="88">
        <v>3851</v>
      </c>
      <c r="B265" s="53" t="s">
        <v>175</v>
      </c>
      <c r="C265" s="67">
        <f>SUM('2)'!E108)</f>
        <v>108900</v>
      </c>
      <c r="D265" s="67">
        <f>SUM('2)'!F108)</f>
        <v>0</v>
      </c>
      <c r="E265" s="67">
        <f>SUM('2)'!G108)</f>
        <v>108900</v>
      </c>
    </row>
    <row r="266" spans="1:5" ht="18" customHeight="1">
      <c r="A266" s="5">
        <v>386</v>
      </c>
      <c r="B266" s="113" t="s">
        <v>267</v>
      </c>
      <c r="C266" s="11">
        <f>SUM(C267)</f>
        <v>4645000</v>
      </c>
      <c r="D266" s="11">
        <f>SUM(D267)</f>
        <v>-2650000</v>
      </c>
      <c r="E266" s="11">
        <f>SUM(E267)</f>
        <v>1995000</v>
      </c>
    </row>
    <row r="267" spans="1:5" s="68" customFormat="1" ht="15" customHeight="1">
      <c r="A267" s="88">
        <v>3861</v>
      </c>
      <c r="B267" s="53" t="s">
        <v>176</v>
      </c>
      <c r="C267" s="67">
        <f>'2)'!E204+'2)'!E216+'2)'!E268+'2)'!E298</f>
        <v>4645000</v>
      </c>
      <c r="D267" s="67">
        <f>'2)'!F204+'2)'!F216+'2)'!F268+'2)'!F298</f>
        <v>-2650000</v>
      </c>
      <c r="E267" s="67">
        <f>'2)'!G204+'2)'!G216+'2)'!G268+'2)'!G298</f>
        <v>1995000</v>
      </c>
    </row>
    <row r="268" spans="1:5" ht="26.25" customHeight="1">
      <c r="A268" s="28">
        <v>4</v>
      </c>
      <c r="B268" s="112" t="s">
        <v>177</v>
      </c>
      <c r="C268" s="107">
        <f>C269+C272+C289+C292</f>
        <v>22717200</v>
      </c>
      <c r="D268" s="107">
        <f>D269+D272+D289+D292</f>
        <v>-4572000</v>
      </c>
      <c r="E268" s="107">
        <f>E269+E272+E289+E292</f>
        <v>18145200</v>
      </c>
    </row>
    <row r="269" spans="1:5" ht="21" customHeight="1">
      <c r="A269" s="5">
        <v>41</v>
      </c>
      <c r="B269" s="113" t="s">
        <v>332</v>
      </c>
      <c r="C269" s="11">
        <f>C270</f>
        <v>770000</v>
      </c>
      <c r="D269" s="11">
        <f>D270</f>
        <v>-270000</v>
      </c>
      <c r="E269" s="11">
        <f>E270</f>
        <v>500000</v>
      </c>
    </row>
    <row r="270" spans="1:5" ht="18" customHeight="1">
      <c r="A270" s="5">
        <v>411</v>
      </c>
      <c r="B270" s="113" t="s">
        <v>268</v>
      </c>
      <c r="C270" s="11">
        <f>SUM(C271)</f>
        <v>770000</v>
      </c>
      <c r="D270" s="11">
        <f>SUM(D271)</f>
        <v>-270000</v>
      </c>
      <c r="E270" s="11">
        <f>SUM(E271)</f>
        <v>500000</v>
      </c>
    </row>
    <row r="271" spans="1:5" s="68" customFormat="1" ht="15" customHeight="1">
      <c r="A271" s="88">
        <v>4111</v>
      </c>
      <c r="B271" s="53" t="s">
        <v>178</v>
      </c>
      <c r="C271" s="67">
        <f>'2)'!E188+'2)'!E208+'2)'!E251+'2)'!E311</f>
        <v>770000</v>
      </c>
      <c r="D271" s="67">
        <f>'2)'!F188+'2)'!F208+'2)'!F251+'2)'!F311</f>
        <v>-270000</v>
      </c>
      <c r="E271" s="67">
        <f>'2)'!G188+'2)'!G208+'2)'!G251+'2)'!G311</f>
        <v>500000</v>
      </c>
    </row>
    <row r="272" spans="1:5" ht="21" customHeight="1">
      <c r="A272" s="5">
        <v>42</v>
      </c>
      <c r="B272" s="113" t="s">
        <v>344</v>
      </c>
      <c r="C272" s="11">
        <f>C273+C277+C284+C286</f>
        <v>8032000</v>
      </c>
      <c r="D272" s="11">
        <f>D273+D277+D284+D286</f>
        <v>-1047000</v>
      </c>
      <c r="E272" s="11">
        <f>E273+E277+E284+E286</f>
        <v>6985000</v>
      </c>
    </row>
    <row r="273" spans="1:5" ht="18" customHeight="1">
      <c r="A273" s="5">
        <v>421</v>
      </c>
      <c r="B273" s="113" t="s">
        <v>269</v>
      </c>
      <c r="C273" s="11">
        <f>SUM(C274:C276)</f>
        <v>5950000</v>
      </c>
      <c r="D273" s="11">
        <f>SUM(D274:D276)</f>
        <v>-170000</v>
      </c>
      <c r="E273" s="11">
        <f>SUM(E274:E276)</f>
        <v>5780000</v>
      </c>
    </row>
    <row r="274" spans="1:5" s="68" customFormat="1" ht="15" customHeight="1">
      <c r="A274" s="88">
        <v>4212</v>
      </c>
      <c r="B274" s="53" t="s">
        <v>179</v>
      </c>
      <c r="C274" s="67">
        <f>'2)'!E360+'2)'!E379+'2)'!E548+'2)'!E506</f>
        <v>500000</v>
      </c>
      <c r="D274" s="67">
        <f>'2)'!F360+'2)'!F379+'2)'!F548+'2)'!F506</f>
        <v>110000</v>
      </c>
      <c r="E274" s="67">
        <f>'2)'!G360+'2)'!G379+'2)'!G548+'2)'!G506</f>
        <v>610000</v>
      </c>
    </row>
    <row r="275" spans="1:5" s="68" customFormat="1" ht="15" customHeight="1">
      <c r="A275" s="88" t="s">
        <v>109</v>
      </c>
      <c r="B275" s="53" t="s">
        <v>333</v>
      </c>
      <c r="C275" s="67">
        <f>'2)'!E192+'2)'!E302</f>
        <v>3500000</v>
      </c>
      <c r="D275" s="67">
        <f>'2)'!F192+'2)'!F302</f>
        <v>0</v>
      </c>
      <c r="E275" s="67">
        <f>'2)'!G192+'2)'!G302</f>
        <v>3500000</v>
      </c>
    </row>
    <row r="276" spans="1:5" s="68" customFormat="1" ht="15" customHeight="1">
      <c r="A276" s="88" t="s">
        <v>309</v>
      </c>
      <c r="B276" s="53" t="s">
        <v>310</v>
      </c>
      <c r="C276" s="67">
        <f>'2)'!E258+'2)'!E280+'2)'!E318+'2)'!E342+'2)'!E383</f>
        <v>1950000</v>
      </c>
      <c r="D276" s="67">
        <f>'2)'!F258+'2)'!F280+'2)'!F318+'2)'!F342+'2)'!F383</f>
        <v>-280000</v>
      </c>
      <c r="E276" s="67">
        <f>'2)'!G258+'2)'!G280+'2)'!G318+'2)'!G342+'2)'!G383</f>
        <v>1670000</v>
      </c>
    </row>
    <row r="277" spans="1:5" ht="18" customHeight="1">
      <c r="A277" s="5">
        <v>422</v>
      </c>
      <c r="B277" s="113" t="s">
        <v>7</v>
      </c>
      <c r="C277" s="11">
        <f>SUM(C278:C283)</f>
        <v>956000</v>
      </c>
      <c r="D277" s="11">
        <f>SUM(D278:D283)</f>
        <v>-162000</v>
      </c>
      <c r="E277" s="11">
        <f>SUM(E278:E283)</f>
        <v>794000</v>
      </c>
    </row>
    <row r="278" spans="1:5" s="68" customFormat="1" ht="14.25" customHeight="1">
      <c r="A278" s="88">
        <v>4221</v>
      </c>
      <c r="B278" s="53" t="s">
        <v>180</v>
      </c>
      <c r="C278" s="67">
        <f>SUM('2)'!E52+'2)'!E603+'2)'!E668)</f>
        <v>100000</v>
      </c>
      <c r="D278" s="67">
        <f>SUM('2)'!F52+'2)'!F603+'2)'!F668)</f>
        <v>7000</v>
      </c>
      <c r="E278" s="67">
        <f>SUM('2)'!G52+'2)'!G603+'2)'!G668)</f>
        <v>107000</v>
      </c>
    </row>
    <row r="279" spans="1:5" s="68" customFormat="1" ht="14.25" customHeight="1">
      <c r="A279" s="88" t="s">
        <v>4</v>
      </c>
      <c r="B279" s="53" t="s">
        <v>5</v>
      </c>
      <c r="C279" s="67">
        <f>'2)'!E53+'2)'!E604</f>
        <v>8000</v>
      </c>
      <c r="D279" s="67">
        <f>'2)'!F53+'2)'!F604</f>
        <v>-8000</v>
      </c>
      <c r="E279" s="67">
        <f>'2)'!G53+'2)'!G604</f>
        <v>0</v>
      </c>
    </row>
    <row r="280" spans="1:5" s="68" customFormat="1" ht="14.25" customHeight="1">
      <c r="A280" s="88" t="s">
        <v>616</v>
      </c>
      <c r="B280" s="53" t="s">
        <v>6</v>
      </c>
      <c r="C280" s="67">
        <f>'2)'!E54+'2)'!E605+'2)'!E669</f>
        <v>30000</v>
      </c>
      <c r="D280" s="67">
        <f>'2)'!F54+'2)'!F605+'2)'!F669</f>
        <v>-3000</v>
      </c>
      <c r="E280" s="67">
        <f>'2)'!G54+'2)'!G605+'2)'!G669</f>
        <v>27000</v>
      </c>
    </row>
    <row r="281" spans="1:5" s="68" customFormat="1" ht="14.25" customHeight="1">
      <c r="A281" s="88" t="s">
        <v>598</v>
      </c>
      <c r="B281" s="53" t="s">
        <v>600</v>
      </c>
      <c r="C281" s="67">
        <f>'2)'!E55+'2)'!E607</f>
        <v>10000</v>
      </c>
      <c r="D281" s="67">
        <f>'2)'!F55+'2)'!F607</f>
        <v>-10000</v>
      </c>
      <c r="E281" s="67">
        <f>'2)'!G55+'2)'!G607</f>
        <v>0</v>
      </c>
    </row>
    <row r="282" spans="1:5" s="68" customFormat="1" ht="14.25" customHeight="1">
      <c r="A282" s="88" t="s">
        <v>834</v>
      </c>
      <c r="B282" s="53" t="s">
        <v>835</v>
      </c>
      <c r="C282" s="67">
        <f>'2)'!E608</f>
        <v>3000</v>
      </c>
      <c r="D282" s="67">
        <f>'2)'!F608</f>
        <v>-3000</v>
      </c>
      <c r="E282" s="67">
        <f>'2)'!G608</f>
        <v>0</v>
      </c>
    </row>
    <row r="283" spans="1:5" s="68" customFormat="1" ht="14.25" customHeight="1">
      <c r="A283" s="88" t="s">
        <v>107</v>
      </c>
      <c r="B283" s="53" t="s">
        <v>307</v>
      </c>
      <c r="C283" s="67">
        <f>'2)'!E56+'2)'!E306+'2)'!E447+'2)'!E609</f>
        <v>805000</v>
      </c>
      <c r="D283" s="67">
        <f>'2)'!F56+'2)'!F306+'2)'!F447+'2)'!F609</f>
        <v>-145000</v>
      </c>
      <c r="E283" s="67">
        <f>'2)'!G56+'2)'!G306+'2)'!G447+'2)'!G609</f>
        <v>660000</v>
      </c>
    </row>
    <row r="284" spans="1:5" ht="18" customHeight="1">
      <c r="A284" s="5">
        <v>424</v>
      </c>
      <c r="B284" s="113" t="s">
        <v>8</v>
      </c>
      <c r="C284" s="11">
        <f>SUM(C285)</f>
        <v>120000</v>
      </c>
      <c r="D284" s="11">
        <f>SUM(D285)</f>
        <v>0</v>
      </c>
      <c r="E284" s="11">
        <f>SUM(E285)</f>
        <v>120000</v>
      </c>
    </row>
    <row r="285" spans="1:5" s="68" customFormat="1" ht="15" customHeight="1">
      <c r="A285" s="88">
        <v>4241</v>
      </c>
      <c r="B285" s="53" t="s">
        <v>181</v>
      </c>
      <c r="C285" s="67">
        <f>SUM('2)'!E671)</f>
        <v>120000</v>
      </c>
      <c r="D285" s="67">
        <f>SUM('2)'!F671)</f>
        <v>0</v>
      </c>
      <c r="E285" s="67">
        <f>SUM('2)'!G671)</f>
        <v>120000</v>
      </c>
    </row>
    <row r="286" spans="1:5" ht="18" customHeight="1">
      <c r="A286" s="5">
        <v>426</v>
      </c>
      <c r="B286" s="113" t="s">
        <v>9</v>
      </c>
      <c r="C286" s="11">
        <f>SUM(C287:C288)</f>
        <v>1006000</v>
      </c>
      <c r="D286" s="11">
        <f>SUM(D287:D288)</f>
        <v>-715000</v>
      </c>
      <c r="E286" s="11">
        <f>SUM(E287:E288)</f>
        <v>291000</v>
      </c>
    </row>
    <row r="287" spans="1:5" s="68" customFormat="1" ht="15" customHeight="1">
      <c r="A287" s="88">
        <v>4262</v>
      </c>
      <c r="B287" s="53" t="s">
        <v>182</v>
      </c>
      <c r="C287" s="67">
        <f>'2)'!E58+'2)'!E611+'2)'!E673</f>
        <v>28000</v>
      </c>
      <c r="D287" s="67">
        <f>'2)'!F58+'2)'!F611+'2)'!F673</f>
        <v>5000</v>
      </c>
      <c r="E287" s="67">
        <f>'2)'!G58+'2)'!G611+'2)'!G673</f>
        <v>33000</v>
      </c>
    </row>
    <row r="288" spans="1:5" s="68" customFormat="1" ht="15" customHeight="1">
      <c r="A288" s="88" t="s">
        <v>334</v>
      </c>
      <c r="B288" s="53" t="s">
        <v>335</v>
      </c>
      <c r="C288" s="67">
        <f>SUM('2)'!E230+'2)'!E234+'2)'!E238+'2)'!E247+'2)'!E674)</f>
        <v>978000</v>
      </c>
      <c r="D288" s="67">
        <f>SUM('2)'!F230+'2)'!F234+'2)'!F238+'2)'!F247+'2)'!F674)</f>
        <v>-720000</v>
      </c>
      <c r="E288" s="67">
        <f>SUM('2)'!G230+'2)'!G234+'2)'!G238+'2)'!G247+'2)'!G674)</f>
        <v>258000</v>
      </c>
    </row>
    <row r="289" spans="1:5" ht="21" customHeight="1">
      <c r="A289" s="5" t="s">
        <v>827</v>
      </c>
      <c r="B289" s="113" t="s">
        <v>828</v>
      </c>
      <c r="C289" s="11">
        <f aca="true" t="shared" si="5" ref="C289:E290">C290</f>
        <v>200</v>
      </c>
      <c r="D289" s="11">
        <f t="shared" si="5"/>
        <v>0</v>
      </c>
      <c r="E289" s="11">
        <f t="shared" si="5"/>
        <v>200</v>
      </c>
    </row>
    <row r="290" spans="1:5" ht="18" customHeight="1">
      <c r="A290" s="5" t="s">
        <v>829</v>
      </c>
      <c r="B290" s="113" t="s">
        <v>830</v>
      </c>
      <c r="C290" s="11">
        <f t="shared" si="5"/>
        <v>200</v>
      </c>
      <c r="D290" s="11">
        <f t="shared" si="5"/>
        <v>0</v>
      </c>
      <c r="E290" s="11">
        <f t="shared" si="5"/>
        <v>200</v>
      </c>
    </row>
    <row r="291" spans="1:5" s="68" customFormat="1" ht="15" customHeight="1">
      <c r="A291" s="88" t="s">
        <v>831</v>
      </c>
      <c r="B291" s="53" t="s">
        <v>832</v>
      </c>
      <c r="C291" s="67">
        <f>'2)'!E677</f>
        <v>200</v>
      </c>
      <c r="D291" s="67">
        <f>'2)'!F677</f>
        <v>0</v>
      </c>
      <c r="E291" s="67">
        <f>'2)'!G677</f>
        <v>200</v>
      </c>
    </row>
    <row r="292" spans="1:5" ht="21" customHeight="1">
      <c r="A292" s="5" t="s">
        <v>11</v>
      </c>
      <c r="B292" s="113" t="s">
        <v>345</v>
      </c>
      <c r="C292" s="11">
        <f aca="true" t="shared" si="6" ref="C292:E293">C293</f>
        <v>13915000</v>
      </c>
      <c r="D292" s="11">
        <f t="shared" si="6"/>
        <v>-3255000</v>
      </c>
      <c r="E292" s="11">
        <f t="shared" si="6"/>
        <v>10660000</v>
      </c>
    </row>
    <row r="293" spans="1:5" ht="18" customHeight="1">
      <c r="A293" s="5" t="s">
        <v>12</v>
      </c>
      <c r="B293" s="113" t="s">
        <v>13</v>
      </c>
      <c r="C293" s="11">
        <f t="shared" si="6"/>
        <v>13915000</v>
      </c>
      <c r="D293" s="11">
        <f t="shared" si="6"/>
        <v>-3255000</v>
      </c>
      <c r="E293" s="11">
        <f t="shared" si="6"/>
        <v>10660000</v>
      </c>
    </row>
    <row r="294" spans="1:5" s="68" customFormat="1" ht="15" customHeight="1">
      <c r="A294" s="88" t="s">
        <v>14</v>
      </c>
      <c r="B294" s="53" t="s">
        <v>67</v>
      </c>
      <c r="C294" s="67">
        <f>'2)'!E157+'2)'!E161+'2)'!E165+'2)'!E387+'2)'!E437+'2)'!E451+'2)'!E466+'2)'!E473+'2)'!E615</f>
        <v>13915000</v>
      </c>
      <c r="D294" s="67">
        <f>'2)'!F157+'2)'!F161+'2)'!F165+'2)'!F387+'2)'!F437+'2)'!F451+'2)'!F466+'2)'!F473+'2)'!F615</f>
        <v>-3255000</v>
      </c>
      <c r="E294" s="67">
        <f>'2)'!G157+'2)'!G161+'2)'!G165+'2)'!G387+'2)'!G437+'2)'!G451+'2)'!G466+'2)'!G473+'2)'!G615</f>
        <v>10660000</v>
      </c>
    </row>
    <row r="295" spans="1:5" ht="25.5" customHeight="1">
      <c r="A295" s="6"/>
      <c r="B295" s="112" t="s">
        <v>183</v>
      </c>
      <c r="C295" s="107">
        <f>C193+C268</f>
        <v>63281630</v>
      </c>
      <c r="D295" s="107">
        <f>D193+D268</f>
        <v>-8614942</v>
      </c>
      <c r="E295" s="107">
        <f>E193+E268</f>
        <v>54666688</v>
      </c>
    </row>
    <row r="296" spans="1:5" ht="22.5" customHeight="1">
      <c r="A296" s="29"/>
      <c r="B296" s="29"/>
      <c r="C296" s="29"/>
      <c r="D296" s="29"/>
      <c r="E296" s="29"/>
    </row>
    <row r="297" spans="1:5" ht="28.5" customHeight="1">
      <c r="A297" s="51" t="s">
        <v>184</v>
      </c>
      <c r="B297" s="30"/>
      <c r="C297" s="29"/>
      <c r="D297" s="29"/>
      <c r="E297" s="29"/>
    </row>
    <row r="298" spans="1:5" ht="18.75" customHeight="1">
      <c r="A298" s="29"/>
      <c r="B298" s="29"/>
      <c r="C298" s="29"/>
      <c r="D298" s="29"/>
      <c r="E298" s="29"/>
    </row>
    <row r="299" spans="1:5" ht="20.25" customHeight="1">
      <c r="A299" s="147" t="s">
        <v>60</v>
      </c>
      <c r="B299" s="147"/>
      <c r="C299" s="147"/>
      <c r="D299" s="147"/>
      <c r="E299" s="147"/>
    </row>
    <row r="300" ht="23.25" customHeight="1"/>
    <row r="301" spans="1:5" ht="12.75" customHeight="1">
      <c r="A301" s="68" t="s">
        <v>1086</v>
      </c>
      <c r="B301" s="68"/>
      <c r="C301" s="68"/>
      <c r="D301" s="68"/>
      <c r="E301" s="68"/>
    </row>
    <row r="302" spans="1:5" ht="12.75" customHeight="1">
      <c r="A302" s="68" t="s">
        <v>1069</v>
      </c>
      <c r="B302" s="68"/>
      <c r="C302" s="68"/>
      <c r="D302" s="68"/>
      <c r="E302" s="68"/>
    </row>
    <row r="303" spans="1:5" ht="12.75" customHeight="1">
      <c r="A303" s="68" t="s">
        <v>1070</v>
      </c>
      <c r="B303" s="68"/>
      <c r="C303" s="68"/>
      <c r="D303" s="68"/>
      <c r="E303" s="68"/>
    </row>
    <row r="304" spans="1:5" ht="69.75" customHeight="1">
      <c r="A304" s="29"/>
      <c r="B304" s="29"/>
      <c r="C304" s="29"/>
      <c r="D304" s="29"/>
      <c r="E304" s="29"/>
    </row>
    <row r="305" ht="32.25" customHeight="1">
      <c r="A305" s="51" t="s">
        <v>61</v>
      </c>
    </row>
    <row r="307" spans="1:5" ht="21" customHeight="1">
      <c r="A307" s="147" t="s">
        <v>62</v>
      </c>
      <c r="B307" s="147"/>
      <c r="C307" s="147"/>
      <c r="D307" s="147"/>
      <c r="E307" s="147"/>
    </row>
    <row r="308" ht="18" customHeight="1"/>
    <row r="309" spans="1:5" ht="12.75" customHeight="1">
      <c r="A309" s="68" t="s">
        <v>1087</v>
      </c>
      <c r="B309" s="68"/>
      <c r="C309" s="68"/>
      <c r="D309" s="68"/>
      <c r="E309" s="68"/>
    </row>
    <row r="310" spans="1:5" ht="12">
      <c r="A310" s="68"/>
      <c r="B310" s="68"/>
      <c r="C310" s="68"/>
      <c r="D310" s="68"/>
      <c r="E310" s="68"/>
    </row>
    <row r="311" ht="18.75" customHeight="1"/>
    <row r="312" ht="20.25" customHeight="1"/>
    <row r="313" spans="1:5" ht="20.25" customHeight="1">
      <c r="A313" s="147" t="s">
        <v>63</v>
      </c>
      <c r="B313" s="147"/>
      <c r="C313" s="147"/>
      <c r="D313" s="147"/>
      <c r="E313" s="147"/>
    </row>
    <row r="314" spans="1:5" ht="15" customHeight="1">
      <c r="A314" s="147" t="s">
        <v>64</v>
      </c>
      <c r="B314" s="147"/>
      <c r="C314" s="147"/>
      <c r="D314" s="147"/>
      <c r="E314" s="147"/>
    </row>
    <row r="315" spans="1:5" ht="15" customHeight="1">
      <c r="A315" s="148" t="s">
        <v>65</v>
      </c>
      <c r="B315" s="148"/>
      <c r="C315" s="148"/>
      <c r="D315" s="148"/>
      <c r="E315" s="148"/>
    </row>
    <row r="316" spans="1:5" ht="15" customHeight="1">
      <c r="A316" s="148" t="s">
        <v>278</v>
      </c>
      <c r="B316" s="148"/>
      <c r="C316" s="148"/>
      <c r="D316" s="148"/>
      <c r="E316" s="148"/>
    </row>
    <row r="319" spans="1:2" ht="15" customHeight="1">
      <c r="A319" s="68" t="s">
        <v>936</v>
      </c>
      <c r="B319" s="68"/>
    </row>
    <row r="320" spans="1:2" ht="15" customHeight="1">
      <c r="A320" s="68" t="s">
        <v>1095</v>
      </c>
      <c r="B320" s="68"/>
    </row>
    <row r="321" spans="1:2" ht="12">
      <c r="A321" s="68"/>
      <c r="B321" s="68"/>
    </row>
    <row r="322" spans="1:2" ht="16.5" customHeight="1">
      <c r="A322" s="68" t="s">
        <v>1096</v>
      </c>
      <c r="B322" s="68"/>
    </row>
    <row r="323" ht="23.25" customHeight="1"/>
    <row r="324" ht="23.25" customHeight="1"/>
    <row r="325" spans="3:5" ht="17.25" customHeight="1">
      <c r="C325" s="15"/>
      <c r="D325" s="15"/>
      <c r="E325" s="15"/>
    </row>
    <row r="326" spans="3:5" ht="21.75" customHeight="1">
      <c r="C326" s="147" t="s">
        <v>279</v>
      </c>
      <c r="D326" s="147"/>
      <c r="E326" s="147"/>
    </row>
    <row r="327" spans="3:5" ht="15.75" customHeight="1">
      <c r="C327" s="151" t="s">
        <v>833</v>
      </c>
      <c r="D327" s="151"/>
      <c r="E327" s="151"/>
    </row>
    <row r="328" spans="2:5" ht="33.75" customHeight="1">
      <c r="B328" s="12"/>
      <c r="C328" s="20"/>
      <c r="D328" s="20"/>
      <c r="E328" s="20"/>
    </row>
  </sheetData>
  <sheetProtection/>
  <mergeCells count="14">
    <mergeCell ref="A315:E315"/>
    <mergeCell ref="A299:E299"/>
    <mergeCell ref="A19:B19"/>
    <mergeCell ref="A42:E42"/>
    <mergeCell ref="C326:E326"/>
    <mergeCell ref="C327:E327"/>
    <mergeCell ref="A316:E316"/>
    <mergeCell ref="A6:E6"/>
    <mergeCell ref="A12:E12"/>
    <mergeCell ref="A307:E307"/>
    <mergeCell ref="A8:E8"/>
    <mergeCell ref="A313:E313"/>
    <mergeCell ref="A314:E314"/>
    <mergeCell ref="A7:E7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8"/>
  <sheetViews>
    <sheetView tabSelected="1" zoomScale="85" zoomScaleNormal="85" zoomScaleSheetLayoutView="50" workbookViewId="0" topLeftCell="A649">
      <selection activeCell="N678" sqref="N678"/>
    </sheetView>
  </sheetViews>
  <sheetFormatPr defaultColWidth="9.140625" defaultRowHeight="12.75"/>
  <cols>
    <col min="1" max="1" width="5.00390625" style="33" customWidth="1"/>
    <col min="2" max="2" width="6.7109375" style="59" customWidth="1"/>
    <col min="3" max="3" width="8.28125" style="33" customWidth="1"/>
    <col min="4" max="4" width="41.57421875" style="33" customWidth="1"/>
    <col min="5" max="5" width="10.00390625" style="33" customWidth="1"/>
    <col min="6" max="6" width="9.57421875" style="33" customWidth="1"/>
    <col min="7" max="7" width="10.140625" style="33" customWidth="1"/>
    <col min="8" max="8" width="9.8515625" style="33" customWidth="1"/>
    <col min="9" max="10" width="9.140625" style="33" customWidth="1"/>
    <col min="11" max="11" width="10.00390625" style="33" customWidth="1"/>
    <col min="12" max="12" width="8.140625" style="33" customWidth="1"/>
    <col min="13" max="13" width="7.421875" style="33" customWidth="1"/>
    <col min="14" max="14" width="6.28125" style="33" customWidth="1"/>
    <col min="15" max="15" width="9.140625" style="33" customWidth="1"/>
    <col min="16" max="16384" width="9.140625" style="33" customWidth="1"/>
  </cols>
  <sheetData>
    <row r="1" spans="1:15" ht="17.25" customHeight="1">
      <c r="A1" s="152" t="s">
        <v>2</v>
      </c>
      <c r="B1" s="153" t="s">
        <v>44</v>
      </c>
      <c r="C1" s="154" t="s">
        <v>554</v>
      </c>
      <c r="D1" s="156" t="s">
        <v>59</v>
      </c>
      <c r="E1" s="157" t="s">
        <v>944</v>
      </c>
      <c r="F1" s="157" t="s">
        <v>942</v>
      </c>
      <c r="G1" s="154" t="s">
        <v>945</v>
      </c>
      <c r="H1" s="155" t="s">
        <v>840</v>
      </c>
      <c r="I1" s="155"/>
      <c r="J1" s="155"/>
      <c r="K1" s="155"/>
      <c r="L1" s="155"/>
      <c r="M1" s="155"/>
      <c r="N1" s="155"/>
      <c r="O1" s="155"/>
    </row>
    <row r="2" spans="1:15" ht="36" customHeight="1">
      <c r="A2" s="152"/>
      <c r="B2" s="152"/>
      <c r="C2" s="155"/>
      <c r="D2" s="156"/>
      <c r="E2" s="158"/>
      <c r="F2" s="158"/>
      <c r="G2" s="155"/>
      <c r="H2" s="104" t="s">
        <v>272</v>
      </c>
      <c r="I2" s="104" t="s">
        <v>45</v>
      </c>
      <c r="J2" s="104" t="s">
        <v>271</v>
      </c>
      <c r="K2" s="104" t="s">
        <v>273</v>
      </c>
      <c r="L2" s="104" t="s">
        <v>46</v>
      </c>
      <c r="M2" s="104" t="s">
        <v>739</v>
      </c>
      <c r="N2" s="104" t="s">
        <v>274</v>
      </c>
      <c r="O2" s="104" t="s">
        <v>628</v>
      </c>
    </row>
    <row r="3" spans="1:15" ht="10.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5" s="29" customFormat="1" ht="36.75" customHeight="1">
      <c r="A4" s="84"/>
      <c r="B4" s="176" t="s">
        <v>1088</v>
      </c>
      <c r="C4" s="177"/>
      <c r="D4" s="178"/>
      <c r="E4" s="85">
        <f>E5+E549+E625</f>
        <v>63281630</v>
      </c>
      <c r="F4" s="85">
        <f>F5+F549+F625</f>
        <v>-8614942</v>
      </c>
      <c r="G4" s="85">
        <f aca="true" t="shared" si="0" ref="G4:G36">SUM(H4:O4)</f>
        <v>54666688</v>
      </c>
      <c r="H4" s="85">
        <f aca="true" t="shared" si="1" ref="H4:O4">H5+H549+H625</f>
        <v>26300000</v>
      </c>
      <c r="I4" s="85">
        <f t="shared" si="1"/>
        <v>7210130</v>
      </c>
      <c r="J4" s="85">
        <f t="shared" si="1"/>
        <v>9475000</v>
      </c>
      <c r="K4" s="85">
        <f t="shared" si="1"/>
        <v>10459000</v>
      </c>
      <c r="L4" s="85">
        <f t="shared" si="1"/>
        <v>213500</v>
      </c>
      <c r="M4" s="85">
        <f t="shared" si="1"/>
        <v>15000</v>
      </c>
      <c r="N4" s="85">
        <f t="shared" si="1"/>
        <v>0</v>
      </c>
      <c r="O4" s="85">
        <f t="shared" si="1"/>
        <v>994058</v>
      </c>
    </row>
    <row r="5" spans="1:15" ht="34.5" customHeight="1">
      <c r="A5" s="35"/>
      <c r="B5" s="56"/>
      <c r="C5" s="174" t="s">
        <v>1089</v>
      </c>
      <c r="D5" s="175"/>
      <c r="E5" s="17">
        <f>E6+E59+E80+E109+E116+E146+E169+E178+E193+E223+E239+E264+E269+E281+E307+E323+E347+E361+E388+E474+E479+E489+E507</f>
        <v>58309300</v>
      </c>
      <c r="F5" s="17">
        <f>F6+F59+F80+F109+F116+F146+F169+F178+F193+F223+F239+F264+F269+F281+F307+F323+F347+F361+F388+F474+F479+F489+F507</f>
        <v>-8133942</v>
      </c>
      <c r="G5" s="17">
        <f t="shared" si="0"/>
        <v>50175358</v>
      </c>
      <c r="H5" s="17">
        <f aca="true" t="shared" si="2" ref="H5:O5">H6+H59+H80+H109+H116+H146+H169+H178+H193+H223+H239+H264+H269+H281+H307+H323+H347+H361+H388+H474+H479+H489+H507</f>
        <v>22836300</v>
      </c>
      <c r="I5" s="17">
        <f t="shared" si="2"/>
        <v>6385000</v>
      </c>
      <c r="J5" s="17">
        <f t="shared" si="2"/>
        <v>9475000</v>
      </c>
      <c r="K5" s="17">
        <f t="shared" si="2"/>
        <v>10365000</v>
      </c>
      <c r="L5" s="17">
        <f t="shared" si="2"/>
        <v>180000</v>
      </c>
      <c r="M5" s="17">
        <f t="shared" si="2"/>
        <v>15000</v>
      </c>
      <c r="N5" s="17">
        <f t="shared" si="2"/>
        <v>0</v>
      </c>
      <c r="O5" s="17">
        <f t="shared" si="2"/>
        <v>919058</v>
      </c>
    </row>
    <row r="6" spans="1:15" s="75" customFormat="1" ht="21.75" customHeight="1">
      <c r="A6" s="74"/>
      <c r="B6" s="69"/>
      <c r="C6" s="179" t="s">
        <v>704</v>
      </c>
      <c r="D6" s="179"/>
      <c r="E6" s="73">
        <f>E7+E40+E49</f>
        <v>6093620</v>
      </c>
      <c r="F6" s="73">
        <f>F7+F40+F49</f>
        <v>-125620</v>
      </c>
      <c r="G6" s="73">
        <f t="shared" si="0"/>
        <v>5968000</v>
      </c>
      <c r="H6" s="73">
        <f aca="true" t="shared" si="3" ref="H6:O6">H7+H40+H49</f>
        <v>3733942</v>
      </c>
      <c r="I6" s="73">
        <f t="shared" si="3"/>
        <v>2030000</v>
      </c>
      <c r="J6" s="73">
        <f t="shared" si="3"/>
        <v>0</v>
      </c>
      <c r="K6" s="73">
        <f t="shared" si="3"/>
        <v>0</v>
      </c>
      <c r="L6" s="73">
        <f t="shared" si="3"/>
        <v>0</v>
      </c>
      <c r="M6" s="73">
        <f t="shared" si="3"/>
        <v>0</v>
      </c>
      <c r="N6" s="73">
        <f t="shared" si="3"/>
        <v>0</v>
      </c>
      <c r="O6" s="73">
        <f t="shared" si="3"/>
        <v>204058</v>
      </c>
    </row>
    <row r="7" spans="1:15" s="9" customFormat="1" ht="18.75" customHeight="1">
      <c r="A7" s="16"/>
      <c r="B7" s="57" t="s">
        <v>3</v>
      </c>
      <c r="C7" s="180" t="s">
        <v>388</v>
      </c>
      <c r="D7" s="181"/>
      <c r="E7" s="18">
        <f>E8+E16</f>
        <v>5518620</v>
      </c>
      <c r="F7" s="18">
        <f>F8+F16</f>
        <v>-135620</v>
      </c>
      <c r="G7" s="18">
        <f t="shared" si="0"/>
        <v>5383000</v>
      </c>
      <c r="H7" s="18">
        <f>H8+H16</f>
        <v>3238942</v>
      </c>
      <c r="I7" s="18">
        <f aca="true" t="shared" si="4" ref="I7:O7">I8+I16</f>
        <v>1940000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204058</v>
      </c>
    </row>
    <row r="8" spans="1:15" ht="21" customHeight="1">
      <c r="A8" s="31"/>
      <c r="B8" s="58"/>
      <c r="C8" s="31">
        <v>31</v>
      </c>
      <c r="D8" s="37" t="s">
        <v>15</v>
      </c>
      <c r="E8" s="38">
        <f>E9+E11+E13</f>
        <v>4158620</v>
      </c>
      <c r="F8" s="38">
        <f>F9+F11+F13</f>
        <v>-152620</v>
      </c>
      <c r="G8" s="39">
        <f t="shared" si="0"/>
        <v>4006000</v>
      </c>
      <c r="H8" s="38">
        <f aca="true" t="shared" si="5" ref="H8:N8">H9+H11+H13</f>
        <v>1861942</v>
      </c>
      <c r="I8" s="38">
        <f t="shared" si="5"/>
        <v>1940000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>O9+O11+O13+O28</f>
        <v>204058</v>
      </c>
    </row>
    <row r="9" spans="1:15" ht="18" customHeight="1">
      <c r="A9" s="31"/>
      <c r="B9" s="58"/>
      <c r="C9" s="31">
        <v>311</v>
      </c>
      <c r="D9" s="37" t="s">
        <v>336</v>
      </c>
      <c r="E9" s="38">
        <f>SUM(E10:E10)</f>
        <v>3465000</v>
      </c>
      <c r="F9" s="38">
        <f>SUM(F10:F10)</f>
        <v>-105000</v>
      </c>
      <c r="G9" s="39">
        <f t="shared" si="0"/>
        <v>3360000</v>
      </c>
      <c r="H9" s="38">
        <f aca="true" t="shared" si="6" ref="H9:O9">SUM(H10:H10)</f>
        <v>1479342</v>
      </c>
      <c r="I9" s="38">
        <f t="shared" si="6"/>
        <v>1700000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0</v>
      </c>
      <c r="O9" s="38">
        <f t="shared" si="6"/>
        <v>180658</v>
      </c>
    </row>
    <row r="10" spans="1:15" s="96" customFormat="1" ht="15" customHeight="1">
      <c r="A10" s="89" t="s">
        <v>391</v>
      </c>
      <c r="B10" s="90"/>
      <c r="C10" s="91">
        <v>3111</v>
      </c>
      <c r="D10" s="92" t="s">
        <v>16</v>
      </c>
      <c r="E10" s="93">
        <v>3465000</v>
      </c>
      <c r="F10" s="93">
        <f>G10-E10</f>
        <v>-105000</v>
      </c>
      <c r="G10" s="102">
        <f t="shared" si="0"/>
        <v>3360000</v>
      </c>
      <c r="H10" s="93">
        <v>1479342</v>
      </c>
      <c r="I10" s="93">
        <v>1700000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3">
        <v>180658</v>
      </c>
    </row>
    <row r="11" spans="1:15" ht="12.75" customHeight="1">
      <c r="A11" s="40"/>
      <c r="B11" s="58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10000</v>
      </c>
      <c r="G11" s="39">
        <f t="shared" si="0"/>
        <v>110000</v>
      </c>
      <c r="H11" s="38">
        <f t="shared" si="7"/>
        <v>110000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6" customFormat="1" ht="15" customHeight="1">
      <c r="A12" s="89" t="s">
        <v>392</v>
      </c>
      <c r="B12" s="90"/>
      <c r="C12" s="91">
        <v>3121</v>
      </c>
      <c r="D12" s="92" t="s">
        <v>18</v>
      </c>
      <c r="E12" s="93">
        <v>100000</v>
      </c>
      <c r="F12" s="93">
        <f>G12-E12</f>
        <v>10000</v>
      </c>
      <c r="G12" s="94">
        <f t="shared" si="0"/>
        <v>110000</v>
      </c>
      <c r="H12" s="93">
        <v>110000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</row>
    <row r="13" spans="1:15" ht="11.25" customHeight="1">
      <c r="A13" s="40"/>
      <c r="B13" s="58"/>
      <c r="C13" s="31">
        <v>313</v>
      </c>
      <c r="D13" s="37" t="s">
        <v>19</v>
      </c>
      <c r="E13" s="38">
        <f>SUM(E14:E15)</f>
        <v>593620</v>
      </c>
      <c r="F13" s="38">
        <f>SUM(F14:F15)</f>
        <v>-57620</v>
      </c>
      <c r="G13" s="39">
        <f t="shared" si="0"/>
        <v>536000</v>
      </c>
      <c r="H13" s="38">
        <f>SUM(H14:H15)</f>
        <v>272600</v>
      </c>
      <c r="I13" s="38">
        <f>SUM(I14:I15)</f>
        <v>240000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0</v>
      </c>
      <c r="O13" s="38">
        <f t="shared" si="8"/>
        <v>23400</v>
      </c>
    </row>
    <row r="14" spans="1:15" s="96" customFormat="1" ht="15" customHeight="1">
      <c r="A14" s="89" t="s">
        <v>393</v>
      </c>
      <c r="B14" s="89"/>
      <c r="C14" s="91">
        <v>3132</v>
      </c>
      <c r="D14" s="92" t="s">
        <v>337</v>
      </c>
      <c r="E14" s="93">
        <v>533620</v>
      </c>
      <c r="F14" s="93">
        <f>G14-E14</f>
        <v>-50620</v>
      </c>
      <c r="G14" s="94">
        <f t="shared" si="0"/>
        <v>483000</v>
      </c>
      <c r="H14" s="93">
        <v>241900</v>
      </c>
      <c r="I14" s="93">
        <v>220000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3">
        <v>21100</v>
      </c>
    </row>
    <row r="15" spans="1:15" s="96" customFormat="1" ht="15" customHeight="1">
      <c r="A15" s="89" t="s">
        <v>394</v>
      </c>
      <c r="B15" s="89"/>
      <c r="C15" s="91">
        <v>3133</v>
      </c>
      <c r="D15" s="92" t="s">
        <v>338</v>
      </c>
      <c r="E15" s="93">
        <v>60000</v>
      </c>
      <c r="F15" s="93">
        <f>G15-E15</f>
        <v>-7000</v>
      </c>
      <c r="G15" s="94">
        <f t="shared" si="0"/>
        <v>53000</v>
      </c>
      <c r="H15" s="93">
        <v>30700</v>
      </c>
      <c r="I15" s="93">
        <v>20000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3">
        <v>2300</v>
      </c>
    </row>
    <row r="16" spans="1:15" ht="15.75" customHeight="1">
      <c r="A16" s="40"/>
      <c r="B16" s="40"/>
      <c r="C16" s="31">
        <v>32</v>
      </c>
      <c r="D16" s="37" t="s">
        <v>20</v>
      </c>
      <c r="E16" s="38">
        <f>E17+E22+E28+E35</f>
        <v>1360000</v>
      </c>
      <c r="F16" s="38">
        <f>F17+F22+F28+F35</f>
        <v>17000</v>
      </c>
      <c r="G16" s="39">
        <f t="shared" si="0"/>
        <v>1377000</v>
      </c>
      <c r="H16" s="38">
        <f>H17+H22+H28+H35</f>
        <v>1377000</v>
      </c>
      <c r="I16" s="38">
        <f>I17+I22+I28+I35</f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ht="13.5" customHeight="1">
      <c r="A17" s="40"/>
      <c r="B17" s="40"/>
      <c r="C17" s="31">
        <v>321</v>
      </c>
      <c r="D17" s="37" t="s">
        <v>21</v>
      </c>
      <c r="E17" s="38">
        <f>SUM(E18:E21)</f>
        <v>225000</v>
      </c>
      <c r="F17" s="38">
        <f>SUM(F18:F21)</f>
        <v>-8000</v>
      </c>
      <c r="G17" s="39">
        <f t="shared" si="0"/>
        <v>217000</v>
      </c>
      <c r="H17" s="38">
        <f>SUM(H18:H21)</f>
        <v>217000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6" customFormat="1" ht="15" customHeight="1">
      <c r="A18" s="89" t="s">
        <v>395</v>
      </c>
      <c r="B18" s="89"/>
      <c r="C18" s="91">
        <v>3211</v>
      </c>
      <c r="D18" s="92" t="s">
        <v>22</v>
      </c>
      <c r="E18" s="93">
        <v>80000</v>
      </c>
      <c r="F18" s="93">
        <f>G18-E18</f>
        <v>0</v>
      </c>
      <c r="G18" s="94">
        <f t="shared" si="0"/>
        <v>80000</v>
      </c>
      <c r="H18" s="93">
        <v>80000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</row>
    <row r="19" spans="1:15" s="96" customFormat="1" ht="15" customHeight="1">
      <c r="A19" s="89" t="s">
        <v>396</v>
      </c>
      <c r="B19" s="89"/>
      <c r="C19" s="91" t="s">
        <v>53</v>
      </c>
      <c r="D19" s="92" t="s">
        <v>54</v>
      </c>
      <c r="E19" s="93">
        <v>120000</v>
      </c>
      <c r="F19" s="93">
        <f>G19-E19</f>
        <v>0</v>
      </c>
      <c r="G19" s="94">
        <f t="shared" si="0"/>
        <v>120000</v>
      </c>
      <c r="H19" s="93">
        <v>120000</v>
      </c>
      <c r="I19" s="93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1:15" s="96" customFormat="1" ht="15" customHeight="1">
      <c r="A20" s="89" t="s">
        <v>397</v>
      </c>
      <c r="B20" s="89"/>
      <c r="C20" s="91">
        <v>3213</v>
      </c>
      <c r="D20" s="92" t="s">
        <v>23</v>
      </c>
      <c r="E20" s="93">
        <v>20000</v>
      </c>
      <c r="F20" s="93">
        <f>G20-E20</f>
        <v>-5000</v>
      </c>
      <c r="G20" s="94">
        <f t="shared" si="0"/>
        <v>15000</v>
      </c>
      <c r="H20" s="93">
        <v>15000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1:15" s="96" customFormat="1" ht="15" customHeight="1">
      <c r="A21" s="89" t="s">
        <v>398</v>
      </c>
      <c r="B21" s="89"/>
      <c r="C21" s="91" t="s">
        <v>328</v>
      </c>
      <c r="D21" s="92" t="s">
        <v>339</v>
      </c>
      <c r="E21" s="93">
        <v>5000</v>
      </c>
      <c r="F21" s="93">
        <f>G21-E21</f>
        <v>-3000</v>
      </c>
      <c r="G21" s="94">
        <f t="shared" si="0"/>
        <v>2000</v>
      </c>
      <c r="H21" s="93">
        <v>2000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</row>
    <row r="22" spans="1:15" ht="14.25" customHeight="1">
      <c r="A22" s="40"/>
      <c r="B22" s="40"/>
      <c r="C22" s="31">
        <v>322</v>
      </c>
      <c r="D22" s="37" t="s">
        <v>24</v>
      </c>
      <c r="E22" s="38">
        <f>SUM(E23:E27)</f>
        <v>355000</v>
      </c>
      <c r="F22" s="38">
        <f>SUM(F23:F27)</f>
        <v>-5000</v>
      </c>
      <c r="G22" s="39">
        <f t="shared" si="0"/>
        <v>350000</v>
      </c>
      <c r="H22" s="38">
        <f>SUM(H23:H27)</f>
        <v>350000</v>
      </c>
      <c r="I22" s="38">
        <f>SUM(I23:I27)</f>
        <v>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96" customFormat="1" ht="15" customHeight="1">
      <c r="A23" s="89" t="s">
        <v>399</v>
      </c>
      <c r="B23" s="89"/>
      <c r="C23" s="91">
        <v>3221</v>
      </c>
      <c r="D23" s="92" t="s">
        <v>25</v>
      </c>
      <c r="E23" s="93">
        <v>140000</v>
      </c>
      <c r="F23" s="93">
        <f>G23-E23</f>
        <v>0</v>
      </c>
      <c r="G23" s="94">
        <f t="shared" si="0"/>
        <v>140000</v>
      </c>
      <c r="H23" s="93">
        <v>140000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</row>
    <row r="24" spans="1:15" s="96" customFormat="1" ht="15" customHeight="1">
      <c r="A24" s="89" t="s">
        <v>400</v>
      </c>
      <c r="B24" s="89"/>
      <c r="C24" s="91">
        <v>3223</v>
      </c>
      <c r="D24" s="92" t="s">
        <v>26</v>
      </c>
      <c r="E24" s="93">
        <v>140000</v>
      </c>
      <c r="F24" s="93">
        <f>G24-E24</f>
        <v>0</v>
      </c>
      <c r="G24" s="94">
        <f t="shared" si="0"/>
        <v>140000</v>
      </c>
      <c r="H24" s="93">
        <v>140000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</row>
    <row r="25" spans="1:15" s="96" customFormat="1" ht="15" customHeight="1">
      <c r="A25" s="89" t="s">
        <v>401</v>
      </c>
      <c r="B25" s="89"/>
      <c r="C25" s="91">
        <v>3224</v>
      </c>
      <c r="D25" s="92" t="s">
        <v>27</v>
      </c>
      <c r="E25" s="93">
        <v>10000</v>
      </c>
      <c r="F25" s="93">
        <f>G25-E25</f>
        <v>0</v>
      </c>
      <c r="G25" s="94">
        <f t="shared" si="0"/>
        <v>10000</v>
      </c>
      <c r="H25" s="93">
        <v>10000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s="96" customFormat="1" ht="15" customHeight="1">
      <c r="A26" s="89" t="s">
        <v>402</v>
      </c>
      <c r="B26" s="89"/>
      <c r="C26" s="91">
        <v>3225</v>
      </c>
      <c r="D26" s="92" t="s">
        <v>28</v>
      </c>
      <c r="E26" s="93">
        <v>10000</v>
      </c>
      <c r="F26" s="93">
        <f>G26-E26</f>
        <v>0</v>
      </c>
      <c r="G26" s="94">
        <f>SUM(H26:O26)</f>
        <v>10000</v>
      </c>
      <c r="H26" s="93">
        <v>10000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s="96" customFormat="1" ht="15" customHeight="1">
      <c r="A27" s="89" t="s">
        <v>403</v>
      </c>
      <c r="B27" s="89"/>
      <c r="C27" s="91" t="s">
        <v>385</v>
      </c>
      <c r="D27" s="92" t="s">
        <v>386</v>
      </c>
      <c r="E27" s="93">
        <v>55000</v>
      </c>
      <c r="F27" s="93">
        <f>G27-E27</f>
        <v>-5000</v>
      </c>
      <c r="G27" s="94">
        <f t="shared" si="0"/>
        <v>50000</v>
      </c>
      <c r="H27" s="93">
        <v>50000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1.25" customHeight="1">
      <c r="A28" s="41"/>
      <c r="B28" s="40"/>
      <c r="C28" s="31">
        <v>323</v>
      </c>
      <c r="D28" s="37" t="s">
        <v>29</v>
      </c>
      <c r="E28" s="38">
        <f>SUM(E29:E34)</f>
        <v>690000</v>
      </c>
      <c r="F28" s="38">
        <f>SUM(F29:F34)</f>
        <v>30000</v>
      </c>
      <c r="G28" s="39">
        <f t="shared" si="0"/>
        <v>720000</v>
      </c>
      <c r="H28" s="38">
        <f aca="true" t="shared" si="9" ref="H28:M28">SUM(H29:H34)</f>
        <v>720000</v>
      </c>
      <c r="I28" s="38">
        <f t="shared" si="9"/>
        <v>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v>0</v>
      </c>
    </row>
    <row r="29" spans="1:15" s="96" customFormat="1" ht="15" customHeight="1">
      <c r="A29" s="89" t="s">
        <v>404</v>
      </c>
      <c r="B29" s="89"/>
      <c r="C29" s="91">
        <v>3231</v>
      </c>
      <c r="D29" s="92" t="s">
        <v>30</v>
      </c>
      <c r="E29" s="93">
        <v>250000</v>
      </c>
      <c r="F29" s="93">
        <f aca="true" t="shared" si="10" ref="F29:F34">G29-E29</f>
        <v>30000</v>
      </c>
      <c r="G29" s="94">
        <f t="shared" si="0"/>
        <v>280000</v>
      </c>
      <c r="H29" s="93">
        <v>280000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</row>
    <row r="30" spans="1:15" s="96" customFormat="1" ht="15" customHeight="1">
      <c r="A30" s="89" t="s">
        <v>405</v>
      </c>
      <c r="B30" s="89"/>
      <c r="C30" s="91">
        <v>3232</v>
      </c>
      <c r="D30" s="92" t="s">
        <v>31</v>
      </c>
      <c r="E30" s="93">
        <v>100000</v>
      </c>
      <c r="F30" s="93">
        <f t="shared" si="10"/>
        <v>0</v>
      </c>
      <c r="G30" s="94">
        <f t="shared" si="0"/>
        <v>100000</v>
      </c>
      <c r="H30" s="93">
        <v>100000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</row>
    <row r="31" spans="1:15" s="96" customFormat="1" ht="15" customHeight="1">
      <c r="A31" s="89" t="s">
        <v>406</v>
      </c>
      <c r="B31" s="89"/>
      <c r="C31" s="91">
        <v>3234</v>
      </c>
      <c r="D31" s="92" t="s">
        <v>32</v>
      </c>
      <c r="E31" s="93">
        <v>40000</v>
      </c>
      <c r="F31" s="93">
        <f t="shared" si="10"/>
        <v>0</v>
      </c>
      <c r="G31" s="94">
        <f t="shared" si="0"/>
        <v>40000</v>
      </c>
      <c r="H31" s="93">
        <v>40000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s="96" customFormat="1" ht="15" customHeight="1">
      <c r="A32" s="89" t="s">
        <v>407</v>
      </c>
      <c r="B32" s="89"/>
      <c r="C32" s="91" t="s">
        <v>365</v>
      </c>
      <c r="D32" s="92" t="s">
        <v>366</v>
      </c>
      <c r="E32" s="93">
        <v>130000</v>
      </c>
      <c r="F32" s="93">
        <f t="shared" si="10"/>
        <v>0</v>
      </c>
      <c r="G32" s="94">
        <f t="shared" si="0"/>
        <v>130000</v>
      </c>
      <c r="H32" s="93">
        <v>130000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</row>
    <row r="33" spans="1:15" s="96" customFormat="1" ht="15" customHeight="1">
      <c r="A33" s="127" t="s">
        <v>408</v>
      </c>
      <c r="B33" s="127"/>
      <c r="C33" s="128">
        <v>3238</v>
      </c>
      <c r="D33" s="129" t="s">
        <v>33</v>
      </c>
      <c r="E33" s="130">
        <v>160000</v>
      </c>
      <c r="F33" s="130">
        <f t="shared" si="10"/>
        <v>0</v>
      </c>
      <c r="G33" s="131">
        <f t="shared" si="0"/>
        <v>160000</v>
      </c>
      <c r="H33" s="132">
        <v>160000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s="96" customFormat="1" ht="15" customHeight="1">
      <c r="A34" s="89" t="s">
        <v>409</v>
      </c>
      <c r="B34" s="89"/>
      <c r="C34" s="91" t="s">
        <v>356</v>
      </c>
      <c r="D34" s="92" t="s">
        <v>364</v>
      </c>
      <c r="E34" s="93">
        <v>10000</v>
      </c>
      <c r="F34" s="93">
        <f t="shared" si="10"/>
        <v>0</v>
      </c>
      <c r="G34" s="94">
        <f t="shared" si="0"/>
        <v>10000</v>
      </c>
      <c r="H34" s="93">
        <v>10000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ht="10.5" customHeight="1">
      <c r="A35" s="41"/>
      <c r="B35" s="40"/>
      <c r="C35" s="31" t="s">
        <v>303</v>
      </c>
      <c r="D35" s="37" t="s">
        <v>308</v>
      </c>
      <c r="E35" s="38">
        <f aca="true" t="shared" si="11" ref="E35:O35">E36</f>
        <v>90000</v>
      </c>
      <c r="F35" s="38">
        <f t="shared" si="11"/>
        <v>0</v>
      </c>
      <c r="G35" s="38">
        <f t="shared" si="11"/>
        <v>90000</v>
      </c>
      <c r="H35" s="38">
        <f t="shared" si="11"/>
        <v>90000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8" customFormat="1" ht="15" customHeight="1">
      <c r="A36" s="89" t="s">
        <v>410</v>
      </c>
      <c r="B36" s="89"/>
      <c r="C36" s="91">
        <v>3293</v>
      </c>
      <c r="D36" s="92" t="s">
        <v>560</v>
      </c>
      <c r="E36" s="93">
        <v>90000</v>
      </c>
      <c r="F36" s="93">
        <f>G36-E36</f>
        <v>0</v>
      </c>
      <c r="G36" s="94">
        <f t="shared" si="0"/>
        <v>90000</v>
      </c>
      <c r="H36" s="93">
        <v>90000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</row>
    <row r="37" spans="1:15" s="134" customFormat="1" ht="17.25" customHeight="1">
      <c r="A37" s="152" t="s">
        <v>2</v>
      </c>
      <c r="B37" s="153" t="s">
        <v>44</v>
      </c>
      <c r="C37" s="154" t="s">
        <v>554</v>
      </c>
      <c r="D37" s="156" t="s">
        <v>59</v>
      </c>
      <c r="E37" s="157" t="s">
        <v>944</v>
      </c>
      <c r="F37" s="157" t="s">
        <v>942</v>
      </c>
      <c r="G37" s="159" t="s">
        <v>945</v>
      </c>
      <c r="H37" s="160" t="s">
        <v>840</v>
      </c>
      <c r="I37" s="161"/>
      <c r="J37" s="161"/>
      <c r="K37" s="161"/>
      <c r="L37" s="161"/>
      <c r="M37" s="161"/>
      <c r="N37" s="161"/>
      <c r="O37" s="161"/>
    </row>
    <row r="38" spans="1:15" s="135" customFormat="1" ht="36" customHeight="1">
      <c r="A38" s="152"/>
      <c r="B38" s="152"/>
      <c r="C38" s="155"/>
      <c r="D38" s="156"/>
      <c r="E38" s="158"/>
      <c r="F38" s="158"/>
      <c r="G38" s="155"/>
      <c r="H38" s="126" t="s">
        <v>272</v>
      </c>
      <c r="I38" s="126" t="s">
        <v>45</v>
      </c>
      <c r="J38" s="126" t="s">
        <v>271</v>
      </c>
      <c r="K38" s="126" t="s">
        <v>273</v>
      </c>
      <c r="L38" s="126" t="s">
        <v>46</v>
      </c>
      <c r="M38" s="126" t="s">
        <v>739</v>
      </c>
      <c r="N38" s="126" t="s">
        <v>274</v>
      </c>
      <c r="O38" s="126" t="s">
        <v>628</v>
      </c>
    </row>
    <row r="39" spans="1:15" s="135" customFormat="1" ht="10.5" customHeight="1">
      <c r="A39" s="55">
        <v>1</v>
      </c>
      <c r="B39" s="55">
        <v>2</v>
      </c>
      <c r="C39" s="55">
        <v>3</v>
      </c>
      <c r="D39" s="55">
        <v>4</v>
      </c>
      <c r="E39" s="55">
        <v>5</v>
      </c>
      <c r="F39" s="55">
        <v>6</v>
      </c>
      <c r="G39" s="55">
        <v>7</v>
      </c>
      <c r="H39" s="55">
        <v>8</v>
      </c>
      <c r="I39" s="55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</row>
    <row r="40" spans="1:15" s="9" customFormat="1" ht="25.5" customHeight="1">
      <c r="A40" s="32"/>
      <c r="B40" s="60" t="s">
        <v>3</v>
      </c>
      <c r="C40" s="186" t="s">
        <v>1054</v>
      </c>
      <c r="D40" s="187"/>
      <c r="E40" s="18">
        <f>E41</f>
        <v>365000</v>
      </c>
      <c r="F40" s="18">
        <f>F41</f>
        <v>-50000</v>
      </c>
      <c r="G40" s="18">
        <f aca="true" t="shared" si="12" ref="G40:G108">SUM(H40:O40)</f>
        <v>315000</v>
      </c>
      <c r="H40" s="18">
        <f>H41</f>
        <v>225000</v>
      </c>
      <c r="I40" s="18">
        <f aca="true" t="shared" si="13" ref="I40:O40">I41</f>
        <v>90000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40"/>
      <c r="B41" s="40"/>
      <c r="C41" s="31">
        <v>32</v>
      </c>
      <c r="D41" s="37" t="s">
        <v>35</v>
      </c>
      <c r="E41" s="38">
        <f>E42+E44+E46</f>
        <v>365000</v>
      </c>
      <c r="F41" s="38">
        <f>F42+F44+F46</f>
        <v>-50000</v>
      </c>
      <c r="G41" s="39">
        <f t="shared" si="12"/>
        <v>315000</v>
      </c>
      <c r="H41" s="38">
        <f aca="true" t="shared" si="14" ref="H41:O41">H42+H44+H46</f>
        <v>225000</v>
      </c>
      <c r="I41" s="38">
        <f t="shared" si="14"/>
        <v>90000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40"/>
      <c r="B42" s="40"/>
      <c r="C42" s="31">
        <v>323</v>
      </c>
      <c r="D42" s="37" t="s">
        <v>556</v>
      </c>
      <c r="E42" s="38">
        <f>E43</f>
        <v>50000</v>
      </c>
      <c r="F42" s="38">
        <f>F43</f>
        <v>-20000</v>
      </c>
      <c r="G42" s="38">
        <f t="shared" si="12"/>
        <v>30000</v>
      </c>
      <c r="H42" s="38">
        <f>H43</f>
        <v>30000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6" customFormat="1" ht="15" customHeight="1">
      <c r="A43" s="89" t="s">
        <v>411</v>
      </c>
      <c r="B43" s="89"/>
      <c r="C43" s="91">
        <v>3233</v>
      </c>
      <c r="D43" s="92" t="s">
        <v>557</v>
      </c>
      <c r="E43" s="93">
        <v>50000</v>
      </c>
      <c r="F43" s="93">
        <f>G43-E43</f>
        <v>-20000</v>
      </c>
      <c r="G43" s="93">
        <f t="shared" si="12"/>
        <v>30000</v>
      </c>
      <c r="H43" s="97">
        <v>30000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40"/>
      <c r="B44" s="40"/>
      <c r="C44" s="31" t="s">
        <v>311</v>
      </c>
      <c r="D44" s="37" t="s">
        <v>312</v>
      </c>
      <c r="E44" s="38">
        <f aca="true" t="shared" si="16" ref="E44:O44">E45</f>
        <v>5000</v>
      </c>
      <c r="F44" s="38">
        <f t="shared" si="16"/>
        <v>0</v>
      </c>
      <c r="G44" s="39">
        <f t="shared" si="12"/>
        <v>5000</v>
      </c>
      <c r="H44" s="38">
        <f t="shared" si="16"/>
        <v>5000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6" customFormat="1" ht="15" customHeight="1">
      <c r="A45" s="89" t="s">
        <v>412</v>
      </c>
      <c r="B45" s="89"/>
      <c r="C45" s="91" t="s">
        <v>313</v>
      </c>
      <c r="D45" s="92" t="s">
        <v>564</v>
      </c>
      <c r="E45" s="93">
        <v>5000</v>
      </c>
      <c r="F45" s="93">
        <f>G45-E45</f>
        <v>0</v>
      </c>
      <c r="G45" s="94">
        <f t="shared" si="12"/>
        <v>5000</v>
      </c>
      <c r="H45" s="93">
        <v>5000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8" customHeight="1">
      <c r="A46" s="40"/>
      <c r="B46" s="40"/>
      <c r="C46" s="31">
        <v>329</v>
      </c>
      <c r="D46" s="37" t="s">
        <v>34</v>
      </c>
      <c r="E46" s="38">
        <f>SUM(E47:E48)</f>
        <v>310000</v>
      </c>
      <c r="F46" s="38">
        <f>SUM(F47:F48)</f>
        <v>-30000</v>
      </c>
      <c r="G46" s="39">
        <f t="shared" si="12"/>
        <v>280000</v>
      </c>
      <c r="H46" s="38">
        <f>SUM(H47:H48)</f>
        <v>190000</v>
      </c>
      <c r="I46" s="38">
        <f>SUM(I47:I48)</f>
        <v>90000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6" customFormat="1" ht="15" customHeight="1">
      <c r="A47" s="89" t="s">
        <v>413</v>
      </c>
      <c r="B47" s="89"/>
      <c r="C47" s="91">
        <v>3291</v>
      </c>
      <c r="D47" s="92" t="s">
        <v>773</v>
      </c>
      <c r="E47" s="93">
        <v>260000</v>
      </c>
      <c r="F47" s="93">
        <f>G47-E47</f>
        <v>-60000</v>
      </c>
      <c r="G47" s="94">
        <f t="shared" si="12"/>
        <v>200000</v>
      </c>
      <c r="H47" s="93">
        <v>110000</v>
      </c>
      <c r="I47" s="93">
        <v>90000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</row>
    <row r="48" spans="1:15" s="96" customFormat="1" ht="15" customHeight="1">
      <c r="A48" s="89" t="s">
        <v>414</v>
      </c>
      <c r="B48" s="89"/>
      <c r="C48" s="91">
        <v>3293</v>
      </c>
      <c r="D48" s="92" t="s">
        <v>560</v>
      </c>
      <c r="E48" s="93">
        <v>50000</v>
      </c>
      <c r="F48" s="93">
        <f>G48-E48</f>
        <v>30000</v>
      </c>
      <c r="G48" s="94">
        <f t="shared" si="12"/>
        <v>80000</v>
      </c>
      <c r="H48" s="93">
        <v>80000</v>
      </c>
      <c r="I48" s="93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</row>
    <row r="49" spans="1:15" s="9" customFormat="1" ht="24" customHeight="1">
      <c r="A49" s="13"/>
      <c r="B49" s="61" t="s">
        <v>3</v>
      </c>
      <c r="C49" s="182" t="s">
        <v>1040</v>
      </c>
      <c r="D49" s="183"/>
      <c r="E49" s="11">
        <f>E50</f>
        <v>210000</v>
      </c>
      <c r="F49" s="11">
        <f>F50</f>
        <v>60000</v>
      </c>
      <c r="G49" s="11">
        <f t="shared" si="12"/>
        <v>270000</v>
      </c>
      <c r="H49" s="11">
        <f aca="true" t="shared" si="17" ref="H49:O49">H50</f>
        <v>270000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</row>
    <row r="50" spans="1:15" ht="21" customHeight="1">
      <c r="A50" s="42"/>
      <c r="B50" s="40"/>
      <c r="C50" s="31">
        <v>42</v>
      </c>
      <c r="D50" s="37" t="s">
        <v>574</v>
      </c>
      <c r="E50" s="38">
        <f>E51+E57</f>
        <v>210000</v>
      </c>
      <c r="F50" s="38">
        <f>F51+F57</f>
        <v>60000</v>
      </c>
      <c r="G50" s="38">
        <f t="shared" si="12"/>
        <v>270000</v>
      </c>
      <c r="H50" s="38">
        <f aca="true" t="shared" si="18" ref="H50:O50">H51+H57</f>
        <v>270000</v>
      </c>
      <c r="I50" s="38">
        <f t="shared" si="18"/>
        <v>0</v>
      </c>
      <c r="J50" s="38">
        <f t="shared" si="18"/>
        <v>0</v>
      </c>
      <c r="K50" s="38">
        <f t="shared" si="18"/>
        <v>0</v>
      </c>
      <c r="L50" s="38">
        <f t="shared" si="18"/>
        <v>0</v>
      </c>
      <c r="M50" s="38">
        <f t="shared" si="18"/>
        <v>0</v>
      </c>
      <c r="N50" s="38">
        <f t="shared" si="18"/>
        <v>0</v>
      </c>
      <c r="O50" s="38">
        <f t="shared" si="18"/>
        <v>0</v>
      </c>
    </row>
    <row r="51" spans="1:15" ht="18" customHeight="1">
      <c r="A51" s="42"/>
      <c r="B51" s="40"/>
      <c r="C51" s="31">
        <v>422</v>
      </c>
      <c r="D51" s="37" t="s">
        <v>575</v>
      </c>
      <c r="E51" s="38">
        <f>SUM(E52:E56)</f>
        <v>190000</v>
      </c>
      <c r="F51" s="38">
        <f>SUM(F52:F56)</f>
        <v>55000</v>
      </c>
      <c r="G51" s="38">
        <f t="shared" si="12"/>
        <v>245000</v>
      </c>
      <c r="H51" s="38">
        <f aca="true" t="shared" si="19" ref="H51:O51">SUM(H52:H56)</f>
        <v>245000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0</v>
      </c>
    </row>
    <row r="52" spans="1:15" s="96" customFormat="1" ht="14.25" customHeight="1">
      <c r="A52" s="89" t="s">
        <v>415</v>
      </c>
      <c r="B52" s="89"/>
      <c r="C52" s="91">
        <v>4221</v>
      </c>
      <c r="D52" s="92" t="s">
        <v>576</v>
      </c>
      <c r="E52" s="93">
        <v>80000</v>
      </c>
      <c r="F52" s="93">
        <f>G52-E52</f>
        <v>10000</v>
      </c>
      <c r="G52" s="93">
        <f t="shared" si="12"/>
        <v>90000</v>
      </c>
      <c r="H52" s="93">
        <v>90000</v>
      </c>
      <c r="I52" s="95">
        <v>0</v>
      </c>
      <c r="J52" s="95">
        <v>0</v>
      </c>
      <c r="K52" s="95">
        <v>0</v>
      </c>
      <c r="L52" s="95">
        <v>0</v>
      </c>
      <c r="M52" s="93">
        <v>0</v>
      </c>
      <c r="N52" s="95">
        <v>0</v>
      </c>
      <c r="O52" s="95">
        <v>0</v>
      </c>
    </row>
    <row r="53" spans="1:15" s="96" customFormat="1" ht="14.25" customHeight="1">
      <c r="A53" s="89" t="s">
        <v>416</v>
      </c>
      <c r="B53" s="89"/>
      <c r="C53" s="91">
        <v>4222</v>
      </c>
      <c r="D53" s="92" t="s">
        <v>577</v>
      </c>
      <c r="E53" s="93">
        <v>5000</v>
      </c>
      <c r="F53" s="93">
        <f>G53-E53</f>
        <v>-5000</v>
      </c>
      <c r="G53" s="93">
        <f t="shared" si="12"/>
        <v>0</v>
      </c>
      <c r="H53" s="93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</row>
    <row r="54" spans="1:15" s="96" customFormat="1" ht="14.25" customHeight="1">
      <c r="A54" s="89" t="s">
        <v>417</v>
      </c>
      <c r="B54" s="89"/>
      <c r="C54" s="91">
        <v>4223</v>
      </c>
      <c r="D54" s="92" t="s">
        <v>578</v>
      </c>
      <c r="E54" s="93">
        <v>20000</v>
      </c>
      <c r="F54" s="93">
        <f>G54-E54</f>
        <v>5000</v>
      </c>
      <c r="G54" s="93">
        <f>SUM(H54:O54)</f>
        <v>25000</v>
      </c>
      <c r="H54" s="93">
        <v>25000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s="96" customFormat="1" ht="14.25" customHeight="1">
      <c r="A55" s="89" t="s">
        <v>418</v>
      </c>
      <c r="B55" s="89"/>
      <c r="C55" s="91" t="s">
        <v>598</v>
      </c>
      <c r="D55" s="92" t="s">
        <v>599</v>
      </c>
      <c r="E55" s="93">
        <v>5000</v>
      </c>
      <c r="F55" s="93">
        <f>G55-E55</f>
        <v>-5000</v>
      </c>
      <c r="G55" s="93">
        <f>SUM(H55:O55)</f>
        <v>0</v>
      </c>
      <c r="H55" s="93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1:15" s="96" customFormat="1" ht="14.25" customHeight="1">
      <c r="A56" s="89" t="s">
        <v>419</v>
      </c>
      <c r="B56" s="89"/>
      <c r="C56" s="91" t="s">
        <v>107</v>
      </c>
      <c r="D56" s="92" t="s">
        <v>749</v>
      </c>
      <c r="E56" s="93">
        <v>80000</v>
      </c>
      <c r="F56" s="93">
        <f>G56-E56</f>
        <v>50000</v>
      </c>
      <c r="G56" s="93">
        <f>SUM(H56:O56)</f>
        <v>130000</v>
      </c>
      <c r="H56" s="93">
        <v>130000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ht="18" customHeight="1">
      <c r="A57" s="42"/>
      <c r="B57" s="40"/>
      <c r="C57" s="31">
        <v>426</v>
      </c>
      <c r="D57" s="37" t="s">
        <v>579</v>
      </c>
      <c r="E57" s="38">
        <f>E58</f>
        <v>20000</v>
      </c>
      <c r="F57" s="38">
        <f>F58</f>
        <v>5000</v>
      </c>
      <c r="G57" s="38">
        <f>SUM(H57:O57)</f>
        <v>25000</v>
      </c>
      <c r="H57" s="38">
        <f>H58</f>
        <v>25000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</row>
    <row r="58" spans="1:15" s="96" customFormat="1" ht="15" customHeight="1">
      <c r="A58" s="89" t="s">
        <v>420</v>
      </c>
      <c r="B58" s="89"/>
      <c r="C58" s="91">
        <v>4262</v>
      </c>
      <c r="D58" s="92" t="s">
        <v>580</v>
      </c>
      <c r="E58" s="93">
        <v>20000</v>
      </c>
      <c r="F58" s="93">
        <f>G58-E58</f>
        <v>5000</v>
      </c>
      <c r="G58" s="93">
        <f>SUM(H58:O58)</f>
        <v>25000</v>
      </c>
      <c r="H58" s="93">
        <v>25000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1:15" s="9" customFormat="1" ht="27" customHeight="1">
      <c r="A59" s="71"/>
      <c r="B59" s="69"/>
      <c r="C59" s="179" t="s">
        <v>705</v>
      </c>
      <c r="D59" s="179"/>
      <c r="E59" s="73">
        <f>E60</f>
        <v>3605000</v>
      </c>
      <c r="F59" s="73">
        <f>F60</f>
        <v>-564542</v>
      </c>
      <c r="G59" s="73">
        <f t="shared" si="12"/>
        <v>3040458</v>
      </c>
      <c r="H59" s="73">
        <f>H60</f>
        <v>1635458</v>
      </c>
      <c r="I59" s="73">
        <f aca="true" t="shared" si="20" ref="I59:O59">I60</f>
        <v>755000</v>
      </c>
      <c r="J59" s="73">
        <f t="shared" si="20"/>
        <v>500000</v>
      </c>
      <c r="K59" s="73">
        <f t="shared" si="20"/>
        <v>150000</v>
      </c>
      <c r="L59" s="73">
        <f t="shared" si="20"/>
        <v>0</v>
      </c>
      <c r="M59" s="73">
        <f t="shared" si="20"/>
        <v>0</v>
      </c>
      <c r="N59" s="73">
        <f t="shared" si="20"/>
        <v>0</v>
      </c>
      <c r="O59" s="73">
        <f t="shared" si="20"/>
        <v>0</v>
      </c>
    </row>
    <row r="60" spans="1:15" s="9" customFormat="1" ht="25.5" customHeight="1">
      <c r="A60" s="13"/>
      <c r="B60" s="61" t="s">
        <v>702</v>
      </c>
      <c r="C60" s="184" t="s">
        <v>1090</v>
      </c>
      <c r="D60" s="185"/>
      <c r="E60" s="11">
        <f>E61+E77</f>
        <v>3605000</v>
      </c>
      <c r="F60" s="11">
        <f>F61+F77</f>
        <v>-564542</v>
      </c>
      <c r="G60" s="11">
        <f t="shared" si="12"/>
        <v>3040458</v>
      </c>
      <c r="H60" s="11">
        <f aca="true" t="shared" si="21" ref="H60:O60">H61+H77</f>
        <v>1635458</v>
      </c>
      <c r="I60" s="11">
        <f t="shared" si="21"/>
        <v>755000</v>
      </c>
      <c r="J60" s="11">
        <f t="shared" si="21"/>
        <v>500000</v>
      </c>
      <c r="K60" s="11">
        <f t="shared" si="21"/>
        <v>150000</v>
      </c>
      <c r="L60" s="11">
        <f t="shared" si="21"/>
        <v>0</v>
      </c>
      <c r="M60" s="11">
        <f t="shared" si="21"/>
        <v>0</v>
      </c>
      <c r="N60" s="11">
        <f t="shared" si="21"/>
        <v>0</v>
      </c>
      <c r="O60" s="11">
        <f t="shared" si="21"/>
        <v>0</v>
      </c>
    </row>
    <row r="61" spans="1:15" ht="21" customHeight="1">
      <c r="A61" s="42"/>
      <c r="B61" s="40"/>
      <c r="C61" s="31">
        <v>32</v>
      </c>
      <c r="D61" s="37" t="s">
        <v>20</v>
      </c>
      <c r="E61" s="38">
        <f>E62+E64+E73</f>
        <v>3605000</v>
      </c>
      <c r="F61" s="38">
        <f>F62+F64+F73</f>
        <v>-734542</v>
      </c>
      <c r="G61" s="38">
        <f t="shared" si="12"/>
        <v>2870458</v>
      </c>
      <c r="H61" s="38">
        <f aca="true" t="shared" si="22" ref="H61:O61">H62+H64+H73</f>
        <v>1465458</v>
      </c>
      <c r="I61" s="38">
        <f t="shared" si="22"/>
        <v>755000</v>
      </c>
      <c r="J61" s="38">
        <f t="shared" si="22"/>
        <v>500000</v>
      </c>
      <c r="K61" s="38">
        <f t="shared" si="22"/>
        <v>150000</v>
      </c>
      <c r="L61" s="38">
        <f t="shared" si="22"/>
        <v>0</v>
      </c>
      <c r="M61" s="38">
        <f t="shared" si="22"/>
        <v>0</v>
      </c>
      <c r="N61" s="38">
        <f t="shared" si="22"/>
        <v>0</v>
      </c>
      <c r="O61" s="38">
        <f t="shared" si="22"/>
        <v>0</v>
      </c>
    </row>
    <row r="62" spans="1:15" ht="18" customHeight="1">
      <c r="A62" s="42"/>
      <c r="B62" s="40"/>
      <c r="C62" s="31">
        <v>322</v>
      </c>
      <c r="D62" s="37" t="s">
        <v>555</v>
      </c>
      <c r="E62" s="38">
        <f aca="true" t="shared" si="23" ref="E62:O62">SUM(E63:E63)</f>
        <v>50000</v>
      </c>
      <c r="F62" s="38">
        <f t="shared" si="23"/>
        <v>-14000</v>
      </c>
      <c r="G62" s="38">
        <f t="shared" si="12"/>
        <v>36000</v>
      </c>
      <c r="H62" s="38">
        <f t="shared" si="23"/>
        <v>36000</v>
      </c>
      <c r="I62" s="38">
        <f t="shared" si="23"/>
        <v>0</v>
      </c>
      <c r="J62" s="38">
        <f t="shared" si="23"/>
        <v>0</v>
      </c>
      <c r="K62" s="38">
        <f t="shared" si="23"/>
        <v>0</v>
      </c>
      <c r="L62" s="38">
        <f t="shared" si="23"/>
        <v>0</v>
      </c>
      <c r="M62" s="38">
        <f t="shared" si="23"/>
        <v>0</v>
      </c>
      <c r="N62" s="38">
        <f t="shared" si="23"/>
        <v>0</v>
      </c>
      <c r="O62" s="38">
        <f t="shared" si="23"/>
        <v>0</v>
      </c>
    </row>
    <row r="63" spans="1:15" s="96" customFormat="1" ht="15" customHeight="1">
      <c r="A63" s="89" t="s">
        <v>421</v>
      </c>
      <c r="B63" s="89"/>
      <c r="C63" s="91">
        <v>3221</v>
      </c>
      <c r="D63" s="92" t="s">
        <v>617</v>
      </c>
      <c r="E63" s="93">
        <v>50000</v>
      </c>
      <c r="F63" s="93">
        <f>G63-E63</f>
        <v>-14000</v>
      </c>
      <c r="G63" s="93">
        <f t="shared" si="12"/>
        <v>36000</v>
      </c>
      <c r="H63" s="93">
        <v>36000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5">
        <v>0</v>
      </c>
      <c r="O63" s="95">
        <v>0</v>
      </c>
    </row>
    <row r="64" spans="1:15" ht="18" customHeight="1">
      <c r="A64" s="40"/>
      <c r="B64" s="40"/>
      <c r="C64" s="31">
        <v>323</v>
      </c>
      <c r="D64" s="37" t="s">
        <v>556</v>
      </c>
      <c r="E64" s="38">
        <f>SUM(E65:E68)</f>
        <v>3055000</v>
      </c>
      <c r="F64" s="38">
        <f>SUM(F65:F68)</f>
        <v>-667000</v>
      </c>
      <c r="G64" s="38">
        <f t="shared" si="12"/>
        <v>2388000</v>
      </c>
      <c r="H64" s="38">
        <f>SUM(H65:H68)</f>
        <v>983000</v>
      </c>
      <c r="I64" s="38">
        <f aca="true" t="shared" si="24" ref="I64:O64">SUM(I65:I68)</f>
        <v>755000</v>
      </c>
      <c r="J64" s="38">
        <f t="shared" si="24"/>
        <v>500000</v>
      </c>
      <c r="K64" s="38">
        <f t="shared" si="24"/>
        <v>150000</v>
      </c>
      <c r="L64" s="38">
        <f t="shared" si="24"/>
        <v>0</v>
      </c>
      <c r="M64" s="38">
        <f t="shared" si="24"/>
        <v>0</v>
      </c>
      <c r="N64" s="38">
        <f>SUM(N65:N68)</f>
        <v>0</v>
      </c>
      <c r="O64" s="38">
        <f t="shared" si="24"/>
        <v>0</v>
      </c>
    </row>
    <row r="65" spans="1:15" s="96" customFormat="1" ht="15" customHeight="1">
      <c r="A65" s="89" t="s">
        <v>422</v>
      </c>
      <c r="B65" s="89"/>
      <c r="C65" s="91">
        <v>3233</v>
      </c>
      <c r="D65" s="92" t="s">
        <v>557</v>
      </c>
      <c r="E65" s="93">
        <v>320000</v>
      </c>
      <c r="F65" s="93">
        <f>G65-E65</f>
        <v>-62000</v>
      </c>
      <c r="G65" s="93">
        <f t="shared" si="12"/>
        <v>258000</v>
      </c>
      <c r="H65" s="93">
        <v>258000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5">
        <v>0</v>
      </c>
      <c r="O65" s="95">
        <v>0</v>
      </c>
    </row>
    <row r="66" spans="1:15" s="96" customFormat="1" ht="14.25" customHeight="1">
      <c r="A66" s="89" t="s">
        <v>423</v>
      </c>
      <c r="B66" s="89"/>
      <c r="C66" s="91" t="s">
        <v>365</v>
      </c>
      <c r="D66" s="92" t="s">
        <v>366</v>
      </c>
      <c r="E66" s="93">
        <v>50000</v>
      </c>
      <c r="F66" s="93">
        <f>G66-E66</f>
        <v>-30000</v>
      </c>
      <c r="G66" s="94">
        <f t="shared" si="12"/>
        <v>20000</v>
      </c>
      <c r="H66" s="93">
        <v>20000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</row>
    <row r="67" spans="1:15" s="96" customFormat="1" ht="15" customHeight="1">
      <c r="A67" s="89" t="s">
        <v>424</v>
      </c>
      <c r="B67" s="89"/>
      <c r="C67" s="91">
        <v>3237</v>
      </c>
      <c r="D67" s="92" t="s">
        <v>558</v>
      </c>
      <c r="E67" s="93">
        <v>1385000</v>
      </c>
      <c r="F67" s="93">
        <f>G67-E67</f>
        <v>-575000</v>
      </c>
      <c r="G67" s="93">
        <f t="shared" si="12"/>
        <v>810000</v>
      </c>
      <c r="H67" s="93">
        <v>105000</v>
      </c>
      <c r="I67" s="93">
        <v>455000</v>
      </c>
      <c r="J67" s="93">
        <v>250000</v>
      </c>
      <c r="K67" s="93">
        <v>0</v>
      </c>
      <c r="L67" s="93">
        <v>0</v>
      </c>
      <c r="M67" s="93">
        <v>0</v>
      </c>
      <c r="N67" s="95">
        <v>0</v>
      </c>
      <c r="O67" s="95">
        <v>0</v>
      </c>
    </row>
    <row r="68" spans="1:15" s="96" customFormat="1" ht="15" customHeight="1">
      <c r="A68" s="127" t="s">
        <v>425</v>
      </c>
      <c r="B68" s="127"/>
      <c r="C68" s="128" t="s">
        <v>356</v>
      </c>
      <c r="D68" s="129" t="s">
        <v>559</v>
      </c>
      <c r="E68" s="130">
        <v>1300000</v>
      </c>
      <c r="F68" s="130">
        <f>G68-E68</f>
        <v>0</v>
      </c>
      <c r="G68" s="130">
        <f t="shared" si="12"/>
        <v>1300000</v>
      </c>
      <c r="H68" s="130">
        <v>600000</v>
      </c>
      <c r="I68" s="130">
        <v>300000</v>
      </c>
      <c r="J68" s="130">
        <v>250000</v>
      </c>
      <c r="K68" s="130">
        <v>150000</v>
      </c>
      <c r="L68" s="130">
        <v>0</v>
      </c>
      <c r="M68" s="130">
        <v>0</v>
      </c>
      <c r="N68" s="133">
        <v>0</v>
      </c>
      <c r="O68" s="133">
        <v>0</v>
      </c>
    </row>
    <row r="69" spans="1:13" s="136" customFormat="1" ht="21.75" customHeight="1">
      <c r="A69" s="139"/>
      <c r="B69" s="139"/>
      <c r="C69" s="140"/>
      <c r="D69" s="141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5" s="134" customFormat="1" ht="17.25" customHeight="1">
      <c r="A70" s="152" t="s">
        <v>2</v>
      </c>
      <c r="B70" s="153" t="s">
        <v>44</v>
      </c>
      <c r="C70" s="154" t="s">
        <v>554</v>
      </c>
      <c r="D70" s="156" t="s">
        <v>59</v>
      </c>
      <c r="E70" s="157" t="s">
        <v>944</v>
      </c>
      <c r="F70" s="157" t="s">
        <v>942</v>
      </c>
      <c r="G70" s="154" t="s">
        <v>945</v>
      </c>
      <c r="H70" s="155" t="s">
        <v>840</v>
      </c>
      <c r="I70" s="155"/>
      <c r="J70" s="155"/>
      <c r="K70" s="155"/>
      <c r="L70" s="155"/>
      <c r="M70" s="155"/>
      <c r="N70" s="155"/>
      <c r="O70" s="160"/>
    </row>
    <row r="71" spans="1:15" s="135" customFormat="1" ht="36" customHeight="1">
      <c r="A71" s="152"/>
      <c r="B71" s="152"/>
      <c r="C71" s="155"/>
      <c r="D71" s="156"/>
      <c r="E71" s="158"/>
      <c r="F71" s="158"/>
      <c r="G71" s="155"/>
      <c r="H71" s="104" t="s">
        <v>272</v>
      </c>
      <c r="I71" s="104" t="s">
        <v>45</v>
      </c>
      <c r="J71" s="104" t="s">
        <v>271</v>
      </c>
      <c r="K71" s="104" t="s">
        <v>273</v>
      </c>
      <c r="L71" s="104" t="s">
        <v>46</v>
      </c>
      <c r="M71" s="104" t="s">
        <v>739</v>
      </c>
      <c r="N71" s="104" t="s">
        <v>274</v>
      </c>
      <c r="O71" s="104" t="s">
        <v>628</v>
      </c>
    </row>
    <row r="72" spans="1:15" s="135" customFormat="1" ht="10.5" customHeight="1">
      <c r="A72" s="55">
        <v>1</v>
      </c>
      <c r="B72" s="55">
        <v>2</v>
      </c>
      <c r="C72" s="55">
        <v>3</v>
      </c>
      <c r="D72" s="55">
        <v>4</v>
      </c>
      <c r="E72" s="55">
        <v>5</v>
      </c>
      <c r="F72" s="55">
        <v>6</v>
      </c>
      <c r="G72" s="55">
        <v>7</v>
      </c>
      <c r="H72" s="55">
        <v>8</v>
      </c>
      <c r="I72" s="55">
        <v>9</v>
      </c>
      <c r="J72" s="55">
        <v>10</v>
      </c>
      <c r="K72" s="55">
        <v>11</v>
      </c>
      <c r="L72" s="55">
        <v>12</v>
      </c>
      <c r="M72" s="55">
        <v>13</v>
      </c>
      <c r="N72" s="55">
        <v>14</v>
      </c>
      <c r="O72" s="55">
        <v>15</v>
      </c>
    </row>
    <row r="73" spans="1:15" ht="18" customHeight="1">
      <c r="A73" s="42"/>
      <c r="B73" s="40"/>
      <c r="C73" s="31">
        <v>329</v>
      </c>
      <c r="D73" s="37" t="s">
        <v>308</v>
      </c>
      <c r="E73" s="38">
        <f>SUM(E74:E76)</f>
        <v>500000</v>
      </c>
      <c r="F73" s="38">
        <f>SUM(F74:F76)</f>
        <v>-53542</v>
      </c>
      <c r="G73" s="38">
        <f>SUM(G74:G76)</f>
        <v>446458</v>
      </c>
      <c r="H73" s="38">
        <f aca="true" t="shared" si="25" ref="H73:O73">SUM(H74:H76)</f>
        <v>446458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38">
        <f t="shared" si="25"/>
        <v>0</v>
      </c>
      <c r="M73" s="38">
        <f t="shared" si="25"/>
        <v>0</v>
      </c>
      <c r="N73" s="38">
        <f t="shared" si="25"/>
        <v>0</v>
      </c>
      <c r="O73" s="38">
        <f t="shared" si="25"/>
        <v>0</v>
      </c>
    </row>
    <row r="74" spans="1:15" s="96" customFormat="1" ht="15" customHeight="1">
      <c r="A74" s="89" t="s">
        <v>1072</v>
      </c>
      <c r="B74" s="89"/>
      <c r="C74" s="91">
        <v>3292</v>
      </c>
      <c r="D74" s="92" t="s">
        <v>565</v>
      </c>
      <c r="E74" s="93">
        <v>31000</v>
      </c>
      <c r="F74" s="93">
        <f>G74-E74</f>
        <v>0</v>
      </c>
      <c r="G74" s="93">
        <f>SUM(H74:O74)</f>
        <v>31000</v>
      </c>
      <c r="H74" s="93">
        <v>31000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3">
        <v>0</v>
      </c>
      <c r="O74" s="93">
        <v>0</v>
      </c>
    </row>
    <row r="75" spans="1:15" s="96" customFormat="1" ht="15" customHeight="1">
      <c r="A75" s="89" t="s">
        <v>426</v>
      </c>
      <c r="B75" s="89"/>
      <c r="C75" s="91">
        <v>3293</v>
      </c>
      <c r="D75" s="92" t="s">
        <v>560</v>
      </c>
      <c r="E75" s="93">
        <v>369000</v>
      </c>
      <c r="F75" s="93">
        <f>G75-E75</f>
        <v>-53542</v>
      </c>
      <c r="G75" s="93">
        <f t="shared" si="12"/>
        <v>315458</v>
      </c>
      <c r="H75" s="93">
        <v>315458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5">
        <v>0</v>
      </c>
      <c r="O75" s="95">
        <v>0</v>
      </c>
    </row>
    <row r="76" spans="1:15" s="96" customFormat="1" ht="15" customHeight="1">
      <c r="A76" s="89" t="s">
        <v>427</v>
      </c>
      <c r="B76" s="89"/>
      <c r="C76" s="91">
        <v>3299</v>
      </c>
      <c r="D76" s="92" t="s">
        <v>561</v>
      </c>
      <c r="E76" s="93">
        <v>100000</v>
      </c>
      <c r="F76" s="93">
        <f>G76-E76</f>
        <v>0</v>
      </c>
      <c r="G76" s="93">
        <f t="shared" si="12"/>
        <v>100000</v>
      </c>
      <c r="H76" s="93">
        <v>100000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5">
        <v>0</v>
      </c>
      <c r="O76" s="95">
        <v>0</v>
      </c>
    </row>
    <row r="77" spans="1:15" ht="21" customHeight="1">
      <c r="A77" s="42"/>
      <c r="B77" s="40"/>
      <c r="C77" s="31">
        <v>38</v>
      </c>
      <c r="D77" s="37" t="s">
        <v>718</v>
      </c>
      <c r="E77" s="38">
        <f>E78</f>
        <v>0</v>
      </c>
      <c r="F77" s="38">
        <f>F78</f>
        <v>170000</v>
      </c>
      <c r="G77" s="38">
        <f t="shared" si="12"/>
        <v>170000</v>
      </c>
      <c r="H77" s="38">
        <f>H78</f>
        <v>170000</v>
      </c>
      <c r="I77" s="38">
        <f>I78</f>
        <v>0</v>
      </c>
      <c r="J77" s="38">
        <f aca="true" t="shared" si="26" ref="J77:O77">SUM(J78+J80)</f>
        <v>0</v>
      </c>
      <c r="K77" s="38">
        <f t="shared" si="26"/>
        <v>0</v>
      </c>
      <c r="L77" s="38">
        <f t="shared" si="26"/>
        <v>0</v>
      </c>
      <c r="M77" s="38">
        <f t="shared" si="26"/>
        <v>0</v>
      </c>
      <c r="N77" s="38">
        <f t="shared" si="26"/>
        <v>0</v>
      </c>
      <c r="O77" s="38">
        <f t="shared" si="26"/>
        <v>0</v>
      </c>
    </row>
    <row r="78" spans="1:15" ht="17.25" customHeight="1">
      <c r="A78" s="42"/>
      <c r="B78" s="40"/>
      <c r="C78" s="31">
        <v>381</v>
      </c>
      <c r="D78" s="37" t="s">
        <v>719</v>
      </c>
      <c r="E78" s="38">
        <f aca="true" t="shared" si="27" ref="E78:O78">E79</f>
        <v>0</v>
      </c>
      <c r="F78" s="38">
        <f t="shared" si="27"/>
        <v>170000</v>
      </c>
      <c r="G78" s="38">
        <f t="shared" si="12"/>
        <v>170000</v>
      </c>
      <c r="H78" s="38">
        <f t="shared" si="27"/>
        <v>170000</v>
      </c>
      <c r="I78" s="38">
        <f t="shared" si="27"/>
        <v>0</v>
      </c>
      <c r="J78" s="38">
        <f t="shared" si="27"/>
        <v>0</v>
      </c>
      <c r="K78" s="38">
        <f t="shared" si="27"/>
        <v>0</v>
      </c>
      <c r="L78" s="38">
        <f t="shared" si="27"/>
        <v>0</v>
      </c>
      <c r="M78" s="38">
        <f t="shared" si="27"/>
        <v>0</v>
      </c>
      <c r="N78" s="38">
        <f t="shared" si="27"/>
        <v>0</v>
      </c>
      <c r="O78" s="38">
        <f t="shared" si="27"/>
        <v>0</v>
      </c>
    </row>
    <row r="79" spans="1:15" s="96" customFormat="1" ht="15" customHeight="1">
      <c r="A79" s="98" t="s">
        <v>1085</v>
      </c>
      <c r="B79" s="89"/>
      <c r="C79" s="91">
        <v>3811</v>
      </c>
      <c r="D79" s="92" t="s">
        <v>1094</v>
      </c>
      <c r="E79" s="93">
        <v>0</v>
      </c>
      <c r="F79" s="93">
        <f>G79-E79</f>
        <v>170000</v>
      </c>
      <c r="G79" s="93">
        <f t="shared" si="12"/>
        <v>170000</v>
      </c>
      <c r="H79" s="97">
        <v>170000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s="9" customFormat="1" ht="27" customHeight="1">
      <c r="A80" s="71"/>
      <c r="B80" s="69"/>
      <c r="C80" s="179" t="s">
        <v>706</v>
      </c>
      <c r="D80" s="179"/>
      <c r="E80" s="73">
        <f>E81</f>
        <v>1920680</v>
      </c>
      <c r="F80" s="73">
        <f>F81</f>
        <v>-254780</v>
      </c>
      <c r="G80" s="73">
        <f>SUM(H80:O80)</f>
        <v>1665900</v>
      </c>
      <c r="H80" s="73">
        <f>H81</f>
        <v>935900</v>
      </c>
      <c r="I80" s="73">
        <f aca="true" t="shared" si="28" ref="I80:O80">I81</f>
        <v>730000</v>
      </c>
      <c r="J80" s="73">
        <f t="shared" si="28"/>
        <v>0</v>
      </c>
      <c r="K80" s="73">
        <f t="shared" si="28"/>
        <v>0</v>
      </c>
      <c r="L80" s="73">
        <f t="shared" si="28"/>
        <v>0</v>
      </c>
      <c r="M80" s="73">
        <f t="shared" si="28"/>
        <v>0</v>
      </c>
      <c r="N80" s="73">
        <f t="shared" si="28"/>
        <v>0</v>
      </c>
      <c r="O80" s="73">
        <f t="shared" si="28"/>
        <v>0</v>
      </c>
    </row>
    <row r="81" spans="1:15" s="9" customFormat="1" ht="24" customHeight="1">
      <c r="A81" s="13"/>
      <c r="B81" s="61" t="s">
        <v>702</v>
      </c>
      <c r="C81" s="182" t="s">
        <v>1041</v>
      </c>
      <c r="D81" s="183"/>
      <c r="E81" s="11">
        <f>E82+E100</f>
        <v>1920680</v>
      </c>
      <c r="F81" s="11">
        <f>F82+F100</f>
        <v>-254780</v>
      </c>
      <c r="G81" s="11">
        <f t="shared" si="12"/>
        <v>1665900</v>
      </c>
      <c r="H81" s="11">
        <f aca="true" t="shared" si="29" ref="H81:O81">H82+H100</f>
        <v>935900</v>
      </c>
      <c r="I81" s="11">
        <f t="shared" si="29"/>
        <v>730000</v>
      </c>
      <c r="J81" s="11">
        <f t="shared" si="29"/>
        <v>0</v>
      </c>
      <c r="K81" s="11">
        <f t="shared" si="29"/>
        <v>0</v>
      </c>
      <c r="L81" s="11">
        <f t="shared" si="29"/>
        <v>0</v>
      </c>
      <c r="M81" s="11">
        <f t="shared" si="29"/>
        <v>0</v>
      </c>
      <c r="N81" s="11">
        <f t="shared" si="29"/>
        <v>0</v>
      </c>
      <c r="O81" s="11">
        <f t="shared" si="29"/>
        <v>0</v>
      </c>
    </row>
    <row r="82" spans="1:15" ht="21" customHeight="1">
      <c r="A82" s="42"/>
      <c r="B82" s="40"/>
      <c r="C82" s="31">
        <v>32</v>
      </c>
      <c r="D82" s="37" t="s">
        <v>35</v>
      </c>
      <c r="E82" s="38">
        <f>E83+E88+E90</f>
        <v>1811780</v>
      </c>
      <c r="F82" s="38">
        <f>F83+F88+F90</f>
        <v>-344780</v>
      </c>
      <c r="G82" s="38">
        <f t="shared" si="12"/>
        <v>1467000</v>
      </c>
      <c r="H82" s="38">
        <f aca="true" t="shared" si="30" ref="H82:O82">H83+H88+H90</f>
        <v>737000</v>
      </c>
      <c r="I82" s="38">
        <f t="shared" si="30"/>
        <v>730000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</row>
    <row r="83" spans="1:15" ht="18" customHeight="1">
      <c r="A83" s="42"/>
      <c r="B83" s="40"/>
      <c r="C83" s="31">
        <v>323</v>
      </c>
      <c r="D83" s="37" t="s">
        <v>29</v>
      </c>
      <c r="E83" s="38">
        <f>SUM(E84:E87)</f>
        <v>965000</v>
      </c>
      <c r="F83" s="38">
        <f>SUM(F84:F87)</f>
        <v>-245000</v>
      </c>
      <c r="G83" s="38">
        <f t="shared" si="12"/>
        <v>720000</v>
      </c>
      <c r="H83" s="38">
        <f aca="true" t="shared" si="31" ref="H83:O83">SUM(H84:H87)</f>
        <v>290000</v>
      </c>
      <c r="I83" s="38">
        <f t="shared" si="31"/>
        <v>430000</v>
      </c>
      <c r="J83" s="38">
        <f t="shared" si="31"/>
        <v>0</v>
      </c>
      <c r="K83" s="38">
        <f t="shared" si="31"/>
        <v>0</v>
      </c>
      <c r="L83" s="38">
        <f t="shared" si="31"/>
        <v>0</v>
      </c>
      <c r="M83" s="38">
        <f t="shared" si="31"/>
        <v>0</v>
      </c>
      <c r="N83" s="38">
        <f>SUM(N84:N87)</f>
        <v>0</v>
      </c>
      <c r="O83" s="38">
        <f t="shared" si="31"/>
        <v>0</v>
      </c>
    </row>
    <row r="84" spans="1:15" s="96" customFormat="1" ht="15" customHeight="1">
      <c r="A84" s="89" t="s">
        <v>428</v>
      </c>
      <c r="B84" s="89"/>
      <c r="C84" s="91">
        <v>3233</v>
      </c>
      <c r="D84" s="92" t="s">
        <v>562</v>
      </c>
      <c r="E84" s="93">
        <v>110000</v>
      </c>
      <c r="F84" s="93">
        <f aca="true" t="shared" si="32" ref="F84:F89">G84-E84</f>
        <v>0</v>
      </c>
      <c r="G84" s="93">
        <f t="shared" si="12"/>
        <v>110000</v>
      </c>
      <c r="H84" s="93">
        <v>110000</v>
      </c>
      <c r="I84" s="93">
        <v>0</v>
      </c>
      <c r="J84" s="93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</row>
    <row r="85" spans="1:15" s="96" customFormat="1" ht="15" customHeight="1">
      <c r="A85" s="89" t="s">
        <v>429</v>
      </c>
      <c r="B85" s="89"/>
      <c r="C85" s="91" t="s">
        <v>10</v>
      </c>
      <c r="D85" s="92" t="s">
        <v>563</v>
      </c>
      <c r="E85" s="93">
        <v>700000</v>
      </c>
      <c r="F85" s="93">
        <f t="shared" si="32"/>
        <v>-170000</v>
      </c>
      <c r="G85" s="93">
        <f t="shared" si="12"/>
        <v>530000</v>
      </c>
      <c r="H85" s="93">
        <v>100000</v>
      </c>
      <c r="I85" s="93">
        <v>430000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</row>
    <row r="86" spans="1:15" s="96" customFormat="1" ht="15" customHeight="1">
      <c r="A86" s="89" t="s">
        <v>430</v>
      </c>
      <c r="B86" s="89"/>
      <c r="C86" s="91" t="s">
        <v>750</v>
      </c>
      <c r="D86" s="92" t="s">
        <v>751</v>
      </c>
      <c r="E86" s="93">
        <v>10000</v>
      </c>
      <c r="F86" s="93">
        <f t="shared" si="32"/>
        <v>0</v>
      </c>
      <c r="G86" s="93">
        <f>SUM(H86:O86)</f>
        <v>10000</v>
      </c>
      <c r="H86" s="93">
        <v>10000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</row>
    <row r="87" spans="1:15" s="96" customFormat="1" ht="15" customHeight="1">
      <c r="A87" s="89" t="s">
        <v>431</v>
      </c>
      <c r="B87" s="89"/>
      <c r="C87" s="91">
        <v>3239</v>
      </c>
      <c r="D87" s="92" t="s">
        <v>844</v>
      </c>
      <c r="E87" s="93">
        <v>145000</v>
      </c>
      <c r="F87" s="93">
        <f t="shared" si="32"/>
        <v>-75000</v>
      </c>
      <c r="G87" s="93">
        <f t="shared" si="12"/>
        <v>70000</v>
      </c>
      <c r="H87" s="93">
        <v>70000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</row>
    <row r="88" spans="1:15" ht="18" customHeight="1">
      <c r="A88" s="41"/>
      <c r="B88" s="40"/>
      <c r="C88" s="31" t="s">
        <v>311</v>
      </c>
      <c r="D88" s="37" t="s">
        <v>312</v>
      </c>
      <c r="E88" s="38">
        <f aca="true" t="shared" si="33" ref="E88:O88">E89</f>
        <v>7000</v>
      </c>
      <c r="F88" s="38">
        <f t="shared" si="33"/>
        <v>0</v>
      </c>
      <c r="G88" s="39">
        <f>SUM(H88:O88)</f>
        <v>7000</v>
      </c>
      <c r="H88" s="38">
        <f t="shared" si="33"/>
        <v>7000</v>
      </c>
      <c r="I88" s="38">
        <f t="shared" si="33"/>
        <v>0</v>
      </c>
      <c r="J88" s="38">
        <f t="shared" si="33"/>
        <v>0</v>
      </c>
      <c r="K88" s="38">
        <f t="shared" si="33"/>
        <v>0</v>
      </c>
      <c r="L88" s="38">
        <f t="shared" si="33"/>
        <v>0</v>
      </c>
      <c r="M88" s="38">
        <f t="shared" si="33"/>
        <v>0</v>
      </c>
      <c r="N88" s="38">
        <f t="shared" si="33"/>
        <v>0</v>
      </c>
      <c r="O88" s="38">
        <f t="shared" si="33"/>
        <v>0</v>
      </c>
    </row>
    <row r="89" spans="1:15" s="96" customFormat="1" ht="15" customHeight="1">
      <c r="A89" s="89" t="s">
        <v>432</v>
      </c>
      <c r="B89" s="89"/>
      <c r="C89" s="91" t="s">
        <v>313</v>
      </c>
      <c r="D89" s="92" t="s">
        <v>564</v>
      </c>
      <c r="E89" s="93">
        <v>7000</v>
      </c>
      <c r="F89" s="93">
        <f t="shared" si="32"/>
        <v>0</v>
      </c>
      <c r="G89" s="102">
        <f>SUM(H89:O89)</f>
        <v>7000</v>
      </c>
      <c r="H89" s="93">
        <v>7000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</row>
    <row r="90" spans="1:15" ht="18" customHeight="1">
      <c r="A90" s="42"/>
      <c r="B90" s="40"/>
      <c r="C90" s="31">
        <v>329</v>
      </c>
      <c r="D90" s="37" t="s">
        <v>618</v>
      </c>
      <c r="E90" s="38">
        <f>E91+E92+E93+E94+E95</f>
        <v>839780</v>
      </c>
      <c r="F90" s="38">
        <f>F91+F92+F93+F94+F95</f>
        <v>-99780</v>
      </c>
      <c r="G90" s="38">
        <f t="shared" si="12"/>
        <v>740000</v>
      </c>
      <c r="H90" s="38">
        <f>H91+H92+H93+H94+H95</f>
        <v>440000</v>
      </c>
      <c r="I90" s="38">
        <f aca="true" t="shared" si="34" ref="I90:O90">I91+I92+I93+I94+I95</f>
        <v>300000</v>
      </c>
      <c r="J90" s="38">
        <f t="shared" si="34"/>
        <v>0</v>
      </c>
      <c r="K90" s="38">
        <f t="shared" si="34"/>
        <v>0</v>
      </c>
      <c r="L90" s="38">
        <f t="shared" si="34"/>
        <v>0</v>
      </c>
      <c r="M90" s="38">
        <f t="shared" si="34"/>
        <v>0</v>
      </c>
      <c r="N90" s="38">
        <f t="shared" si="34"/>
        <v>0</v>
      </c>
      <c r="O90" s="38">
        <f t="shared" si="34"/>
        <v>0</v>
      </c>
    </row>
    <row r="91" spans="1:15" s="96" customFormat="1" ht="15" customHeight="1">
      <c r="A91" s="89" t="s">
        <v>433</v>
      </c>
      <c r="B91" s="89"/>
      <c r="C91" s="91">
        <v>3292</v>
      </c>
      <c r="D91" s="92" t="s">
        <v>565</v>
      </c>
      <c r="E91" s="93">
        <v>100000</v>
      </c>
      <c r="F91" s="93">
        <f aca="true" t="shared" si="35" ref="F91:F99">G91-E91</f>
        <v>0</v>
      </c>
      <c r="G91" s="93">
        <f t="shared" si="12"/>
        <v>100000</v>
      </c>
      <c r="H91" s="93">
        <v>100000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3">
        <v>0</v>
      </c>
      <c r="O91" s="93">
        <v>0</v>
      </c>
    </row>
    <row r="92" spans="1:15" s="96" customFormat="1" ht="15" customHeight="1">
      <c r="A92" s="89" t="s">
        <v>434</v>
      </c>
      <c r="B92" s="89"/>
      <c r="C92" s="91">
        <v>3294</v>
      </c>
      <c r="D92" s="92" t="s">
        <v>619</v>
      </c>
      <c r="E92" s="93">
        <v>140000</v>
      </c>
      <c r="F92" s="93">
        <f t="shared" si="35"/>
        <v>10000</v>
      </c>
      <c r="G92" s="93">
        <f t="shared" si="12"/>
        <v>150000</v>
      </c>
      <c r="H92" s="97">
        <v>150000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3">
        <v>0</v>
      </c>
      <c r="O92" s="93">
        <v>0</v>
      </c>
    </row>
    <row r="93" spans="1:15" s="96" customFormat="1" ht="15" customHeight="1">
      <c r="A93" s="89" t="s">
        <v>435</v>
      </c>
      <c r="B93" s="89"/>
      <c r="C93" s="91" t="s">
        <v>354</v>
      </c>
      <c r="D93" s="92" t="s">
        <v>566</v>
      </c>
      <c r="E93" s="93">
        <v>400000</v>
      </c>
      <c r="F93" s="93">
        <f t="shared" si="35"/>
        <v>0</v>
      </c>
      <c r="G93" s="93">
        <f>SUM(H93:O93)</f>
        <v>400000</v>
      </c>
      <c r="H93" s="93">
        <v>100000</v>
      </c>
      <c r="I93" s="93">
        <v>300000</v>
      </c>
      <c r="J93" s="95">
        <v>0</v>
      </c>
      <c r="K93" s="95">
        <v>0</v>
      </c>
      <c r="L93" s="95">
        <v>0</v>
      </c>
      <c r="M93" s="95">
        <v>0</v>
      </c>
      <c r="N93" s="93">
        <v>0</v>
      </c>
      <c r="O93" s="93">
        <v>0</v>
      </c>
    </row>
    <row r="94" spans="1:15" s="96" customFormat="1" ht="15" customHeight="1">
      <c r="A94" s="89" t="s">
        <v>436</v>
      </c>
      <c r="B94" s="89"/>
      <c r="C94" s="91" t="s">
        <v>640</v>
      </c>
      <c r="D94" s="92" t="s">
        <v>641</v>
      </c>
      <c r="E94" s="93">
        <v>110000</v>
      </c>
      <c r="F94" s="93">
        <f t="shared" si="35"/>
        <v>-100000</v>
      </c>
      <c r="G94" s="93">
        <f>SUM(H94:O94)</f>
        <v>10000</v>
      </c>
      <c r="H94" s="93">
        <v>10000</v>
      </c>
      <c r="I94" s="93">
        <v>0</v>
      </c>
      <c r="J94" s="95">
        <v>0</v>
      </c>
      <c r="K94" s="95">
        <v>0</v>
      </c>
      <c r="L94" s="95">
        <v>0</v>
      </c>
      <c r="M94" s="95">
        <v>0</v>
      </c>
      <c r="N94" s="93">
        <v>0</v>
      </c>
      <c r="O94" s="93">
        <v>0</v>
      </c>
    </row>
    <row r="95" spans="1:15" ht="15" customHeight="1">
      <c r="A95" s="42"/>
      <c r="B95" s="40"/>
      <c r="C95" s="31">
        <v>3299</v>
      </c>
      <c r="D95" s="37" t="s">
        <v>567</v>
      </c>
      <c r="E95" s="38">
        <f>E96+E97+E99</f>
        <v>89780</v>
      </c>
      <c r="F95" s="38">
        <f>F96+F97+F99+F98</f>
        <v>-9780</v>
      </c>
      <c r="G95" s="38">
        <f>SUM(H95:O95)</f>
        <v>80000</v>
      </c>
      <c r="H95" s="38">
        <f>H96+H97++H98+H99</f>
        <v>80000</v>
      </c>
      <c r="I95" s="38">
        <f aca="true" t="shared" si="36" ref="I95:O95">I96+I97+I99</f>
        <v>0</v>
      </c>
      <c r="J95" s="38">
        <f t="shared" si="36"/>
        <v>0</v>
      </c>
      <c r="K95" s="38">
        <f t="shared" si="36"/>
        <v>0</v>
      </c>
      <c r="L95" s="38">
        <f t="shared" si="36"/>
        <v>0</v>
      </c>
      <c r="M95" s="38">
        <f t="shared" si="36"/>
        <v>0</v>
      </c>
      <c r="N95" s="38">
        <f t="shared" si="36"/>
        <v>0</v>
      </c>
      <c r="O95" s="38">
        <f t="shared" si="36"/>
        <v>0</v>
      </c>
    </row>
    <row r="96" spans="1:15" s="96" customFormat="1" ht="14.25" customHeight="1">
      <c r="A96" s="89" t="s">
        <v>437</v>
      </c>
      <c r="B96" s="89"/>
      <c r="C96" s="91"/>
      <c r="D96" s="95" t="s">
        <v>568</v>
      </c>
      <c r="E96" s="93">
        <v>30000</v>
      </c>
      <c r="F96" s="93">
        <f t="shared" si="35"/>
        <v>0</v>
      </c>
      <c r="G96" s="93">
        <f t="shared" si="12"/>
        <v>30000</v>
      </c>
      <c r="H96" s="93">
        <v>30000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3">
        <v>0</v>
      </c>
      <c r="O96" s="93">
        <v>0</v>
      </c>
    </row>
    <row r="97" spans="1:15" s="96" customFormat="1" ht="14.25" customHeight="1">
      <c r="A97" s="89" t="s">
        <v>438</v>
      </c>
      <c r="B97" s="89"/>
      <c r="C97" s="91"/>
      <c r="D97" s="95" t="s">
        <v>569</v>
      </c>
      <c r="E97" s="93">
        <v>10000</v>
      </c>
      <c r="F97" s="93">
        <f t="shared" si="35"/>
        <v>0</v>
      </c>
      <c r="G97" s="93">
        <f t="shared" si="12"/>
        <v>10000</v>
      </c>
      <c r="H97" s="93">
        <v>10000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3">
        <v>0</v>
      </c>
      <c r="O97" s="93">
        <v>0</v>
      </c>
    </row>
    <row r="98" spans="1:15" s="96" customFormat="1" ht="14.25" customHeight="1">
      <c r="A98" s="89" t="s">
        <v>1076</v>
      </c>
      <c r="B98" s="89"/>
      <c r="C98" s="91"/>
      <c r="D98" s="95" t="s">
        <v>1077</v>
      </c>
      <c r="E98" s="93">
        <v>0</v>
      </c>
      <c r="F98" s="93">
        <f>G98-E98</f>
        <v>30000</v>
      </c>
      <c r="G98" s="93">
        <f>SUM(H98:O98)</f>
        <v>30000</v>
      </c>
      <c r="H98" s="93">
        <v>30000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3">
        <v>0</v>
      </c>
      <c r="O98" s="93">
        <v>0</v>
      </c>
    </row>
    <row r="99" spans="1:15" s="96" customFormat="1" ht="14.25" customHeight="1">
      <c r="A99" s="89" t="s">
        <v>439</v>
      </c>
      <c r="B99" s="89"/>
      <c r="C99" s="91"/>
      <c r="D99" s="95" t="s">
        <v>570</v>
      </c>
      <c r="E99" s="93">
        <v>49780</v>
      </c>
      <c r="F99" s="93">
        <f t="shared" si="35"/>
        <v>-39780</v>
      </c>
      <c r="G99" s="93">
        <f t="shared" si="12"/>
        <v>10000</v>
      </c>
      <c r="H99" s="93">
        <v>10000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3">
        <v>0</v>
      </c>
      <c r="O99" s="93">
        <v>0</v>
      </c>
    </row>
    <row r="100" spans="1:15" ht="21" customHeight="1">
      <c r="A100" s="42"/>
      <c r="B100" s="40"/>
      <c r="C100" s="31">
        <v>38</v>
      </c>
      <c r="D100" s="37" t="s">
        <v>571</v>
      </c>
      <c r="E100" s="38">
        <f>E101+E107</f>
        <v>108900</v>
      </c>
      <c r="F100" s="38">
        <f>F101</f>
        <v>90000</v>
      </c>
      <c r="G100" s="38">
        <f t="shared" si="12"/>
        <v>198900</v>
      </c>
      <c r="H100" s="38">
        <f>H102+H107</f>
        <v>198900</v>
      </c>
      <c r="I100" s="38">
        <f aca="true" t="shared" si="37" ref="I100:O100">I107</f>
        <v>0</v>
      </c>
      <c r="J100" s="38">
        <f t="shared" si="37"/>
        <v>0</v>
      </c>
      <c r="K100" s="38">
        <f t="shared" si="37"/>
        <v>0</v>
      </c>
      <c r="L100" s="38">
        <f t="shared" si="37"/>
        <v>0</v>
      </c>
      <c r="M100" s="38">
        <f t="shared" si="37"/>
        <v>0</v>
      </c>
      <c r="N100" s="38">
        <f t="shared" si="37"/>
        <v>0</v>
      </c>
      <c r="O100" s="38">
        <f t="shared" si="37"/>
        <v>0</v>
      </c>
    </row>
    <row r="101" spans="1:15" ht="18" customHeight="1">
      <c r="A101" s="42"/>
      <c r="B101" s="40"/>
      <c r="C101" s="31" t="s">
        <v>1079</v>
      </c>
      <c r="D101" s="37" t="s">
        <v>1080</v>
      </c>
      <c r="E101" s="38">
        <f>E102</f>
        <v>0</v>
      </c>
      <c r="F101" s="38">
        <f>F102</f>
        <v>90000</v>
      </c>
      <c r="G101" s="38">
        <f>SUM(H101:O101)</f>
        <v>90000</v>
      </c>
      <c r="H101" s="38">
        <f aca="true" t="shared" si="38" ref="H101:O101">H102</f>
        <v>90000</v>
      </c>
      <c r="I101" s="38">
        <f t="shared" si="38"/>
        <v>0</v>
      </c>
      <c r="J101" s="38">
        <f t="shared" si="38"/>
        <v>0</v>
      </c>
      <c r="K101" s="38">
        <f t="shared" si="38"/>
        <v>0</v>
      </c>
      <c r="L101" s="38">
        <f t="shared" si="38"/>
        <v>0</v>
      </c>
      <c r="M101" s="38">
        <f t="shared" si="38"/>
        <v>0</v>
      </c>
      <c r="N101" s="38">
        <f t="shared" si="38"/>
        <v>0</v>
      </c>
      <c r="O101" s="38">
        <f t="shared" si="38"/>
        <v>0</v>
      </c>
    </row>
    <row r="102" spans="1:15" s="96" customFormat="1" ht="11.25" customHeight="1">
      <c r="A102" s="127" t="s">
        <v>1078</v>
      </c>
      <c r="B102" s="127"/>
      <c r="C102" s="128" t="s">
        <v>1081</v>
      </c>
      <c r="D102" s="129" t="s">
        <v>1082</v>
      </c>
      <c r="E102" s="130">
        <v>0</v>
      </c>
      <c r="F102" s="130">
        <f>G102-E102</f>
        <v>90000</v>
      </c>
      <c r="G102" s="130">
        <f>SUM(H102:O102)</f>
        <v>90000</v>
      </c>
      <c r="H102" s="130">
        <v>90000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</row>
    <row r="103" spans="1:8" s="136" customFormat="1" ht="40.5" customHeight="1">
      <c r="A103" s="139"/>
      <c r="B103" s="139"/>
      <c r="C103" s="140"/>
      <c r="D103" s="141"/>
      <c r="E103" s="142"/>
      <c r="F103" s="142"/>
      <c r="G103" s="142"/>
      <c r="H103" s="142"/>
    </row>
    <row r="104" spans="1:15" s="134" customFormat="1" ht="16.5" customHeight="1">
      <c r="A104" s="152" t="s">
        <v>2</v>
      </c>
      <c r="B104" s="153" t="s">
        <v>44</v>
      </c>
      <c r="C104" s="154" t="s">
        <v>554</v>
      </c>
      <c r="D104" s="156" t="s">
        <v>59</v>
      </c>
      <c r="E104" s="157" t="s">
        <v>944</v>
      </c>
      <c r="F104" s="157" t="s">
        <v>942</v>
      </c>
      <c r="G104" s="154" t="s">
        <v>945</v>
      </c>
      <c r="H104" s="155" t="s">
        <v>840</v>
      </c>
      <c r="I104" s="155"/>
      <c r="J104" s="155"/>
      <c r="K104" s="155"/>
      <c r="L104" s="155"/>
      <c r="M104" s="155"/>
      <c r="N104" s="155"/>
      <c r="O104" s="155"/>
    </row>
    <row r="105" spans="1:15" s="135" customFormat="1" ht="36" customHeight="1">
      <c r="A105" s="152"/>
      <c r="B105" s="152"/>
      <c r="C105" s="155"/>
      <c r="D105" s="156"/>
      <c r="E105" s="158"/>
      <c r="F105" s="158"/>
      <c r="G105" s="155"/>
      <c r="H105" s="104" t="s">
        <v>272</v>
      </c>
      <c r="I105" s="104" t="s">
        <v>45</v>
      </c>
      <c r="J105" s="104" t="s">
        <v>271</v>
      </c>
      <c r="K105" s="104" t="s">
        <v>273</v>
      </c>
      <c r="L105" s="104" t="s">
        <v>46</v>
      </c>
      <c r="M105" s="104" t="s">
        <v>739</v>
      </c>
      <c r="N105" s="104" t="s">
        <v>274</v>
      </c>
      <c r="O105" s="104" t="s">
        <v>628</v>
      </c>
    </row>
    <row r="106" spans="1:15" s="135" customFormat="1" ht="10.5" customHeight="1">
      <c r="A106" s="55">
        <v>1</v>
      </c>
      <c r="B106" s="55">
        <v>2</v>
      </c>
      <c r="C106" s="55">
        <v>3</v>
      </c>
      <c r="D106" s="55">
        <v>4</v>
      </c>
      <c r="E106" s="55">
        <v>5</v>
      </c>
      <c r="F106" s="55">
        <v>6</v>
      </c>
      <c r="G106" s="55">
        <v>7</v>
      </c>
      <c r="H106" s="55">
        <v>8</v>
      </c>
      <c r="I106" s="55">
        <v>9</v>
      </c>
      <c r="J106" s="55">
        <v>10</v>
      </c>
      <c r="K106" s="55">
        <v>11</v>
      </c>
      <c r="L106" s="55">
        <v>12</v>
      </c>
      <c r="M106" s="55">
        <v>13</v>
      </c>
      <c r="N106" s="55">
        <v>14</v>
      </c>
      <c r="O106" s="55">
        <v>15</v>
      </c>
    </row>
    <row r="107" spans="1:15" ht="18" customHeight="1">
      <c r="A107" s="42"/>
      <c r="B107" s="40"/>
      <c r="C107" s="31">
        <v>385</v>
      </c>
      <c r="D107" s="37" t="s">
        <v>572</v>
      </c>
      <c r="E107" s="38">
        <f>E108</f>
        <v>108900</v>
      </c>
      <c r="F107" s="38">
        <f>F108</f>
        <v>0</v>
      </c>
      <c r="G107" s="38">
        <f t="shared" si="12"/>
        <v>108900</v>
      </c>
      <c r="H107" s="38">
        <f aca="true" t="shared" si="39" ref="H107:O107">H108</f>
        <v>108900</v>
      </c>
      <c r="I107" s="38">
        <f t="shared" si="39"/>
        <v>0</v>
      </c>
      <c r="J107" s="38">
        <f t="shared" si="39"/>
        <v>0</v>
      </c>
      <c r="K107" s="38">
        <f t="shared" si="39"/>
        <v>0</v>
      </c>
      <c r="L107" s="38">
        <f t="shared" si="39"/>
        <v>0</v>
      </c>
      <c r="M107" s="38">
        <f t="shared" si="39"/>
        <v>0</v>
      </c>
      <c r="N107" s="38">
        <f t="shared" si="39"/>
        <v>0</v>
      </c>
      <c r="O107" s="38">
        <f t="shared" si="39"/>
        <v>0</v>
      </c>
    </row>
    <row r="108" spans="1:15" s="96" customFormat="1" ht="15" customHeight="1">
      <c r="A108" s="89" t="s">
        <v>440</v>
      </c>
      <c r="B108" s="89"/>
      <c r="C108" s="91">
        <v>3851</v>
      </c>
      <c r="D108" s="92" t="s">
        <v>573</v>
      </c>
      <c r="E108" s="93">
        <v>108900</v>
      </c>
      <c r="F108" s="93">
        <f>G108-E108</f>
        <v>0</v>
      </c>
      <c r="G108" s="93">
        <f t="shared" si="12"/>
        <v>108900</v>
      </c>
      <c r="H108" s="93">
        <v>108900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</row>
    <row r="109" spans="1:15" s="78" customFormat="1" ht="27" customHeight="1">
      <c r="A109" s="76"/>
      <c r="B109" s="77"/>
      <c r="C109" s="164" t="s">
        <v>836</v>
      </c>
      <c r="D109" s="165"/>
      <c r="E109" s="73">
        <f aca="true" t="shared" si="40" ref="E109:F111">E110</f>
        <v>150000</v>
      </c>
      <c r="F109" s="73">
        <f t="shared" si="40"/>
        <v>-35000</v>
      </c>
      <c r="G109" s="73">
        <f aca="true" t="shared" si="41" ref="G109:G115">SUM(H109:O109)</f>
        <v>115000</v>
      </c>
      <c r="H109" s="73">
        <f aca="true" t="shared" si="42" ref="H109:O109">H110</f>
        <v>115000</v>
      </c>
      <c r="I109" s="73">
        <f t="shared" si="42"/>
        <v>0</v>
      </c>
      <c r="J109" s="73">
        <f t="shared" si="42"/>
        <v>0</v>
      </c>
      <c r="K109" s="73">
        <f t="shared" si="42"/>
        <v>0</v>
      </c>
      <c r="L109" s="73">
        <f t="shared" si="42"/>
        <v>0</v>
      </c>
      <c r="M109" s="73">
        <f t="shared" si="42"/>
        <v>0</v>
      </c>
      <c r="N109" s="73">
        <f t="shared" si="42"/>
        <v>0</v>
      </c>
      <c r="O109" s="73">
        <f t="shared" si="42"/>
        <v>0</v>
      </c>
    </row>
    <row r="110" spans="1:15" s="9" customFormat="1" ht="24" customHeight="1">
      <c r="A110" s="13"/>
      <c r="B110" s="61" t="s">
        <v>701</v>
      </c>
      <c r="C110" s="162" t="s">
        <v>1042</v>
      </c>
      <c r="D110" s="163"/>
      <c r="E110" s="11">
        <f t="shared" si="40"/>
        <v>150000</v>
      </c>
      <c r="F110" s="11">
        <f t="shared" si="40"/>
        <v>-35000</v>
      </c>
      <c r="G110" s="11">
        <f t="shared" si="41"/>
        <v>115000</v>
      </c>
      <c r="H110" s="11">
        <f>H111</f>
        <v>115000</v>
      </c>
      <c r="I110" s="11">
        <f aca="true" t="shared" si="43" ref="I110:O110">I111</f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</row>
    <row r="111" spans="1:15" ht="21" customHeight="1">
      <c r="A111" s="42"/>
      <c r="B111" s="40"/>
      <c r="C111" s="31">
        <v>34</v>
      </c>
      <c r="D111" s="37" t="s">
        <v>711</v>
      </c>
      <c r="E111" s="38">
        <f t="shared" si="40"/>
        <v>150000</v>
      </c>
      <c r="F111" s="38">
        <f t="shared" si="40"/>
        <v>-35000</v>
      </c>
      <c r="G111" s="38">
        <f t="shared" si="41"/>
        <v>115000</v>
      </c>
      <c r="H111" s="38">
        <f>H112</f>
        <v>115000</v>
      </c>
      <c r="I111" s="38">
        <f aca="true" t="shared" si="44" ref="I111:O111">I112</f>
        <v>0</v>
      </c>
      <c r="J111" s="38">
        <f t="shared" si="44"/>
        <v>0</v>
      </c>
      <c r="K111" s="38">
        <f t="shared" si="44"/>
        <v>0</v>
      </c>
      <c r="L111" s="38">
        <f t="shared" si="44"/>
        <v>0</v>
      </c>
      <c r="M111" s="38">
        <f t="shared" si="44"/>
        <v>0</v>
      </c>
      <c r="N111" s="38">
        <f t="shared" si="44"/>
        <v>0</v>
      </c>
      <c r="O111" s="38">
        <f t="shared" si="44"/>
        <v>0</v>
      </c>
    </row>
    <row r="112" spans="1:15" ht="18" customHeight="1">
      <c r="A112" s="42"/>
      <c r="B112" s="40"/>
      <c r="C112" s="31">
        <v>343</v>
      </c>
      <c r="D112" s="37" t="s">
        <v>712</v>
      </c>
      <c r="E112" s="38">
        <f>SUM(E113:E115)</f>
        <v>150000</v>
      </c>
      <c r="F112" s="38">
        <f>SUM(F113:F115)</f>
        <v>-35000</v>
      </c>
      <c r="G112" s="38">
        <f t="shared" si="41"/>
        <v>115000</v>
      </c>
      <c r="H112" s="38">
        <f aca="true" t="shared" si="45" ref="H112:O112">SUM(H113:H115)</f>
        <v>115000</v>
      </c>
      <c r="I112" s="38">
        <f t="shared" si="45"/>
        <v>0</v>
      </c>
      <c r="J112" s="38">
        <f t="shared" si="45"/>
        <v>0</v>
      </c>
      <c r="K112" s="38">
        <f t="shared" si="45"/>
        <v>0</v>
      </c>
      <c r="L112" s="38">
        <f t="shared" si="45"/>
        <v>0</v>
      </c>
      <c r="M112" s="38">
        <f t="shared" si="45"/>
        <v>0</v>
      </c>
      <c r="N112" s="38">
        <f>SUM(N113:N115)</f>
        <v>0</v>
      </c>
      <c r="O112" s="38">
        <f t="shared" si="45"/>
        <v>0</v>
      </c>
    </row>
    <row r="113" spans="1:15" s="96" customFormat="1" ht="15" customHeight="1">
      <c r="A113" s="89" t="s">
        <v>441</v>
      </c>
      <c r="B113" s="89"/>
      <c r="C113" s="91">
        <v>3431</v>
      </c>
      <c r="D113" s="92" t="s">
        <v>713</v>
      </c>
      <c r="E113" s="93">
        <v>120000</v>
      </c>
      <c r="F113" s="93">
        <f>G113-E113</f>
        <v>-20000</v>
      </c>
      <c r="G113" s="93">
        <f t="shared" si="41"/>
        <v>100000</v>
      </c>
      <c r="H113" s="93">
        <v>100000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</row>
    <row r="114" spans="1:15" s="96" customFormat="1" ht="15" customHeight="1">
      <c r="A114" s="89" t="s">
        <v>951</v>
      </c>
      <c r="B114" s="89"/>
      <c r="C114" s="91" t="s">
        <v>952</v>
      </c>
      <c r="D114" s="92" t="s">
        <v>953</v>
      </c>
      <c r="E114" s="93">
        <v>10000</v>
      </c>
      <c r="F114" s="93">
        <f>G114-E114</f>
        <v>0</v>
      </c>
      <c r="G114" s="93">
        <f t="shared" si="41"/>
        <v>10000</v>
      </c>
      <c r="H114" s="93">
        <v>10000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</row>
    <row r="115" spans="1:15" s="96" customFormat="1" ht="15" customHeight="1">
      <c r="A115" s="89" t="s">
        <v>442</v>
      </c>
      <c r="B115" s="89"/>
      <c r="C115" s="91">
        <v>3433</v>
      </c>
      <c r="D115" s="92" t="s">
        <v>714</v>
      </c>
      <c r="E115" s="93">
        <v>20000</v>
      </c>
      <c r="F115" s="93">
        <f>G115-E115</f>
        <v>-15000</v>
      </c>
      <c r="G115" s="93">
        <f t="shared" si="41"/>
        <v>5000</v>
      </c>
      <c r="H115" s="93">
        <v>5000</v>
      </c>
      <c r="I115" s="93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</row>
    <row r="116" spans="1:15" s="9" customFormat="1" ht="27" customHeight="1">
      <c r="A116" s="72"/>
      <c r="B116" s="70"/>
      <c r="C116" s="169" t="s">
        <v>707</v>
      </c>
      <c r="D116" s="165"/>
      <c r="E116" s="73">
        <f>E117+E122+E128+E132+E139</f>
        <v>2020000</v>
      </c>
      <c r="F116" s="73">
        <f>F117+F122+F128+F132+F139</f>
        <v>-135000</v>
      </c>
      <c r="G116" s="73">
        <f aca="true" t="shared" si="46" ref="G116:G138">SUM(H116:O116)</f>
        <v>1885000</v>
      </c>
      <c r="H116" s="73">
        <f aca="true" t="shared" si="47" ref="H116:O116">H117+H122+H128+H132+H139</f>
        <v>1785000</v>
      </c>
      <c r="I116" s="73">
        <f t="shared" si="47"/>
        <v>0</v>
      </c>
      <c r="J116" s="73">
        <f t="shared" si="47"/>
        <v>0</v>
      </c>
      <c r="K116" s="73">
        <f t="shared" si="47"/>
        <v>0</v>
      </c>
      <c r="L116" s="73">
        <f t="shared" si="47"/>
        <v>0</v>
      </c>
      <c r="M116" s="73">
        <f t="shared" si="47"/>
        <v>0</v>
      </c>
      <c r="N116" s="73">
        <f t="shared" si="47"/>
        <v>0</v>
      </c>
      <c r="O116" s="73">
        <f t="shared" si="47"/>
        <v>100000</v>
      </c>
    </row>
    <row r="117" spans="1:15" s="9" customFormat="1" ht="24" customHeight="1">
      <c r="A117" s="13"/>
      <c r="B117" s="61" t="s">
        <v>700</v>
      </c>
      <c r="C117" s="162" t="s">
        <v>1043</v>
      </c>
      <c r="D117" s="163"/>
      <c r="E117" s="11">
        <f>E118</f>
        <v>80000</v>
      </c>
      <c r="F117" s="11">
        <f>F118</f>
        <v>-70000</v>
      </c>
      <c r="G117" s="11">
        <f t="shared" si="46"/>
        <v>10000</v>
      </c>
      <c r="H117" s="11">
        <f>H118</f>
        <v>10000</v>
      </c>
      <c r="I117" s="11">
        <f aca="true" t="shared" si="48" ref="I117:O117">I118</f>
        <v>0</v>
      </c>
      <c r="J117" s="11">
        <f t="shared" si="48"/>
        <v>0</v>
      </c>
      <c r="K117" s="11">
        <f t="shared" si="48"/>
        <v>0</v>
      </c>
      <c r="L117" s="11">
        <f t="shared" si="48"/>
        <v>0</v>
      </c>
      <c r="M117" s="11">
        <f t="shared" si="48"/>
        <v>0</v>
      </c>
      <c r="N117" s="11">
        <f t="shared" si="48"/>
        <v>0</v>
      </c>
      <c r="O117" s="11">
        <f t="shared" si="48"/>
        <v>0</v>
      </c>
    </row>
    <row r="118" spans="1:15" ht="21" customHeight="1">
      <c r="A118" s="42"/>
      <c r="B118" s="40"/>
      <c r="C118" s="31">
        <v>32</v>
      </c>
      <c r="D118" s="37" t="s">
        <v>20</v>
      </c>
      <c r="E118" s="38">
        <f aca="true" t="shared" si="49" ref="E118:O118">E119</f>
        <v>80000</v>
      </c>
      <c r="F118" s="38">
        <f>F119</f>
        <v>-70000</v>
      </c>
      <c r="G118" s="38">
        <f t="shared" si="46"/>
        <v>10000</v>
      </c>
      <c r="H118" s="38">
        <f t="shared" si="49"/>
        <v>10000</v>
      </c>
      <c r="I118" s="38">
        <f t="shared" si="49"/>
        <v>0</v>
      </c>
      <c r="J118" s="38">
        <f t="shared" si="49"/>
        <v>0</v>
      </c>
      <c r="K118" s="38">
        <f t="shared" si="49"/>
        <v>0</v>
      </c>
      <c r="L118" s="38">
        <f t="shared" si="49"/>
        <v>0</v>
      </c>
      <c r="M118" s="38">
        <f t="shared" si="49"/>
        <v>0</v>
      </c>
      <c r="N118" s="38">
        <f t="shared" si="49"/>
        <v>0</v>
      </c>
      <c r="O118" s="38">
        <f t="shared" si="49"/>
        <v>0</v>
      </c>
    </row>
    <row r="119" spans="1:15" ht="18" customHeight="1">
      <c r="A119" s="42"/>
      <c r="B119" s="40"/>
      <c r="C119" s="31">
        <v>329</v>
      </c>
      <c r="D119" s="37" t="s">
        <v>715</v>
      </c>
      <c r="E119" s="38">
        <f>SUM(E120:E121)</f>
        <v>80000</v>
      </c>
      <c r="F119" s="38">
        <f>SUM(F120:F121)</f>
        <v>-70000</v>
      </c>
      <c r="G119" s="38">
        <f t="shared" si="46"/>
        <v>10000</v>
      </c>
      <c r="H119" s="38">
        <f aca="true" t="shared" si="50" ref="H119:O119">SUM(H120:H121)</f>
        <v>10000</v>
      </c>
      <c r="I119" s="38">
        <f t="shared" si="50"/>
        <v>0</v>
      </c>
      <c r="J119" s="38">
        <f t="shared" si="50"/>
        <v>0</v>
      </c>
      <c r="K119" s="38">
        <f t="shared" si="50"/>
        <v>0</v>
      </c>
      <c r="L119" s="38">
        <f t="shared" si="50"/>
        <v>0</v>
      </c>
      <c r="M119" s="38">
        <f t="shared" si="50"/>
        <v>0</v>
      </c>
      <c r="N119" s="38">
        <f>SUM(N120:N121)</f>
        <v>0</v>
      </c>
      <c r="O119" s="38">
        <f t="shared" si="50"/>
        <v>0</v>
      </c>
    </row>
    <row r="120" spans="1:15" s="96" customFormat="1" ht="15" customHeight="1">
      <c r="A120" s="89" t="s">
        <v>443</v>
      </c>
      <c r="B120" s="89"/>
      <c r="C120" s="91">
        <v>3299</v>
      </c>
      <c r="D120" s="92" t="s">
        <v>716</v>
      </c>
      <c r="E120" s="93">
        <v>30000</v>
      </c>
      <c r="F120" s="93">
        <f>G120-E120</f>
        <v>-20000</v>
      </c>
      <c r="G120" s="93">
        <f t="shared" si="46"/>
        <v>10000</v>
      </c>
      <c r="H120" s="93">
        <v>10000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</row>
    <row r="121" spans="1:15" s="96" customFormat="1" ht="15" customHeight="1">
      <c r="A121" s="89" t="s">
        <v>444</v>
      </c>
      <c r="B121" s="89"/>
      <c r="C121" s="91" t="s">
        <v>43</v>
      </c>
      <c r="D121" s="92" t="s">
        <v>717</v>
      </c>
      <c r="E121" s="93">
        <v>50000</v>
      </c>
      <c r="F121" s="93">
        <f>G121-E121</f>
        <v>-50000</v>
      </c>
      <c r="G121" s="97">
        <f t="shared" si="46"/>
        <v>0</v>
      </c>
      <c r="H121" s="93">
        <v>0</v>
      </c>
      <c r="I121" s="95">
        <v>0</v>
      </c>
      <c r="J121" s="95">
        <v>0</v>
      </c>
      <c r="K121" s="93">
        <v>0</v>
      </c>
      <c r="L121" s="95">
        <v>0</v>
      </c>
      <c r="M121" s="95">
        <v>0</v>
      </c>
      <c r="N121" s="95">
        <v>0</v>
      </c>
      <c r="O121" s="95">
        <v>0</v>
      </c>
    </row>
    <row r="122" spans="1:15" s="9" customFormat="1" ht="24" customHeight="1">
      <c r="A122" s="13"/>
      <c r="B122" s="61" t="s">
        <v>700</v>
      </c>
      <c r="C122" s="162" t="s">
        <v>630</v>
      </c>
      <c r="D122" s="163"/>
      <c r="E122" s="11">
        <f aca="true" t="shared" si="51" ref="E122:O122">E123</f>
        <v>1600000</v>
      </c>
      <c r="F122" s="11">
        <f t="shared" si="51"/>
        <v>0</v>
      </c>
      <c r="G122" s="11">
        <f>SUM(H122:O122)</f>
        <v>1600000</v>
      </c>
      <c r="H122" s="11">
        <f t="shared" si="51"/>
        <v>1500000</v>
      </c>
      <c r="I122" s="11">
        <f t="shared" si="51"/>
        <v>0</v>
      </c>
      <c r="J122" s="11">
        <f t="shared" si="51"/>
        <v>0</v>
      </c>
      <c r="K122" s="11">
        <f t="shared" si="51"/>
        <v>0</v>
      </c>
      <c r="L122" s="11">
        <f t="shared" si="51"/>
        <v>0</v>
      </c>
      <c r="M122" s="11">
        <f t="shared" si="51"/>
        <v>0</v>
      </c>
      <c r="N122" s="11">
        <f t="shared" si="51"/>
        <v>0</v>
      </c>
      <c r="O122" s="11">
        <f t="shared" si="51"/>
        <v>100000</v>
      </c>
    </row>
    <row r="123" spans="1:15" ht="21" customHeight="1">
      <c r="A123" s="42"/>
      <c r="B123" s="40"/>
      <c r="C123" s="31">
        <v>38</v>
      </c>
      <c r="D123" s="37" t="s">
        <v>718</v>
      </c>
      <c r="E123" s="38">
        <f>SUM(E124+E126)</f>
        <v>1600000</v>
      </c>
      <c r="F123" s="38">
        <f>SUM(F124+F126)</f>
        <v>0</v>
      </c>
      <c r="G123" s="38">
        <f t="shared" si="46"/>
        <v>1600000</v>
      </c>
      <c r="H123" s="38">
        <f aca="true" t="shared" si="52" ref="H123:O123">SUM(H124+H126)</f>
        <v>1500000</v>
      </c>
      <c r="I123" s="38">
        <f t="shared" si="52"/>
        <v>0</v>
      </c>
      <c r="J123" s="38">
        <f t="shared" si="52"/>
        <v>0</v>
      </c>
      <c r="K123" s="38">
        <f t="shared" si="52"/>
        <v>0</v>
      </c>
      <c r="L123" s="38">
        <f t="shared" si="52"/>
        <v>0</v>
      </c>
      <c r="M123" s="38">
        <f t="shared" si="52"/>
        <v>0</v>
      </c>
      <c r="N123" s="38">
        <f>SUM(N124+N126)</f>
        <v>0</v>
      </c>
      <c r="O123" s="38">
        <f t="shared" si="52"/>
        <v>100000</v>
      </c>
    </row>
    <row r="124" spans="1:15" ht="17.25" customHeight="1">
      <c r="A124" s="42"/>
      <c r="B124" s="40"/>
      <c r="C124" s="31">
        <v>381</v>
      </c>
      <c r="D124" s="37" t="s">
        <v>719</v>
      </c>
      <c r="E124" s="38">
        <f aca="true" t="shared" si="53" ref="E124:O124">E125</f>
        <v>1400000</v>
      </c>
      <c r="F124" s="38">
        <f t="shared" si="53"/>
        <v>0</v>
      </c>
      <c r="G124" s="38">
        <f t="shared" si="46"/>
        <v>1400000</v>
      </c>
      <c r="H124" s="38">
        <f t="shared" si="53"/>
        <v>1400000</v>
      </c>
      <c r="I124" s="38">
        <f t="shared" si="53"/>
        <v>0</v>
      </c>
      <c r="J124" s="38">
        <f t="shared" si="53"/>
        <v>0</v>
      </c>
      <c r="K124" s="38">
        <f t="shared" si="53"/>
        <v>0</v>
      </c>
      <c r="L124" s="38">
        <f t="shared" si="53"/>
        <v>0</v>
      </c>
      <c r="M124" s="38">
        <f t="shared" si="53"/>
        <v>0</v>
      </c>
      <c r="N124" s="38">
        <f t="shared" si="53"/>
        <v>0</v>
      </c>
      <c r="O124" s="38">
        <f t="shared" si="53"/>
        <v>0</v>
      </c>
    </row>
    <row r="125" spans="1:15" s="96" customFormat="1" ht="15" customHeight="1">
      <c r="A125" s="98" t="s">
        <v>445</v>
      </c>
      <c r="B125" s="89"/>
      <c r="C125" s="91">
        <v>3811</v>
      </c>
      <c r="D125" s="92" t="s">
        <v>720</v>
      </c>
      <c r="E125" s="93">
        <v>1400000</v>
      </c>
      <c r="F125" s="93">
        <f>G125-E125</f>
        <v>0</v>
      </c>
      <c r="G125" s="93">
        <f t="shared" si="46"/>
        <v>1400000</v>
      </c>
      <c r="H125" s="97">
        <v>1400000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ht="17.25" customHeight="1">
      <c r="A126" s="45"/>
      <c r="B126" s="40"/>
      <c r="C126" s="31" t="s">
        <v>56</v>
      </c>
      <c r="D126" s="37" t="s">
        <v>721</v>
      </c>
      <c r="E126" s="38">
        <f aca="true" t="shared" si="54" ref="E126:O126">SUM(E127:E127)</f>
        <v>200000</v>
      </c>
      <c r="F126" s="38">
        <f t="shared" si="54"/>
        <v>0</v>
      </c>
      <c r="G126" s="38">
        <f t="shared" si="46"/>
        <v>200000</v>
      </c>
      <c r="H126" s="44">
        <f t="shared" si="54"/>
        <v>100000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100000</v>
      </c>
    </row>
    <row r="127" spans="1:15" s="96" customFormat="1" ht="14.25" customHeight="1">
      <c r="A127" s="98" t="s">
        <v>446</v>
      </c>
      <c r="B127" s="89"/>
      <c r="C127" s="91" t="s">
        <v>57</v>
      </c>
      <c r="D127" s="92" t="s">
        <v>955</v>
      </c>
      <c r="E127" s="93">
        <v>200000</v>
      </c>
      <c r="F127" s="93">
        <f>G127-E127</f>
        <v>0</v>
      </c>
      <c r="G127" s="93">
        <f t="shared" si="46"/>
        <v>200000</v>
      </c>
      <c r="H127" s="97">
        <v>100000</v>
      </c>
      <c r="I127" s="95">
        <v>0</v>
      </c>
      <c r="J127" s="93">
        <v>0</v>
      </c>
      <c r="K127" s="97"/>
      <c r="L127" s="95">
        <v>0</v>
      </c>
      <c r="M127" s="95">
        <v>0</v>
      </c>
      <c r="N127" s="95">
        <v>0</v>
      </c>
      <c r="O127" s="93">
        <v>100000</v>
      </c>
    </row>
    <row r="128" spans="1:15" s="9" customFormat="1" ht="24" customHeight="1">
      <c r="A128" s="13"/>
      <c r="B128" s="61" t="s">
        <v>699</v>
      </c>
      <c r="C128" s="162" t="s">
        <v>631</v>
      </c>
      <c r="D128" s="163"/>
      <c r="E128" s="11">
        <f>E129</f>
        <v>20000</v>
      </c>
      <c r="F128" s="11">
        <f>F129</f>
        <v>-20000</v>
      </c>
      <c r="G128" s="11">
        <f t="shared" si="46"/>
        <v>0</v>
      </c>
      <c r="H128" s="11">
        <f>H129</f>
        <v>0</v>
      </c>
      <c r="I128" s="11">
        <f aca="true" t="shared" si="55" ref="I128:O128">I129</f>
        <v>0</v>
      </c>
      <c r="J128" s="11">
        <f t="shared" si="55"/>
        <v>0</v>
      </c>
      <c r="K128" s="11">
        <f t="shared" si="55"/>
        <v>0</v>
      </c>
      <c r="L128" s="11">
        <f t="shared" si="55"/>
        <v>0</v>
      </c>
      <c r="M128" s="11">
        <f t="shared" si="55"/>
        <v>0</v>
      </c>
      <c r="N128" s="11">
        <f t="shared" si="55"/>
        <v>0</v>
      </c>
      <c r="O128" s="11">
        <f t="shared" si="55"/>
        <v>0</v>
      </c>
    </row>
    <row r="129" spans="1:15" ht="21" customHeight="1">
      <c r="A129" s="42"/>
      <c r="B129" s="40"/>
      <c r="C129" s="31">
        <v>32</v>
      </c>
      <c r="D129" s="37" t="s">
        <v>20</v>
      </c>
      <c r="E129" s="38">
        <f aca="true" t="shared" si="56" ref="E129:O129">E130</f>
        <v>20000</v>
      </c>
      <c r="F129" s="38">
        <f t="shared" si="56"/>
        <v>-20000</v>
      </c>
      <c r="G129" s="38">
        <f t="shared" si="46"/>
        <v>0</v>
      </c>
      <c r="H129" s="38">
        <f t="shared" si="56"/>
        <v>0</v>
      </c>
      <c r="I129" s="38">
        <f t="shared" si="56"/>
        <v>0</v>
      </c>
      <c r="J129" s="38">
        <f t="shared" si="56"/>
        <v>0</v>
      </c>
      <c r="K129" s="38">
        <f t="shared" si="56"/>
        <v>0</v>
      </c>
      <c r="L129" s="38">
        <f t="shared" si="56"/>
        <v>0</v>
      </c>
      <c r="M129" s="38">
        <f t="shared" si="56"/>
        <v>0</v>
      </c>
      <c r="N129" s="38">
        <f t="shared" si="56"/>
        <v>0</v>
      </c>
      <c r="O129" s="38">
        <f t="shared" si="56"/>
        <v>0</v>
      </c>
    </row>
    <row r="130" spans="1:15" ht="17.25" customHeight="1">
      <c r="A130" s="42"/>
      <c r="B130" s="40"/>
      <c r="C130" s="31">
        <v>329</v>
      </c>
      <c r="D130" s="37" t="s">
        <v>715</v>
      </c>
      <c r="E130" s="38">
        <f>E131</f>
        <v>20000</v>
      </c>
      <c r="F130" s="38">
        <f>F131</f>
        <v>-20000</v>
      </c>
      <c r="G130" s="38">
        <f t="shared" si="46"/>
        <v>0</v>
      </c>
      <c r="H130" s="38">
        <f>H131</f>
        <v>0</v>
      </c>
      <c r="I130" s="38">
        <f aca="true" t="shared" si="57" ref="I130:O130">SUM(I131:I133)</f>
        <v>0</v>
      </c>
      <c r="J130" s="38">
        <f t="shared" si="57"/>
        <v>0</v>
      </c>
      <c r="K130" s="38">
        <f t="shared" si="57"/>
        <v>0</v>
      </c>
      <c r="L130" s="38">
        <f t="shared" si="57"/>
        <v>0</v>
      </c>
      <c r="M130" s="38">
        <f t="shared" si="57"/>
        <v>0</v>
      </c>
      <c r="N130" s="38">
        <f t="shared" si="57"/>
        <v>0</v>
      </c>
      <c r="O130" s="38">
        <f t="shared" si="57"/>
        <v>0</v>
      </c>
    </row>
    <row r="131" spans="1:15" s="96" customFormat="1" ht="15" customHeight="1">
      <c r="A131" s="89" t="s">
        <v>447</v>
      </c>
      <c r="B131" s="89"/>
      <c r="C131" s="91">
        <v>3299</v>
      </c>
      <c r="D131" s="92" t="s">
        <v>722</v>
      </c>
      <c r="E131" s="93">
        <v>20000</v>
      </c>
      <c r="F131" s="93">
        <f>G131-E131</f>
        <v>-20000</v>
      </c>
      <c r="G131" s="93">
        <f t="shared" si="46"/>
        <v>0</v>
      </c>
      <c r="H131" s="93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</row>
    <row r="132" spans="1:15" s="9" customFormat="1" ht="24" customHeight="1">
      <c r="A132" s="13"/>
      <c r="B132" s="61" t="s">
        <v>699</v>
      </c>
      <c r="C132" s="162" t="s">
        <v>662</v>
      </c>
      <c r="D132" s="163"/>
      <c r="E132" s="11">
        <f>E133</f>
        <v>10000</v>
      </c>
      <c r="F132" s="11">
        <f>F133</f>
        <v>0</v>
      </c>
      <c r="G132" s="11">
        <f>SUM(H132:O132)</f>
        <v>10000</v>
      </c>
      <c r="H132" s="11">
        <f>H133</f>
        <v>10000</v>
      </c>
      <c r="I132" s="11">
        <f aca="true" t="shared" si="58" ref="I132:O132">I133</f>
        <v>0</v>
      </c>
      <c r="J132" s="11">
        <f t="shared" si="58"/>
        <v>0</v>
      </c>
      <c r="K132" s="11">
        <f t="shared" si="58"/>
        <v>0</v>
      </c>
      <c r="L132" s="11">
        <f t="shared" si="58"/>
        <v>0</v>
      </c>
      <c r="M132" s="11">
        <f t="shared" si="58"/>
        <v>0</v>
      </c>
      <c r="N132" s="11">
        <f t="shared" si="58"/>
        <v>0</v>
      </c>
      <c r="O132" s="11">
        <f t="shared" si="58"/>
        <v>0</v>
      </c>
    </row>
    <row r="133" spans="1:15" ht="21" customHeight="1">
      <c r="A133" s="40"/>
      <c r="B133" s="40"/>
      <c r="C133" s="31">
        <v>38</v>
      </c>
      <c r="D133" s="37" t="s">
        <v>718</v>
      </c>
      <c r="E133" s="38">
        <f aca="true" t="shared" si="59" ref="E133:O133">E134</f>
        <v>10000</v>
      </c>
      <c r="F133" s="38">
        <f t="shared" si="59"/>
        <v>0</v>
      </c>
      <c r="G133" s="38">
        <f t="shared" si="46"/>
        <v>10000</v>
      </c>
      <c r="H133" s="38">
        <f t="shared" si="59"/>
        <v>10000</v>
      </c>
      <c r="I133" s="38">
        <f t="shared" si="59"/>
        <v>0</v>
      </c>
      <c r="J133" s="38">
        <f t="shared" si="59"/>
        <v>0</v>
      </c>
      <c r="K133" s="38">
        <f t="shared" si="59"/>
        <v>0</v>
      </c>
      <c r="L133" s="38">
        <f t="shared" si="59"/>
        <v>0</v>
      </c>
      <c r="M133" s="38">
        <f t="shared" si="59"/>
        <v>0</v>
      </c>
      <c r="N133" s="38">
        <f t="shared" si="59"/>
        <v>0</v>
      </c>
      <c r="O133" s="38">
        <f t="shared" si="59"/>
        <v>0</v>
      </c>
    </row>
    <row r="134" spans="1:15" ht="18" customHeight="1">
      <c r="A134" s="40"/>
      <c r="B134" s="40"/>
      <c r="C134" s="31">
        <v>381</v>
      </c>
      <c r="D134" s="37" t="s">
        <v>719</v>
      </c>
      <c r="E134" s="38">
        <f>E138</f>
        <v>10000</v>
      </c>
      <c r="F134" s="38">
        <f>F138</f>
        <v>0</v>
      </c>
      <c r="G134" s="38">
        <f t="shared" si="46"/>
        <v>10000</v>
      </c>
      <c r="H134" s="38">
        <f aca="true" t="shared" si="60" ref="H134:O134">H138</f>
        <v>10000</v>
      </c>
      <c r="I134" s="38">
        <f t="shared" si="60"/>
        <v>0</v>
      </c>
      <c r="J134" s="38">
        <f t="shared" si="60"/>
        <v>0</v>
      </c>
      <c r="K134" s="38">
        <f t="shared" si="60"/>
        <v>0</v>
      </c>
      <c r="L134" s="38">
        <f t="shared" si="60"/>
        <v>0</v>
      </c>
      <c r="M134" s="38">
        <f t="shared" si="60"/>
        <v>0</v>
      </c>
      <c r="N134" s="38">
        <f t="shared" si="60"/>
        <v>0</v>
      </c>
      <c r="O134" s="38">
        <f t="shared" si="60"/>
        <v>0</v>
      </c>
    </row>
    <row r="135" spans="1:15" s="134" customFormat="1" ht="17.25" customHeight="1">
      <c r="A135" s="152" t="s">
        <v>2</v>
      </c>
      <c r="B135" s="153" t="s">
        <v>44</v>
      </c>
      <c r="C135" s="154" t="s">
        <v>554</v>
      </c>
      <c r="D135" s="156" t="s">
        <v>59</v>
      </c>
      <c r="E135" s="157" t="s">
        <v>944</v>
      </c>
      <c r="F135" s="157" t="s">
        <v>942</v>
      </c>
      <c r="G135" s="154" t="s">
        <v>945</v>
      </c>
      <c r="H135" s="155" t="s">
        <v>840</v>
      </c>
      <c r="I135" s="155"/>
      <c r="J135" s="155"/>
      <c r="K135" s="155"/>
      <c r="L135" s="155"/>
      <c r="M135" s="155"/>
      <c r="N135" s="155"/>
      <c r="O135" s="155"/>
    </row>
    <row r="136" spans="1:15" s="135" customFormat="1" ht="36" customHeight="1">
      <c r="A136" s="152"/>
      <c r="B136" s="152"/>
      <c r="C136" s="155"/>
      <c r="D136" s="156"/>
      <c r="E136" s="158"/>
      <c r="F136" s="158"/>
      <c r="G136" s="155"/>
      <c r="H136" s="104" t="s">
        <v>272</v>
      </c>
      <c r="I136" s="104" t="s">
        <v>45</v>
      </c>
      <c r="J136" s="104" t="s">
        <v>271</v>
      </c>
      <c r="K136" s="104" t="s">
        <v>273</v>
      </c>
      <c r="L136" s="104" t="s">
        <v>46</v>
      </c>
      <c r="M136" s="104" t="s">
        <v>739</v>
      </c>
      <c r="N136" s="104" t="s">
        <v>274</v>
      </c>
      <c r="O136" s="104" t="s">
        <v>628</v>
      </c>
    </row>
    <row r="137" spans="1:15" s="135" customFormat="1" ht="10.5" customHeight="1">
      <c r="A137" s="55">
        <v>1</v>
      </c>
      <c r="B137" s="55">
        <v>2</v>
      </c>
      <c r="C137" s="55">
        <v>3</v>
      </c>
      <c r="D137" s="55">
        <v>4</v>
      </c>
      <c r="E137" s="55">
        <v>5</v>
      </c>
      <c r="F137" s="55">
        <v>6</v>
      </c>
      <c r="G137" s="55">
        <v>7</v>
      </c>
      <c r="H137" s="55">
        <v>8</v>
      </c>
      <c r="I137" s="55">
        <v>9</v>
      </c>
      <c r="J137" s="55">
        <v>10</v>
      </c>
      <c r="K137" s="55">
        <v>11</v>
      </c>
      <c r="L137" s="55">
        <v>12</v>
      </c>
      <c r="M137" s="55">
        <v>13</v>
      </c>
      <c r="N137" s="55">
        <v>14</v>
      </c>
      <c r="O137" s="55">
        <v>15</v>
      </c>
    </row>
    <row r="138" spans="1:15" s="96" customFormat="1" ht="15" customHeight="1">
      <c r="A138" s="98" t="s">
        <v>448</v>
      </c>
      <c r="B138" s="89"/>
      <c r="C138" s="91">
        <v>3811</v>
      </c>
      <c r="D138" s="99" t="s">
        <v>723</v>
      </c>
      <c r="E138" s="93">
        <v>10000</v>
      </c>
      <c r="F138" s="93">
        <f>G138-E138</f>
        <v>0</v>
      </c>
      <c r="G138" s="93">
        <f t="shared" si="46"/>
        <v>10000</v>
      </c>
      <c r="H138" s="93">
        <v>10000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s="9" customFormat="1" ht="24" customHeight="1">
      <c r="A139" s="13"/>
      <c r="B139" s="61" t="s">
        <v>698</v>
      </c>
      <c r="C139" s="162" t="s">
        <v>841</v>
      </c>
      <c r="D139" s="163"/>
      <c r="E139" s="11">
        <f>E140+E143</f>
        <v>310000</v>
      </c>
      <c r="F139" s="11">
        <f>F140+F143</f>
        <v>-45000</v>
      </c>
      <c r="G139" s="11">
        <f aca="true" t="shared" si="61" ref="G139:G145">SUM(H139:O139)</f>
        <v>265000</v>
      </c>
      <c r="H139" s="11">
        <f>H140+H143</f>
        <v>265000</v>
      </c>
      <c r="I139" s="11">
        <f aca="true" t="shared" si="62" ref="I139:O139">I140+I143</f>
        <v>0</v>
      </c>
      <c r="J139" s="11">
        <f t="shared" si="62"/>
        <v>0</v>
      </c>
      <c r="K139" s="11">
        <f t="shared" si="62"/>
        <v>0</v>
      </c>
      <c r="L139" s="11">
        <f t="shared" si="62"/>
        <v>0</v>
      </c>
      <c r="M139" s="11">
        <f t="shared" si="62"/>
        <v>0</v>
      </c>
      <c r="N139" s="11">
        <f t="shared" si="62"/>
        <v>0</v>
      </c>
      <c r="O139" s="11">
        <f t="shared" si="62"/>
        <v>0</v>
      </c>
    </row>
    <row r="140" spans="1:15" ht="21" customHeight="1">
      <c r="A140" s="42"/>
      <c r="B140" s="40"/>
      <c r="C140" s="31">
        <v>32</v>
      </c>
      <c r="D140" s="37" t="s">
        <v>20</v>
      </c>
      <c r="E140" s="38">
        <f aca="true" t="shared" si="63" ref="E140:O144">E141</f>
        <v>300000</v>
      </c>
      <c r="F140" s="38">
        <f t="shared" si="63"/>
        <v>-50000</v>
      </c>
      <c r="G140" s="38">
        <f t="shared" si="61"/>
        <v>250000</v>
      </c>
      <c r="H140" s="38">
        <f t="shared" si="63"/>
        <v>250000</v>
      </c>
      <c r="I140" s="38">
        <f t="shared" si="63"/>
        <v>0</v>
      </c>
      <c r="J140" s="38">
        <f t="shared" si="63"/>
        <v>0</v>
      </c>
      <c r="K140" s="38">
        <f t="shared" si="63"/>
        <v>0</v>
      </c>
      <c r="L140" s="38">
        <f t="shared" si="63"/>
        <v>0</v>
      </c>
      <c r="M140" s="38">
        <f t="shared" si="63"/>
        <v>0</v>
      </c>
      <c r="N140" s="38">
        <f t="shared" si="63"/>
        <v>0</v>
      </c>
      <c r="O140" s="38">
        <f t="shared" si="63"/>
        <v>0</v>
      </c>
    </row>
    <row r="141" spans="1:15" ht="18" customHeight="1">
      <c r="A141" s="42"/>
      <c r="B141" s="40"/>
      <c r="C141" s="31">
        <v>329</v>
      </c>
      <c r="D141" s="37" t="s">
        <v>715</v>
      </c>
      <c r="E141" s="38">
        <f>E142</f>
        <v>300000</v>
      </c>
      <c r="F141" s="38">
        <f>F142</f>
        <v>-50000</v>
      </c>
      <c r="G141" s="38">
        <f t="shared" si="61"/>
        <v>250000</v>
      </c>
      <c r="H141" s="38">
        <f>H142</f>
        <v>250000</v>
      </c>
      <c r="I141" s="38">
        <f t="shared" si="63"/>
        <v>0</v>
      </c>
      <c r="J141" s="38">
        <f t="shared" si="63"/>
        <v>0</v>
      </c>
      <c r="K141" s="38">
        <f t="shared" si="63"/>
        <v>0</v>
      </c>
      <c r="L141" s="38">
        <f t="shared" si="63"/>
        <v>0</v>
      </c>
      <c r="M141" s="38">
        <f t="shared" si="63"/>
        <v>0</v>
      </c>
      <c r="N141" s="38">
        <f t="shared" si="63"/>
        <v>0</v>
      </c>
      <c r="O141" s="38">
        <f t="shared" si="63"/>
        <v>0</v>
      </c>
    </row>
    <row r="142" spans="1:15" s="96" customFormat="1" ht="15" customHeight="1">
      <c r="A142" s="89" t="s">
        <v>632</v>
      </c>
      <c r="B142" s="89"/>
      <c r="C142" s="91">
        <v>3299</v>
      </c>
      <c r="D142" s="92" t="s">
        <v>842</v>
      </c>
      <c r="E142" s="93">
        <v>300000</v>
      </c>
      <c r="F142" s="93">
        <f>G142-E142</f>
        <v>-50000</v>
      </c>
      <c r="G142" s="97">
        <f t="shared" si="61"/>
        <v>250000</v>
      </c>
      <c r="H142" s="97">
        <v>250000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</row>
    <row r="143" spans="1:15" ht="21" customHeight="1">
      <c r="A143" s="42"/>
      <c r="B143" s="40"/>
      <c r="C143" s="31" t="s">
        <v>589</v>
      </c>
      <c r="D143" s="37" t="s">
        <v>1050</v>
      </c>
      <c r="E143" s="38">
        <f t="shared" si="63"/>
        <v>10000</v>
      </c>
      <c r="F143" s="38">
        <f t="shared" si="63"/>
        <v>5000</v>
      </c>
      <c r="G143" s="38">
        <f t="shared" si="61"/>
        <v>15000</v>
      </c>
      <c r="H143" s="38">
        <f t="shared" si="63"/>
        <v>15000</v>
      </c>
      <c r="I143" s="38">
        <f t="shared" si="63"/>
        <v>0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</row>
    <row r="144" spans="1:15" ht="18" customHeight="1">
      <c r="A144" s="42"/>
      <c r="B144" s="40"/>
      <c r="C144" s="31" t="s">
        <v>590</v>
      </c>
      <c r="D144" s="37" t="s">
        <v>991</v>
      </c>
      <c r="E144" s="38">
        <f>E145</f>
        <v>10000</v>
      </c>
      <c r="F144" s="38">
        <f>F145</f>
        <v>5000</v>
      </c>
      <c r="G144" s="38">
        <f t="shared" si="61"/>
        <v>15000</v>
      </c>
      <c r="H144" s="38">
        <f>H145</f>
        <v>15000</v>
      </c>
      <c r="I144" s="38">
        <f t="shared" si="63"/>
        <v>0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</row>
    <row r="145" spans="1:15" s="96" customFormat="1" ht="15" customHeight="1">
      <c r="A145" s="89" t="s">
        <v>1051</v>
      </c>
      <c r="B145" s="89"/>
      <c r="C145" s="91" t="s">
        <v>1052</v>
      </c>
      <c r="D145" s="92" t="s">
        <v>1075</v>
      </c>
      <c r="E145" s="93">
        <v>10000</v>
      </c>
      <c r="F145" s="93">
        <f>G145-E145</f>
        <v>5000</v>
      </c>
      <c r="G145" s="97">
        <f t="shared" si="61"/>
        <v>15000</v>
      </c>
      <c r="H145" s="97">
        <v>15000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</row>
    <row r="146" spans="1:15" s="9" customFormat="1" ht="27" customHeight="1">
      <c r="A146" s="72"/>
      <c r="B146" s="70"/>
      <c r="C146" s="169" t="s">
        <v>754</v>
      </c>
      <c r="D146" s="165"/>
      <c r="E146" s="73">
        <f>E147+E154+E158+E162</f>
        <v>690000</v>
      </c>
      <c r="F146" s="73">
        <f>F147+F154+F158+F162</f>
        <v>-524000</v>
      </c>
      <c r="G146" s="73">
        <f aca="true" t="shared" si="64" ref="G146:G152">SUM(H146:O146)</f>
        <v>166000</v>
      </c>
      <c r="H146" s="73">
        <f aca="true" t="shared" si="65" ref="H146:O146">H147+H154+H158+H162</f>
        <v>16000</v>
      </c>
      <c r="I146" s="73">
        <f t="shared" si="65"/>
        <v>150000</v>
      </c>
      <c r="J146" s="73">
        <f t="shared" si="65"/>
        <v>0</v>
      </c>
      <c r="K146" s="73">
        <f t="shared" si="65"/>
        <v>0</v>
      </c>
      <c r="L146" s="73">
        <f t="shared" si="65"/>
        <v>0</v>
      </c>
      <c r="M146" s="73">
        <f t="shared" si="65"/>
        <v>0</v>
      </c>
      <c r="N146" s="73">
        <f t="shared" si="65"/>
        <v>0</v>
      </c>
      <c r="O146" s="73">
        <f t="shared" si="65"/>
        <v>0</v>
      </c>
    </row>
    <row r="147" spans="1:15" s="9" customFormat="1" ht="24" customHeight="1">
      <c r="A147" s="13"/>
      <c r="B147" s="61" t="s">
        <v>3</v>
      </c>
      <c r="C147" s="162" t="s">
        <v>1044</v>
      </c>
      <c r="D147" s="163"/>
      <c r="E147" s="11">
        <f>E148</f>
        <v>165000</v>
      </c>
      <c r="F147" s="11">
        <f>F148</f>
        <v>1000</v>
      </c>
      <c r="G147" s="11">
        <f t="shared" si="64"/>
        <v>166000</v>
      </c>
      <c r="H147" s="11">
        <f>H148</f>
        <v>16000</v>
      </c>
      <c r="I147" s="11">
        <f aca="true" t="shared" si="66" ref="I147:O147">I148</f>
        <v>150000</v>
      </c>
      <c r="J147" s="11">
        <f t="shared" si="66"/>
        <v>0</v>
      </c>
      <c r="K147" s="11">
        <f t="shared" si="66"/>
        <v>0</v>
      </c>
      <c r="L147" s="11">
        <f t="shared" si="66"/>
        <v>0</v>
      </c>
      <c r="M147" s="11">
        <f t="shared" si="66"/>
        <v>0</v>
      </c>
      <c r="N147" s="11">
        <f t="shared" si="66"/>
        <v>0</v>
      </c>
      <c r="O147" s="11">
        <f t="shared" si="66"/>
        <v>0</v>
      </c>
    </row>
    <row r="148" spans="1:15" ht="21" customHeight="1">
      <c r="A148" s="42"/>
      <c r="B148" s="40"/>
      <c r="C148" s="31">
        <v>32</v>
      </c>
      <c r="D148" s="37" t="s">
        <v>20</v>
      </c>
      <c r="E148" s="38">
        <f>E149+E151</f>
        <v>165000</v>
      </c>
      <c r="F148" s="38">
        <f>F149+F151</f>
        <v>1000</v>
      </c>
      <c r="G148" s="38">
        <f t="shared" si="64"/>
        <v>166000</v>
      </c>
      <c r="H148" s="38">
        <f aca="true" t="shared" si="67" ref="H148:O148">H149+H151</f>
        <v>16000</v>
      </c>
      <c r="I148" s="38">
        <f t="shared" si="67"/>
        <v>150000</v>
      </c>
      <c r="J148" s="38">
        <f t="shared" si="67"/>
        <v>0</v>
      </c>
      <c r="K148" s="38">
        <f t="shared" si="67"/>
        <v>0</v>
      </c>
      <c r="L148" s="38">
        <f t="shared" si="67"/>
        <v>0</v>
      </c>
      <c r="M148" s="38">
        <f t="shared" si="67"/>
        <v>0</v>
      </c>
      <c r="N148" s="38">
        <f t="shared" si="67"/>
        <v>0</v>
      </c>
      <c r="O148" s="38">
        <f t="shared" si="67"/>
        <v>0</v>
      </c>
    </row>
    <row r="149" spans="1:15" ht="18" customHeight="1">
      <c r="A149" s="42"/>
      <c r="B149" s="40"/>
      <c r="C149" s="31">
        <v>322</v>
      </c>
      <c r="D149" s="37" t="s">
        <v>555</v>
      </c>
      <c r="E149" s="38">
        <f>E150</f>
        <v>5000</v>
      </c>
      <c r="F149" s="38">
        <f>F150</f>
        <v>1000</v>
      </c>
      <c r="G149" s="38">
        <f t="shared" si="64"/>
        <v>6000</v>
      </c>
      <c r="H149" s="38">
        <f>H150</f>
        <v>6000</v>
      </c>
      <c r="I149" s="38">
        <f>I150</f>
        <v>0</v>
      </c>
      <c r="J149" s="38">
        <f>J150</f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s="96" customFormat="1" ht="14.25" customHeight="1">
      <c r="A150" s="89" t="s">
        <v>449</v>
      </c>
      <c r="B150" s="89"/>
      <c r="C150" s="91">
        <v>3224</v>
      </c>
      <c r="D150" s="92" t="s">
        <v>724</v>
      </c>
      <c r="E150" s="93">
        <v>5000</v>
      </c>
      <c r="F150" s="93">
        <f>G150-E150</f>
        <v>1000</v>
      </c>
      <c r="G150" s="93">
        <f t="shared" si="64"/>
        <v>6000</v>
      </c>
      <c r="H150" s="93">
        <v>6000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</row>
    <row r="151" spans="1:15" ht="18" customHeight="1">
      <c r="A151" s="40"/>
      <c r="B151" s="40"/>
      <c r="C151" s="31">
        <v>323</v>
      </c>
      <c r="D151" s="37" t="s">
        <v>556</v>
      </c>
      <c r="E151" s="38">
        <f>E152+E153</f>
        <v>160000</v>
      </c>
      <c r="F151" s="38">
        <f>F152+F153</f>
        <v>0</v>
      </c>
      <c r="G151" s="38">
        <f t="shared" si="64"/>
        <v>160000</v>
      </c>
      <c r="H151" s="38">
        <f aca="true" t="shared" si="68" ref="H151:O151">H152+H153</f>
        <v>10000</v>
      </c>
      <c r="I151" s="38">
        <f t="shared" si="68"/>
        <v>150000</v>
      </c>
      <c r="J151" s="38">
        <f t="shared" si="68"/>
        <v>0</v>
      </c>
      <c r="K151" s="38">
        <f t="shared" si="68"/>
        <v>0</v>
      </c>
      <c r="L151" s="38">
        <f t="shared" si="68"/>
        <v>0</v>
      </c>
      <c r="M151" s="38">
        <f t="shared" si="68"/>
        <v>0</v>
      </c>
      <c r="N151" s="38">
        <f t="shared" si="68"/>
        <v>0</v>
      </c>
      <c r="O151" s="38">
        <f t="shared" si="68"/>
        <v>0</v>
      </c>
    </row>
    <row r="152" spans="1:15" s="96" customFormat="1" ht="13.5" customHeight="1">
      <c r="A152" s="89" t="s">
        <v>450</v>
      </c>
      <c r="B152" s="89"/>
      <c r="C152" s="91">
        <v>3232</v>
      </c>
      <c r="D152" s="92" t="s">
        <v>725</v>
      </c>
      <c r="E152" s="93">
        <v>150000</v>
      </c>
      <c r="F152" s="93">
        <f>G152-E152</f>
        <v>0</v>
      </c>
      <c r="G152" s="93">
        <f t="shared" si="64"/>
        <v>150000</v>
      </c>
      <c r="H152" s="93">
        <v>0</v>
      </c>
      <c r="I152" s="93">
        <v>150000</v>
      </c>
      <c r="J152" s="95">
        <v>0</v>
      </c>
      <c r="K152" s="93">
        <v>0</v>
      </c>
      <c r="L152" s="95">
        <v>0</v>
      </c>
      <c r="M152" s="95">
        <v>0</v>
      </c>
      <c r="N152" s="95">
        <v>0</v>
      </c>
      <c r="O152" s="95">
        <v>0</v>
      </c>
    </row>
    <row r="153" spans="1:15" s="96" customFormat="1" ht="13.5" customHeight="1">
      <c r="A153" s="89" t="s">
        <v>451</v>
      </c>
      <c r="B153" s="89"/>
      <c r="C153" s="91" t="s">
        <v>356</v>
      </c>
      <c r="D153" s="92" t="s">
        <v>364</v>
      </c>
      <c r="E153" s="93">
        <v>10000</v>
      </c>
      <c r="F153" s="93">
        <f>G153-E153</f>
        <v>0</v>
      </c>
      <c r="G153" s="93">
        <f aca="true" t="shared" si="69" ref="G153:G177">SUM(H153:O153)</f>
        <v>10000</v>
      </c>
      <c r="H153" s="93">
        <v>10000</v>
      </c>
      <c r="I153" s="95">
        <v>0</v>
      </c>
      <c r="J153" s="95">
        <v>0</v>
      </c>
      <c r="K153" s="93">
        <v>0</v>
      </c>
      <c r="L153" s="95">
        <v>0</v>
      </c>
      <c r="M153" s="95">
        <v>0</v>
      </c>
      <c r="N153" s="95">
        <v>0</v>
      </c>
      <c r="O153" s="95">
        <v>0</v>
      </c>
    </row>
    <row r="154" spans="1:15" s="9" customFormat="1" ht="23.25" customHeight="1">
      <c r="A154" s="13"/>
      <c r="B154" s="61" t="s">
        <v>3</v>
      </c>
      <c r="C154" s="162" t="s">
        <v>752</v>
      </c>
      <c r="D154" s="163"/>
      <c r="E154" s="11">
        <f aca="true" t="shared" si="70" ref="E154:F156">E155</f>
        <v>200000</v>
      </c>
      <c r="F154" s="11">
        <f t="shared" si="70"/>
        <v>-200000</v>
      </c>
      <c r="G154" s="11">
        <f t="shared" si="69"/>
        <v>0</v>
      </c>
      <c r="H154" s="11">
        <f>H155</f>
        <v>0</v>
      </c>
      <c r="I154" s="11">
        <f aca="true" t="shared" si="71" ref="I154:O164">I155</f>
        <v>0</v>
      </c>
      <c r="J154" s="11">
        <f t="shared" si="71"/>
        <v>0</v>
      </c>
      <c r="K154" s="11">
        <f t="shared" si="71"/>
        <v>0</v>
      </c>
      <c r="L154" s="11">
        <f t="shared" si="71"/>
        <v>0</v>
      </c>
      <c r="M154" s="11">
        <f t="shared" si="71"/>
        <v>0</v>
      </c>
      <c r="N154" s="11">
        <f t="shared" si="71"/>
        <v>0</v>
      </c>
      <c r="O154" s="11">
        <f t="shared" si="71"/>
        <v>0</v>
      </c>
    </row>
    <row r="155" spans="1:15" ht="21" customHeight="1">
      <c r="A155" s="42"/>
      <c r="B155" s="40"/>
      <c r="C155" s="31">
        <v>45</v>
      </c>
      <c r="D155" s="37" t="s">
        <v>775</v>
      </c>
      <c r="E155" s="38">
        <f t="shared" si="70"/>
        <v>200000</v>
      </c>
      <c r="F155" s="38">
        <f t="shared" si="70"/>
        <v>-200000</v>
      </c>
      <c r="G155" s="38">
        <f t="shared" si="69"/>
        <v>0</v>
      </c>
      <c r="H155" s="38">
        <f aca="true" t="shared" si="72" ref="H155:O155">H156</f>
        <v>0</v>
      </c>
      <c r="I155" s="38">
        <f t="shared" si="72"/>
        <v>0</v>
      </c>
      <c r="J155" s="38">
        <f t="shared" si="72"/>
        <v>0</v>
      </c>
      <c r="K155" s="38">
        <f t="shared" si="72"/>
        <v>0</v>
      </c>
      <c r="L155" s="38">
        <f t="shared" si="72"/>
        <v>0</v>
      </c>
      <c r="M155" s="38">
        <f t="shared" si="72"/>
        <v>0</v>
      </c>
      <c r="N155" s="38">
        <f t="shared" si="72"/>
        <v>0</v>
      </c>
      <c r="O155" s="38">
        <f t="shared" si="72"/>
        <v>0</v>
      </c>
    </row>
    <row r="156" spans="1:15" ht="18" customHeight="1">
      <c r="A156" s="42"/>
      <c r="B156" s="40"/>
      <c r="C156" s="31">
        <v>451</v>
      </c>
      <c r="D156" s="37" t="s">
        <v>776</v>
      </c>
      <c r="E156" s="38">
        <f t="shared" si="70"/>
        <v>200000</v>
      </c>
      <c r="F156" s="38">
        <f t="shared" si="70"/>
        <v>-200000</v>
      </c>
      <c r="G156" s="38">
        <f t="shared" si="69"/>
        <v>0</v>
      </c>
      <c r="H156" s="38">
        <f>H157</f>
        <v>0</v>
      </c>
      <c r="I156" s="38">
        <f t="shared" si="71"/>
        <v>0</v>
      </c>
      <c r="J156" s="38">
        <f t="shared" si="71"/>
        <v>0</v>
      </c>
      <c r="K156" s="38">
        <f t="shared" si="71"/>
        <v>0</v>
      </c>
      <c r="L156" s="38">
        <f t="shared" si="71"/>
        <v>0</v>
      </c>
      <c r="M156" s="38">
        <f t="shared" si="71"/>
        <v>0</v>
      </c>
      <c r="N156" s="38">
        <f t="shared" si="71"/>
        <v>0</v>
      </c>
      <c r="O156" s="38">
        <f t="shared" si="71"/>
        <v>0</v>
      </c>
    </row>
    <row r="157" spans="1:15" s="96" customFormat="1" ht="13.5" customHeight="1">
      <c r="A157" s="89" t="s">
        <v>666</v>
      </c>
      <c r="B157" s="89"/>
      <c r="C157" s="91">
        <v>4511</v>
      </c>
      <c r="D157" s="92" t="s">
        <v>777</v>
      </c>
      <c r="E157" s="93">
        <v>200000</v>
      </c>
      <c r="F157" s="93">
        <f>G157-E157</f>
        <v>-200000</v>
      </c>
      <c r="G157" s="97">
        <f t="shared" si="69"/>
        <v>0</v>
      </c>
      <c r="H157" s="93">
        <v>0</v>
      </c>
      <c r="I157" s="93">
        <v>0</v>
      </c>
      <c r="J157" s="93">
        <v>0</v>
      </c>
      <c r="K157" s="93">
        <v>0</v>
      </c>
      <c r="L157" s="95">
        <v>0</v>
      </c>
      <c r="M157" s="93">
        <v>0</v>
      </c>
      <c r="N157" s="95">
        <v>0</v>
      </c>
      <c r="O157" s="93">
        <v>0</v>
      </c>
    </row>
    <row r="158" spans="1:15" s="9" customFormat="1" ht="23.25" customHeight="1">
      <c r="A158" s="13"/>
      <c r="B158" s="61" t="s">
        <v>3</v>
      </c>
      <c r="C158" s="162" t="s">
        <v>757</v>
      </c>
      <c r="D158" s="163"/>
      <c r="E158" s="11">
        <f aca="true" t="shared" si="73" ref="E158:F160">E159</f>
        <v>50000</v>
      </c>
      <c r="F158" s="11">
        <f t="shared" si="73"/>
        <v>-50000</v>
      </c>
      <c r="G158" s="11">
        <f aca="true" t="shared" si="74" ref="G158:G165">SUM(H158:O158)</f>
        <v>0</v>
      </c>
      <c r="H158" s="11">
        <f>H159</f>
        <v>0</v>
      </c>
      <c r="I158" s="11">
        <f t="shared" si="71"/>
        <v>0</v>
      </c>
      <c r="J158" s="11">
        <f t="shared" si="71"/>
        <v>0</v>
      </c>
      <c r="K158" s="11">
        <f t="shared" si="71"/>
        <v>0</v>
      </c>
      <c r="L158" s="11">
        <f t="shared" si="71"/>
        <v>0</v>
      </c>
      <c r="M158" s="11">
        <f t="shared" si="71"/>
        <v>0</v>
      </c>
      <c r="N158" s="11">
        <f t="shared" si="71"/>
        <v>0</v>
      </c>
      <c r="O158" s="11">
        <f t="shared" si="71"/>
        <v>0</v>
      </c>
    </row>
    <row r="159" spans="1:15" ht="21" customHeight="1">
      <c r="A159" s="42"/>
      <c r="B159" s="40"/>
      <c r="C159" s="31">
        <v>45</v>
      </c>
      <c r="D159" s="43" t="s">
        <v>37</v>
      </c>
      <c r="E159" s="38">
        <f t="shared" si="73"/>
        <v>50000</v>
      </c>
      <c r="F159" s="38">
        <f t="shared" si="73"/>
        <v>-50000</v>
      </c>
      <c r="G159" s="38">
        <f t="shared" si="74"/>
        <v>0</v>
      </c>
      <c r="H159" s="38">
        <f>H160</f>
        <v>0</v>
      </c>
      <c r="I159" s="38">
        <f t="shared" si="71"/>
        <v>0</v>
      </c>
      <c r="J159" s="38">
        <f t="shared" si="71"/>
        <v>0</v>
      </c>
      <c r="K159" s="38">
        <f t="shared" si="71"/>
        <v>0</v>
      </c>
      <c r="L159" s="38">
        <f t="shared" si="71"/>
        <v>0</v>
      </c>
      <c r="M159" s="38">
        <f t="shared" si="71"/>
        <v>0</v>
      </c>
      <c r="N159" s="38">
        <f t="shared" si="71"/>
        <v>0</v>
      </c>
      <c r="O159" s="38">
        <f t="shared" si="71"/>
        <v>0</v>
      </c>
    </row>
    <row r="160" spans="1:15" ht="18" customHeight="1">
      <c r="A160" s="42"/>
      <c r="B160" s="40"/>
      <c r="C160" s="31">
        <v>451</v>
      </c>
      <c r="D160" s="43" t="s">
        <v>38</v>
      </c>
      <c r="E160" s="38">
        <f t="shared" si="73"/>
        <v>50000</v>
      </c>
      <c r="F160" s="38">
        <f t="shared" si="73"/>
        <v>-50000</v>
      </c>
      <c r="G160" s="38">
        <f t="shared" si="74"/>
        <v>0</v>
      </c>
      <c r="H160" s="38">
        <f>H161</f>
        <v>0</v>
      </c>
      <c r="I160" s="38">
        <f t="shared" si="71"/>
        <v>0</v>
      </c>
      <c r="J160" s="38">
        <f t="shared" si="71"/>
        <v>0</v>
      </c>
      <c r="K160" s="38">
        <f t="shared" si="71"/>
        <v>0</v>
      </c>
      <c r="L160" s="38">
        <f t="shared" si="71"/>
        <v>0</v>
      </c>
      <c r="M160" s="38">
        <f t="shared" si="71"/>
        <v>0</v>
      </c>
      <c r="N160" s="38">
        <f t="shared" si="71"/>
        <v>0</v>
      </c>
      <c r="O160" s="38">
        <f t="shared" si="71"/>
        <v>0</v>
      </c>
    </row>
    <row r="161" spans="1:15" s="96" customFormat="1" ht="13.5" customHeight="1">
      <c r="A161" s="89" t="s">
        <v>452</v>
      </c>
      <c r="B161" s="89"/>
      <c r="C161" s="91">
        <v>4511</v>
      </c>
      <c r="D161" s="100" t="s">
        <v>758</v>
      </c>
      <c r="E161" s="93">
        <v>50000</v>
      </c>
      <c r="F161" s="93">
        <f>G161-E161</f>
        <v>-50000</v>
      </c>
      <c r="G161" s="97">
        <f t="shared" si="74"/>
        <v>0</v>
      </c>
      <c r="H161" s="93">
        <v>0</v>
      </c>
      <c r="I161" s="93">
        <v>0</v>
      </c>
      <c r="J161" s="93">
        <v>0</v>
      </c>
      <c r="K161" s="93">
        <v>0</v>
      </c>
      <c r="L161" s="95">
        <v>0</v>
      </c>
      <c r="M161" s="93">
        <v>0</v>
      </c>
      <c r="N161" s="95">
        <v>0</v>
      </c>
      <c r="O161" s="93">
        <v>0</v>
      </c>
    </row>
    <row r="162" spans="1:15" s="9" customFormat="1" ht="23.25" customHeight="1">
      <c r="A162" s="13"/>
      <c r="B162" s="61" t="s">
        <v>3</v>
      </c>
      <c r="C162" s="162" t="s">
        <v>774</v>
      </c>
      <c r="D162" s="163"/>
      <c r="E162" s="11">
        <f aca="true" t="shared" si="75" ref="E162:F164">E163</f>
        <v>275000</v>
      </c>
      <c r="F162" s="11">
        <f t="shared" si="75"/>
        <v>-275000</v>
      </c>
      <c r="G162" s="11">
        <f t="shared" si="74"/>
        <v>0</v>
      </c>
      <c r="H162" s="11">
        <f>H163</f>
        <v>0</v>
      </c>
      <c r="I162" s="11">
        <f t="shared" si="71"/>
        <v>0</v>
      </c>
      <c r="J162" s="11">
        <f t="shared" si="71"/>
        <v>0</v>
      </c>
      <c r="K162" s="11">
        <f t="shared" si="71"/>
        <v>0</v>
      </c>
      <c r="L162" s="11">
        <f t="shared" si="71"/>
        <v>0</v>
      </c>
      <c r="M162" s="11">
        <f t="shared" si="71"/>
        <v>0</v>
      </c>
      <c r="N162" s="11">
        <f t="shared" si="71"/>
        <v>0</v>
      </c>
      <c r="O162" s="11">
        <f t="shared" si="71"/>
        <v>0</v>
      </c>
    </row>
    <row r="163" spans="1:15" ht="21" customHeight="1">
      <c r="A163" s="42"/>
      <c r="B163" s="40"/>
      <c r="C163" s="31">
        <v>45</v>
      </c>
      <c r="D163" s="37" t="s">
        <v>775</v>
      </c>
      <c r="E163" s="38">
        <f t="shared" si="75"/>
        <v>275000</v>
      </c>
      <c r="F163" s="38">
        <f t="shared" si="75"/>
        <v>-275000</v>
      </c>
      <c r="G163" s="38">
        <f t="shared" si="74"/>
        <v>0</v>
      </c>
      <c r="H163" s="38">
        <f>H164</f>
        <v>0</v>
      </c>
      <c r="I163" s="38">
        <f t="shared" si="71"/>
        <v>0</v>
      </c>
      <c r="J163" s="38">
        <f t="shared" si="71"/>
        <v>0</v>
      </c>
      <c r="K163" s="38">
        <f t="shared" si="71"/>
        <v>0</v>
      </c>
      <c r="L163" s="38">
        <f t="shared" si="71"/>
        <v>0</v>
      </c>
      <c r="M163" s="38">
        <f t="shared" si="71"/>
        <v>0</v>
      </c>
      <c r="N163" s="38">
        <f t="shared" si="71"/>
        <v>0</v>
      </c>
      <c r="O163" s="38">
        <f t="shared" si="71"/>
        <v>0</v>
      </c>
    </row>
    <row r="164" spans="1:15" ht="18" customHeight="1">
      <c r="A164" s="42"/>
      <c r="B164" s="40"/>
      <c r="C164" s="31">
        <v>451</v>
      </c>
      <c r="D164" s="37" t="s">
        <v>776</v>
      </c>
      <c r="E164" s="38">
        <f t="shared" si="75"/>
        <v>275000</v>
      </c>
      <c r="F164" s="38">
        <f t="shared" si="75"/>
        <v>-275000</v>
      </c>
      <c r="G164" s="38">
        <f t="shared" si="74"/>
        <v>0</v>
      </c>
      <c r="H164" s="38">
        <f>H165</f>
        <v>0</v>
      </c>
      <c r="I164" s="38">
        <f t="shared" si="71"/>
        <v>0</v>
      </c>
      <c r="J164" s="38">
        <f t="shared" si="71"/>
        <v>0</v>
      </c>
      <c r="K164" s="38">
        <f t="shared" si="71"/>
        <v>0</v>
      </c>
      <c r="L164" s="38">
        <f t="shared" si="71"/>
        <v>0</v>
      </c>
      <c r="M164" s="38">
        <f t="shared" si="71"/>
        <v>0</v>
      </c>
      <c r="N164" s="38">
        <f t="shared" si="71"/>
        <v>0</v>
      </c>
      <c r="O164" s="38">
        <f t="shared" si="71"/>
        <v>0</v>
      </c>
    </row>
    <row r="165" spans="1:15" s="96" customFormat="1" ht="24" customHeight="1">
      <c r="A165" s="89" t="s">
        <v>453</v>
      </c>
      <c r="B165" s="89"/>
      <c r="C165" s="91">
        <v>4511</v>
      </c>
      <c r="D165" s="92" t="s">
        <v>778</v>
      </c>
      <c r="E165" s="93">
        <v>275000</v>
      </c>
      <c r="F165" s="93">
        <f>G165-E165</f>
        <v>-275000</v>
      </c>
      <c r="G165" s="97">
        <f t="shared" si="74"/>
        <v>0</v>
      </c>
      <c r="H165" s="93">
        <v>0</v>
      </c>
      <c r="I165" s="93">
        <v>0</v>
      </c>
      <c r="J165" s="93">
        <v>0</v>
      </c>
      <c r="K165" s="93">
        <v>0</v>
      </c>
      <c r="L165" s="95">
        <v>0</v>
      </c>
      <c r="M165" s="93">
        <v>0</v>
      </c>
      <c r="N165" s="95">
        <v>0</v>
      </c>
      <c r="O165" s="93">
        <v>0</v>
      </c>
    </row>
    <row r="166" spans="1:15" s="134" customFormat="1" ht="17.25" customHeight="1">
      <c r="A166" s="152" t="s">
        <v>2</v>
      </c>
      <c r="B166" s="153" t="s">
        <v>44</v>
      </c>
      <c r="C166" s="154" t="s">
        <v>554</v>
      </c>
      <c r="D166" s="156" t="s">
        <v>59</v>
      </c>
      <c r="E166" s="157" t="s">
        <v>944</v>
      </c>
      <c r="F166" s="157" t="s">
        <v>942</v>
      </c>
      <c r="G166" s="154" t="s">
        <v>945</v>
      </c>
      <c r="H166" s="155" t="s">
        <v>840</v>
      </c>
      <c r="I166" s="155"/>
      <c r="J166" s="155"/>
      <c r="K166" s="155"/>
      <c r="L166" s="155"/>
      <c r="M166" s="155"/>
      <c r="N166" s="155"/>
      <c r="O166" s="155"/>
    </row>
    <row r="167" spans="1:15" s="135" customFormat="1" ht="36" customHeight="1">
      <c r="A167" s="152"/>
      <c r="B167" s="152"/>
      <c r="C167" s="155"/>
      <c r="D167" s="156"/>
      <c r="E167" s="158"/>
      <c r="F167" s="158"/>
      <c r="G167" s="155"/>
      <c r="H167" s="104" t="s">
        <v>272</v>
      </c>
      <c r="I167" s="104" t="s">
        <v>45</v>
      </c>
      <c r="J167" s="104" t="s">
        <v>271</v>
      </c>
      <c r="K167" s="104" t="s">
        <v>273</v>
      </c>
      <c r="L167" s="104" t="s">
        <v>46</v>
      </c>
      <c r="M167" s="104" t="s">
        <v>739</v>
      </c>
      <c r="N167" s="104" t="s">
        <v>274</v>
      </c>
      <c r="O167" s="104" t="s">
        <v>628</v>
      </c>
    </row>
    <row r="168" spans="1:15" s="135" customFormat="1" ht="10.5" customHeight="1">
      <c r="A168" s="55">
        <v>1</v>
      </c>
      <c r="B168" s="55">
        <v>2</v>
      </c>
      <c r="C168" s="55">
        <v>3</v>
      </c>
      <c r="D168" s="55">
        <v>4</v>
      </c>
      <c r="E168" s="55">
        <v>5</v>
      </c>
      <c r="F168" s="55">
        <v>6</v>
      </c>
      <c r="G168" s="55">
        <v>7</v>
      </c>
      <c r="H168" s="55">
        <v>8</v>
      </c>
      <c r="I168" s="55">
        <v>9</v>
      </c>
      <c r="J168" s="55">
        <v>10</v>
      </c>
      <c r="K168" s="55">
        <v>11</v>
      </c>
      <c r="L168" s="55">
        <v>12</v>
      </c>
      <c r="M168" s="55">
        <v>13</v>
      </c>
      <c r="N168" s="55">
        <v>14</v>
      </c>
      <c r="O168" s="55">
        <v>15</v>
      </c>
    </row>
    <row r="169" spans="1:15" s="9" customFormat="1" ht="26.25" customHeight="1">
      <c r="A169" s="72"/>
      <c r="B169" s="70"/>
      <c r="C169" s="164" t="s">
        <v>708</v>
      </c>
      <c r="D169" s="165"/>
      <c r="E169" s="73">
        <f>E170+E174</f>
        <v>50000</v>
      </c>
      <c r="F169" s="73">
        <f>F170+F174</f>
        <v>-20000</v>
      </c>
      <c r="G169" s="73">
        <f t="shared" si="69"/>
        <v>30000</v>
      </c>
      <c r="H169" s="73">
        <f>H170+H174</f>
        <v>30000</v>
      </c>
      <c r="I169" s="73">
        <f aca="true" t="shared" si="76" ref="I169:O169">I170+I174</f>
        <v>0</v>
      </c>
      <c r="J169" s="73">
        <f t="shared" si="76"/>
        <v>0</v>
      </c>
      <c r="K169" s="73">
        <f t="shared" si="76"/>
        <v>0</v>
      </c>
      <c r="L169" s="73">
        <f t="shared" si="76"/>
        <v>0</v>
      </c>
      <c r="M169" s="73">
        <f t="shared" si="76"/>
        <v>0</v>
      </c>
      <c r="N169" s="73">
        <f t="shared" si="76"/>
        <v>0</v>
      </c>
      <c r="O169" s="73">
        <f t="shared" si="76"/>
        <v>0</v>
      </c>
    </row>
    <row r="170" spans="1:15" s="9" customFormat="1" ht="23.25" customHeight="1">
      <c r="A170" s="13"/>
      <c r="B170" s="61" t="s">
        <v>697</v>
      </c>
      <c r="C170" s="166" t="s">
        <v>633</v>
      </c>
      <c r="D170" s="163"/>
      <c r="E170" s="11">
        <f>E171</f>
        <v>20000</v>
      </c>
      <c r="F170" s="11">
        <f>F171</f>
        <v>-20000</v>
      </c>
      <c r="G170" s="11">
        <f t="shared" si="69"/>
        <v>0</v>
      </c>
      <c r="H170" s="11">
        <f>H171</f>
        <v>0</v>
      </c>
      <c r="I170" s="11">
        <f aca="true" t="shared" si="77" ref="I170:O170">I171</f>
        <v>0</v>
      </c>
      <c r="J170" s="11">
        <f t="shared" si="77"/>
        <v>0</v>
      </c>
      <c r="K170" s="11">
        <f t="shared" si="77"/>
        <v>0</v>
      </c>
      <c r="L170" s="11">
        <f t="shared" si="77"/>
        <v>0</v>
      </c>
      <c r="M170" s="11">
        <f t="shared" si="77"/>
        <v>0</v>
      </c>
      <c r="N170" s="11">
        <f t="shared" si="77"/>
        <v>0</v>
      </c>
      <c r="O170" s="11">
        <f t="shared" si="77"/>
        <v>0</v>
      </c>
    </row>
    <row r="171" spans="1:15" ht="21" customHeight="1">
      <c r="A171" s="42"/>
      <c r="B171" s="40"/>
      <c r="C171" s="31">
        <v>35</v>
      </c>
      <c r="D171" s="37" t="s">
        <v>726</v>
      </c>
      <c r="E171" s="38">
        <f>E172</f>
        <v>20000</v>
      </c>
      <c r="F171" s="38">
        <f>F172</f>
        <v>-20000</v>
      </c>
      <c r="G171" s="38">
        <f t="shared" si="69"/>
        <v>0</v>
      </c>
      <c r="H171" s="38">
        <f>H172</f>
        <v>0</v>
      </c>
      <c r="I171" s="38">
        <f aca="true" t="shared" si="78" ref="I171:O171">I172</f>
        <v>0</v>
      </c>
      <c r="J171" s="38">
        <f t="shared" si="78"/>
        <v>0</v>
      </c>
      <c r="K171" s="38">
        <f t="shared" si="78"/>
        <v>0</v>
      </c>
      <c r="L171" s="38">
        <f t="shared" si="78"/>
        <v>0</v>
      </c>
      <c r="M171" s="38">
        <f t="shared" si="78"/>
        <v>0</v>
      </c>
      <c r="N171" s="38">
        <f t="shared" si="78"/>
        <v>0</v>
      </c>
      <c r="O171" s="38">
        <f t="shared" si="78"/>
        <v>0</v>
      </c>
    </row>
    <row r="172" spans="1:15" ht="18" customHeight="1">
      <c r="A172" s="42"/>
      <c r="B172" s="40"/>
      <c r="C172" s="31">
        <v>352</v>
      </c>
      <c r="D172" s="37" t="s">
        <v>727</v>
      </c>
      <c r="E172" s="38">
        <f aca="true" t="shared" si="79" ref="E172:O172">SUM(E173:E173)</f>
        <v>20000</v>
      </c>
      <c r="F172" s="38">
        <f t="shared" si="79"/>
        <v>-20000</v>
      </c>
      <c r="G172" s="38">
        <f t="shared" si="69"/>
        <v>0</v>
      </c>
      <c r="H172" s="38">
        <f t="shared" si="79"/>
        <v>0</v>
      </c>
      <c r="I172" s="38">
        <f t="shared" si="79"/>
        <v>0</v>
      </c>
      <c r="J172" s="38">
        <f t="shared" si="79"/>
        <v>0</v>
      </c>
      <c r="K172" s="38">
        <f t="shared" si="79"/>
        <v>0</v>
      </c>
      <c r="L172" s="38">
        <f t="shared" si="79"/>
        <v>0</v>
      </c>
      <c r="M172" s="38">
        <f t="shared" si="79"/>
        <v>0</v>
      </c>
      <c r="N172" s="38">
        <f t="shared" si="79"/>
        <v>0</v>
      </c>
      <c r="O172" s="38">
        <f t="shared" si="79"/>
        <v>0</v>
      </c>
    </row>
    <row r="173" spans="1:15" s="96" customFormat="1" ht="13.5" customHeight="1">
      <c r="A173" s="89" t="s">
        <v>454</v>
      </c>
      <c r="B173" s="89"/>
      <c r="C173" s="91">
        <v>3523</v>
      </c>
      <c r="D173" s="92" t="s">
        <v>728</v>
      </c>
      <c r="E173" s="93">
        <v>20000</v>
      </c>
      <c r="F173" s="93">
        <f>G173-E173</f>
        <v>-20000</v>
      </c>
      <c r="G173" s="93">
        <f t="shared" si="69"/>
        <v>0</v>
      </c>
      <c r="H173" s="93">
        <v>0</v>
      </c>
      <c r="I173" s="95">
        <v>0</v>
      </c>
      <c r="J173" s="95">
        <v>0</v>
      </c>
      <c r="K173" s="93">
        <v>0</v>
      </c>
      <c r="L173" s="95">
        <v>0</v>
      </c>
      <c r="M173" s="95">
        <v>0</v>
      </c>
      <c r="N173" s="95">
        <v>0</v>
      </c>
      <c r="O173" s="95">
        <v>0</v>
      </c>
    </row>
    <row r="174" spans="1:15" s="9" customFormat="1" ht="23.25" customHeight="1">
      <c r="A174" s="13"/>
      <c r="B174" s="61" t="s">
        <v>824</v>
      </c>
      <c r="C174" s="162" t="s">
        <v>825</v>
      </c>
      <c r="D174" s="163"/>
      <c r="E174" s="11">
        <f aca="true" t="shared" si="80" ref="E174:F176">E175</f>
        <v>30000</v>
      </c>
      <c r="F174" s="11">
        <f t="shared" si="80"/>
        <v>0</v>
      </c>
      <c r="G174" s="48">
        <f t="shared" si="69"/>
        <v>30000</v>
      </c>
      <c r="H174" s="11">
        <f>H175</f>
        <v>30000</v>
      </c>
      <c r="I174" s="11">
        <f aca="true" t="shared" si="81" ref="I174:O176">I175</f>
        <v>0</v>
      </c>
      <c r="J174" s="11">
        <f t="shared" si="81"/>
        <v>0</v>
      </c>
      <c r="K174" s="11">
        <f t="shared" si="81"/>
        <v>0</v>
      </c>
      <c r="L174" s="11">
        <f t="shared" si="81"/>
        <v>0</v>
      </c>
      <c r="M174" s="11">
        <f t="shared" si="81"/>
        <v>0</v>
      </c>
      <c r="N174" s="11">
        <f t="shared" si="81"/>
        <v>0</v>
      </c>
      <c r="O174" s="11">
        <f t="shared" si="81"/>
        <v>0</v>
      </c>
    </row>
    <row r="175" spans="1:15" ht="21" customHeight="1">
      <c r="A175" s="42"/>
      <c r="B175" s="40"/>
      <c r="C175" s="31">
        <v>38</v>
      </c>
      <c r="D175" s="42" t="s">
        <v>390</v>
      </c>
      <c r="E175" s="38">
        <f t="shared" si="80"/>
        <v>30000</v>
      </c>
      <c r="F175" s="38">
        <f t="shared" si="80"/>
        <v>0</v>
      </c>
      <c r="G175" s="44">
        <f t="shared" si="69"/>
        <v>30000</v>
      </c>
      <c r="H175" s="38">
        <f>H176</f>
        <v>30000</v>
      </c>
      <c r="I175" s="38">
        <f t="shared" si="81"/>
        <v>0</v>
      </c>
      <c r="J175" s="38">
        <f t="shared" si="81"/>
        <v>0</v>
      </c>
      <c r="K175" s="38">
        <f t="shared" si="81"/>
        <v>0</v>
      </c>
      <c r="L175" s="38">
        <f t="shared" si="81"/>
        <v>0</v>
      </c>
      <c r="M175" s="38">
        <f t="shared" si="81"/>
        <v>0</v>
      </c>
      <c r="N175" s="38">
        <f t="shared" si="81"/>
        <v>0</v>
      </c>
      <c r="O175" s="38">
        <f t="shared" si="81"/>
        <v>0</v>
      </c>
    </row>
    <row r="176" spans="1:15" ht="18" customHeight="1">
      <c r="A176" s="42"/>
      <c r="B176" s="40"/>
      <c r="C176" s="31">
        <v>381</v>
      </c>
      <c r="D176" s="42" t="s">
        <v>36</v>
      </c>
      <c r="E176" s="38">
        <f t="shared" si="80"/>
        <v>30000</v>
      </c>
      <c r="F176" s="38">
        <f t="shared" si="80"/>
        <v>0</v>
      </c>
      <c r="G176" s="44">
        <f t="shared" si="69"/>
        <v>30000</v>
      </c>
      <c r="H176" s="38">
        <f>H177</f>
        <v>30000</v>
      </c>
      <c r="I176" s="38">
        <f t="shared" si="81"/>
        <v>0</v>
      </c>
      <c r="J176" s="38">
        <f t="shared" si="81"/>
        <v>0</v>
      </c>
      <c r="K176" s="38">
        <f t="shared" si="81"/>
        <v>0</v>
      </c>
      <c r="L176" s="38">
        <f t="shared" si="81"/>
        <v>0</v>
      </c>
      <c r="M176" s="38">
        <f t="shared" si="81"/>
        <v>0</v>
      </c>
      <c r="N176" s="38">
        <f t="shared" si="81"/>
        <v>0</v>
      </c>
      <c r="O176" s="38">
        <f t="shared" si="81"/>
        <v>0</v>
      </c>
    </row>
    <row r="177" spans="1:15" s="96" customFormat="1" ht="13.5" customHeight="1">
      <c r="A177" s="98" t="s">
        <v>455</v>
      </c>
      <c r="B177" s="89"/>
      <c r="C177" s="91">
        <v>3811</v>
      </c>
      <c r="D177" s="101" t="s">
        <v>826</v>
      </c>
      <c r="E177" s="93">
        <v>30000</v>
      </c>
      <c r="F177" s="93">
        <f>G177-E177</f>
        <v>0</v>
      </c>
      <c r="G177" s="97">
        <f t="shared" si="69"/>
        <v>30000</v>
      </c>
      <c r="H177" s="93">
        <v>30000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</row>
    <row r="178" spans="1:15" s="78" customFormat="1" ht="26.25" customHeight="1">
      <c r="A178" s="76"/>
      <c r="B178" s="77"/>
      <c r="C178" s="170" t="s">
        <v>753</v>
      </c>
      <c r="D178" s="171"/>
      <c r="E178" s="73">
        <f>E179+E185+E189</f>
        <v>2850000</v>
      </c>
      <c r="F178" s="73">
        <f>F179+F185+F189</f>
        <v>-10000</v>
      </c>
      <c r="G178" s="73">
        <f aca="true" t="shared" si="82" ref="G178:G204">SUM(H178:O178)</f>
        <v>2840000</v>
      </c>
      <c r="H178" s="73">
        <f aca="true" t="shared" si="83" ref="H178:O178">H179+H185+H189</f>
        <v>380000</v>
      </c>
      <c r="I178" s="73">
        <f t="shared" si="83"/>
        <v>0</v>
      </c>
      <c r="J178" s="73">
        <f t="shared" si="83"/>
        <v>2460000</v>
      </c>
      <c r="K178" s="73">
        <f t="shared" si="83"/>
        <v>0</v>
      </c>
      <c r="L178" s="73">
        <f t="shared" si="83"/>
        <v>0</v>
      </c>
      <c r="M178" s="73">
        <f t="shared" si="83"/>
        <v>0</v>
      </c>
      <c r="N178" s="73">
        <f t="shared" si="83"/>
        <v>0</v>
      </c>
      <c r="O178" s="73">
        <f t="shared" si="83"/>
        <v>0</v>
      </c>
    </row>
    <row r="179" spans="1:15" s="9" customFormat="1" ht="23.25" customHeight="1">
      <c r="A179" s="13"/>
      <c r="B179" s="61" t="s">
        <v>696</v>
      </c>
      <c r="C179" s="162" t="s">
        <v>663</v>
      </c>
      <c r="D179" s="163"/>
      <c r="E179" s="11">
        <f>E180</f>
        <v>550000</v>
      </c>
      <c r="F179" s="11">
        <f>F180</f>
        <v>90000</v>
      </c>
      <c r="G179" s="11">
        <f t="shared" si="82"/>
        <v>640000</v>
      </c>
      <c r="H179" s="11">
        <f>H180</f>
        <v>180000</v>
      </c>
      <c r="I179" s="11">
        <f aca="true" t="shared" si="84" ref="I179:O179">I180</f>
        <v>0</v>
      </c>
      <c r="J179" s="11">
        <f t="shared" si="84"/>
        <v>460000</v>
      </c>
      <c r="K179" s="11">
        <f t="shared" si="84"/>
        <v>0</v>
      </c>
      <c r="L179" s="11">
        <f t="shared" si="84"/>
        <v>0</v>
      </c>
      <c r="M179" s="11">
        <f t="shared" si="84"/>
        <v>0</v>
      </c>
      <c r="N179" s="11">
        <f t="shared" si="84"/>
        <v>0</v>
      </c>
      <c r="O179" s="11">
        <f t="shared" si="84"/>
        <v>0</v>
      </c>
    </row>
    <row r="180" spans="1:15" ht="21" customHeight="1">
      <c r="A180" s="42"/>
      <c r="B180" s="40"/>
      <c r="C180" s="31">
        <v>32</v>
      </c>
      <c r="D180" s="37" t="s">
        <v>35</v>
      </c>
      <c r="E180" s="38">
        <f>E181+E183</f>
        <v>550000</v>
      </c>
      <c r="F180" s="38">
        <f>F181+F183</f>
        <v>90000</v>
      </c>
      <c r="G180" s="38">
        <f t="shared" si="82"/>
        <v>640000</v>
      </c>
      <c r="H180" s="38">
        <f aca="true" t="shared" si="85" ref="H180:O180">H181+H183</f>
        <v>180000</v>
      </c>
      <c r="I180" s="38">
        <f t="shared" si="85"/>
        <v>0</v>
      </c>
      <c r="J180" s="38">
        <f t="shared" si="85"/>
        <v>460000</v>
      </c>
      <c r="K180" s="38">
        <f t="shared" si="85"/>
        <v>0</v>
      </c>
      <c r="L180" s="38">
        <f t="shared" si="85"/>
        <v>0</v>
      </c>
      <c r="M180" s="38">
        <f t="shared" si="85"/>
        <v>0</v>
      </c>
      <c r="N180" s="38">
        <f t="shared" si="85"/>
        <v>0</v>
      </c>
      <c r="O180" s="38">
        <f t="shared" si="85"/>
        <v>0</v>
      </c>
    </row>
    <row r="181" spans="1:15" ht="17.25" customHeight="1">
      <c r="A181" s="42"/>
      <c r="B181" s="40" t="s">
        <v>0</v>
      </c>
      <c r="C181" s="31">
        <v>322</v>
      </c>
      <c r="D181" s="37" t="s">
        <v>555</v>
      </c>
      <c r="E181" s="38">
        <f aca="true" t="shared" si="86" ref="E181:O181">E182</f>
        <v>150000</v>
      </c>
      <c r="F181" s="38">
        <f t="shared" si="86"/>
        <v>-10000</v>
      </c>
      <c r="G181" s="38">
        <f t="shared" si="82"/>
        <v>140000</v>
      </c>
      <c r="H181" s="38">
        <f t="shared" si="86"/>
        <v>30000</v>
      </c>
      <c r="I181" s="38">
        <f t="shared" si="86"/>
        <v>0</v>
      </c>
      <c r="J181" s="38">
        <f t="shared" si="86"/>
        <v>110000</v>
      </c>
      <c r="K181" s="38">
        <f t="shared" si="86"/>
        <v>0</v>
      </c>
      <c r="L181" s="38">
        <f t="shared" si="86"/>
        <v>0</v>
      </c>
      <c r="M181" s="38">
        <f t="shared" si="86"/>
        <v>0</v>
      </c>
      <c r="N181" s="38">
        <f t="shared" si="86"/>
        <v>0</v>
      </c>
      <c r="O181" s="38">
        <f t="shared" si="86"/>
        <v>0</v>
      </c>
    </row>
    <row r="182" spans="1:15" s="96" customFormat="1" ht="12.75" customHeight="1">
      <c r="A182" s="89" t="s">
        <v>456</v>
      </c>
      <c r="B182" s="89"/>
      <c r="C182" s="91">
        <v>3224</v>
      </c>
      <c r="D182" s="92" t="s">
        <v>729</v>
      </c>
      <c r="E182" s="93">
        <v>150000</v>
      </c>
      <c r="F182" s="93">
        <f>G182-E182</f>
        <v>-10000</v>
      </c>
      <c r="G182" s="93">
        <f t="shared" si="82"/>
        <v>140000</v>
      </c>
      <c r="H182" s="93">
        <v>30000</v>
      </c>
      <c r="I182" s="95">
        <v>0</v>
      </c>
      <c r="J182" s="93">
        <v>110000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</row>
    <row r="183" spans="1:15" ht="17.25" customHeight="1">
      <c r="A183" s="40"/>
      <c r="B183" s="40"/>
      <c r="C183" s="31">
        <v>323</v>
      </c>
      <c r="D183" s="37" t="s">
        <v>556</v>
      </c>
      <c r="E183" s="38">
        <f>SUM(E184:E184)</f>
        <v>400000</v>
      </c>
      <c r="F183" s="38">
        <f>SUM(F184:F184)</f>
        <v>100000</v>
      </c>
      <c r="G183" s="38">
        <f t="shared" si="82"/>
        <v>500000</v>
      </c>
      <c r="H183" s="38">
        <f>SUM(H184:H184)</f>
        <v>150000</v>
      </c>
      <c r="I183" s="38">
        <f>SUM(I184:I184)</f>
        <v>0</v>
      </c>
      <c r="J183" s="38">
        <f>SUM(J184:J184)</f>
        <v>350000</v>
      </c>
      <c r="K183" s="38">
        <f>SUM(K184:K184)</f>
        <v>0</v>
      </c>
      <c r="L183" s="38">
        <f>L184</f>
        <v>0</v>
      </c>
      <c r="M183" s="38">
        <f>M184</f>
        <v>0</v>
      </c>
      <c r="N183" s="38">
        <f>N184</f>
        <v>0</v>
      </c>
      <c r="O183" s="38">
        <f>O184</f>
        <v>0</v>
      </c>
    </row>
    <row r="184" spans="1:15" s="96" customFormat="1" ht="13.5" customHeight="1">
      <c r="A184" s="89" t="s">
        <v>457</v>
      </c>
      <c r="B184" s="89"/>
      <c r="C184" s="91">
        <v>3232</v>
      </c>
      <c r="D184" s="92" t="s">
        <v>730</v>
      </c>
      <c r="E184" s="93">
        <v>400000</v>
      </c>
      <c r="F184" s="93">
        <f>G184-E184</f>
        <v>100000</v>
      </c>
      <c r="G184" s="93">
        <f t="shared" si="82"/>
        <v>500000</v>
      </c>
      <c r="H184" s="93">
        <v>150000</v>
      </c>
      <c r="I184" s="95">
        <v>0</v>
      </c>
      <c r="J184" s="93">
        <v>350000</v>
      </c>
      <c r="K184" s="93">
        <v>0</v>
      </c>
      <c r="L184" s="95">
        <v>0</v>
      </c>
      <c r="M184" s="95">
        <v>0</v>
      </c>
      <c r="N184" s="95">
        <v>0</v>
      </c>
      <c r="O184" s="93">
        <v>0</v>
      </c>
    </row>
    <row r="185" spans="1:15" s="9" customFormat="1" ht="24" customHeight="1">
      <c r="A185" s="13"/>
      <c r="B185" s="61" t="s">
        <v>696</v>
      </c>
      <c r="C185" s="162" t="s">
        <v>664</v>
      </c>
      <c r="D185" s="163"/>
      <c r="E185" s="11">
        <f aca="true" t="shared" si="87" ref="E185:F187">E186</f>
        <v>100000</v>
      </c>
      <c r="F185" s="11">
        <f t="shared" si="87"/>
        <v>-100000</v>
      </c>
      <c r="G185" s="11">
        <f t="shared" si="82"/>
        <v>0</v>
      </c>
      <c r="H185" s="11">
        <f>H186</f>
        <v>0</v>
      </c>
      <c r="I185" s="11">
        <f aca="true" t="shared" si="88" ref="I185:O185">I186</f>
        <v>0</v>
      </c>
      <c r="J185" s="11">
        <f t="shared" si="88"/>
        <v>0</v>
      </c>
      <c r="K185" s="11">
        <f t="shared" si="88"/>
        <v>0</v>
      </c>
      <c r="L185" s="11">
        <f t="shared" si="88"/>
        <v>0</v>
      </c>
      <c r="M185" s="11">
        <f t="shared" si="88"/>
        <v>0</v>
      </c>
      <c r="N185" s="11">
        <f t="shared" si="88"/>
        <v>0</v>
      </c>
      <c r="O185" s="11">
        <f t="shared" si="88"/>
        <v>0</v>
      </c>
    </row>
    <row r="186" spans="1:15" ht="21" customHeight="1">
      <c r="A186" s="42"/>
      <c r="B186" s="40"/>
      <c r="C186" s="31">
        <v>41</v>
      </c>
      <c r="D186" s="37" t="s">
        <v>731</v>
      </c>
      <c r="E186" s="38">
        <f>E187</f>
        <v>100000</v>
      </c>
      <c r="F186" s="38">
        <f>F187</f>
        <v>-100000</v>
      </c>
      <c r="G186" s="38">
        <f t="shared" si="82"/>
        <v>0</v>
      </c>
      <c r="H186" s="38">
        <f>H187</f>
        <v>0</v>
      </c>
      <c r="I186" s="38">
        <f aca="true" t="shared" si="89" ref="I186:O186">I187</f>
        <v>0</v>
      </c>
      <c r="J186" s="38">
        <f t="shared" si="89"/>
        <v>0</v>
      </c>
      <c r="K186" s="38">
        <f t="shared" si="89"/>
        <v>0</v>
      </c>
      <c r="L186" s="38">
        <f t="shared" si="89"/>
        <v>0</v>
      </c>
      <c r="M186" s="38">
        <f t="shared" si="89"/>
        <v>0</v>
      </c>
      <c r="N186" s="38">
        <f t="shared" si="89"/>
        <v>0</v>
      </c>
      <c r="O186" s="38">
        <f t="shared" si="89"/>
        <v>0</v>
      </c>
    </row>
    <row r="187" spans="1:15" ht="18" customHeight="1">
      <c r="A187" s="42"/>
      <c r="B187" s="40"/>
      <c r="C187" s="31">
        <v>411</v>
      </c>
      <c r="D187" s="37" t="s">
        <v>732</v>
      </c>
      <c r="E187" s="38">
        <f t="shared" si="87"/>
        <v>100000</v>
      </c>
      <c r="F187" s="38">
        <f t="shared" si="87"/>
        <v>-100000</v>
      </c>
      <c r="G187" s="38">
        <f t="shared" si="82"/>
        <v>0</v>
      </c>
      <c r="H187" s="38">
        <f>H188</f>
        <v>0</v>
      </c>
      <c r="I187" s="38">
        <f aca="true" t="shared" si="90" ref="I187:O187">I188</f>
        <v>0</v>
      </c>
      <c r="J187" s="38">
        <f t="shared" si="90"/>
        <v>0</v>
      </c>
      <c r="K187" s="38">
        <f t="shared" si="90"/>
        <v>0</v>
      </c>
      <c r="L187" s="38">
        <f t="shared" si="90"/>
        <v>0</v>
      </c>
      <c r="M187" s="38">
        <f t="shared" si="90"/>
        <v>0</v>
      </c>
      <c r="N187" s="38">
        <f t="shared" si="90"/>
        <v>0</v>
      </c>
      <c r="O187" s="38">
        <f t="shared" si="90"/>
        <v>0</v>
      </c>
    </row>
    <row r="188" spans="1:15" s="96" customFormat="1" ht="15" customHeight="1">
      <c r="A188" s="89" t="s">
        <v>458</v>
      </c>
      <c r="B188" s="89"/>
      <c r="C188" s="91">
        <v>4111</v>
      </c>
      <c r="D188" s="92" t="s">
        <v>733</v>
      </c>
      <c r="E188" s="93">
        <v>100000</v>
      </c>
      <c r="F188" s="93">
        <f>G188-E188</f>
        <v>-100000</v>
      </c>
      <c r="G188" s="97">
        <f t="shared" si="82"/>
        <v>0</v>
      </c>
      <c r="H188" s="93">
        <v>0</v>
      </c>
      <c r="I188" s="95">
        <v>0</v>
      </c>
      <c r="J188" s="93">
        <v>0</v>
      </c>
      <c r="K188" s="95">
        <v>0</v>
      </c>
      <c r="L188" s="95">
        <v>0</v>
      </c>
      <c r="M188" s="93">
        <v>0</v>
      </c>
      <c r="N188" s="95">
        <v>0</v>
      </c>
      <c r="O188" s="93">
        <v>0</v>
      </c>
    </row>
    <row r="189" spans="1:15" s="9" customFormat="1" ht="24" customHeight="1">
      <c r="A189" s="19"/>
      <c r="B189" s="61" t="s">
        <v>696</v>
      </c>
      <c r="C189" s="162" t="s">
        <v>665</v>
      </c>
      <c r="D189" s="163"/>
      <c r="E189" s="11">
        <f aca="true" t="shared" si="91" ref="E189:F191">E190</f>
        <v>2200000</v>
      </c>
      <c r="F189" s="11">
        <f t="shared" si="91"/>
        <v>0</v>
      </c>
      <c r="G189" s="11">
        <f t="shared" si="82"/>
        <v>2200000</v>
      </c>
      <c r="H189" s="11">
        <f>H190</f>
        <v>200000</v>
      </c>
      <c r="I189" s="11">
        <f aca="true" t="shared" si="92" ref="I189:O189">I190</f>
        <v>0</v>
      </c>
      <c r="J189" s="11">
        <f t="shared" si="92"/>
        <v>2000000</v>
      </c>
      <c r="K189" s="11">
        <f t="shared" si="92"/>
        <v>0</v>
      </c>
      <c r="L189" s="11">
        <f t="shared" si="92"/>
        <v>0</v>
      </c>
      <c r="M189" s="11">
        <f t="shared" si="92"/>
        <v>0</v>
      </c>
      <c r="N189" s="11">
        <f t="shared" si="92"/>
        <v>0</v>
      </c>
      <c r="O189" s="11">
        <f t="shared" si="92"/>
        <v>0</v>
      </c>
    </row>
    <row r="190" spans="1:15" ht="21" customHeight="1">
      <c r="A190" s="40"/>
      <c r="B190" s="40" t="s">
        <v>0</v>
      </c>
      <c r="C190" s="31">
        <v>42</v>
      </c>
      <c r="D190" s="37" t="s">
        <v>734</v>
      </c>
      <c r="E190" s="38">
        <f t="shared" si="91"/>
        <v>2200000</v>
      </c>
      <c r="F190" s="38">
        <f t="shared" si="91"/>
        <v>0</v>
      </c>
      <c r="G190" s="38">
        <f t="shared" si="82"/>
        <v>2200000</v>
      </c>
      <c r="H190" s="38">
        <f>H191</f>
        <v>200000</v>
      </c>
      <c r="I190" s="38">
        <f>I191</f>
        <v>0</v>
      </c>
      <c r="J190" s="38">
        <f>J191</f>
        <v>2000000</v>
      </c>
      <c r="K190" s="38">
        <f aca="true" t="shared" si="93" ref="K190:O191">K191</f>
        <v>0</v>
      </c>
      <c r="L190" s="38">
        <f t="shared" si="93"/>
        <v>0</v>
      </c>
      <c r="M190" s="38">
        <f t="shared" si="93"/>
        <v>0</v>
      </c>
      <c r="N190" s="38">
        <f t="shared" si="93"/>
        <v>0</v>
      </c>
      <c r="O190" s="38">
        <f t="shared" si="93"/>
        <v>0</v>
      </c>
    </row>
    <row r="191" spans="1:15" ht="18" customHeight="1">
      <c r="A191" s="40"/>
      <c r="B191" s="40" t="s">
        <v>0</v>
      </c>
      <c r="C191" s="31">
        <v>421</v>
      </c>
      <c r="D191" s="37" t="s">
        <v>735</v>
      </c>
      <c r="E191" s="38">
        <f t="shared" si="91"/>
        <v>2200000</v>
      </c>
      <c r="F191" s="38">
        <f t="shared" si="91"/>
        <v>0</v>
      </c>
      <c r="G191" s="38">
        <f t="shared" si="82"/>
        <v>2200000</v>
      </c>
      <c r="H191" s="38">
        <f>H192</f>
        <v>200000</v>
      </c>
      <c r="I191" s="38">
        <f>I192</f>
        <v>0</v>
      </c>
      <c r="J191" s="38">
        <f>J192</f>
        <v>2000000</v>
      </c>
      <c r="K191" s="38">
        <f t="shared" si="93"/>
        <v>0</v>
      </c>
      <c r="L191" s="38">
        <f t="shared" si="93"/>
        <v>0</v>
      </c>
      <c r="M191" s="38">
        <f t="shared" si="93"/>
        <v>0</v>
      </c>
      <c r="N191" s="38">
        <f t="shared" si="93"/>
        <v>0</v>
      </c>
      <c r="O191" s="38">
        <f t="shared" si="93"/>
        <v>0</v>
      </c>
    </row>
    <row r="192" spans="1:15" s="96" customFormat="1" ht="14.25" customHeight="1">
      <c r="A192" s="89" t="s">
        <v>459</v>
      </c>
      <c r="B192" s="89"/>
      <c r="C192" s="91">
        <v>4213</v>
      </c>
      <c r="D192" s="92" t="s">
        <v>736</v>
      </c>
      <c r="E192" s="93">
        <v>2200000</v>
      </c>
      <c r="F192" s="93">
        <f>G192-E192</f>
        <v>0</v>
      </c>
      <c r="G192" s="97">
        <f t="shared" si="82"/>
        <v>2200000</v>
      </c>
      <c r="H192" s="93">
        <v>200000</v>
      </c>
      <c r="I192" s="95">
        <v>0</v>
      </c>
      <c r="J192" s="93">
        <v>2000000</v>
      </c>
      <c r="K192" s="93">
        <v>0</v>
      </c>
      <c r="L192" s="95">
        <v>0</v>
      </c>
      <c r="M192" s="93">
        <v>0</v>
      </c>
      <c r="N192" s="95">
        <v>0</v>
      </c>
      <c r="O192" s="93">
        <v>0</v>
      </c>
    </row>
    <row r="193" spans="1:15" s="78" customFormat="1" ht="27.75" customHeight="1">
      <c r="A193" s="76"/>
      <c r="B193" s="77"/>
      <c r="C193" s="169" t="s">
        <v>838</v>
      </c>
      <c r="D193" s="165"/>
      <c r="E193" s="73">
        <f>E194+E201+E205+E209+E213+E217</f>
        <v>4250000</v>
      </c>
      <c r="F193" s="73">
        <f>F194+F201+F205+F209+F213+F217</f>
        <v>-1715000</v>
      </c>
      <c r="G193" s="73">
        <f t="shared" si="82"/>
        <v>2535000</v>
      </c>
      <c r="H193" s="73">
        <f aca="true" t="shared" si="94" ref="H193:O193">H194+H201+H205+H209+H213+H217</f>
        <v>2491000</v>
      </c>
      <c r="I193" s="73">
        <f t="shared" si="94"/>
        <v>0</v>
      </c>
      <c r="J193" s="73">
        <f t="shared" si="94"/>
        <v>44000</v>
      </c>
      <c r="K193" s="73">
        <f t="shared" si="94"/>
        <v>0</v>
      </c>
      <c r="L193" s="73">
        <f t="shared" si="94"/>
        <v>0</v>
      </c>
      <c r="M193" s="73">
        <f t="shared" si="94"/>
        <v>0</v>
      </c>
      <c r="N193" s="73">
        <f t="shared" si="94"/>
        <v>0</v>
      </c>
      <c r="O193" s="73">
        <f t="shared" si="94"/>
        <v>0</v>
      </c>
    </row>
    <row r="194" spans="1:15" s="9" customFormat="1" ht="24" customHeight="1">
      <c r="A194" s="13"/>
      <c r="B194" s="61" t="s">
        <v>695</v>
      </c>
      <c r="C194" s="162" t="s">
        <v>674</v>
      </c>
      <c r="D194" s="163"/>
      <c r="E194" s="11">
        <f>E195</f>
        <v>20000</v>
      </c>
      <c r="F194" s="11">
        <f>F195</f>
        <v>-6000</v>
      </c>
      <c r="G194" s="11">
        <f>SUM(H194:O194)</f>
        <v>14000</v>
      </c>
      <c r="H194" s="11">
        <f>H195</f>
        <v>0</v>
      </c>
      <c r="I194" s="11">
        <f aca="true" t="shared" si="95" ref="I194:O194">I195</f>
        <v>0</v>
      </c>
      <c r="J194" s="11">
        <f t="shared" si="95"/>
        <v>14000</v>
      </c>
      <c r="K194" s="11">
        <f t="shared" si="95"/>
        <v>0</v>
      </c>
      <c r="L194" s="11">
        <f t="shared" si="95"/>
        <v>0</v>
      </c>
      <c r="M194" s="11">
        <f t="shared" si="95"/>
        <v>0</v>
      </c>
      <c r="N194" s="11">
        <f t="shared" si="95"/>
        <v>0</v>
      </c>
      <c r="O194" s="11">
        <f t="shared" si="95"/>
        <v>0</v>
      </c>
    </row>
    <row r="195" spans="1:15" ht="21" customHeight="1">
      <c r="A195" s="42"/>
      <c r="B195" s="40"/>
      <c r="C195" s="31">
        <v>32</v>
      </c>
      <c r="D195" s="37" t="s">
        <v>35</v>
      </c>
      <c r="E195" s="38">
        <f>E199</f>
        <v>20000</v>
      </c>
      <c r="F195" s="38">
        <f>F199</f>
        <v>-6000</v>
      </c>
      <c r="G195" s="38">
        <f t="shared" si="82"/>
        <v>14000</v>
      </c>
      <c r="H195" s="38">
        <f aca="true" t="shared" si="96" ref="H195:O195">H199</f>
        <v>0</v>
      </c>
      <c r="I195" s="38">
        <f t="shared" si="96"/>
        <v>0</v>
      </c>
      <c r="J195" s="38">
        <f t="shared" si="96"/>
        <v>14000</v>
      </c>
      <c r="K195" s="38">
        <f t="shared" si="96"/>
        <v>0</v>
      </c>
      <c r="L195" s="38">
        <f t="shared" si="96"/>
        <v>0</v>
      </c>
      <c r="M195" s="38">
        <f t="shared" si="96"/>
        <v>0</v>
      </c>
      <c r="N195" s="38">
        <f t="shared" si="96"/>
        <v>0</v>
      </c>
      <c r="O195" s="38">
        <f t="shared" si="96"/>
        <v>0</v>
      </c>
    </row>
    <row r="196" spans="1:15" s="134" customFormat="1" ht="17.25" customHeight="1">
      <c r="A196" s="152" t="s">
        <v>2</v>
      </c>
      <c r="B196" s="153" t="s">
        <v>44</v>
      </c>
      <c r="C196" s="154" t="s">
        <v>554</v>
      </c>
      <c r="D196" s="156" t="s">
        <v>59</v>
      </c>
      <c r="E196" s="157" t="s">
        <v>944</v>
      </c>
      <c r="F196" s="157" t="s">
        <v>942</v>
      </c>
      <c r="G196" s="154" t="s">
        <v>945</v>
      </c>
      <c r="H196" s="155" t="s">
        <v>840</v>
      </c>
      <c r="I196" s="155"/>
      <c r="J196" s="155"/>
      <c r="K196" s="155"/>
      <c r="L196" s="155"/>
      <c r="M196" s="155"/>
      <c r="N196" s="155"/>
      <c r="O196" s="155"/>
    </row>
    <row r="197" spans="1:15" s="135" customFormat="1" ht="36" customHeight="1">
      <c r="A197" s="152"/>
      <c r="B197" s="152"/>
      <c r="C197" s="155"/>
      <c r="D197" s="156"/>
      <c r="E197" s="158"/>
      <c r="F197" s="158"/>
      <c r="G197" s="155"/>
      <c r="H197" s="104" t="s">
        <v>272</v>
      </c>
      <c r="I197" s="104" t="s">
        <v>45</v>
      </c>
      <c r="J197" s="104" t="s">
        <v>271</v>
      </c>
      <c r="K197" s="104" t="s">
        <v>273</v>
      </c>
      <c r="L197" s="104" t="s">
        <v>46</v>
      </c>
      <c r="M197" s="104" t="s">
        <v>739</v>
      </c>
      <c r="N197" s="104" t="s">
        <v>274</v>
      </c>
      <c r="O197" s="104" t="s">
        <v>628</v>
      </c>
    </row>
    <row r="198" spans="1:15" s="135" customFormat="1" ht="10.5" customHeight="1">
      <c r="A198" s="55">
        <v>1</v>
      </c>
      <c r="B198" s="55">
        <v>2</v>
      </c>
      <c r="C198" s="55">
        <v>3</v>
      </c>
      <c r="D198" s="55">
        <v>4</v>
      </c>
      <c r="E198" s="55">
        <v>5</v>
      </c>
      <c r="F198" s="55">
        <v>6</v>
      </c>
      <c r="G198" s="55">
        <v>7</v>
      </c>
      <c r="H198" s="55">
        <v>8</v>
      </c>
      <c r="I198" s="55">
        <v>9</v>
      </c>
      <c r="J198" s="55">
        <v>10</v>
      </c>
      <c r="K198" s="55">
        <v>11</v>
      </c>
      <c r="L198" s="55">
        <v>12</v>
      </c>
      <c r="M198" s="55">
        <v>13</v>
      </c>
      <c r="N198" s="55">
        <v>14</v>
      </c>
      <c r="O198" s="55">
        <v>15</v>
      </c>
    </row>
    <row r="199" spans="1:15" ht="18" customHeight="1">
      <c r="A199" s="42"/>
      <c r="B199" s="40"/>
      <c r="C199" s="31">
        <v>323</v>
      </c>
      <c r="D199" s="37" t="s">
        <v>556</v>
      </c>
      <c r="E199" s="38">
        <f aca="true" t="shared" si="97" ref="E199:J199">E200</f>
        <v>20000</v>
      </c>
      <c r="F199" s="38">
        <f t="shared" si="97"/>
        <v>-6000</v>
      </c>
      <c r="G199" s="38">
        <f t="shared" si="82"/>
        <v>14000</v>
      </c>
      <c r="H199" s="38">
        <f t="shared" si="97"/>
        <v>0</v>
      </c>
      <c r="I199" s="38">
        <f t="shared" si="97"/>
        <v>0</v>
      </c>
      <c r="J199" s="38">
        <f t="shared" si="97"/>
        <v>14000</v>
      </c>
      <c r="K199" s="38">
        <f>K200</f>
        <v>0</v>
      </c>
      <c r="L199" s="38">
        <f>L200</f>
        <v>0</v>
      </c>
      <c r="M199" s="38">
        <f>M200</f>
        <v>0</v>
      </c>
      <c r="N199" s="38">
        <f>N200</f>
        <v>0</v>
      </c>
      <c r="O199" s="38">
        <f>O200</f>
        <v>0</v>
      </c>
    </row>
    <row r="200" spans="1:15" s="96" customFormat="1" ht="14.25" customHeight="1">
      <c r="A200" s="98" t="s">
        <v>460</v>
      </c>
      <c r="B200" s="89"/>
      <c r="C200" s="91">
        <v>3232</v>
      </c>
      <c r="D200" s="92" t="s">
        <v>737</v>
      </c>
      <c r="E200" s="93">
        <v>20000</v>
      </c>
      <c r="F200" s="93">
        <f>G200-E200</f>
        <v>-6000</v>
      </c>
      <c r="G200" s="93">
        <f t="shared" si="82"/>
        <v>14000</v>
      </c>
      <c r="H200" s="93">
        <v>0</v>
      </c>
      <c r="I200" s="95">
        <v>0</v>
      </c>
      <c r="J200" s="93">
        <v>14000</v>
      </c>
      <c r="K200" s="93">
        <v>0</v>
      </c>
      <c r="L200" s="95">
        <v>0</v>
      </c>
      <c r="M200" s="95">
        <v>0</v>
      </c>
      <c r="N200" s="95">
        <v>0</v>
      </c>
      <c r="O200" s="95">
        <v>0</v>
      </c>
    </row>
    <row r="201" spans="1:15" s="9" customFormat="1" ht="25.5" customHeight="1">
      <c r="A201" s="13"/>
      <c r="B201" s="61" t="s">
        <v>695</v>
      </c>
      <c r="C201" s="184" t="s">
        <v>1091</v>
      </c>
      <c r="D201" s="185"/>
      <c r="E201" s="11">
        <f>E202</f>
        <v>2000000</v>
      </c>
      <c r="F201" s="11">
        <f>F202</f>
        <v>-1600000</v>
      </c>
      <c r="G201" s="11">
        <f>SUM(H201:O201)</f>
        <v>400000</v>
      </c>
      <c r="H201" s="11">
        <f aca="true" t="shared" si="98" ref="H201:O201">H202</f>
        <v>400000</v>
      </c>
      <c r="I201" s="11">
        <f t="shared" si="98"/>
        <v>0</v>
      </c>
      <c r="J201" s="11">
        <f t="shared" si="98"/>
        <v>0</v>
      </c>
      <c r="K201" s="11">
        <f t="shared" si="98"/>
        <v>0</v>
      </c>
      <c r="L201" s="11">
        <f t="shared" si="98"/>
        <v>0</v>
      </c>
      <c r="M201" s="11">
        <f t="shared" si="98"/>
        <v>0</v>
      </c>
      <c r="N201" s="11">
        <f t="shared" si="98"/>
        <v>0</v>
      </c>
      <c r="O201" s="11">
        <f t="shared" si="98"/>
        <v>0</v>
      </c>
    </row>
    <row r="202" spans="1:15" ht="21" customHeight="1">
      <c r="A202" s="40"/>
      <c r="B202" s="40"/>
      <c r="C202" s="31">
        <v>38</v>
      </c>
      <c r="D202" s="37" t="s">
        <v>779</v>
      </c>
      <c r="E202" s="38">
        <f aca="true" t="shared" si="99" ref="E202:O203">E203</f>
        <v>2000000</v>
      </c>
      <c r="F202" s="38">
        <f t="shared" si="99"/>
        <v>-1600000</v>
      </c>
      <c r="G202" s="38">
        <f t="shared" si="82"/>
        <v>400000</v>
      </c>
      <c r="H202" s="38">
        <f t="shared" si="99"/>
        <v>400000</v>
      </c>
      <c r="I202" s="38">
        <f t="shared" si="99"/>
        <v>0</v>
      </c>
      <c r="J202" s="38">
        <f t="shared" si="99"/>
        <v>0</v>
      </c>
      <c r="K202" s="38">
        <f t="shared" si="99"/>
        <v>0</v>
      </c>
      <c r="L202" s="38">
        <f t="shared" si="99"/>
        <v>0</v>
      </c>
      <c r="M202" s="38">
        <f t="shared" si="99"/>
        <v>0</v>
      </c>
      <c r="N202" s="38">
        <f t="shared" si="99"/>
        <v>0</v>
      </c>
      <c r="O202" s="38">
        <f t="shared" si="99"/>
        <v>0</v>
      </c>
    </row>
    <row r="203" spans="1:15" ht="18" customHeight="1">
      <c r="A203" s="40" t="s">
        <v>0</v>
      </c>
      <c r="B203" s="40" t="s">
        <v>0</v>
      </c>
      <c r="C203" s="31">
        <v>386</v>
      </c>
      <c r="D203" s="37" t="s">
        <v>780</v>
      </c>
      <c r="E203" s="38">
        <f t="shared" si="99"/>
        <v>2000000</v>
      </c>
      <c r="F203" s="38">
        <f t="shared" si="99"/>
        <v>-1600000</v>
      </c>
      <c r="G203" s="38">
        <f t="shared" si="82"/>
        <v>400000</v>
      </c>
      <c r="H203" s="38">
        <f t="shared" si="99"/>
        <v>400000</v>
      </c>
      <c r="I203" s="38">
        <f t="shared" si="99"/>
        <v>0</v>
      </c>
      <c r="J203" s="38">
        <f t="shared" si="99"/>
        <v>0</v>
      </c>
      <c r="K203" s="38">
        <f t="shared" si="99"/>
        <v>0</v>
      </c>
      <c r="L203" s="38">
        <f t="shared" si="99"/>
        <v>0</v>
      </c>
      <c r="M203" s="38">
        <f t="shared" si="99"/>
        <v>0</v>
      </c>
      <c r="N203" s="38">
        <f t="shared" si="99"/>
        <v>0</v>
      </c>
      <c r="O203" s="38">
        <f t="shared" si="99"/>
        <v>0</v>
      </c>
    </row>
    <row r="204" spans="1:15" s="96" customFormat="1" ht="14.25" customHeight="1">
      <c r="A204" s="98" t="s">
        <v>667</v>
      </c>
      <c r="B204" s="89"/>
      <c r="C204" s="91">
        <v>3861</v>
      </c>
      <c r="D204" s="92" t="s">
        <v>781</v>
      </c>
      <c r="E204" s="93">
        <v>2000000</v>
      </c>
      <c r="F204" s="93">
        <f>G204-E204</f>
        <v>-1600000</v>
      </c>
      <c r="G204" s="93">
        <f t="shared" si="82"/>
        <v>400000</v>
      </c>
      <c r="H204" s="93">
        <v>400000</v>
      </c>
      <c r="I204" s="95">
        <v>0</v>
      </c>
      <c r="J204" s="93">
        <v>0</v>
      </c>
      <c r="K204" s="93">
        <v>0</v>
      </c>
      <c r="L204" s="95">
        <v>0</v>
      </c>
      <c r="M204" s="95">
        <v>0</v>
      </c>
      <c r="N204" s="95">
        <v>0</v>
      </c>
      <c r="O204" s="93">
        <v>0</v>
      </c>
    </row>
    <row r="205" spans="1:15" s="9" customFormat="1" ht="25.5" customHeight="1">
      <c r="A205" s="13"/>
      <c r="B205" s="61" t="s">
        <v>695</v>
      </c>
      <c r="C205" s="166" t="s">
        <v>1092</v>
      </c>
      <c r="D205" s="163"/>
      <c r="E205" s="11">
        <f aca="true" t="shared" si="100" ref="E205:F207">E206</f>
        <v>450000</v>
      </c>
      <c r="F205" s="11">
        <f t="shared" si="100"/>
        <v>0</v>
      </c>
      <c r="G205" s="11">
        <f aca="true" t="shared" si="101" ref="G205:G216">SUM(H205:O205)</f>
        <v>450000</v>
      </c>
      <c r="H205" s="11">
        <f>H206</f>
        <v>450000</v>
      </c>
      <c r="I205" s="11">
        <f aca="true" t="shared" si="102" ref="I205:O205">I206</f>
        <v>0</v>
      </c>
      <c r="J205" s="11">
        <f t="shared" si="102"/>
        <v>0</v>
      </c>
      <c r="K205" s="11">
        <f t="shared" si="102"/>
        <v>0</v>
      </c>
      <c r="L205" s="11">
        <f t="shared" si="102"/>
        <v>0</v>
      </c>
      <c r="M205" s="11">
        <f t="shared" si="102"/>
        <v>0</v>
      </c>
      <c r="N205" s="11">
        <f t="shared" si="102"/>
        <v>0</v>
      </c>
      <c r="O205" s="11">
        <f t="shared" si="102"/>
        <v>0</v>
      </c>
    </row>
    <row r="206" spans="1:15" ht="21" customHeight="1">
      <c r="A206" s="42"/>
      <c r="B206" s="40"/>
      <c r="C206" s="31">
        <v>41</v>
      </c>
      <c r="D206" s="37" t="s">
        <v>731</v>
      </c>
      <c r="E206" s="38">
        <f t="shared" si="100"/>
        <v>450000</v>
      </c>
      <c r="F206" s="38">
        <f t="shared" si="100"/>
        <v>0</v>
      </c>
      <c r="G206" s="38">
        <f t="shared" si="101"/>
        <v>450000</v>
      </c>
      <c r="H206" s="38">
        <f>H207</f>
        <v>450000</v>
      </c>
      <c r="I206" s="38">
        <f aca="true" t="shared" si="103" ref="I206:O207">I207</f>
        <v>0</v>
      </c>
      <c r="J206" s="38">
        <f t="shared" si="103"/>
        <v>0</v>
      </c>
      <c r="K206" s="38">
        <f t="shared" si="103"/>
        <v>0</v>
      </c>
      <c r="L206" s="38">
        <f t="shared" si="103"/>
        <v>0</v>
      </c>
      <c r="M206" s="38">
        <f t="shared" si="103"/>
        <v>0</v>
      </c>
      <c r="N206" s="38">
        <f t="shared" si="103"/>
        <v>0</v>
      </c>
      <c r="O206" s="38">
        <f t="shared" si="103"/>
        <v>0</v>
      </c>
    </row>
    <row r="207" spans="1:15" ht="18" customHeight="1">
      <c r="A207" s="42"/>
      <c r="B207" s="40"/>
      <c r="C207" s="31">
        <v>411</v>
      </c>
      <c r="D207" s="37" t="s">
        <v>732</v>
      </c>
      <c r="E207" s="38">
        <f t="shared" si="100"/>
        <v>450000</v>
      </c>
      <c r="F207" s="38">
        <f t="shared" si="100"/>
        <v>0</v>
      </c>
      <c r="G207" s="38">
        <f t="shared" si="101"/>
        <v>450000</v>
      </c>
      <c r="H207" s="38">
        <f>H208</f>
        <v>450000</v>
      </c>
      <c r="I207" s="38">
        <f t="shared" si="103"/>
        <v>0</v>
      </c>
      <c r="J207" s="38">
        <f t="shared" si="103"/>
        <v>0</v>
      </c>
      <c r="K207" s="38">
        <f t="shared" si="103"/>
        <v>0</v>
      </c>
      <c r="L207" s="38">
        <f t="shared" si="103"/>
        <v>0</v>
      </c>
      <c r="M207" s="38">
        <f t="shared" si="103"/>
        <v>0</v>
      </c>
      <c r="N207" s="38">
        <f t="shared" si="103"/>
        <v>0</v>
      </c>
      <c r="O207" s="38">
        <f t="shared" si="103"/>
        <v>0</v>
      </c>
    </row>
    <row r="208" spans="1:15" s="96" customFormat="1" ht="14.25" customHeight="1">
      <c r="A208" s="89" t="s">
        <v>461</v>
      </c>
      <c r="B208" s="89"/>
      <c r="C208" s="91">
        <v>4111</v>
      </c>
      <c r="D208" s="92" t="s">
        <v>1074</v>
      </c>
      <c r="E208" s="93">
        <v>450000</v>
      </c>
      <c r="F208" s="93">
        <f>G208-E208</f>
        <v>0</v>
      </c>
      <c r="G208" s="97">
        <f t="shared" si="101"/>
        <v>450000</v>
      </c>
      <c r="H208" s="93">
        <v>450000</v>
      </c>
      <c r="I208" s="95">
        <v>0</v>
      </c>
      <c r="J208" s="93">
        <v>0</v>
      </c>
      <c r="K208" s="93">
        <v>0</v>
      </c>
      <c r="L208" s="95">
        <v>0</v>
      </c>
      <c r="M208" s="93">
        <v>0</v>
      </c>
      <c r="N208" s="95">
        <v>0</v>
      </c>
      <c r="O208" s="93">
        <v>0</v>
      </c>
    </row>
    <row r="209" spans="1:15" s="9" customFormat="1" ht="24" customHeight="1">
      <c r="A209" s="19"/>
      <c r="B209" s="61" t="s">
        <v>694</v>
      </c>
      <c r="C209" s="162" t="s">
        <v>675</v>
      </c>
      <c r="D209" s="163"/>
      <c r="E209" s="11">
        <f>E210</f>
        <v>10000</v>
      </c>
      <c r="F209" s="11">
        <f>F210</f>
        <v>0</v>
      </c>
      <c r="G209" s="11">
        <f t="shared" si="101"/>
        <v>10000</v>
      </c>
      <c r="H209" s="11">
        <f>H210</f>
        <v>10000</v>
      </c>
      <c r="I209" s="11">
        <f aca="true" t="shared" si="104" ref="I209:O209">I210</f>
        <v>0</v>
      </c>
      <c r="J209" s="11">
        <f t="shared" si="104"/>
        <v>0</v>
      </c>
      <c r="K209" s="11">
        <f t="shared" si="104"/>
        <v>0</v>
      </c>
      <c r="L209" s="11">
        <f t="shared" si="104"/>
        <v>0</v>
      </c>
      <c r="M209" s="11">
        <f t="shared" si="104"/>
        <v>0</v>
      </c>
      <c r="N209" s="11">
        <f t="shared" si="104"/>
        <v>0</v>
      </c>
      <c r="O209" s="11">
        <f t="shared" si="104"/>
        <v>0</v>
      </c>
    </row>
    <row r="210" spans="1:15" ht="21" customHeight="1">
      <c r="A210" s="40"/>
      <c r="B210" s="40"/>
      <c r="C210" s="31">
        <v>32</v>
      </c>
      <c r="D210" s="37" t="s">
        <v>35</v>
      </c>
      <c r="E210" s="38">
        <f aca="true" t="shared" si="105" ref="E210:J211">E211</f>
        <v>10000</v>
      </c>
      <c r="F210" s="38">
        <f t="shared" si="105"/>
        <v>0</v>
      </c>
      <c r="G210" s="38">
        <f t="shared" si="101"/>
        <v>10000</v>
      </c>
      <c r="H210" s="38">
        <f t="shared" si="105"/>
        <v>10000</v>
      </c>
      <c r="I210" s="38">
        <f t="shared" si="105"/>
        <v>0</v>
      </c>
      <c r="J210" s="38">
        <f t="shared" si="105"/>
        <v>0</v>
      </c>
      <c r="K210" s="38">
        <f aca="true" t="shared" si="106" ref="K210:O211">K211</f>
        <v>0</v>
      </c>
      <c r="L210" s="38">
        <f t="shared" si="106"/>
        <v>0</v>
      </c>
      <c r="M210" s="38">
        <f t="shared" si="106"/>
        <v>0</v>
      </c>
      <c r="N210" s="38">
        <f t="shared" si="106"/>
        <v>0</v>
      </c>
      <c r="O210" s="38">
        <f t="shared" si="106"/>
        <v>0</v>
      </c>
    </row>
    <row r="211" spans="1:15" ht="18" customHeight="1">
      <c r="A211" s="40"/>
      <c r="B211" s="40"/>
      <c r="C211" s="31">
        <v>323</v>
      </c>
      <c r="D211" s="37" t="s">
        <v>556</v>
      </c>
      <c r="E211" s="38">
        <f t="shared" si="105"/>
        <v>10000</v>
      </c>
      <c r="F211" s="38">
        <f t="shared" si="105"/>
        <v>0</v>
      </c>
      <c r="G211" s="38">
        <f t="shared" si="101"/>
        <v>10000</v>
      </c>
      <c r="H211" s="38">
        <f t="shared" si="105"/>
        <v>10000</v>
      </c>
      <c r="I211" s="38">
        <f t="shared" si="105"/>
        <v>0</v>
      </c>
      <c r="J211" s="38">
        <f t="shared" si="105"/>
        <v>0</v>
      </c>
      <c r="K211" s="38">
        <f t="shared" si="106"/>
        <v>0</v>
      </c>
      <c r="L211" s="38">
        <f t="shared" si="106"/>
        <v>0</v>
      </c>
      <c r="M211" s="38">
        <f t="shared" si="106"/>
        <v>0</v>
      </c>
      <c r="N211" s="38">
        <f t="shared" si="106"/>
        <v>0</v>
      </c>
      <c r="O211" s="38">
        <f t="shared" si="106"/>
        <v>0</v>
      </c>
    </row>
    <row r="212" spans="1:15" s="96" customFormat="1" ht="14.25" customHeight="1">
      <c r="A212" s="89" t="s">
        <v>462</v>
      </c>
      <c r="B212" s="89"/>
      <c r="C212" s="91">
        <v>3232</v>
      </c>
      <c r="D212" s="92" t="s">
        <v>782</v>
      </c>
      <c r="E212" s="93">
        <v>10000</v>
      </c>
      <c r="F212" s="93">
        <f>G212-E212</f>
        <v>0</v>
      </c>
      <c r="G212" s="93">
        <f t="shared" si="101"/>
        <v>10000</v>
      </c>
      <c r="H212" s="93">
        <v>10000</v>
      </c>
      <c r="I212" s="95">
        <v>0</v>
      </c>
      <c r="J212" s="95">
        <v>0</v>
      </c>
      <c r="K212" s="93">
        <v>0</v>
      </c>
      <c r="L212" s="95">
        <v>0</v>
      </c>
      <c r="M212" s="95">
        <v>0</v>
      </c>
      <c r="N212" s="95">
        <v>0</v>
      </c>
      <c r="O212" s="95">
        <v>0</v>
      </c>
    </row>
    <row r="213" spans="1:15" s="9" customFormat="1" ht="25.5" customHeight="1">
      <c r="A213" s="13"/>
      <c r="B213" s="61" t="s">
        <v>694</v>
      </c>
      <c r="C213" s="184" t="s">
        <v>843</v>
      </c>
      <c r="D213" s="185"/>
      <c r="E213" s="11">
        <f>E214</f>
        <v>1545000</v>
      </c>
      <c r="F213" s="11">
        <f>F214</f>
        <v>0</v>
      </c>
      <c r="G213" s="11">
        <f t="shared" si="101"/>
        <v>1545000</v>
      </c>
      <c r="H213" s="11">
        <f aca="true" t="shared" si="107" ref="H213:O213">H214</f>
        <v>1515000</v>
      </c>
      <c r="I213" s="11">
        <f t="shared" si="107"/>
        <v>0</v>
      </c>
      <c r="J213" s="11">
        <f t="shared" si="107"/>
        <v>30000</v>
      </c>
      <c r="K213" s="11">
        <f t="shared" si="107"/>
        <v>0</v>
      </c>
      <c r="L213" s="11">
        <f t="shared" si="107"/>
        <v>0</v>
      </c>
      <c r="M213" s="11">
        <f t="shared" si="107"/>
        <v>0</v>
      </c>
      <c r="N213" s="11">
        <f t="shared" si="107"/>
        <v>0</v>
      </c>
      <c r="O213" s="11">
        <f t="shared" si="107"/>
        <v>0</v>
      </c>
    </row>
    <row r="214" spans="1:15" ht="21" customHeight="1">
      <c r="A214" s="40"/>
      <c r="B214" s="40"/>
      <c r="C214" s="31">
        <v>38</v>
      </c>
      <c r="D214" s="37" t="s">
        <v>571</v>
      </c>
      <c r="E214" s="38">
        <f aca="true" t="shared" si="108" ref="E214:O215">E215</f>
        <v>1545000</v>
      </c>
      <c r="F214" s="38">
        <f t="shared" si="108"/>
        <v>0</v>
      </c>
      <c r="G214" s="38">
        <f t="shared" si="101"/>
        <v>1545000</v>
      </c>
      <c r="H214" s="38">
        <f t="shared" si="108"/>
        <v>1515000</v>
      </c>
      <c r="I214" s="38">
        <f t="shared" si="108"/>
        <v>0</v>
      </c>
      <c r="J214" s="38">
        <f t="shared" si="108"/>
        <v>30000</v>
      </c>
      <c r="K214" s="38">
        <f t="shared" si="108"/>
        <v>0</v>
      </c>
      <c r="L214" s="38">
        <f t="shared" si="108"/>
        <v>0</v>
      </c>
      <c r="M214" s="38">
        <f t="shared" si="108"/>
        <v>0</v>
      </c>
      <c r="N214" s="38">
        <f t="shared" si="108"/>
        <v>0</v>
      </c>
      <c r="O214" s="38">
        <f t="shared" si="108"/>
        <v>0</v>
      </c>
    </row>
    <row r="215" spans="1:15" ht="18" customHeight="1">
      <c r="A215" s="40"/>
      <c r="B215" s="40" t="s">
        <v>0</v>
      </c>
      <c r="C215" s="31">
        <v>386</v>
      </c>
      <c r="D215" s="37" t="s">
        <v>780</v>
      </c>
      <c r="E215" s="38">
        <f>E216</f>
        <v>1545000</v>
      </c>
      <c r="F215" s="38">
        <f>F216</f>
        <v>0</v>
      </c>
      <c r="G215" s="38">
        <f t="shared" si="101"/>
        <v>1545000</v>
      </c>
      <c r="H215" s="38">
        <f t="shared" si="108"/>
        <v>1515000</v>
      </c>
      <c r="I215" s="38">
        <f t="shared" si="108"/>
        <v>0</v>
      </c>
      <c r="J215" s="38">
        <f t="shared" si="108"/>
        <v>30000</v>
      </c>
      <c r="K215" s="38">
        <f t="shared" si="108"/>
        <v>0</v>
      </c>
      <c r="L215" s="38">
        <f t="shared" si="108"/>
        <v>0</v>
      </c>
      <c r="M215" s="38">
        <f t="shared" si="108"/>
        <v>0</v>
      </c>
      <c r="N215" s="38">
        <f t="shared" si="108"/>
        <v>0</v>
      </c>
      <c r="O215" s="38">
        <f t="shared" si="108"/>
        <v>0</v>
      </c>
    </row>
    <row r="216" spans="1:15" s="96" customFormat="1" ht="14.25" customHeight="1">
      <c r="A216" s="98" t="s">
        <v>463</v>
      </c>
      <c r="B216" s="89"/>
      <c r="C216" s="91">
        <v>3861</v>
      </c>
      <c r="D216" s="92" t="s">
        <v>783</v>
      </c>
      <c r="E216" s="93">
        <v>1545000</v>
      </c>
      <c r="F216" s="93">
        <f>G216-E216</f>
        <v>0</v>
      </c>
      <c r="G216" s="97">
        <f t="shared" si="101"/>
        <v>1545000</v>
      </c>
      <c r="H216" s="93">
        <v>1515000</v>
      </c>
      <c r="I216" s="95">
        <v>0</v>
      </c>
      <c r="J216" s="93">
        <v>30000</v>
      </c>
      <c r="K216" s="93">
        <v>0</v>
      </c>
      <c r="L216" s="93">
        <v>0</v>
      </c>
      <c r="M216" s="93">
        <v>0</v>
      </c>
      <c r="N216" s="95">
        <v>0</v>
      </c>
      <c r="O216" s="93">
        <v>0</v>
      </c>
    </row>
    <row r="217" spans="1:15" s="9" customFormat="1" ht="25.5" customHeight="1">
      <c r="A217" s="13"/>
      <c r="B217" s="61" t="s">
        <v>695</v>
      </c>
      <c r="C217" s="166" t="s">
        <v>1071</v>
      </c>
      <c r="D217" s="163"/>
      <c r="E217" s="11">
        <f>E218</f>
        <v>225000</v>
      </c>
      <c r="F217" s="11">
        <f>F218</f>
        <v>-109000</v>
      </c>
      <c r="G217" s="11">
        <f aca="true" t="shared" si="109" ref="G217:G222">SUM(H217:O217)</f>
        <v>116000</v>
      </c>
      <c r="H217" s="11">
        <f>H218</f>
        <v>116000</v>
      </c>
      <c r="I217" s="11">
        <f aca="true" t="shared" si="110" ref="I217:O217">I218</f>
        <v>0</v>
      </c>
      <c r="J217" s="11">
        <f t="shared" si="110"/>
        <v>0</v>
      </c>
      <c r="K217" s="11">
        <f t="shared" si="110"/>
        <v>0</v>
      </c>
      <c r="L217" s="11">
        <f t="shared" si="110"/>
        <v>0</v>
      </c>
      <c r="M217" s="11">
        <f t="shared" si="110"/>
        <v>0</v>
      </c>
      <c r="N217" s="11">
        <f t="shared" si="110"/>
        <v>0</v>
      </c>
      <c r="O217" s="11">
        <f t="shared" si="110"/>
        <v>0</v>
      </c>
    </row>
    <row r="218" spans="1:15" ht="21" customHeight="1">
      <c r="A218" s="42"/>
      <c r="B218" s="40"/>
      <c r="C218" s="31">
        <v>32</v>
      </c>
      <c r="D218" s="37" t="s">
        <v>35</v>
      </c>
      <c r="E218" s="38">
        <f>E219+E221</f>
        <v>225000</v>
      </c>
      <c r="F218" s="38">
        <f>F219+F221</f>
        <v>-109000</v>
      </c>
      <c r="G218" s="38">
        <f t="shared" si="109"/>
        <v>116000</v>
      </c>
      <c r="H218" s="38">
        <f aca="true" t="shared" si="111" ref="H218:O218">H219+H221</f>
        <v>116000</v>
      </c>
      <c r="I218" s="38">
        <f t="shared" si="111"/>
        <v>0</v>
      </c>
      <c r="J218" s="38">
        <f t="shared" si="111"/>
        <v>0</v>
      </c>
      <c r="K218" s="38">
        <f t="shared" si="111"/>
        <v>0</v>
      </c>
      <c r="L218" s="38">
        <f t="shared" si="111"/>
        <v>0</v>
      </c>
      <c r="M218" s="38">
        <f t="shared" si="111"/>
        <v>0</v>
      </c>
      <c r="N218" s="38">
        <f t="shared" si="111"/>
        <v>0</v>
      </c>
      <c r="O218" s="38">
        <f t="shared" si="111"/>
        <v>0</v>
      </c>
    </row>
    <row r="219" spans="1:15" ht="17.25" customHeight="1">
      <c r="A219" s="42"/>
      <c r="B219" s="40" t="s">
        <v>0</v>
      </c>
      <c r="C219" s="31">
        <v>322</v>
      </c>
      <c r="D219" s="37" t="s">
        <v>555</v>
      </c>
      <c r="E219" s="38">
        <f>E220</f>
        <v>200000</v>
      </c>
      <c r="F219" s="38">
        <f>F220</f>
        <v>-84000</v>
      </c>
      <c r="G219" s="38">
        <f t="shared" si="109"/>
        <v>116000</v>
      </c>
      <c r="H219" s="38">
        <f aca="true" t="shared" si="112" ref="H219:O219">H220</f>
        <v>116000</v>
      </c>
      <c r="I219" s="38">
        <f t="shared" si="112"/>
        <v>0</v>
      </c>
      <c r="J219" s="38">
        <f t="shared" si="112"/>
        <v>0</v>
      </c>
      <c r="K219" s="38">
        <f t="shared" si="112"/>
        <v>0</v>
      </c>
      <c r="L219" s="38">
        <f t="shared" si="112"/>
        <v>0</v>
      </c>
      <c r="M219" s="38">
        <f t="shared" si="112"/>
        <v>0</v>
      </c>
      <c r="N219" s="38">
        <f t="shared" si="112"/>
        <v>0</v>
      </c>
      <c r="O219" s="38">
        <f t="shared" si="112"/>
        <v>0</v>
      </c>
    </row>
    <row r="220" spans="1:15" s="96" customFormat="1" ht="15" customHeight="1">
      <c r="A220" s="89" t="s">
        <v>1055</v>
      </c>
      <c r="B220" s="89"/>
      <c r="C220" s="91" t="s">
        <v>275</v>
      </c>
      <c r="D220" s="92" t="s">
        <v>1056</v>
      </c>
      <c r="E220" s="93">
        <v>200000</v>
      </c>
      <c r="F220" s="93">
        <f>G220-E220</f>
        <v>-84000</v>
      </c>
      <c r="G220" s="97">
        <f t="shared" si="109"/>
        <v>116000</v>
      </c>
      <c r="H220" s="93">
        <v>116000</v>
      </c>
      <c r="I220" s="95">
        <v>0</v>
      </c>
      <c r="J220" s="95">
        <v>0</v>
      </c>
      <c r="K220" s="93">
        <v>0</v>
      </c>
      <c r="L220" s="95">
        <v>0</v>
      </c>
      <c r="M220" s="95">
        <v>0</v>
      </c>
      <c r="N220" s="95">
        <v>0</v>
      </c>
      <c r="O220" s="95">
        <v>0</v>
      </c>
    </row>
    <row r="221" spans="1:15" ht="18" customHeight="1">
      <c r="A221" s="42"/>
      <c r="B221" s="40"/>
      <c r="C221" s="31">
        <v>323</v>
      </c>
      <c r="D221" s="37" t="s">
        <v>29</v>
      </c>
      <c r="E221" s="38">
        <f>E222</f>
        <v>25000</v>
      </c>
      <c r="F221" s="38">
        <f>F222</f>
        <v>-25000</v>
      </c>
      <c r="G221" s="38">
        <f t="shared" si="109"/>
        <v>0</v>
      </c>
      <c r="H221" s="38">
        <f aca="true" t="shared" si="113" ref="H221:O221">H222</f>
        <v>0</v>
      </c>
      <c r="I221" s="38">
        <f t="shared" si="113"/>
        <v>0</v>
      </c>
      <c r="J221" s="38">
        <f t="shared" si="113"/>
        <v>0</v>
      </c>
      <c r="K221" s="38">
        <f t="shared" si="113"/>
        <v>0</v>
      </c>
      <c r="L221" s="38">
        <f t="shared" si="113"/>
        <v>0</v>
      </c>
      <c r="M221" s="38">
        <f t="shared" si="113"/>
        <v>0</v>
      </c>
      <c r="N221" s="38">
        <f t="shared" si="113"/>
        <v>0</v>
      </c>
      <c r="O221" s="38">
        <f t="shared" si="113"/>
        <v>0</v>
      </c>
    </row>
    <row r="222" spans="1:15" s="96" customFormat="1" ht="15" customHeight="1">
      <c r="A222" s="89" t="s">
        <v>464</v>
      </c>
      <c r="B222" s="89"/>
      <c r="C222" s="91" t="s">
        <v>755</v>
      </c>
      <c r="D222" s="92" t="s">
        <v>557</v>
      </c>
      <c r="E222" s="93">
        <v>25000</v>
      </c>
      <c r="F222" s="93">
        <f>G222-E222</f>
        <v>-25000</v>
      </c>
      <c r="G222" s="97">
        <f t="shared" si="109"/>
        <v>0</v>
      </c>
      <c r="H222" s="93">
        <v>0</v>
      </c>
      <c r="I222" s="95">
        <v>0</v>
      </c>
      <c r="J222" s="95">
        <v>0</v>
      </c>
      <c r="K222" s="93">
        <v>0</v>
      </c>
      <c r="L222" s="95">
        <v>0</v>
      </c>
      <c r="M222" s="95">
        <v>0</v>
      </c>
      <c r="N222" s="95">
        <v>0</v>
      </c>
      <c r="O222" s="95">
        <v>0</v>
      </c>
    </row>
    <row r="223" spans="1:15" s="78" customFormat="1" ht="27.75" customHeight="1">
      <c r="A223" s="76"/>
      <c r="B223" s="79"/>
      <c r="C223" s="169" t="s">
        <v>845</v>
      </c>
      <c r="D223" s="165"/>
      <c r="E223" s="73">
        <f>E224+E231+E235</f>
        <v>720000</v>
      </c>
      <c r="F223" s="73">
        <f>F224+F231+F235</f>
        <v>-720000</v>
      </c>
      <c r="G223" s="73">
        <f aca="true" t="shared" si="114" ref="G223:G238">SUM(H223:O223)</f>
        <v>0</v>
      </c>
      <c r="H223" s="73">
        <f aca="true" t="shared" si="115" ref="H223:O223">H224+H231+H235</f>
        <v>0</v>
      </c>
      <c r="I223" s="73">
        <f t="shared" si="115"/>
        <v>0</v>
      </c>
      <c r="J223" s="73">
        <f t="shared" si="115"/>
        <v>0</v>
      </c>
      <c r="K223" s="73">
        <f t="shared" si="115"/>
        <v>0</v>
      </c>
      <c r="L223" s="73">
        <f t="shared" si="115"/>
        <v>0</v>
      </c>
      <c r="M223" s="73">
        <f t="shared" si="115"/>
        <v>0</v>
      </c>
      <c r="N223" s="73">
        <f t="shared" si="115"/>
        <v>0</v>
      </c>
      <c r="O223" s="73">
        <f t="shared" si="115"/>
        <v>0</v>
      </c>
    </row>
    <row r="224" spans="1:15" s="9" customFormat="1" ht="24" customHeight="1">
      <c r="A224" s="13"/>
      <c r="B224" s="61" t="s">
        <v>846</v>
      </c>
      <c r="C224" s="162" t="s">
        <v>847</v>
      </c>
      <c r="D224" s="163"/>
      <c r="E224" s="11">
        <f>E225</f>
        <v>250000</v>
      </c>
      <c r="F224" s="11">
        <f>F225</f>
        <v>-250000</v>
      </c>
      <c r="G224" s="11">
        <f t="shared" si="114"/>
        <v>0</v>
      </c>
      <c r="H224" s="11">
        <f aca="true" t="shared" si="116" ref="H224:O224">H225</f>
        <v>0</v>
      </c>
      <c r="I224" s="11">
        <f t="shared" si="116"/>
        <v>0</v>
      </c>
      <c r="J224" s="11">
        <f t="shared" si="116"/>
        <v>0</v>
      </c>
      <c r="K224" s="11">
        <f t="shared" si="116"/>
        <v>0</v>
      </c>
      <c r="L224" s="11">
        <f t="shared" si="116"/>
        <v>0</v>
      </c>
      <c r="M224" s="11">
        <f t="shared" si="116"/>
        <v>0</v>
      </c>
      <c r="N224" s="11">
        <f t="shared" si="116"/>
        <v>0</v>
      </c>
      <c r="O224" s="11">
        <f t="shared" si="116"/>
        <v>0</v>
      </c>
    </row>
    <row r="225" spans="1:15" ht="21" customHeight="1">
      <c r="A225" s="42"/>
      <c r="B225" s="40"/>
      <c r="C225" s="31">
        <v>42</v>
      </c>
      <c r="D225" s="37" t="s">
        <v>848</v>
      </c>
      <c r="E225" s="38">
        <f>E229</f>
        <v>250000</v>
      </c>
      <c r="F225" s="38">
        <f>F229</f>
        <v>-250000</v>
      </c>
      <c r="G225" s="38">
        <f t="shared" si="114"/>
        <v>0</v>
      </c>
      <c r="H225" s="38">
        <f aca="true" t="shared" si="117" ref="H225:O225">H229</f>
        <v>0</v>
      </c>
      <c r="I225" s="38">
        <f t="shared" si="117"/>
        <v>0</v>
      </c>
      <c r="J225" s="38">
        <f t="shared" si="117"/>
        <v>0</v>
      </c>
      <c r="K225" s="38">
        <f t="shared" si="117"/>
        <v>0</v>
      </c>
      <c r="L225" s="38">
        <f t="shared" si="117"/>
        <v>0</v>
      </c>
      <c r="M225" s="38">
        <f t="shared" si="117"/>
        <v>0</v>
      </c>
      <c r="N225" s="38">
        <f t="shared" si="117"/>
        <v>0</v>
      </c>
      <c r="O225" s="38">
        <f t="shared" si="117"/>
        <v>0</v>
      </c>
    </row>
    <row r="226" spans="1:15" s="134" customFormat="1" ht="17.25" customHeight="1">
      <c r="A226" s="152" t="s">
        <v>2</v>
      </c>
      <c r="B226" s="153" t="s">
        <v>44</v>
      </c>
      <c r="C226" s="154" t="s">
        <v>554</v>
      </c>
      <c r="D226" s="156" t="s">
        <v>59</v>
      </c>
      <c r="E226" s="157" t="s">
        <v>944</v>
      </c>
      <c r="F226" s="157" t="s">
        <v>942</v>
      </c>
      <c r="G226" s="154" t="s">
        <v>945</v>
      </c>
      <c r="H226" s="155" t="s">
        <v>840</v>
      </c>
      <c r="I226" s="155"/>
      <c r="J226" s="155"/>
      <c r="K226" s="155"/>
      <c r="L226" s="155"/>
      <c r="M226" s="155"/>
      <c r="N226" s="155"/>
      <c r="O226" s="155"/>
    </row>
    <row r="227" spans="1:15" s="135" customFormat="1" ht="36" customHeight="1">
      <c r="A227" s="152"/>
      <c r="B227" s="152"/>
      <c r="C227" s="155"/>
      <c r="D227" s="156"/>
      <c r="E227" s="158"/>
      <c r="F227" s="158"/>
      <c r="G227" s="155"/>
      <c r="H227" s="104" t="s">
        <v>272</v>
      </c>
      <c r="I227" s="104" t="s">
        <v>45</v>
      </c>
      <c r="J227" s="104" t="s">
        <v>271</v>
      </c>
      <c r="K227" s="104" t="s">
        <v>273</v>
      </c>
      <c r="L227" s="104" t="s">
        <v>46</v>
      </c>
      <c r="M227" s="104" t="s">
        <v>739</v>
      </c>
      <c r="N227" s="104" t="s">
        <v>274</v>
      </c>
      <c r="O227" s="104" t="s">
        <v>628</v>
      </c>
    </row>
    <row r="228" spans="1:15" s="135" customFormat="1" ht="10.5" customHeight="1">
      <c r="A228" s="55">
        <v>1</v>
      </c>
      <c r="B228" s="55">
        <v>2</v>
      </c>
      <c r="C228" s="55">
        <v>3</v>
      </c>
      <c r="D228" s="55">
        <v>4</v>
      </c>
      <c r="E228" s="55">
        <v>5</v>
      </c>
      <c r="F228" s="55">
        <v>6</v>
      </c>
      <c r="G228" s="55">
        <v>7</v>
      </c>
      <c r="H228" s="55">
        <v>8</v>
      </c>
      <c r="I228" s="55">
        <v>9</v>
      </c>
      <c r="J228" s="55">
        <v>10</v>
      </c>
      <c r="K228" s="55">
        <v>11</v>
      </c>
      <c r="L228" s="55">
        <v>12</v>
      </c>
      <c r="M228" s="55">
        <v>13</v>
      </c>
      <c r="N228" s="55">
        <v>14</v>
      </c>
      <c r="O228" s="55">
        <v>15</v>
      </c>
    </row>
    <row r="229" spans="1:15" ht="18" customHeight="1">
      <c r="A229" s="42"/>
      <c r="B229" s="40"/>
      <c r="C229" s="31">
        <v>426</v>
      </c>
      <c r="D229" s="37" t="s">
        <v>786</v>
      </c>
      <c r="E229" s="38">
        <f>E230</f>
        <v>250000</v>
      </c>
      <c r="F229" s="38">
        <f>F230</f>
        <v>-250000</v>
      </c>
      <c r="G229" s="38">
        <f t="shared" si="114"/>
        <v>0</v>
      </c>
      <c r="H229" s="38">
        <f aca="true" t="shared" si="118" ref="H229:O229">H230</f>
        <v>0</v>
      </c>
      <c r="I229" s="38">
        <f t="shared" si="118"/>
        <v>0</v>
      </c>
      <c r="J229" s="38">
        <f t="shared" si="118"/>
        <v>0</v>
      </c>
      <c r="K229" s="38">
        <f t="shared" si="118"/>
        <v>0</v>
      </c>
      <c r="L229" s="38">
        <f t="shared" si="118"/>
        <v>0</v>
      </c>
      <c r="M229" s="38">
        <f t="shared" si="118"/>
        <v>0</v>
      </c>
      <c r="N229" s="38">
        <f t="shared" si="118"/>
        <v>0</v>
      </c>
      <c r="O229" s="38">
        <f t="shared" si="118"/>
        <v>0</v>
      </c>
    </row>
    <row r="230" spans="1:15" s="96" customFormat="1" ht="14.25" customHeight="1">
      <c r="A230" s="89" t="s">
        <v>362</v>
      </c>
      <c r="B230" s="89"/>
      <c r="C230" s="91" t="s">
        <v>334</v>
      </c>
      <c r="D230" s="92" t="s">
        <v>849</v>
      </c>
      <c r="E230" s="93">
        <v>250000</v>
      </c>
      <c r="F230" s="93">
        <f>G230-E230</f>
        <v>-250000</v>
      </c>
      <c r="G230" s="97">
        <f t="shared" si="114"/>
        <v>0</v>
      </c>
      <c r="H230" s="93">
        <v>0</v>
      </c>
      <c r="I230" s="95">
        <v>0</v>
      </c>
      <c r="J230" s="93">
        <v>0</v>
      </c>
      <c r="K230" s="93">
        <v>0</v>
      </c>
      <c r="L230" s="95">
        <v>0</v>
      </c>
      <c r="M230" s="95">
        <v>0</v>
      </c>
      <c r="N230" s="95">
        <v>0</v>
      </c>
      <c r="O230" s="93">
        <v>0</v>
      </c>
    </row>
    <row r="231" spans="1:15" s="9" customFormat="1" ht="24" customHeight="1">
      <c r="A231" s="19"/>
      <c r="B231" s="61" t="s">
        <v>824</v>
      </c>
      <c r="C231" s="162" t="s">
        <v>850</v>
      </c>
      <c r="D231" s="163"/>
      <c r="E231" s="11">
        <f aca="true" t="shared" si="119" ref="E231:F233">E232</f>
        <v>95000</v>
      </c>
      <c r="F231" s="11">
        <f t="shared" si="119"/>
        <v>-95000</v>
      </c>
      <c r="G231" s="11">
        <f t="shared" si="114"/>
        <v>0</v>
      </c>
      <c r="H231" s="11">
        <f>H232</f>
        <v>0</v>
      </c>
      <c r="I231" s="11">
        <f aca="true" t="shared" si="120" ref="I231:O233">I232</f>
        <v>0</v>
      </c>
      <c r="J231" s="11">
        <f t="shared" si="120"/>
        <v>0</v>
      </c>
      <c r="K231" s="11">
        <f t="shared" si="120"/>
        <v>0</v>
      </c>
      <c r="L231" s="11">
        <f t="shared" si="120"/>
        <v>0</v>
      </c>
      <c r="M231" s="11">
        <f t="shared" si="120"/>
        <v>0</v>
      </c>
      <c r="N231" s="11">
        <f t="shared" si="120"/>
        <v>0</v>
      </c>
      <c r="O231" s="11">
        <f t="shared" si="120"/>
        <v>0</v>
      </c>
    </row>
    <row r="232" spans="1:15" ht="21" customHeight="1">
      <c r="A232" s="40"/>
      <c r="B232" s="40" t="s">
        <v>0</v>
      </c>
      <c r="C232" s="31">
        <v>42</v>
      </c>
      <c r="D232" s="37" t="s">
        <v>848</v>
      </c>
      <c r="E232" s="38">
        <f t="shared" si="119"/>
        <v>95000</v>
      </c>
      <c r="F232" s="38">
        <f t="shared" si="119"/>
        <v>-95000</v>
      </c>
      <c r="G232" s="38">
        <f t="shared" si="114"/>
        <v>0</v>
      </c>
      <c r="H232" s="38">
        <f>H233</f>
        <v>0</v>
      </c>
      <c r="I232" s="38">
        <f>I233</f>
        <v>0</v>
      </c>
      <c r="J232" s="38">
        <f>J233</f>
        <v>0</v>
      </c>
      <c r="K232" s="38">
        <f t="shared" si="120"/>
        <v>0</v>
      </c>
      <c r="L232" s="38">
        <f t="shared" si="120"/>
        <v>0</v>
      </c>
      <c r="M232" s="38">
        <f t="shared" si="120"/>
        <v>0</v>
      </c>
      <c r="N232" s="38">
        <f t="shared" si="120"/>
        <v>0</v>
      </c>
      <c r="O232" s="38">
        <f t="shared" si="120"/>
        <v>0</v>
      </c>
    </row>
    <row r="233" spans="1:15" ht="18" customHeight="1">
      <c r="A233" s="40"/>
      <c r="B233" s="40" t="s">
        <v>0</v>
      </c>
      <c r="C233" s="31">
        <v>426</v>
      </c>
      <c r="D233" s="37" t="s">
        <v>786</v>
      </c>
      <c r="E233" s="38">
        <f t="shared" si="119"/>
        <v>95000</v>
      </c>
      <c r="F233" s="38">
        <f t="shared" si="119"/>
        <v>-95000</v>
      </c>
      <c r="G233" s="38">
        <f t="shared" si="114"/>
        <v>0</v>
      </c>
      <c r="H233" s="38">
        <f>H234</f>
        <v>0</v>
      </c>
      <c r="I233" s="38">
        <f>I234</f>
        <v>0</v>
      </c>
      <c r="J233" s="38">
        <f>J234</f>
        <v>0</v>
      </c>
      <c r="K233" s="38">
        <f t="shared" si="120"/>
        <v>0</v>
      </c>
      <c r="L233" s="38">
        <f t="shared" si="120"/>
        <v>0</v>
      </c>
      <c r="M233" s="38">
        <f t="shared" si="120"/>
        <v>0</v>
      </c>
      <c r="N233" s="38">
        <f t="shared" si="120"/>
        <v>0</v>
      </c>
      <c r="O233" s="38">
        <f t="shared" si="120"/>
        <v>0</v>
      </c>
    </row>
    <row r="234" spans="1:15" s="96" customFormat="1" ht="14.25" customHeight="1">
      <c r="A234" s="89" t="s">
        <v>359</v>
      </c>
      <c r="B234" s="89"/>
      <c r="C234" s="91" t="s">
        <v>334</v>
      </c>
      <c r="D234" s="92" t="s">
        <v>851</v>
      </c>
      <c r="E234" s="93">
        <v>95000</v>
      </c>
      <c r="F234" s="93">
        <f>G234-E234</f>
        <v>-95000</v>
      </c>
      <c r="G234" s="93">
        <f t="shared" si="114"/>
        <v>0</v>
      </c>
      <c r="H234" s="93">
        <v>0</v>
      </c>
      <c r="I234" s="95">
        <v>0</v>
      </c>
      <c r="J234" s="93">
        <v>0</v>
      </c>
      <c r="K234" s="93">
        <v>0</v>
      </c>
      <c r="L234" s="95">
        <v>0</v>
      </c>
      <c r="M234" s="95">
        <v>0</v>
      </c>
      <c r="N234" s="95">
        <v>0</v>
      </c>
      <c r="O234" s="93">
        <v>0</v>
      </c>
    </row>
    <row r="235" spans="1:15" s="9" customFormat="1" ht="24" customHeight="1">
      <c r="A235" s="19"/>
      <c r="B235" s="61" t="s">
        <v>824</v>
      </c>
      <c r="C235" s="162" t="s">
        <v>852</v>
      </c>
      <c r="D235" s="163"/>
      <c r="E235" s="11">
        <f aca="true" t="shared" si="121" ref="E235:F237">E236</f>
        <v>375000</v>
      </c>
      <c r="F235" s="11">
        <f t="shared" si="121"/>
        <v>-375000</v>
      </c>
      <c r="G235" s="11">
        <f t="shared" si="114"/>
        <v>0</v>
      </c>
      <c r="H235" s="11">
        <f>H236</f>
        <v>0</v>
      </c>
      <c r="I235" s="11">
        <f aca="true" t="shared" si="122" ref="I235:O237">I236</f>
        <v>0</v>
      </c>
      <c r="J235" s="11">
        <f t="shared" si="122"/>
        <v>0</v>
      </c>
      <c r="K235" s="11">
        <f t="shared" si="122"/>
        <v>0</v>
      </c>
      <c r="L235" s="11">
        <f t="shared" si="122"/>
        <v>0</v>
      </c>
      <c r="M235" s="11">
        <f t="shared" si="122"/>
        <v>0</v>
      </c>
      <c r="N235" s="11">
        <f t="shared" si="122"/>
        <v>0</v>
      </c>
      <c r="O235" s="11">
        <f t="shared" si="122"/>
        <v>0</v>
      </c>
    </row>
    <row r="236" spans="1:15" ht="21" customHeight="1">
      <c r="A236" s="40"/>
      <c r="B236" s="40"/>
      <c r="C236" s="31">
        <v>42</v>
      </c>
      <c r="D236" s="37" t="s">
        <v>848</v>
      </c>
      <c r="E236" s="38">
        <f t="shared" si="121"/>
        <v>375000</v>
      </c>
      <c r="F236" s="38">
        <f t="shared" si="121"/>
        <v>-375000</v>
      </c>
      <c r="G236" s="38">
        <f t="shared" si="114"/>
        <v>0</v>
      </c>
      <c r="H236" s="38">
        <f>H237</f>
        <v>0</v>
      </c>
      <c r="I236" s="38">
        <f>I237</f>
        <v>0</v>
      </c>
      <c r="J236" s="38">
        <f>J237</f>
        <v>0</v>
      </c>
      <c r="K236" s="38">
        <f t="shared" si="122"/>
        <v>0</v>
      </c>
      <c r="L236" s="38">
        <f t="shared" si="122"/>
        <v>0</v>
      </c>
      <c r="M236" s="38">
        <f t="shared" si="122"/>
        <v>0</v>
      </c>
      <c r="N236" s="38">
        <f t="shared" si="122"/>
        <v>0</v>
      </c>
      <c r="O236" s="38">
        <f t="shared" si="122"/>
        <v>0</v>
      </c>
    </row>
    <row r="237" spans="1:15" ht="18" customHeight="1">
      <c r="A237" s="40"/>
      <c r="B237" s="40"/>
      <c r="C237" s="31">
        <v>426</v>
      </c>
      <c r="D237" s="37" t="s">
        <v>786</v>
      </c>
      <c r="E237" s="38">
        <f t="shared" si="121"/>
        <v>375000</v>
      </c>
      <c r="F237" s="38">
        <f t="shared" si="121"/>
        <v>-375000</v>
      </c>
      <c r="G237" s="38">
        <f t="shared" si="114"/>
        <v>0</v>
      </c>
      <c r="H237" s="38">
        <f>H238</f>
        <v>0</v>
      </c>
      <c r="I237" s="38">
        <f>I238</f>
        <v>0</v>
      </c>
      <c r="J237" s="38">
        <f>J238</f>
        <v>0</v>
      </c>
      <c r="K237" s="38">
        <f t="shared" si="122"/>
        <v>0</v>
      </c>
      <c r="L237" s="38">
        <f t="shared" si="122"/>
        <v>0</v>
      </c>
      <c r="M237" s="38">
        <f t="shared" si="122"/>
        <v>0</v>
      </c>
      <c r="N237" s="38">
        <f t="shared" si="122"/>
        <v>0</v>
      </c>
      <c r="O237" s="38">
        <f t="shared" si="122"/>
        <v>0</v>
      </c>
    </row>
    <row r="238" spans="1:15" s="96" customFormat="1" ht="15" customHeight="1">
      <c r="A238" s="89" t="s">
        <v>465</v>
      </c>
      <c r="B238" s="89"/>
      <c r="C238" s="91" t="s">
        <v>334</v>
      </c>
      <c r="D238" s="92" t="s">
        <v>853</v>
      </c>
      <c r="E238" s="97">
        <v>375000</v>
      </c>
      <c r="F238" s="93">
        <f>G238-E238</f>
        <v>-375000</v>
      </c>
      <c r="G238" s="93">
        <f t="shared" si="114"/>
        <v>0</v>
      </c>
      <c r="H238" s="97">
        <v>0</v>
      </c>
      <c r="I238" s="95">
        <v>0</v>
      </c>
      <c r="J238" s="95">
        <v>0</v>
      </c>
      <c r="K238" s="95">
        <v>0</v>
      </c>
      <c r="L238" s="95">
        <v>0</v>
      </c>
      <c r="M238" s="93">
        <v>0</v>
      </c>
      <c r="N238" s="95">
        <v>0</v>
      </c>
      <c r="O238" s="93">
        <v>0</v>
      </c>
    </row>
    <row r="239" spans="1:15" s="78" customFormat="1" ht="27.75" customHeight="1">
      <c r="A239" s="76"/>
      <c r="B239" s="79"/>
      <c r="C239" s="169" t="s">
        <v>860</v>
      </c>
      <c r="D239" s="165"/>
      <c r="E239" s="73">
        <f>E240+E244+E248+E259</f>
        <v>1200000</v>
      </c>
      <c r="F239" s="73">
        <f>F240+F244+F248+F259</f>
        <v>-340000</v>
      </c>
      <c r="G239" s="73">
        <f aca="true" t="shared" si="123" ref="G239:G268">SUM(H239:O239)</f>
        <v>860000</v>
      </c>
      <c r="H239" s="73">
        <f aca="true" t="shared" si="124" ref="H239:O239">H240+H244+H248+H259</f>
        <v>659000</v>
      </c>
      <c r="I239" s="73">
        <f t="shared" si="124"/>
        <v>0</v>
      </c>
      <c r="J239" s="73">
        <f t="shared" si="124"/>
        <v>51000</v>
      </c>
      <c r="K239" s="73">
        <f t="shared" si="124"/>
        <v>100000</v>
      </c>
      <c r="L239" s="73">
        <f t="shared" si="124"/>
        <v>0</v>
      </c>
      <c r="M239" s="73">
        <f t="shared" si="124"/>
        <v>0</v>
      </c>
      <c r="N239" s="73">
        <f t="shared" si="124"/>
        <v>0</v>
      </c>
      <c r="O239" s="73">
        <f t="shared" si="124"/>
        <v>50000</v>
      </c>
    </row>
    <row r="240" spans="1:15" s="9" customFormat="1" ht="24" customHeight="1">
      <c r="A240" s="13"/>
      <c r="B240" s="61" t="s">
        <v>693</v>
      </c>
      <c r="C240" s="162" t="s">
        <v>861</v>
      </c>
      <c r="D240" s="163"/>
      <c r="E240" s="11">
        <f aca="true" t="shared" si="125" ref="E240:F242">E241</f>
        <v>550000</v>
      </c>
      <c r="F240" s="11">
        <f t="shared" si="125"/>
        <v>0</v>
      </c>
      <c r="G240" s="11">
        <f t="shared" si="123"/>
        <v>550000</v>
      </c>
      <c r="H240" s="11">
        <f>H241</f>
        <v>349000</v>
      </c>
      <c r="I240" s="11">
        <f aca="true" t="shared" si="126" ref="I240:O240">I241</f>
        <v>0</v>
      </c>
      <c r="J240" s="11">
        <f t="shared" si="126"/>
        <v>51000</v>
      </c>
      <c r="K240" s="11">
        <f t="shared" si="126"/>
        <v>100000</v>
      </c>
      <c r="L240" s="11">
        <f t="shared" si="126"/>
        <v>0</v>
      </c>
      <c r="M240" s="11">
        <f t="shared" si="126"/>
        <v>0</v>
      </c>
      <c r="N240" s="11">
        <f t="shared" si="126"/>
        <v>0</v>
      </c>
      <c r="O240" s="11">
        <f t="shared" si="126"/>
        <v>50000</v>
      </c>
    </row>
    <row r="241" spans="1:15" ht="21" customHeight="1">
      <c r="A241" s="42"/>
      <c r="B241" s="40"/>
      <c r="C241" s="31">
        <v>32</v>
      </c>
      <c r="D241" s="37" t="s">
        <v>35</v>
      </c>
      <c r="E241" s="38">
        <f t="shared" si="125"/>
        <v>550000</v>
      </c>
      <c r="F241" s="38">
        <f t="shared" si="125"/>
        <v>0</v>
      </c>
      <c r="G241" s="38">
        <f t="shared" si="123"/>
        <v>550000</v>
      </c>
      <c r="H241" s="38">
        <f>H242</f>
        <v>349000</v>
      </c>
      <c r="I241" s="38">
        <f aca="true" t="shared" si="127" ref="I241:O242">I242</f>
        <v>0</v>
      </c>
      <c r="J241" s="38">
        <f t="shared" si="127"/>
        <v>51000</v>
      </c>
      <c r="K241" s="38">
        <f t="shared" si="127"/>
        <v>100000</v>
      </c>
      <c r="L241" s="38">
        <f t="shared" si="127"/>
        <v>0</v>
      </c>
      <c r="M241" s="38">
        <f t="shared" si="127"/>
        <v>0</v>
      </c>
      <c r="N241" s="38">
        <f t="shared" si="127"/>
        <v>0</v>
      </c>
      <c r="O241" s="38">
        <f t="shared" si="127"/>
        <v>50000</v>
      </c>
    </row>
    <row r="242" spans="1:15" ht="18" customHeight="1">
      <c r="A242" s="42"/>
      <c r="B242" s="40"/>
      <c r="C242" s="31">
        <v>323</v>
      </c>
      <c r="D242" s="37" t="s">
        <v>29</v>
      </c>
      <c r="E242" s="38">
        <f t="shared" si="125"/>
        <v>550000</v>
      </c>
      <c r="F242" s="38">
        <f t="shared" si="125"/>
        <v>0</v>
      </c>
      <c r="G242" s="38">
        <f t="shared" si="123"/>
        <v>550000</v>
      </c>
      <c r="H242" s="38">
        <f>H243</f>
        <v>349000</v>
      </c>
      <c r="I242" s="38">
        <f t="shared" si="127"/>
        <v>0</v>
      </c>
      <c r="J242" s="38">
        <f t="shared" si="127"/>
        <v>51000</v>
      </c>
      <c r="K242" s="38">
        <f t="shared" si="127"/>
        <v>100000</v>
      </c>
      <c r="L242" s="38">
        <f t="shared" si="127"/>
        <v>0</v>
      </c>
      <c r="M242" s="38">
        <f t="shared" si="127"/>
        <v>0</v>
      </c>
      <c r="N242" s="38">
        <f t="shared" si="127"/>
        <v>0</v>
      </c>
      <c r="O242" s="38">
        <f t="shared" si="127"/>
        <v>50000</v>
      </c>
    </row>
    <row r="243" spans="1:15" s="96" customFormat="1" ht="15" customHeight="1">
      <c r="A243" s="89" t="s">
        <v>466</v>
      </c>
      <c r="B243" s="89"/>
      <c r="C243" s="91">
        <v>3237</v>
      </c>
      <c r="D243" s="92" t="s">
        <v>784</v>
      </c>
      <c r="E243" s="93">
        <v>550000</v>
      </c>
      <c r="F243" s="93">
        <f>G243-E243</f>
        <v>0</v>
      </c>
      <c r="G243" s="97">
        <f t="shared" si="123"/>
        <v>550000</v>
      </c>
      <c r="H243" s="93">
        <v>349000</v>
      </c>
      <c r="I243" s="95">
        <v>0</v>
      </c>
      <c r="J243" s="93">
        <v>51000</v>
      </c>
      <c r="K243" s="93">
        <v>100000</v>
      </c>
      <c r="L243" s="95">
        <v>0</v>
      </c>
      <c r="M243" s="95">
        <v>0</v>
      </c>
      <c r="N243" s="95">
        <v>0</v>
      </c>
      <c r="O243" s="93">
        <v>50000</v>
      </c>
    </row>
    <row r="244" spans="1:15" s="9" customFormat="1" ht="24" customHeight="1">
      <c r="A244" s="19"/>
      <c r="B244" s="61" t="s">
        <v>693</v>
      </c>
      <c r="C244" s="162" t="s">
        <v>862</v>
      </c>
      <c r="D244" s="163"/>
      <c r="E244" s="11">
        <f aca="true" t="shared" si="128" ref="E244:F246">E245</f>
        <v>250000</v>
      </c>
      <c r="F244" s="11">
        <f t="shared" si="128"/>
        <v>0</v>
      </c>
      <c r="G244" s="11">
        <f t="shared" si="123"/>
        <v>250000</v>
      </c>
      <c r="H244" s="11">
        <f>H245</f>
        <v>250000</v>
      </c>
      <c r="I244" s="11">
        <f aca="true" t="shared" si="129" ref="I244:O244">I245</f>
        <v>0</v>
      </c>
      <c r="J244" s="11">
        <f t="shared" si="129"/>
        <v>0</v>
      </c>
      <c r="K244" s="11">
        <f t="shared" si="129"/>
        <v>0</v>
      </c>
      <c r="L244" s="11">
        <f t="shared" si="129"/>
        <v>0</v>
      </c>
      <c r="M244" s="11">
        <f t="shared" si="129"/>
        <v>0</v>
      </c>
      <c r="N244" s="11">
        <f t="shared" si="129"/>
        <v>0</v>
      </c>
      <c r="O244" s="11">
        <f t="shared" si="129"/>
        <v>0</v>
      </c>
    </row>
    <row r="245" spans="1:15" ht="21" customHeight="1">
      <c r="A245" s="40"/>
      <c r="B245" s="40" t="s">
        <v>0</v>
      </c>
      <c r="C245" s="31">
        <v>42</v>
      </c>
      <c r="D245" s="37" t="s">
        <v>785</v>
      </c>
      <c r="E245" s="38">
        <f t="shared" si="128"/>
        <v>250000</v>
      </c>
      <c r="F245" s="38">
        <f t="shared" si="128"/>
        <v>0</v>
      </c>
      <c r="G245" s="38">
        <f t="shared" si="123"/>
        <v>250000</v>
      </c>
      <c r="H245" s="38">
        <f>H246</f>
        <v>250000</v>
      </c>
      <c r="I245" s="38">
        <f>I246</f>
        <v>0</v>
      </c>
      <c r="J245" s="38">
        <f>J246</f>
        <v>0</v>
      </c>
      <c r="K245" s="38">
        <f aca="true" t="shared" si="130" ref="K245:O246">K246</f>
        <v>0</v>
      </c>
      <c r="L245" s="38">
        <f t="shared" si="130"/>
        <v>0</v>
      </c>
      <c r="M245" s="38">
        <f t="shared" si="130"/>
        <v>0</v>
      </c>
      <c r="N245" s="38">
        <f t="shared" si="130"/>
        <v>0</v>
      </c>
      <c r="O245" s="38">
        <f t="shared" si="130"/>
        <v>0</v>
      </c>
    </row>
    <row r="246" spans="1:15" ht="18" customHeight="1">
      <c r="A246" s="40"/>
      <c r="B246" s="40" t="s">
        <v>0</v>
      </c>
      <c r="C246" s="31">
        <v>426</v>
      </c>
      <c r="D246" s="37" t="s">
        <v>786</v>
      </c>
      <c r="E246" s="38">
        <f t="shared" si="128"/>
        <v>250000</v>
      </c>
      <c r="F246" s="38">
        <f t="shared" si="128"/>
        <v>0</v>
      </c>
      <c r="G246" s="38">
        <f t="shared" si="123"/>
        <v>250000</v>
      </c>
      <c r="H246" s="38">
        <f>H247</f>
        <v>250000</v>
      </c>
      <c r="I246" s="38">
        <f>I247</f>
        <v>0</v>
      </c>
      <c r="J246" s="38">
        <f>J247</f>
        <v>0</v>
      </c>
      <c r="K246" s="38">
        <f t="shared" si="130"/>
        <v>0</v>
      </c>
      <c r="L246" s="38">
        <f t="shared" si="130"/>
        <v>0</v>
      </c>
      <c r="M246" s="38">
        <f t="shared" si="130"/>
        <v>0</v>
      </c>
      <c r="N246" s="38">
        <f t="shared" si="130"/>
        <v>0</v>
      </c>
      <c r="O246" s="38">
        <f t="shared" si="130"/>
        <v>0</v>
      </c>
    </row>
    <row r="247" spans="1:15" s="96" customFormat="1" ht="15" customHeight="1">
      <c r="A247" s="89" t="s">
        <v>360</v>
      </c>
      <c r="B247" s="89"/>
      <c r="C247" s="91" t="s">
        <v>334</v>
      </c>
      <c r="D247" s="92" t="s">
        <v>787</v>
      </c>
      <c r="E247" s="93">
        <v>250000</v>
      </c>
      <c r="F247" s="93">
        <f>G247-E247</f>
        <v>0</v>
      </c>
      <c r="G247" s="93">
        <f t="shared" si="123"/>
        <v>250000</v>
      </c>
      <c r="H247" s="93">
        <v>250000</v>
      </c>
      <c r="I247" s="95">
        <v>0</v>
      </c>
      <c r="J247" s="93">
        <v>0</v>
      </c>
      <c r="K247" s="93">
        <v>0</v>
      </c>
      <c r="L247" s="95">
        <v>0</v>
      </c>
      <c r="M247" s="95">
        <v>0</v>
      </c>
      <c r="N247" s="95">
        <v>0</v>
      </c>
      <c r="O247" s="93">
        <v>0</v>
      </c>
    </row>
    <row r="248" spans="1:15" s="9" customFormat="1" ht="25.5" customHeight="1">
      <c r="A248" s="19"/>
      <c r="B248" s="61" t="s">
        <v>693</v>
      </c>
      <c r="C248" s="166" t="s">
        <v>921</v>
      </c>
      <c r="D248" s="163"/>
      <c r="E248" s="11">
        <f>E249+E252</f>
        <v>250000</v>
      </c>
      <c r="F248" s="11">
        <f>F249+F252</f>
        <v>-250000</v>
      </c>
      <c r="G248" s="11">
        <f t="shared" si="123"/>
        <v>0</v>
      </c>
      <c r="H248" s="11">
        <f aca="true" t="shared" si="131" ref="H248:O248">H249+H252</f>
        <v>0</v>
      </c>
      <c r="I248" s="11">
        <f t="shared" si="131"/>
        <v>0</v>
      </c>
      <c r="J248" s="11">
        <f t="shared" si="131"/>
        <v>0</v>
      </c>
      <c r="K248" s="11">
        <f t="shared" si="131"/>
        <v>0</v>
      </c>
      <c r="L248" s="11">
        <f t="shared" si="131"/>
        <v>0</v>
      </c>
      <c r="M248" s="11">
        <f t="shared" si="131"/>
        <v>0</v>
      </c>
      <c r="N248" s="11">
        <f t="shared" si="131"/>
        <v>0</v>
      </c>
      <c r="O248" s="11">
        <f t="shared" si="131"/>
        <v>0</v>
      </c>
    </row>
    <row r="249" spans="1:15" ht="21" customHeight="1">
      <c r="A249" s="40"/>
      <c r="B249" s="40"/>
      <c r="C249" s="31">
        <v>41</v>
      </c>
      <c r="D249" s="37" t="s">
        <v>731</v>
      </c>
      <c r="E249" s="38">
        <f>E250</f>
        <v>150000</v>
      </c>
      <c r="F249" s="38">
        <f>F250</f>
        <v>-150000</v>
      </c>
      <c r="G249" s="38">
        <f t="shared" si="123"/>
        <v>0</v>
      </c>
      <c r="H249" s="38">
        <f aca="true" t="shared" si="132" ref="H249:J250">H250</f>
        <v>0</v>
      </c>
      <c r="I249" s="38">
        <f t="shared" si="132"/>
        <v>0</v>
      </c>
      <c r="J249" s="38">
        <f t="shared" si="132"/>
        <v>0</v>
      </c>
      <c r="K249" s="38">
        <f aca="true" t="shared" si="133" ref="K249:O250">K250</f>
        <v>0</v>
      </c>
      <c r="L249" s="38">
        <f t="shared" si="133"/>
        <v>0</v>
      </c>
      <c r="M249" s="38">
        <f t="shared" si="133"/>
        <v>0</v>
      </c>
      <c r="N249" s="38">
        <f t="shared" si="133"/>
        <v>0</v>
      </c>
      <c r="O249" s="38">
        <f t="shared" si="133"/>
        <v>0</v>
      </c>
    </row>
    <row r="250" spans="1:15" ht="18" customHeight="1">
      <c r="A250" s="40"/>
      <c r="B250" s="40"/>
      <c r="C250" s="31">
        <v>411</v>
      </c>
      <c r="D250" s="37" t="s">
        <v>732</v>
      </c>
      <c r="E250" s="38">
        <f>E251</f>
        <v>150000</v>
      </c>
      <c r="F250" s="38">
        <f>F251</f>
        <v>-150000</v>
      </c>
      <c r="G250" s="38">
        <f t="shared" si="123"/>
        <v>0</v>
      </c>
      <c r="H250" s="38">
        <f t="shared" si="132"/>
        <v>0</v>
      </c>
      <c r="I250" s="38">
        <f t="shared" si="132"/>
        <v>0</v>
      </c>
      <c r="J250" s="38">
        <f t="shared" si="132"/>
        <v>0</v>
      </c>
      <c r="K250" s="38">
        <f t="shared" si="133"/>
        <v>0</v>
      </c>
      <c r="L250" s="38">
        <f t="shared" si="133"/>
        <v>0</v>
      </c>
      <c r="M250" s="38">
        <f t="shared" si="133"/>
        <v>0</v>
      </c>
      <c r="N250" s="38">
        <f t="shared" si="133"/>
        <v>0</v>
      </c>
      <c r="O250" s="38">
        <f t="shared" si="133"/>
        <v>0</v>
      </c>
    </row>
    <row r="251" spans="1:15" s="96" customFormat="1" ht="14.25" customHeight="1">
      <c r="A251" s="89" t="s">
        <v>361</v>
      </c>
      <c r="B251" s="89"/>
      <c r="C251" s="91">
        <v>4111</v>
      </c>
      <c r="D251" s="92" t="s">
        <v>926</v>
      </c>
      <c r="E251" s="97">
        <v>150000</v>
      </c>
      <c r="F251" s="93">
        <f>G251-E251</f>
        <v>-150000</v>
      </c>
      <c r="G251" s="93">
        <f t="shared" si="123"/>
        <v>0</v>
      </c>
      <c r="H251" s="97">
        <v>0</v>
      </c>
      <c r="I251" s="95"/>
      <c r="J251" s="95">
        <v>0</v>
      </c>
      <c r="K251" s="95">
        <v>0</v>
      </c>
      <c r="L251" s="95">
        <v>0</v>
      </c>
      <c r="M251" s="93">
        <v>0</v>
      </c>
      <c r="N251" s="95">
        <v>0</v>
      </c>
      <c r="O251" s="93">
        <v>0</v>
      </c>
    </row>
    <row r="252" spans="1:15" ht="21" customHeight="1">
      <c r="A252" s="40"/>
      <c r="B252" s="40" t="s">
        <v>0</v>
      </c>
      <c r="C252" s="31">
        <v>42</v>
      </c>
      <c r="D252" s="37" t="s">
        <v>785</v>
      </c>
      <c r="E252" s="38">
        <f>E257</f>
        <v>100000</v>
      </c>
      <c r="F252" s="38">
        <f>F257</f>
        <v>-100000</v>
      </c>
      <c r="G252" s="38">
        <f>SUM(H252:O252)</f>
        <v>0</v>
      </c>
      <c r="H252" s="38">
        <f aca="true" t="shared" si="134" ref="H252:O252">H257</f>
        <v>0</v>
      </c>
      <c r="I252" s="38">
        <f t="shared" si="134"/>
        <v>0</v>
      </c>
      <c r="J252" s="38">
        <f t="shared" si="134"/>
        <v>0</v>
      </c>
      <c r="K252" s="38">
        <f t="shared" si="134"/>
        <v>0</v>
      </c>
      <c r="L252" s="38">
        <f t="shared" si="134"/>
        <v>0</v>
      </c>
      <c r="M252" s="38">
        <f t="shared" si="134"/>
        <v>0</v>
      </c>
      <c r="N252" s="38">
        <f t="shared" si="134"/>
        <v>0</v>
      </c>
      <c r="O252" s="38">
        <f t="shared" si="134"/>
        <v>0</v>
      </c>
    </row>
    <row r="253" ht="64.5" customHeight="1"/>
    <row r="254" spans="1:15" s="134" customFormat="1" ht="17.25" customHeight="1">
      <c r="A254" s="152" t="s">
        <v>2</v>
      </c>
      <c r="B254" s="153" t="s">
        <v>44</v>
      </c>
      <c r="C254" s="154" t="s">
        <v>554</v>
      </c>
      <c r="D254" s="156" t="s">
        <v>59</v>
      </c>
      <c r="E254" s="157" t="s">
        <v>944</v>
      </c>
      <c r="F254" s="157" t="s">
        <v>942</v>
      </c>
      <c r="G254" s="154" t="s">
        <v>945</v>
      </c>
      <c r="H254" s="155" t="s">
        <v>840</v>
      </c>
      <c r="I254" s="155"/>
      <c r="J254" s="155"/>
      <c r="K254" s="155"/>
      <c r="L254" s="155"/>
      <c r="M254" s="155"/>
      <c r="N254" s="155"/>
      <c r="O254" s="155"/>
    </row>
    <row r="255" spans="1:15" ht="36" customHeight="1">
      <c r="A255" s="152"/>
      <c r="B255" s="152"/>
      <c r="C255" s="155"/>
      <c r="D255" s="156"/>
      <c r="E255" s="158"/>
      <c r="F255" s="158"/>
      <c r="G255" s="155"/>
      <c r="H255" s="104" t="s">
        <v>272</v>
      </c>
      <c r="I255" s="104" t="s">
        <v>45</v>
      </c>
      <c r="J255" s="104" t="s">
        <v>271</v>
      </c>
      <c r="K255" s="104" t="s">
        <v>273</v>
      </c>
      <c r="L255" s="104" t="s">
        <v>46</v>
      </c>
      <c r="M255" s="104" t="s">
        <v>739</v>
      </c>
      <c r="N255" s="104" t="s">
        <v>274</v>
      </c>
      <c r="O255" s="104" t="s">
        <v>628</v>
      </c>
    </row>
    <row r="256" spans="1:15" ht="10.5" customHeight="1">
      <c r="A256" s="55">
        <v>1</v>
      </c>
      <c r="B256" s="55">
        <v>2</v>
      </c>
      <c r="C256" s="55">
        <v>3</v>
      </c>
      <c r="D256" s="55">
        <v>4</v>
      </c>
      <c r="E256" s="55">
        <v>5</v>
      </c>
      <c r="F256" s="55">
        <v>6</v>
      </c>
      <c r="G256" s="55">
        <v>7</v>
      </c>
      <c r="H256" s="55">
        <v>8</v>
      </c>
      <c r="I256" s="55">
        <v>9</v>
      </c>
      <c r="J256" s="55">
        <v>10</v>
      </c>
      <c r="K256" s="55">
        <v>11</v>
      </c>
      <c r="L256" s="55">
        <v>12</v>
      </c>
      <c r="M256" s="55">
        <v>13</v>
      </c>
      <c r="N256" s="55">
        <v>14</v>
      </c>
      <c r="O256" s="55">
        <v>15</v>
      </c>
    </row>
    <row r="257" spans="1:15" ht="18" customHeight="1">
      <c r="A257" s="40"/>
      <c r="B257" s="40" t="s">
        <v>0</v>
      </c>
      <c r="C257" s="31" t="s">
        <v>108</v>
      </c>
      <c r="D257" s="37" t="s">
        <v>735</v>
      </c>
      <c r="E257" s="38">
        <f>E258</f>
        <v>100000</v>
      </c>
      <c r="F257" s="38">
        <f>F258</f>
        <v>-100000</v>
      </c>
      <c r="G257" s="38">
        <f>SUM(H257:O257)</f>
        <v>0</v>
      </c>
      <c r="H257" s="38">
        <f aca="true" t="shared" si="135" ref="H257:O257">H258</f>
        <v>0</v>
      </c>
      <c r="I257" s="38">
        <f t="shared" si="135"/>
        <v>0</v>
      </c>
      <c r="J257" s="38">
        <f t="shared" si="135"/>
        <v>0</v>
      </c>
      <c r="K257" s="38">
        <f t="shared" si="135"/>
        <v>0</v>
      </c>
      <c r="L257" s="38">
        <f t="shared" si="135"/>
        <v>0</v>
      </c>
      <c r="M257" s="38">
        <f t="shared" si="135"/>
        <v>0</v>
      </c>
      <c r="N257" s="38">
        <f t="shared" si="135"/>
        <v>0</v>
      </c>
      <c r="O257" s="38">
        <f t="shared" si="135"/>
        <v>0</v>
      </c>
    </row>
    <row r="258" spans="1:15" s="96" customFormat="1" ht="15" customHeight="1">
      <c r="A258" s="89" t="s">
        <v>467</v>
      </c>
      <c r="B258" s="89"/>
      <c r="C258" s="91" t="s">
        <v>309</v>
      </c>
      <c r="D258" s="92" t="s">
        <v>922</v>
      </c>
      <c r="E258" s="97">
        <v>100000</v>
      </c>
      <c r="F258" s="93">
        <f>G258-E258</f>
        <v>-100000</v>
      </c>
      <c r="G258" s="93">
        <f>SUM(H258:O258)</f>
        <v>0</v>
      </c>
      <c r="H258" s="97">
        <v>0</v>
      </c>
      <c r="I258" s="95"/>
      <c r="J258" s="95">
        <v>0</v>
      </c>
      <c r="K258" s="95">
        <v>0</v>
      </c>
      <c r="L258" s="95">
        <v>0</v>
      </c>
      <c r="M258" s="93">
        <v>0</v>
      </c>
      <c r="N258" s="95">
        <v>0</v>
      </c>
      <c r="O258" s="93">
        <v>0</v>
      </c>
    </row>
    <row r="259" spans="1:15" s="9" customFormat="1" ht="24" customHeight="1">
      <c r="A259" s="13"/>
      <c r="B259" s="61" t="s">
        <v>693</v>
      </c>
      <c r="C259" s="162" t="s">
        <v>863</v>
      </c>
      <c r="D259" s="163"/>
      <c r="E259" s="11">
        <f>E260</f>
        <v>150000</v>
      </c>
      <c r="F259" s="11">
        <f>F260</f>
        <v>-90000</v>
      </c>
      <c r="G259" s="11">
        <f t="shared" si="123"/>
        <v>60000</v>
      </c>
      <c r="H259" s="11">
        <f>H260</f>
        <v>60000</v>
      </c>
      <c r="I259" s="11">
        <f aca="true" t="shared" si="136" ref="I259:O259">I260</f>
        <v>0</v>
      </c>
      <c r="J259" s="11">
        <f t="shared" si="136"/>
        <v>0</v>
      </c>
      <c r="K259" s="11">
        <f t="shared" si="136"/>
        <v>0</v>
      </c>
      <c r="L259" s="11">
        <f t="shared" si="136"/>
        <v>0</v>
      </c>
      <c r="M259" s="11">
        <f t="shared" si="136"/>
        <v>0</v>
      </c>
      <c r="N259" s="11">
        <f t="shared" si="136"/>
        <v>0</v>
      </c>
      <c r="O259" s="11">
        <f t="shared" si="136"/>
        <v>0</v>
      </c>
    </row>
    <row r="260" spans="1:15" ht="21" customHeight="1">
      <c r="A260" s="42"/>
      <c r="B260" s="40"/>
      <c r="C260" s="31">
        <v>32</v>
      </c>
      <c r="D260" s="37" t="s">
        <v>35</v>
      </c>
      <c r="E260" s="38">
        <f>E261</f>
        <v>150000</v>
      </c>
      <c r="F260" s="38">
        <f>F261</f>
        <v>-90000</v>
      </c>
      <c r="G260" s="38">
        <f t="shared" si="123"/>
        <v>60000</v>
      </c>
      <c r="H260" s="38">
        <f>H261</f>
        <v>60000</v>
      </c>
      <c r="I260" s="38">
        <f aca="true" t="shared" si="137" ref="I260:O260">I261</f>
        <v>0</v>
      </c>
      <c r="J260" s="38">
        <f t="shared" si="137"/>
        <v>0</v>
      </c>
      <c r="K260" s="38">
        <f t="shared" si="137"/>
        <v>0</v>
      </c>
      <c r="L260" s="38">
        <f t="shared" si="137"/>
        <v>0</v>
      </c>
      <c r="M260" s="38">
        <f t="shared" si="137"/>
        <v>0</v>
      </c>
      <c r="N260" s="38">
        <f t="shared" si="137"/>
        <v>0</v>
      </c>
      <c r="O260" s="38">
        <f t="shared" si="137"/>
        <v>0</v>
      </c>
    </row>
    <row r="261" spans="1:15" ht="18" customHeight="1">
      <c r="A261" s="42"/>
      <c r="B261" s="40"/>
      <c r="C261" s="31">
        <v>323</v>
      </c>
      <c r="D261" s="37" t="s">
        <v>29</v>
      </c>
      <c r="E261" s="38">
        <f>SUM(E262:E263)</f>
        <v>150000</v>
      </c>
      <c r="F261" s="38">
        <f>SUM(F262:F263)</f>
        <v>-90000</v>
      </c>
      <c r="G261" s="38">
        <f t="shared" si="123"/>
        <v>60000</v>
      </c>
      <c r="H261" s="38">
        <f aca="true" t="shared" si="138" ref="H261:O261">SUM(H262:H263)</f>
        <v>60000</v>
      </c>
      <c r="I261" s="38">
        <f t="shared" si="138"/>
        <v>0</v>
      </c>
      <c r="J261" s="38">
        <f t="shared" si="138"/>
        <v>0</v>
      </c>
      <c r="K261" s="38">
        <f t="shared" si="138"/>
        <v>0</v>
      </c>
      <c r="L261" s="38">
        <f t="shared" si="138"/>
        <v>0</v>
      </c>
      <c r="M261" s="38">
        <f t="shared" si="138"/>
        <v>0</v>
      </c>
      <c r="N261" s="38">
        <f t="shared" si="138"/>
        <v>0</v>
      </c>
      <c r="O261" s="38">
        <f t="shared" si="138"/>
        <v>0</v>
      </c>
    </row>
    <row r="262" spans="1:15" s="96" customFormat="1" ht="15" customHeight="1">
      <c r="A262" s="89" t="s">
        <v>668</v>
      </c>
      <c r="B262" s="89"/>
      <c r="C262" s="91" t="s">
        <v>52</v>
      </c>
      <c r="D262" s="92" t="s">
        <v>788</v>
      </c>
      <c r="E262" s="93">
        <v>100000</v>
      </c>
      <c r="F262" s="93">
        <f>G262-E262</f>
        <v>-40000</v>
      </c>
      <c r="G262" s="97">
        <f t="shared" si="123"/>
        <v>60000</v>
      </c>
      <c r="H262" s="93">
        <v>60000</v>
      </c>
      <c r="I262" s="95">
        <v>0</v>
      </c>
      <c r="J262" s="95">
        <v>0</v>
      </c>
      <c r="K262" s="93">
        <v>0</v>
      </c>
      <c r="L262" s="95">
        <v>0</v>
      </c>
      <c r="M262" s="95">
        <v>0</v>
      </c>
      <c r="N262" s="95">
        <v>0</v>
      </c>
      <c r="O262" s="95">
        <v>0</v>
      </c>
    </row>
    <row r="263" spans="1:15" s="96" customFormat="1" ht="15" customHeight="1">
      <c r="A263" s="89" t="s">
        <v>468</v>
      </c>
      <c r="B263" s="89"/>
      <c r="C263" s="91" t="s">
        <v>10</v>
      </c>
      <c r="D263" s="92" t="s">
        <v>789</v>
      </c>
      <c r="E263" s="93">
        <v>50000</v>
      </c>
      <c r="F263" s="93">
        <f>G263-E263</f>
        <v>-50000</v>
      </c>
      <c r="G263" s="97">
        <f t="shared" si="123"/>
        <v>0</v>
      </c>
      <c r="H263" s="93">
        <v>0</v>
      </c>
      <c r="I263" s="95">
        <v>0</v>
      </c>
      <c r="J263" s="95">
        <v>0</v>
      </c>
      <c r="K263" s="93">
        <v>0</v>
      </c>
      <c r="L263" s="95">
        <v>0</v>
      </c>
      <c r="M263" s="95">
        <v>0</v>
      </c>
      <c r="N263" s="95">
        <v>0</v>
      </c>
      <c r="O263" s="95">
        <v>0</v>
      </c>
    </row>
    <row r="264" spans="1:15" s="78" customFormat="1" ht="27.75" customHeight="1">
      <c r="A264" s="76"/>
      <c r="B264" s="79"/>
      <c r="C264" s="164" t="s">
        <v>864</v>
      </c>
      <c r="D264" s="165"/>
      <c r="E264" s="73">
        <f aca="true" t="shared" si="139" ref="E264:O265">E265</f>
        <v>100000</v>
      </c>
      <c r="F264" s="73">
        <f t="shared" si="139"/>
        <v>-50000</v>
      </c>
      <c r="G264" s="73">
        <f t="shared" si="123"/>
        <v>50000</v>
      </c>
      <c r="H264" s="73">
        <f t="shared" si="139"/>
        <v>50000</v>
      </c>
      <c r="I264" s="73">
        <f t="shared" si="139"/>
        <v>0</v>
      </c>
      <c r="J264" s="73">
        <f t="shared" si="139"/>
        <v>0</v>
      </c>
      <c r="K264" s="73">
        <f t="shared" si="139"/>
        <v>0</v>
      </c>
      <c r="L264" s="73">
        <f t="shared" si="139"/>
        <v>0</v>
      </c>
      <c r="M264" s="73">
        <f t="shared" si="139"/>
        <v>0</v>
      </c>
      <c r="N264" s="73">
        <f t="shared" si="139"/>
        <v>0</v>
      </c>
      <c r="O264" s="73">
        <f t="shared" si="139"/>
        <v>0</v>
      </c>
    </row>
    <row r="265" spans="1:15" s="9" customFormat="1" ht="25.5" customHeight="1">
      <c r="A265" s="13"/>
      <c r="B265" s="61" t="s">
        <v>691</v>
      </c>
      <c r="C265" s="166" t="s">
        <v>865</v>
      </c>
      <c r="D265" s="163"/>
      <c r="E265" s="11">
        <f aca="true" t="shared" si="140" ref="E265:F267">E266</f>
        <v>100000</v>
      </c>
      <c r="F265" s="11">
        <f t="shared" si="140"/>
        <v>-50000</v>
      </c>
      <c r="G265" s="11">
        <f t="shared" si="123"/>
        <v>50000</v>
      </c>
      <c r="H265" s="11">
        <f>H266</f>
        <v>50000</v>
      </c>
      <c r="I265" s="11">
        <f t="shared" si="139"/>
        <v>0</v>
      </c>
      <c r="J265" s="11">
        <f t="shared" si="139"/>
        <v>0</v>
      </c>
      <c r="K265" s="11">
        <f t="shared" si="139"/>
        <v>0</v>
      </c>
      <c r="L265" s="11">
        <f t="shared" si="139"/>
        <v>0</v>
      </c>
      <c r="M265" s="11">
        <f t="shared" si="139"/>
        <v>0</v>
      </c>
      <c r="N265" s="11">
        <f t="shared" si="139"/>
        <v>0</v>
      </c>
      <c r="O265" s="11">
        <f t="shared" si="139"/>
        <v>0</v>
      </c>
    </row>
    <row r="266" spans="1:15" ht="21" customHeight="1">
      <c r="A266" s="42"/>
      <c r="B266" s="40" t="s">
        <v>0</v>
      </c>
      <c r="C266" s="31">
        <v>38</v>
      </c>
      <c r="D266" s="37" t="s">
        <v>718</v>
      </c>
      <c r="E266" s="38">
        <f t="shared" si="140"/>
        <v>100000</v>
      </c>
      <c r="F266" s="38">
        <f t="shared" si="140"/>
        <v>-50000</v>
      </c>
      <c r="G266" s="38">
        <f t="shared" si="123"/>
        <v>50000</v>
      </c>
      <c r="H266" s="38">
        <f>H267</f>
        <v>50000</v>
      </c>
      <c r="I266" s="38">
        <f>I267</f>
        <v>0</v>
      </c>
      <c r="J266" s="38">
        <f>J267</f>
        <v>0</v>
      </c>
      <c r="K266" s="38">
        <f aca="true" t="shared" si="141" ref="K266:O267">K267</f>
        <v>0</v>
      </c>
      <c r="L266" s="38">
        <f t="shared" si="141"/>
        <v>0</v>
      </c>
      <c r="M266" s="38">
        <f t="shared" si="141"/>
        <v>0</v>
      </c>
      <c r="N266" s="38">
        <f t="shared" si="141"/>
        <v>0</v>
      </c>
      <c r="O266" s="38">
        <f t="shared" si="141"/>
        <v>0</v>
      </c>
    </row>
    <row r="267" spans="1:15" ht="18" customHeight="1">
      <c r="A267" s="42"/>
      <c r="B267" s="40"/>
      <c r="C267" s="31">
        <v>386</v>
      </c>
      <c r="D267" s="37" t="s">
        <v>780</v>
      </c>
      <c r="E267" s="38">
        <f t="shared" si="140"/>
        <v>100000</v>
      </c>
      <c r="F267" s="38">
        <f t="shared" si="140"/>
        <v>-50000</v>
      </c>
      <c r="G267" s="38">
        <f t="shared" si="123"/>
        <v>50000</v>
      </c>
      <c r="H267" s="38">
        <f>H268</f>
        <v>50000</v>
      </c>
      <c r="I267" s="38">
        <f>I268</f>
        <v>0</v>
      </c>
      <c r="J267" s="38">
        <f>J268</f>
        <v>0</v>
      </c>
      <c r="K267" s="38">
        <f t="shared" si="141"/>
        <v>0</v>
      </c>
      <c r="L267" s="38">
        <f t="shared" si="141"/>
        <v>0</v>
      </c>
      <c r="M267" s="38">
        <f t="shared" si="141"/>
        <v>0</v>
      </c>
      <c r="N267" s="38">
        <f t="shared" si="141"/>
        <v>0</v>
      </c>
      <c r="O267" s="38">
        <f t="shared" si="141"/>
        <v>0</v>
      </c>
    </row>
    <row r="268" spans="1:15" s="96" customFormat="1" ht="15" customHeight="1">
      <c r="A268" s="98" t="s">
        <v>469</v>
      </c>
      <c r="B268" s="89"/>
      <c r="C268" s="91">
        <v>3861</v>
      </c>
      <c r="D268" s="92" t="s">
        <v>790</v>
      </c>
      <c r="E268" s="93">
        <v>100000</v>
      </c>
      <c r="F268" s="93">
        <f>G268-E268</f>
        <v>-50000</v>
      </c>
      <c r="G268" s="93">
        <f t="shared" si="123"/>
        <v>50000</v>
      </c>
      <c r="H268" s="93">
        <v>50000</v>
      </c>
      <c r="I268" s="95">
        <v>0</v>
      </c>
      <c r="J268" s="93">
        <v>0</v>
      </c>
      <c r="K268" s="93">
        <v>0</v>
      </c>
      <c r="L268" s="95">
        <v>0</v>
      </c>
      <c r="M268" s="95">
        <v>0</v>
      </c>
      <c r="N268" s="95">
        <v>0</v>
      </c>
      <c r="O268" s="95">
        <v>0</v>
      </c>
    </row>
    <row r="269" spans="1:15" s="78" customFormat="1" ht="27" customHeight="1">
      <c r="A269" s="77"/>
      <c r="B269" s="79"/>
      <c r="C269" s="164" t="s">
        <v>866</v>
      </c>
      <c r="D269" s="165"/>
      <c r="E269" s="73">
        <f>E270+E277</f>
        <v>2090000</v>
      </c>
      <c r="F269" s="73">
        <f>F270+F277</f>
        <v>-174000</v>
      </c>
      <c r="G269" s="73">
        <f aca="true" t="shared" si="142" ref="G269:G302">SUM(H269:O269)</f>
        <v>1916000</v>
      </c>
      <c r="H269" s="73">
        <f aca="true" t="shared" si="143" ref="H269:O269">H270+H277</f>
        <v>266000</v>
      </c>
      <c r="I269" s="73">
        <f t="shared" si="143"/>
        <v>0</v>
      </c>
      <c r="J269" s="73">
        <f t="shared" si="143"/>
        <v>1485000</v>
      </c>
      <c r="K269" s="73">
        <f t="shared" si="143"/>
        <v>150000</v>
      </c>
      <c r="L269" s="73">
        <f t="shared" si="143"/>
        <v>0</v>
      </c>
      <c r="M269" s="73">
        <f t="shared" si="143"/>
        <v>15000</v>
      </c>
      <c r="N269" s="73">
        <f t="shared" si="143"/>
        <v>0</v>
      </c>
      <c r="O269" s="73">
        <f t="shared" si="143"/>
        <v>0</v>
      </c>
    </row>
    <row r="270" spans="1:15" s="9" customFormat="1" ht="24" customHeight="1">
      <c r="A270" s="19"/>
      <c r="B270" s="61" t="s">
        <v>692</v>
      </c>
      <c r="C270" s="162" t="s">
        <v>867</v>
      </c>
      <c r="D270" s="163"/>
      <c r="E270" s="11">
        <f>E271</f>
        <v>890000</v>
      </c>
      <c r="F270" s="11">
        <f>F271</f>
        <v>26000</v>
      </c>
      <c r="G270" s="11">
        <f t="shared" si="142"/>
        <v>916000</v>
      </c>
      <c r="H270" s="11">
        <f>H271</f>
        <v>96000</v>
      </c>
      <c r="I270" s="11">
        <f aca="true" t="shared" si="144" ref="I270:O270">I271</f>
        <v>0</v>
      </c>
      <c r="J270" s="11">
        <f t="shared" si="144"/>
        <v>820000</v>
      </c>
      <c r="K270" s="11">
        <f t="shared" si="144"/>
        <v>0</v>
      </c>
      <c r="L270" s="11">
        <f t="shared" si="144"/>
        <v>0</v>
      </c>
      <c r="M270" s="11">
        <f t="shared" si="144"/>
        <v>0</v>
      </c>
      <c r="N270" s="11">
        <f t="shared" si="144"/>
        <v>0</v>
      </c>
      <c r="O270" s="11">
        <f t="shared" si="144"/>
        <v>0</v>
      </c>
    </row>
    <row r="271" spans="1:15" ht="21" customHeight="1">
      <c r="A271" s="40"/>
      <c r="B271" s="40" t="s">
        <v>1</v>
      </c>
      <c r="C271" s="31">
        <v>32</v>
      </c>
      <c r="D271" s="37" t="s">
        <v>20</v>
      </c>
      <c r="E271" s="38">
        <f>E272+E275</f>
        <v>890000</v>
      </c>
      <c r="F271" s="38">
        <f>F272+F275</f>
        <v>26000</v>
      </c>
      <c r="G271" s="38">
        <f t="shared" si="142"/>
        <v>916000</v>
      </c>
      <c r="H271" s="38">
        <f aca="true" t="shared" si="145" ref="H271:O271">H272+H275</f>
        <v>96000</v>
      </c>
      <c r="I271" s="38">
        <f t="shared" si="145"/>
        <v>0</v>
      </c>
      <c r="J271" s="38">
        <f t="shared" si="145"/>
        <v>820000</v>
      </c>
      <c r="K271" s="38">
        <f t="shared" si="145"/>
        <v>0</v>
      </c>
      <c r="L271" s="38">
        <f t="shared" si="145"/>
        <v>0</v>
      </c>
      <c r="M271" s="38">
        <f t="shared" si="145"/>
        <v>0</v>
      </c>
      <c r="N271" s="38">
        <f t="shared" si="145"/>
        <v>0</v>
      </c>
      <c r="O271" s="38">
        <f t="shared" si="145"/>
        <v>0</v>
      </c>
    </row>
    <row r="272" spans="1:15" ht="18" customHeight="1">
      <c r="A272" s="40"/>
      <c r="B272" s="40"/>
      <c r="C272" s="31">
        <v>322</v>
      </c>
      <c r="D272" s="37" t="s">
        <v>24</v>
      </c>
      <c r="E272" s="38">
        <f>SUM(E273:E274)</f>
        <v>490000</v>
      </c>
      <c r="F272" s="38">
        <f>SUM(F273:F274)</f>
        <v>6000</v>
      </c>
      <c r="G272" s="38">
        <f t="shared" si="142"/>
        <v>496000</v>
      </c>
      <c r="H272" s="38">
        <f aca="true" t="shared" si="146" ref="H272:O272">SUM(H273:H274)</f>
        <v>96000</v>
      </c>
      <c r="I272" s="38">
        <f t="shared" si="146"/>
        <v>0</v>
      </c>
      <c r="J272" s="38">
        <f t="shared" si="146"/>
        <v>400000</v>
      </c>
      <c r="K272" s="38">
        <f t="shared" si="146"/>
        <v>0</v>
      </c>
      <c r="L272" s="38">
        <f t="shared" si="146"/>
        <v>0</v>
      </c>
      <c r="M272" s="38">
        <f t="shared" si="146"/>
        <v>0</v>
      </c>
      <c r="N272" s="38">
        <f>SUM(N273:N274)</f>
        <v>0</v>
      </c>
      <c r="O272" s="38">
        <f t="shared" si="146"/>
        <v>0</v>
      </c>
    </row>
    <row r="273" spans="1:15" s="96" customFormat="1" ht="15" customHeight="1">
      <c r="A273" s="89" t="s">
        <v>626</v>
      </c>
      <c r="B273" s="89"/>
      <c r="C273" s="91">
        <v>3223</v>
      </c>
      <c r="D273" s="92" t="s">
        <v>791</v>
      </c>
      <c r="E273" s="93">
        <v>440000</v>
      </c>
      <c r="F273" s="93">
        <f>G273-E273</f>
        <v>0</v>
      </c>
      <c r="G273" s="93">
        <f t="shared" si="142"/>
        <v>440000</v>
      </c>
      <c r="H273" s="93">
        <v>40000</v>
      </c>
      <c r="I273" s="95">
        <v>0</v>
      </c>
      <c r="J273" s="93">
        <v>400000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</row>
    <row r="274" spans="1:15" s="96" customFormat="1" ht="15" customHeight="1">
      <c r="A274" s="89" t="s">
        <v>470</v>
      </c>
      <c r="B274" s="89"/>
      <c r="C274" s="91">
        <v>3224</v>
      </c>
      <c r="D274" s="92" t="s">
        <v>792</v>
      </c>
      <c r="E274" s="93">
        <v>50000</v>
      </c>
      <c r="F274" s="93">
        <f>G274-E274</f>
        <v>6000</v>
      </c>
      <c r="G274" s="93">
        <f t="shared" si="142"/>
        <v>56000</v>
      </c>
      <c r="H274" s="93">
        <v>56000</v>
      </c>
      <c r="I274" s="95">
        <v>0</v>
      </c>
      <c r="J274" s="93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</row>
    <row r="275" spans="1:15" ht="18" customHeight="1">
      <c r="A275" s="42"/>
      <c r="B275" s="40"/>
      <c r="C275" s="31">
        <v>323</v>
      </c>
      <c r="D275" s="37" t="s">
        <v>556</v>
      </c>
      <c r="E275" s="38">
        <f aca="true" t="shared" si="147" ref="E275:O275">E276</f>
        <v>400000</v>
      </c>
      <c r="F275" s="38">
        <f t="shared" si="147"/>
        <v>20000</v>
      </c>
      <c r="G275" s="38">
        <f t="shared" si="142"/>
        <v>420000</v>
      </c>
      <c r="H275" s="38">
        <f t="shared" si="147"/>
        <v>0</v>
      </c>
      <c r="I275" s="38">
        <f t="shared" si="147"/>
        <v>0</v>
      </c>
      <c r="J275" s="38">
        <f t="shared" si="147"/>
        <v>420000</v>
      </c>
      <c r="K275" s="38">
        <f t="shared" si="147"/>
        <v>0</v>
      </c>
      <c r="L275" s="38">
        <f t="shared" si="147"/>
        <v>0</v>
      </c>
      <c r="M275" s="38">
        <f t="shared" si="147"/>
        <v>0</v>
      </c>
      <c r="N275" s="38">
        <f t="shared" si="147"/>
        <v>0</v>
      </c>
      <c r="O275" s="38">
        <f t="shared" si="147"/>
        <v>0</v>
      </c>
    </row>
    <row r="276" spans="1:15" s="96" customFormat="1" ht="15" customHeight="1">
      <c r="A276" s="89" t="s">
        <v>471</v>
      </c>
      <c r="B276" s="89"/>
      <c r="C276" s="91">
        <v>3232</v>
      </c>
      <c r="D276" s="92" t="s">
        <v>725</v>
      </c>
      <c r="E276" s="93">
        <v>400000</v>
      </c>
      <c r="F276" s="93">
        <f>G276-E276</f>
        <v>20000</v>
      </c>
      <c r="G276" s="93">
        <f t="shared" si="142"/>
        <v>420000</v>
      </c>
      <c r="H276" s="93">
        <v>0</v>
      </c>
      <c r="I276" s="95">
        <v>0</v>
      </c>
      <c r="J276" s="93">
        <v>420000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</row>
    <row r="277" spans="1:15" s="9" customFormat="1" ht="24" customHeight="1">
      <c r="A277" s="19"/>
      <c r="B277" s="61" t="s">
        <v>692</v>
      </c>
      <c r="C277" s="162" t="s">
        <v>868</v>
      </c>
      <c r="D277" s="163"/>
      <c r="E277" s="11">
        <f aca="true" t="shared" si="148" ref="E277:F279">E278</f>
        <v>1200000</v>
      </c>
      <c r="F277" s="11">
        <f t="shared" si="148"/>
        <v>-200000</v>
      </c>
      <c r="G277" s="11">
        <f t="shared" si="142"/>
        <v>1000000</v>
      </c>
      <c r="H277" s="11">
        <f>H278</f>
        <v>170000</v>
      </c>
      <c r="I277" s="11">
        <f aca="true" t="shared" si="149" ref="I277:O277">I278</f>
        <v>0</v>
      </c>
      <c r="J277" s="11">
        <f t="shared" si="149"/>
        <v>665000</v>
      </c>
      <c r="K277" s="11">
        <f t="shared" si="149"/>
        <v>150000</v>
      </c>
      <c r="L277" s="11">
        <f t="shared" si="149"/>
        <v>0</v>
      </c>
      <c r="M277" s="11">
        <f t="shared" si="149"/>
        <v>15000</v>
      </c>
      <c r="N277" s="11">
        <f t="shared" si="149"/>
        <v>0</v>
      </c>
      <c r="O277" s="11">
        <f t="shared" si="149"/>
        <v>0</v>
      </c>
    </row>
    <row r="278" spans="1:15" ht="21" customHeight="1">
      <c r="A278" s="40"/>
      <c r="B278" s="40" t="s">
        <v>0</v>
      </c>
      <c r="C278" s="31">
        <v>42</v>
      </c>
      <c r="D278" s="37" t="s">
        <v>734</v>
      </c>
      <c r="E278" s="38">
        <f t="shared" si="148"/>
        <v>1200000</v>
      </c>
      <c r="F278" s="38">
        <f t="shared" si="148"/>
        <v>-200000</v>
      </c>
      <c r="G278" s="38">
        <f t="shared" si="142"/>
        <v>1000000</v>
      </c>
      <c r="H278" s="38">
        <f>H279</f>
        <v>170000</v>
      </c>
      <c r="I278" s="38">
        <f>I279</f>
        <v>0</v>
      </c>
      <c r="J278" s="38">
        <f>J279</f>
        <v>665000</v>
      </c>
      <c r="K278" s="38">
        <f aca="true" t="shared" si="150" ref="K278:O279">K279</f>
        <v>150000</v>
      </c>
      <c r="L278" s="38">
        <f t="shared" si="150"/>
        <v>0</v>
      </c>
      <c r="M278" s="38">
        <f t="shared" si="150"/>
        <v>15000</v>
      </c>
      <c r="N278" s="38">
        <f t="shared" si="150"/>
        <v>0</v>
      </c>
      <c r="O278" s="38">
        <f t="shared" si="150"/>
        <v>0</v>
      </c>
    </row>
    <row r="279" spans="1:15" ht="18" customHeight="1">
      <c r="A279" s="40"/>
      <c r="B279" s="40" t="s">
        <v>0</v>
      </c>
      <c r="C279" s="31" t="s">
        <v>108</v>
      </c>
      <c r="D279" s="37" t="s">
        <v>735</v>
      </c>
      <c r="E279" s="38">
        <f t="shared" si="148"/>
        <v>1200000</v>
      </c>
      <c r="F279" s="38">
        <f t="shared" si="148"/>
        <v>-200000</v>
      </c>
      <c r="G279" s="38">
        <f t="shared" si="142"/>
        <v>1000000</v>
      </c>
      <c r="H279" s="38">
        <f>H280</f>
        <v>170000</v>
      </c>
      <c r="I279" s="38">
        <f>I280</f>
        <v>0</v>
      </c>
      <c r="J279" s="38">
        <f>J280</f>
        <v>665000</v>
      </c>
      <c r="K279" s="38">
        <f t="shared" si="150"/>
        <v>150000</v>
      </c>
      <c r="L279" s="38">
        <f t="shared" si="150"/>
        <v>0</v>
      </c>
      <c r="M279" s="38">
        <f t="shared" si="150"/>
        <v>15000</v>
      </c>
      <c r="N279" s="38">
        <f t="shared" si="150"/>
        <v>0</v>
      </c>
      <c r="O279" s="38">
        <f t="shared" si="150"/>
        <v>0</v>
      </c>
    </row>
    <row r="280" spans="1:15" s="96" customFormat="1" ht="15" customHeight="1">
      <c r="A280" s="89" t="s">
        <v>472</v>
      </c>
      <c r="B280" s="89"/>
      <c r="C280" s="91" t="s">
        <v>309</v>
      </c>
      <c r="D280" s="92" t="s">
        <v>793</v>
      </c>
      <c r="E280" s="93">
        <v>1200000</v>
      </c>
      <c r="F280" s="93">
        <f>G280-E280</f>
        <v>-200000</v>
      </c>
      <c r="G280" s="97">
        <f t="shared" si="142"/>
        <v>1000000</v>
      </c>
      <c r="H280" s="93">
        <v>170000</v>
      </c>
      <c r="I280" s="95">
        <v>0</v>
      </c>
      <c r="J280" s="93">
        <v>665000</v>
      </c>
      <c r="K280" s="93">
        <v>150000</v>
      </c>
      <c r="L280" s="95">
        <v>0</v>
      </c>
      <c r="M280" s="93">
        <v>15000</v>
      </c>
      <c r="N280" s="95">
        <v>0</v>
      </c>
      <c r="O280" s="93">
        <v>0</v>
      </c>
    </row>
    <row r="281" spans="1:15" s="78" customFormat="1" ht="27.75" customHeight="1">
      <c r="A281" s="76"/>
      <c r="B281" s="79"/>
      <c r="C281" s="170" t="s">
        <v>869</v>
      </c>
      <c r="D281" s="171"/>
      <c r="E281" s="73">
        <f>E282+E295+E299+E303</f>
        <v>5640000</v>
      </c>
      <c r="F281" s="73">
        <f>F282+F295+F299+F303</f>
        <v>-385000</v>
      </c>
      <c r="G281" s="73">
        <f t="shared" si="142"/>
        <v>5255000</v>
      </c>
      <c r="H281" s="73">
        <f aca="true" t="shared" si="151" ref="H281:O281">H282+H295+H299+H303</f>
        <v>1555000</v>
      </c>
      <c r="I281" s="73">
        <f t="shared" si="151"/>
        <v>500000</v>
      </c>
      <c r="J281" s="73">
        <f t="shared" si="151"/>
        <v>2635000</v>
      </c>
      <c r="K281" s="73">
        <f t="shared" si="151"/>
        <v>0</v>
      </c>
      <c r="L281" s="73">
        <f t="shared" si="151"/>
        <v>0</v>
      </c>
      <c r="M281" s="73">
        <f t="shared" si="151"/>
        <v>0</v>
      </c>
      <c r="N281" s="73">
        <f t="shared" si="151"/>
        <v>0</v>
      </c>
      <c r="O281" s="73">
        <f t="shared" si="151"/>
        <v>565000</v>
      </c>
    </row>
    <row r="282" spans="1:15" s="143" customFormat="1" ht="39.75" customHeight="1">
      <c r="A282" s="13"/>
      <c r="B282" s="61" t="s">
        <v>689</v>
      </c>
      <c r="C282" s="167" t="s">
        <v>870</v>
      </c>
      <c r="D282" s="168"/>
      <c r="E282" s="11">
        <f>E286</f>
        <v>3270000</v>
      </c>
      <c r="F282" s="11">
        <f>F286</f>
        <v>655000</v>
      </c>
      <c r="G282" s="11">
        <f t="shared" si="142"/>
        <v>3925000</v>
      </c>
      <c r="H282" s="11">
        <f>H286</f>
        <v>1525000</v>
      </c>
      <c r="I282" s="11">
        <f aca="true" t="shared" si="152" ref="I282:O282">I286</f>
        <v>500000</v>
      </c>
      <c r="J282" s="11">
        <f t="shared" si="152"/>
        <v>1900000</v>
      </c>
      <c r="K282" s="11">
        <f t="shared" si="152"/>
        <v>0</v>
      </c>
      <c r="L282" s="11">
        <f t="shared" si="152"/>
        <v>0</v>
      </c>
      <c r="M282" s="11">
        <f t="shared" si="152"/>
        <v>0</v>
      </c>
      <c r="N282" s="11">
        <f t="shared" si="152"/>
        <v>0</v>
      </c>
      <c r="O282" s="11">
        <f t="shared" si="152"/>
        <v>0</v>
      </c>
    </row>
    <row r="283" spans="1:15" s="134" customFormat="1" ht="17.25" customHeight="1">
      <c r="A283" s="152" t="s">
        <v>2</v>
      </c>
      <c r="B283" s="153" t="s">
        <v>44</v>
      </c>
      <c r="C283" s="154" t="s">
        <v>554</v>
      </c>
      <c r="D283" s="156" t="s">
        <v>59</v>
      </c>
      <c r="E283" s="157" t="s">
        <v>944</v>
      </c>
      <c r="F283" s="157" t="s">
        <v>942</v>
      </c>
      <c r="G283" s="154" t="s">
        <v>945</v>
      </c>
      <c r="H283" s="155" t="s">
        <v>840</v>
      </c>
      <c r="I283" s="155"/>
      <c r="J283" s="155"/>
      <c r="K283" s="155"/>
      <c r="L283" s="155"/>
      <c r="M283" s="155"/>
      <c r="N283" s="155"/>
      <c r="O283" s="155"/>
    </row>
    <row r="284" spans="1:15" ht="36" customHeight="1">
      <c r="A284" s="152"/>
      <c r="B284" s="152"/>
      <c r="C284" s="155"/>
      <c r="D284" s="156"/>
      <c r="E284" s="158"/>
      <c r="F284" s="158"/>
      <c r="G284" s="155"/>
      <c r="H284" s="104" t="s">
        <v>272</v>
      </c>
      <c r="I284" s="104" t="s">
        <v>45</v>
      </c>
      <c r="J284" s="104" t="s">
        <v>271</v>
      </c>
      <c r="K284" s="104" t="s">
        <v>273</v>
      </c>
      <c r="L284" s="104" t="s">
        <v>46</v>
      </c>
      <c r="M284" s="104" t="s">
        <v>739</v>
      </c>
      <c r="N284" s="104" t="s">
        <v>274</v>
      </c>
      <c r="O284" s="104" t="s">
        <v>628</v>
      </c>
    </row>
    <row r="285" spans="1:15" ht="10.5" customHeight="1">
      <c r="A285" s="55">
        <v>1</v>
      </c>
      <c r="B285" s="55">
        <v>2</v>
      </c>
      <c r="C285" s="55">
        <v>3</v>
      </c>
      <c r="D285" s="55">
        <v>4</v>
      </c>
      <c r="E285" s="55">
        <v>5</v>
      </c>
      <c r="F285" s="55">
        <v>6</v>
      </c>
      <c r="G285" s="55">
        <v>7</v>
      </c>
      <c r="H285" s="55">
        <v>8</v>
      </c>
      <c r="I285" s="55">
        <v>9</v>
      </c>
      <c r="J285" s="55">
        <v>10</v>
      </c>
      <c r="K285" s="55">
        <v>11</v>
      </c>
      <c r="L285" s="55">
        <v>12</v>
      </c>
      <c r="M285" s="55">
        <v>13</v>
      </c>
      <c r="N285" s="55">
        <v>14</v>
      </c>
      <c r="O285" s="55">
        <v>15</v>
      </c>
    </row>
    <row r="286" spans="1:15" ht="21" customHeight="1">
      <c r="A286" s="42"/>
      <c r="B286" s="40"/>
      <c r="C286" s="31">
        <v>32</v>
      </c>
      <c r="D286" s="37" t="s">
        <v>20</v>
      </c>
      <c r="E286" s="38">
        <f>SUM(E287+E290)</f>
        <v>3270000</v>
      </c>
      <c r="F286" s="38">
        <f>SUM(F287+F290)</f>
        <v>655000</v>
      </c>
      <c r="G286" s="38">
        <f t="shared" si="142"/>
        <v>3925000</v>
      </c>
      <c r="H286" s="38">
        <f>SUM(H287+H290)</f>
        <v>1525000</v>
      </c>
      <c r="I286" s="38">
        <f aca="true" t="shared" si="153" ref="I286:O286">I287+I290</f>
        <v>500000</v>
      </c>
      <c r="J286" s="38">
        <f t="shared" si="153"/>
        <v>1900000</v>
      </c>
      <c r="K286" s="38">
        <f t="shared" si="153"/>
        <v>0</v>
      </c>
      <c r="L286" s="38">
        <f t="shared" si="153"/>
        <v>0</v>
      </c>
      <c r="M286" s="38">
        <f t="shared" si="153"/>
        <v>0</v>
      </c>
      <c r="N286" s="38">
        <f t="shared" si="153"/>
        <v>0</v>
      </c>
      <c r="O286" s="38">
        <f t="shared" si="153"/>
        <v>0</v>
      </c>
    </row>
    <row r="287" spans="1:15" ht="18" customHeight="1">
      <c r="A287" s="42"/>
      <c r="B287" s="40"/>
      <c r="C287" s="31">
        <v>322</v>
      </c>
      <c r="D287" s="37" t="s">
        <v>555</v>
      </c>
      <c r="E287" s="38">
        <f>E288+E289</f>
        <v>270000</v>
      </c>
      <c r="F287" s="38">
        <f>F288+F289</f>
        <v>30000</v>
      </c>
      <c r="G287" s="38">
        <f t="shared" si="142"/>
        <v>300000</v>
      </c>
      <c r="H287" s="38">
        <f aca="true" t="shared" si="154" ref="H287:O287">H288+H289</f>
        <v>100000</v>
      </c>
      <c r="I287" s="38">
        <f t="shared" si="154"/>
        <v>0</v>
      </c>
      <c r="J287" s="38">
        <f t="shared" si="154"/>
        <v>200000</v>
      </c>
      <c r="K287" s="38">
        <f t="shared" si="154"/>
        <v>0</v>
      </c>
      <c r="L287" s="38">
        <f t="shared" si="154"/>
        <v>0</v>
      </c>
      <c r="M287" s="38">
        <f t="shared" si="154"/>
        <v>0</v>
      </c>
      <c r="N287" s="38">
        <f t="shared" si="154"/>
        <v>0</v>
      </c>
      <c r="O287" s="38">
        <f t="shared" si="154"/>
        <v>0</v>
      </c>
    </row>
    <row r="288" spans="1:15" s="96" customFormat="1" ht="15" customHeight="1">
      <c r="A288" s="89" t="s">
        <v>473</v>
      </c>
      <c r="B288" s="89"/>
      <c r="C288" s="91" t="s">
        <v>275</v>
      </c>
      <c r="D288" s="92" t="s">
        <v>1063</v>
      </c>
      <c r="E288" s="93">
        <v>150000</v>
      </c>
      <c r="F288" s="93">
        <f>G288-E288</f>
        <v>30000</v>
      </c>
      <c r="G288" s="93">
        <f>SUM(H288:O288)</f>
        <v>180000</v>
      </c>
      <c r="H288" s="93">
        <v>80000</v>
      </c>
      <c r="I288" s="95">
        <v>0</v>
      </c>
      <c r="J288" s="93">
        <v>100000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</row>
    <row r="289" spans="1:15" s="96" customFormat="1" ht="15" customHeight="1">
      <c r="A289" s="89" t="s">
        <v>474</v>
      </c>
      <c r="B289" s="89"/>
      <c r="C289" s="91">
        <v>3224</v>
      </c>
      <c r="D289" s="92" t="s">
        <v>794</v>
      </c>
      <c r="E289" s="93">
        <v>120000</v>
      </c>
      <c r="F289" s="93">
        <f>G289-E289</f>
        <v>0</v>
      </c>
      <c r="G289" s="93">
        <f t="shared" si="142"/>
        <v>120000</v>
      </c>
      <c r="H289" s="93">
        <v>20000</v>
      </c>
      <c r="I289" s="95">
        <v>0</v>
      </c>
      <c r="J289" s="93">
        <v>100000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</row>
    <row r="290" spans="1:15" ht="18" customHeight="1">
      <c r="A290" s="40"/>
      <c r="B290" s="40"/>
      <c r="C290" s="31">
        <v>323</v>
      </c>
      <c r="D290" s="37" t="s">
        <v>29</v>
      </c>
      <c r="E290" s="38">
        <f>E291+E292+E293+E294</f>
        <v>3000000</v>
      </c>
      <c r="F290" s="38">
        <f>F291+F292+F293+F294</f>
        <v>625000</v>
      </c>
      <c r="G290" s="38">
        <f t="shared" si="142"/>
        <v>3625000</v>
      </c>
      <c r="H290" s="38">
        <f aca="true" t="shared" si="155" ref="H290:O290">H291+H292+H293+H294</f>
        <v>1425000</v>
      </c>
      <c r="I290" s="38">
        <f t="shared" si="155"/>
        <v>500000</v>
      </c>
      <c r="J290" s="38">
        <f t="shared" si="155"/>
        <v>1700000</v>
      </c>
      <c r="K290" s="38">
        <f t="shared" si="155"/>
        <v>0</v>
      </c>
      <c r="L290" s="38">
        <f t="shared" si="155"/>
        <v>0</v>
      </c>
      <c r="M290" s="38">
        <f t="shared" si="155"/>
        <v>0</v>
      </c>
      <c r="N290" s="38">
        <f t="shared" si="155"/>
        <v>0</v>
      </c>
      <c r="O290" s="38">
        <f t="shared" si="155"/>
        <v>0</v>
      </c>
    </row>
    <row r="291" spans="1:15" s="96" customFormat="1" ht="15" customHeight="1">
      <c r="A291" s="89" t="s">
        <v>475</v>
      </c>
      <c r="B291" s="89"/>
      <c r="C291" s="91">
        <v>3232</v>
      </c>
      <c r="D291" s="92" t="s">
        <v>31</v>
      </c>
      <c r="E291" s="93">
        <v>1350000</v>
      </c>
      <c r="F291" s="93">
        <f>G291-E291</f>
        <v>0</v>
      </c>
      <c r="G291" s="93">
        <f t="shared" si="142"/>
        <v>1350000</v>
      </c>
      <c r="H291" s="93">
        <v>500000</v>
      </c>
      <c r="I291" s="95">
        <v>0</v>
      </c>
      <c r="J291" s="93">
        <v>850000</v>
      </c>
      <c r="K291" s="93">
        <v>0</v>
      </c>
      <c r="L291" s="95">
        <v>0</v>
      </c>
      <c r="M291" s="95">
        <v>0</v>
      </c>
      <c r="N291" s="95">
        <v>0</v>
      </c>
      <c r="O291" s="93">
        <v>0</v>
      </c>
    </row>
    <row r="292" spans="1:15" s="96" customFormat="1" ht="15" customHeight="1">
      <c r="A292" s="89" t="s">
        <v>476</v>
      </c>
      <c r="B292" s="89"/>
      <c r="C292" s="91">
        <v>3234</v>
      </c>
      <c r="D292" s="92" t="s">
        <v>32</v>
      </c>
      <c r="E292" s="93">
        <v>200000</v>
      </c>
      <c r="F292" s="93">
        <f>G292-E292</f>
        <v>600000</v>
      </c>
      <c r="G292" s="93">
        <f t="shared" si="142"/>
        <v>800000</v>
      </c>
      <c r="H292" s="93">
        <v>150000</v>
      </c>
      <c r="I292" s="93">
        <v>500000</v>
      </c>
      <c r="J292" s="93">
        <v>150000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</row>
    <row r="293" spans="1:15" s="96" customFormat="1" ht="15" customHeight="1">
      <c r="A293" s="89" t="s">
        <v>477</v>
      </c>
      <c r="B293" s="89"/>
      <c r="C293" s="91" t="s">
        <v>41</v>
      </c>
      <c r="D293" s="92" t="s">
        <v>795</v>
      </c>
      <c r="E293" s="93">
        <v>100000</v>
      </c>
      <c r="F293" s="93">
        <f>G293-E293</f>
        <v>25000</v>
      </c>
      <c r="G293" s="93">
        <f t="shared" si="142"/>
        <v>125000</v>
      </c>
      <c r="H293" s="93">
        <v>125000</v>
      </c>
      <c r="I293" s="93">
        <v>0</v>
      </c>
      <c r="J293" s="93">
        <v>0</v>
      </c>
      <c r="K293" s="95">
        <v>0</v>
      </c>
      <c r="L293" s="95">
        <v>0</v>
      </c>
      <c r="M293" s="95">
        <v>0</v>
      </c>
      <c r="N293" s="95">
        <v>0</v>
      </c>
      <c r="O293" s="95">
        <v>0</v>
      </c>
    </row>
    <row r="294" spans="1:15" s="96" customFormat="1" ht="15" customHeight="1">
      <c r="A294" s="89" t="s">
        <v>669</v>
      </c>
      <c r="B294" s="89"/>
      <c r="C294" s="91" t="s">
        <v>356</v>
      </c>
      <c r="D294" s="92" t="s">
        <v>796</v>
      </c>
      <c r="E294" s="93">
        <v>1350000</v>
      </c>
      <c r="F294" s="93">
        <f>G294-E294</f>
        <v>0</v>
      </c>
      <c r="G294" s="93">
        <f>SUM(H294:O294)</f>
        <v>1350000</v>
      </c>
      <c r="H294" s="93">
        <v>650000</v>
      </c>
      <c r="I294" s="93">
        <v>0</v>
      </c>
      <c r="J294" s="93">
        <v>700000</v>
      </c>
      <c r="K294" s="95">
        <v>0</v>
      </c>
      <c r="L294" s="95">
        <v>0</v>
      </c>
      <c r="M294" s="95">
        <v>0</v>
      </c>
      <c r="N294" s="95">
        <v>0</v>
      </c>
      <c r="O294" s="93">
        <v>0</v>
      </c>
    </row>
    <row r="295" spans="1:15" s="9" customFormat="1" ht="25.5" customHeight="1">
      <c r="A295" s="13"/>
      <c r="B295" s="61" t="s">
        <v>691</v>
      </c>
      <c r="C295" s="166" t="s">
        <v>1093</v>
      </c>
      <c r="D295" s="163"/>
      <c r="E295" s="11">
        <f aca="true" t="shared" si="156" ref="E295:F297">E296</f>
        <v>1000000</v>
      </c>
      <c r="F295" s="11">
        <f t="shared" si="156"/>
        <v>-1000000</v>
      </c>
      <c r="G295" s="11">
        <f>SUM(H295:O295)</f>
        <v>0</v>
      </c>
      <c r="H295" s="11">
        <f>H296</f>
        <v>0</v>
      </c>
      <c r="I295" s="11">
        <f aca="true" t="shared" si="157" ref="I295:O295">I296</f>
        <v>0</v>
      </c>
      <c r="J295" s="11">
        <f t="shared" si="157"/>
        <v>0</v>
      </c>
      <c r="K295" s="11">
        <f t="shared" si="157"/>
        <v>0</v>
      </c>
      <c r="L295" s="11">
        <f t="shared" si="157"/>
        <v>0</v>
      </c>
      <c r="M295" s="11">
        <f t="shared" si="157"/>
        <v>0</v>
      </c>
      <c r="N295" s="11">
        <f t="shared" si="157"/>
        <v>0</v>
      </c>
      <c r="O295" s="11">
        <f t="shared" si="157"/>
        <v>0</v>
      </c>
    </row>
    <row r="296" spans="1:15" ht="21" customHeight="1">
      <c r="A296" s="40"/>
      <c r="B296" s="40"/>
      <c r="C296" s="31">
        <v>38</v>
      </c>
      <c r="D296" s="37" t="s">
        <v>571</v>
      </c>
      <c r="E296" s="38">
        <f t="shared" si="156"/>
        <v>1000000</v>
      </c>
      <c r="F296" s="38">
        <f t="shared" si="156"/>
        <v>-1000000</v>
      </c>
      <c r="G296" s="38">
        <f t="shared" si="142"/>
        <v>0</v>
      </c>
      <c r="H296" s="38">
        <f>H297</f>
        <v>0</v>
      </c>
      <c r="I296" s="38">
        <f aca="true" t="shared" si="158" ref="I296:O296">I297</f>
        <v>0</v>
      </c>
      <c r="J296" s="38">
        <f t="shared" si="158"/>
        <v>0</v>
      </c>
      <c r="K296" s="38">
        <f t="shared" si="158"/>
        <v>0</v>
      </c>
      <c r="L296" s="38">
        <f t="shared" si="158"/>
        <v>0</v>
      </c>
      <c r="M296" s="38">
        <f t="shared" si="158"/>
        <v>0</v>
      </c>
      <c r="N296" s="38">
        <f t="shared" si="158"/>
        <v>0</v>
      </c>
      <c r="O296" s="38">
        <f t="shared" si="158"/>
        <v>0</v>
      </c>
    </row>
    <row r="297" spans="1:15" ht="18" customHeight="1">
      <c r="A297" s="40"/>
      <c r="B297" s="40" t="s">
        <v>0</v>
      </c>
      <c r="C297" s="31">
        <v>386</v>
      </c>
      <c r="D297" s="37" t="s">
        <v>780</v>
      </c>
      <c r="E297" s="38">
        <f t="shared" si="156"/>
        <v>1000000</v>
      </c>
      <c r="F297" s="38">
        <f t="shared" si="156"/>
        <v>-1000000</v>
      </c>
      <c r="G297" s="38">
        <f t="shared" si="142"/>
        <v>0</v>
      </c>
      <c r="H297" s="38">
        <f>H298</f>
        <v>0</v>
      </c>
      <c r="I297" s="38">
        <f aca="true" t="shared" si="159" ref="I297:O297">I298</f>
        <v>0</v>
      </c>
      <c r="J297" s="38">
        <f t="shared" si="159"/>
        <v>0</v>
      </c>
      <c r="K297" s="38">
        <f t="shared" si="159"/>
        <v>0</v>
      </c>
      <c r="L297" s="38">
        <f t="shared" si="159"/>
        <v>0</v>
      </c>
      <c r="M297" s="38">
        <f t="shared" si="159"/>
        <v>0</v>
      </c>
      <c r="N297" s="38">
        <f t="shared" si="159"/>
        <v>0</v>
      </c>
      <c r="O297" s="38">
        <f t="shared" si="159"/>
        <v>0</v>
      </c>
    </row>
    <row r="298" spans="1:15" s="96" customFormat="1" ht="15" customHeight="1">
      <c r="A298" s="98" t="s">
        <v>478</v>
      </c>
      <c r="B298" s="89"/>
      <c r="C298" s="91">
        <v>3861</v>
      </c>
      <c r="D298" s="92" t="s">
        <v>797</v>
      </c>
      <c r="E298" s="93">
        <v>1000000</v>
      </c>
      <c r="F298" s="93">
        <f>G298-E298</f>
        <v>-1000000</v>
      </c>
      <c r="G298" s="93">
        <f t="shared" si="142"/>
        <v>0</v>
      </c>
      <c r="H298" s="93">
        <v>0</v>
      </c>
      <c r="I298" s="93">
        <v>0</v>
      </c>
      <c r="J298" s="93">
        <v>0</v>
      </c>
      <c r="K298" s="93">
        <v>0</v>
      </c>
      <c r="L298" s="95">
        <v>0</v>
      </c>
      <c r="M298" s="95">
        <v>0</v>
      </c>
      <c r="N298" s="95">
        <v>0</v>
      </c>
      <c r="O298" s="93">
        <v>0</v>
      </c>
    </row>
    <row r="299" spans="1:15" s="9" customFormat="1" ht="24" customHeight="1">
      <c r="A299" s="13"/>
      <c r="B299" s="61" t="s">
        <v>689</v>
      </c>
      <c r="C299" s="162" t="s">
        <v>871</v>
      </c>
      <c r="D299" s="163"/>
      <c r="E299" s="11">
        <f aca="true" t="shared" si="160" ref="E299:F301">E300</f>
        <v>1300000</v>
      </c>
      <c r="F299" s="11">
        <f t="shared" si="160"/>
        <v>0</v>
      </c>
      <c r="G299" s="11">
        <f t="shared" si="142"/>
        <v>1300000</v>
      </c>
      <c r="H299" s="11">
        <f>H300</f>
        <v>0</v>
      </c>
      <c r="I299" s="11">
        <f aca="true" t="shared" si="161" ref="I299:O299">I300</f>
        <v>0</v>
      </c>
      <c r="J299" s="11">
        <f t="shared" si="161"/>
        <v>735000</v>
      </c>
      <c r="K299" s="11">
        <f t="shared" si="161"/>
        <v>0</v>
      </c>
      <c r="L299" s="11">
        <f t="shared" si="161"/>
        <v>0</v>
      </c>
      <c r="M299" s="11">
        <f t="shared" si="161"/>
        <v>0</v>
      </c>
      <c r="N299" s="11">
        <f t="shared" si="161"/>
        <v>0</v>
      </c>
      <c r="O299" s="11">
        <f t="shared" si="161"/>
        <v>565000</v>
      </c>
    </row>
    <row r="300" spans="1:15" ht="21" customHeight="1">
      <c r="A300" s="42"/>
      <c r="B300" s="40" t="s">
        <v>0</v>
      </c>
      <c r="C300" s="31">
        <v>42</v>
      </c>
      <c r="D300" s="37" t="s">
        <v>734</v>
      </c>
      <c r="E300" s="38">
        <f t="shared" si="160"/>
        <v>1300000</v>
      </c>
      <c r="F300" s="38">
        <f t="shared" si="160"/>
        <v>0</v>
      </c>
      <c r="G300" s="38">
        <f t="shared" si="142"/>
        <v>1300000</v>
      </c>
      <c r="H300" s="38">
        <f>H301</f>
        <v>0</v>
      </c>
      <c r="I300" s="38">
        <f>I301</f>
        <v>0</v>
      </c>
      <c r="J300" s="38">
        <f>J301</f>
        <v>735000</v>
      </c>
      <c r="K300" s="38">
        <f aca="true" t="shared" si="162" ref="K300:O301">K301</f>
        <v>0</v>
      </c>
      <c r="L300" s="38">
        <f t="shared" si="162"/>
        <v>0</v>
      </c>
      <c r="M300" s="38">
        <f t="shared" si="162"/>
        <v>0</v>
      </c>
      <c r="N300" s="38">
        <f t="shared" si="162"/>
        <v>0</v>
      </c>
      <c r="O300" s="38">
        <f t="shared" si="162"/>
        <v>565000</v>
      </c>
    </row>
    <row r="301" spans="1:15" ht="18" customHeight="1">
      <c r="A301" s="40"/>
      <c r="B301" s="40" t="s">
        <v>0</v>
      </c>
      <c r="C301" s="31" t="s">
        <v>108</v>
      </c>
      <c r="D301" s="37" t="s">
        <v>735</v>
      </c>
      <c r="E301" s="38">
        <f t="shared" si="160"/>
        <v>1300000</v>
      </c>
      <c r="F301" s="38">
        <f t="shared" si="160"/>
        <v>0</v>
      </c>
      <c r="G301" s="38">
        <f t="shared" si="142"/>
        <v>1300000</v>
      </c>
      <c r="H301" s="38">
        <f>H302</f>
        <v>0</v>
      </c>
      <c r="I301" s="38">
        <f>I302</f>
        <v>0</v>
      </c>
      <c r="J301" s="38">
        <f>J302</f>
        <v>735000</v>
      </c>
      <c r="K301" s="38">
        <f t="shared" si="162"/>
        <v>0</v>
      </c>
      <c r="L301" s="38">
        <f t="shared" si="162"/>
        <v>0</v>
      </c>
      <c r="M301" s="38">
        <f t="shared" si="162"/>
        <v>0</v>
      </c>
      <c r="N301" s="38">
        <f t="shared" si="162"/>
        <v>0</v>
      </c>
      <c r="O301" s="38">
        <f t="shared" si="162"/>
        <v>565000</v>
      </c>
    </row>
    <row r="302" spans="1:15" s="96" customFormat="1" ht="15" customHeight="1">
      <c r="A302" s="89" t="s">
        <v>479</v>
      </c>
      <c r="B302" s="89"/>
      <c r="C302" s="91" t="s">
        <v>109</v>
      </c>
      <c r="D302" s="92" t="s">
        <v>798</v>
      </c>
      <c r="E302" s="93">
        <v>1300000</v>
      </c>
      <c r="F302" s="93">
        <f>G302-E302</f>
        <v>0</v>
      </c>
      <c r="G302" s="93">
        <f t="shared" si="142"/>
        <v>1300000</v>
      </c>
      <c r="H302" s="93">
        <v>0</v>
      </c>
      <c r="I302" s="95">
        <v>0</v>
      </c>
      <c r="J302" s="93">
        <v>735000</v>
      </c>
      <c r="K302" s="93">
        <v>0</v>
      </c>
      <c r="L302" s="95">
        <v>0</v>
      </c>
      <c r="M302" s="95">
        <v>0</v>
      </c>
      <c r="N302" s="95">
        <v>0</v>
      </c>
      <c r="O302" s="93">
        <v>565000</v>
      </c>
    </row>
    <row r="303" spans="1:15" s="9" customFormat="1" ht="24" customHeight="1">
      <c r="A303" s="13"/>
      <c r="B303" s="61" t="s">
        <v>689</v>
      </c>
      <c r="C303" s="193" t="s">
        <v>872</v>
      </c>
      <c r="D303" s="194"/>
      <c r="E303" s="11">
        <f aca="true" t="shared" si="163" ref="E303:F305">E304</f>
        <v>70000</v>
      </c>
      <c r="F303" s="11">
        <f t="shared" si="163"/>
        <v>-40000</v>
      </c>
      <c r="G303" s="11">
        <f>SUM(H303:O303)</f>
        <v>30000</v>
      </c>
      <c r="H303" s="11">
        <f>H304</f>
        <v>30000</v>
      </c>
      <c r="I303" s="11">
        <f aca="true" t="shared" si="164" ref="I303:O305">I304</f>
        <v>0</v>
      </c>
      <c r="J303" s="11">
        <f t="shared" si="164"/>
        <v>0</v>
      </c>
      <c r="K303" s="11">
        <f t="shared" si="164"/>
        <v>0</v>
      </c>
      <c r="L303" s="11">
        <f t="shared" si="164"/>
        <v>0</v>
      </c>
      <c r="M303" s="11">
        <f t="shared" si="164"/>
        <v>0</v>
      </c>
      <c r="N303" s="11">
        <f t="shared" si="164"/>
        <v>0</v>
      </c>
      <c r="O303" s="11">
        <f t="shared" si="164"/>
        <v>0</v>
      </c>
    </row>
    <row r="304" spans="1:15" ht="21" customHeight="1">
      <c r="A304" s="42"/>
      <c r="B304" s="40" t="s">
        <v>0</v>
      </c>
      <c r="C304" s="31">
        <v>42</v>
      </c>
      <c r="D304" s="37" t="s">
        <v>734</v>
      </c>
      <c r="E304" s="38">
        <f t="shared" si="163"/>
        <v>70000</v>
      </c>
      <c r="F304" s="38">
        <f t="shared" si="163"/>
        <v>-40000</v>
      </c>
      <c r="G304" s="38">
        <f>SUM(H304:O304)</f>
        <v>30000</v>
      </c>
      <c r="H304" s="38">
        <f>H305</f>
        <v>30000</v>
      </c>
      <c r="I304" s="38">
        <f>I305</f>
        <v>0</v>
      </c>
      <c r="J304" s="38">
        <f>J305</f>
        <v>0</v>
      </c>
      <c r="K304" s="38">
        <f t="shared" si="164"/>
        <v>0</v>
      </c>
      <c r="L304" s="38">
        <f t="shared" si="164"/>
        <v>0</v>
      </c>
      <c r="M304" s="38">
        <f t="shared" si="164"/>
        <v>0</v>
      </c>
      <c r="N304" s="38">
        <f t="shared" si="164"/>
        <v>0</v>
      </c>
      <c r="O304" s="38">
        <f t="shared" si="164"/>
        <v>0</v>
      </c>
    </row>
    <row r="305" spans="1:15" ht="18" customHeight="1">
      <c r="A305" s="40"/>
      <c r="B305" s="40" t="s">
        <v>0</v>
      </c>
      <c r="C305" s="31" t="s">
        <v>106</v>
      </c>
      <c r="D305" s="37" t="s">
        <v>799</v>
      </c>
      <c r="E305" s="38">
        <f t="shared" si="163"/>
        <v>70000</v>
      </c>
      <c r="F305" s="38">
        <f t="shared" si="163"/>
        <v>-40000</v>
      </c>
      <c r="G305" s="38">
        <f>SUM(H305:O305)</f>
        <v>30000</v>
      </c>
      <c r="H305" s="38">
        <f>H306</f>
        <v>30000</v>
      </c>
      <c r="I305" s="38">
        <f>I306</f>
        <v>0</v>
      </c>
      <c r="J305" s="38">
        <f>J306</f>
        <v>0</v>
      </c>
      <c r="K305" s="38">
        <f t="shared" si="164"/>
        <v>0</v>
      </c>
      <c r="L305" s="38">
        <f t="shared" si="164"/>
        <v>0</v>
      </c>
      <c r="M305" s="38">
        <f t="shared" si="164"/>
        <v>0</v>
      </c>
      <c r="N305" s="38">
        <f t="shared" si="164"/>
        <v>0</v>
      </c>
      <c r="O305" s="38">
        <f t="shared" si="164"/>
        <v>0</v>
      </c>
    </row>
    <row r="306" spans="1:15" s="96" customFormat="1" ht="15" customHeight="1">
      <c r="A306" s="89" t="s">
        <v>480</v>
      </c>
      <c r="B306" s="89"/>
      <c r="C306" s="91" t="s">
        <v>107</v>
      </c>
      <c r="D306" s="92" t="s">
        <v>749</v>
      </c>
      <c r="E306" s="93">
        <v>70000</v>
      </c>
      <c r="F306" s="93">
        <f>G306-E306</f>
        <v>-40000</v>
      </c>
      <c r="G306" s="93">
        <f>SUM(H306:O306)</f>
        <v>30000</v>
      </c>
      <c r="H306" s="93">
        <v>30000</v>
      </c>
      <c r="I306" s="95">
        <v>0</v>
      </c>
      <c r="J306" s="93">
        <v>0</v>
      </c>
      <c r="K306" s="93">
        <v>0</v>
      </c>
      <c r="L306" s="95">
        <v>0</v>
      </c>
      <c r="M306" s="95">
        <v>0</v>
      </c>
      <c r="N306" s="95">
        <v>0</v>
      </c>
      <c r="O306" s="93">
        <v>0</v>
      </c>
    </row>
    <row r="307" spans="1:15" s="78" customFormat="1" ht="27.75" customHeight="1">
      <c r="A307" s="76"/>
      <c r="B307" s="79"/>
      <c r="C307" s="172" t="s">
        <v>873</v>
      </c>
      <c r="D307" s="173"/>
      <c r="E307" s="73">
        <f>E308+E312+E319</f>
        <v>570000</v>
      </c>
      <c r="F307" s="73">
        <f>F308+F312+F319</f>
        <v>-420000</v>
      </c>
      <c r="G307" s="73">
        <f aca="true" t="shared" si="165" ref="G307:G322">SUM(H307:O307)</f>
        <v>150000</v>
      </c>
      <c r="H307" s="73">
        <f aca="true" t="shared" si="166" ref="H307:O307">H308+H312+H319</f>
        <v>150000</v>
      </c>
      <c r="I307" s="73">
        <f t="shared" si="166"/>
        <v>0</v>
      </c>
      <c r="J307" s="73">
        <f t="shared" si="166"/>
        <v>0</v>
      </c>
      <c r="K307" s="73">
        <f t="shared" si="166"/>
        <v>0</v>
      </c>
      <c r="L307" s="73">
        <f t="shared" si="166"/>
        <v>0</v>
      </c>
      <c r="M307" s="73">
        <f t="shared" si="166"/>
        <v>0</v>
      </c>
      <c r="N307" s="73">
        <f t="shared" si="166"/>
        <v>0</v>
      </c>
      <c r="O307" s="73">
        <f t="shared" si="166"/>
        <v>0</v>
      </c>
    </row>
    <row r="308" spans="1:15" s="9" customFormat="1" ht="24" customHeight="1">
      <c r="A308" s="13"/>
      <c r="B308" s="61" t="s">
        <v>689</v>
      </c>
      <c r="C308" s="162" t="s">
        <v>874</v>
      </c>
      <c r="D308" s="163"/>
      <c r="E308" s="11">
        <f aca="true" t="shared" si="167" ref="E308:F310">E309</f>
        <v>70000</v>
      </c>
      <c r="F308" s="11">
        <f t="shared" si="167"/>
        <v>-20000</v>
      </c>
      <c r="G308" s="11">
        <f t="shared" si="165"/>
        <v>50000</v>
      </c>
      <c r="H308" s="11">
        <f>H309</f>
        <v>50000</v>
      </c>
      <c r="I308" s="11">
        <f aca="true" t="shared" si="168" ref="I308:O308">I309</f>
        <v>0</v>
      </c>
      <c r="J308" s="11">
        <f t="shared" si="168"/>
        <v>0</v>
      </c>
      <c r="K308" s="11">
        <f t="shared" si="168"/>
        <v>0</v>
      </c>
      <c r="L308" s="11">
        <f t="shared" si="168"/>
        <v>0</v>
      </c>
      <c r="M308" s="11">
        <f t="shared" si="168"/>
        <v>0</v>
      </c>
      <c r="N308" s="11">
        <f t="shared" si="168"/>
        <v>0</v>
      </c>
      <c r="O308" s="11">
        <f t="shared" si="168"/>
        <v>0</v>
      </c>
    </row>
    <row r="309" spans="1:15" ht="21" customHeight="1">
      <c r="A309" s="42"/>
      <c r="B309" s="40"/>
      <c r="C309" s="31">
        <v>41</v>
      </c>
      <c r="D309" s="37" t="s">
        <v>731</v>
      </c>
      <c r="E309" s="38">
        <f t="shared" si="167"/>
        <v>70000</v>
      </c>
      <c r="F309" s="38">
        <f t="shared" si="167"/>
        <v>-20000</v>
      </c>
      <c r="G309" s="38">
        <f t="shared" si="165"/>
        <v>50000</v>
      </c>
      <c r="H309" s="38">
        <f aca="true" t="shared" si="169" ref="H309:O309">H310</f>
        <v>50000</v>
      </c>
      <c r="I309" s="38">
        <f t="shared" si="169"/>
        <v>0</v>
      </c>
      <c r="J309" s="38">
        <f t="shared" si="169"/>
        <v>0</v>
      </c>
      <c r="K309" s="38">
        <f t="shared" si="169"/>
        <v>0</v>
      </c>
      <c r="L309" s="38">
        <f t="shared" si="169"/>
        <v>0</v>
      </c>
      <c r="M309" s="38">
        <f t="shared" si="169"/>
        <v>0</v>
      </c>
      <c r="N309" s="38">
        <f t="shared" si="169"/>
        <v>0</v>
      </c>
      <c r="O309" s="38">
        <f t="shared" si="169"/>
        <v>0</v>
      </c>
    </row>
    <row r="310" spans="1:15" ht="18" customHeight="1">
      <c r="A310" s="42"/>
      <c r="B310" s="40"/>
      <c r="C310" s="31">
        <v>411</v>
      </c>
      <c r="D310" s="37" t="s">
        <v>732</v>
      </c>
      <c r="E310" s="38">
        <f t="shared" si="167"/>
        <v>70000</v>
      </c>
      <c r="F310" s="38">
        <f t="shared" si="167"/>
        <v>-20000</v>
      </c>
      <c r="G310" s="38">
        <f t="shared" si="165"/>
        <v>50000</v>
      </c>
      <c r="H310" s="38">
        <f aca="true" t="shared" si="170" ref="H310:O310">H311</f>
        <v>50000</v>
      </c>
      <c r="I310" s="38">
        <f t="shared" si="170"/>
        <v>0</v>
      </c>
      <c r="J310" s="38">
        <f t="shared" si="170"/>
        <v>0</v>
      </c>
      <c r="K310" s="38">
        <f t="shared" si="170"/>
        <v>0</v>
      </c>
      <c r="L310" s="38">
        <f t="shared" si="170"/>
        <v>0</v>
      </c>
      <c r="M310" s="38">
        <f t="shared" si="170"/>
        <v>0</v>
      </c>
      <c r="N310" s="38">
        <f t="shared" si="170"/>
        <v>0</v>
      </c>
      <c r="O310" s="38">
        <f t="shared" si="170"/>
        <v>0</v>
      </c>
    </row>
    <row r="311" spans="1:15" s="96" customFormat="1" ht="15" customHeight="1">
      <c r="A311" s="89" t="s">
        <v>481</v>
      </c>
      <c r="B311" s="89"/>
      <c r="C311" s="91">
        <v>4111</v>
      </c>
      <c r="D311" s="92" t="s">
        <v>800</v>
      </c>
      <c r="E311" s="97">
        <v>70000</v>
      </c>
      <c r="F311" s="93">
        <f>G311-E311</f>
        <v>-20000</v>
      </c>
      <c r="G311" s="97">
        <f t="shared" si="165"/>
        <v>50000</v>
      </c>
      <c r="H311" s="97">
        <v>50000</v>
      </c>
      <c r="I311" s="95">
        <v>0</v>
      </c>
      <c r="J311" s="93">
        <v>0</v>
      </c>
      <c r="K311" s="95">
        <v>0</v>
      </c>
      <c r="L311" s="95">
        <v>0</v>
      </c>
      <c r="M311" s="93">
        <v>0</v>
      </c>
      <c r="N311" s="95">
        <v>0</v>
      </c>
      <c r="O311" s="93">
        <v>0</v>
      </c>
    </row>
    <row r="312" spans="1:15" s="9" customFormat="1" ht="23.25" customHeight="1">
      <c r="A312" s="13"/>
      <c r="B312" s="61" t="s">
        <v>689</v>
      </c>
      <c r="C312" s="162" t="s">
        <v>875</v>
      </c>
      <c r="D312" s="163"/>
      <c r="E312" s="11">
        <f>E313</f>
        <v>150000</v>
      </c>
      <c r="F312" s="11">
        <f>F313</f>
        <v>-150000</v>
      </c>
      <c r="G312" s="11">
        <f t="shared" si="165"/>
        <v>0</v>
      </c>
      <c r="H312" s="11">
        <f>H313</f>
        <v>0</v>
      </c>
      <c r="I312" s="11">
        <f aca="true" t="shared" si="171" ref="I312:O312">I313</f>
        <v>0</v>
      </c>
      <c r="J312" s="11">
        <f t="shared" si="171"/>
        <v>0</v>
      </c>
      <c r="K312" s="11">
        <f t="shared" si="171"/>
        <v>0</v>
      </c>
      <c r="L312" s="11">
        <f t="shared" si="171"/>
        <v>0</v>
      </c>
      <c r="M312" s="11">
        <f t="shared" si="171"/>
        <v>0</v>
      </c>
      <c r="N312" s="11">
        <f t="shared" si="171"/>
        <v>0</v>
      </c>
      <c r="O312" s="11">
        <f t="shared" si="171"/>
        <v>0</v>
      </c>
    </row>
    <row r="313" spans="1:15" s="145" customFormat="1" ht="18" customHeight="1">
      <c r="A313" s="42"/>
      <c r="B313" s="40" t="s">
        <v>0</v>
      </c>
      <c r="C313" s="31">
        <v>42</v>
      </c>
      <c r="D313" s="37" t="s">
        <v>734</v>
      </c>
      <c r="E313" s="38">
        <f>E317</f>
        <v>150000</v>
      </c>
      <c r="F313" s="38">
        <f>F317</f>
        <v>-150000</v>
      </c>
      <c r="G313" s="38">
        <f t="shared" si="165"/>
        <v>0</v>
      </c>
      <c r="H313" s="38">
        <f aca="true" t="shared" si="172" ref="H313:O313">H317</f>
        <v>0</v>
      </c>
      <c r="I313" s="38">
        <f t="shared" si="172"/>
        <v>0</v>
      </c>
      <c r="J313" s="38">
        <f t="shared" si="172"/>
        <v>0</v>
      </c>
      <c r="K313" s="38">
        <f t="shared" si="172"/>
        <v>0</v>
      </c>
      <c r="L313" s="38">
        <f t="shared" si="172"/>
        <v>0</v>
      </c>
      <c r="M313" s="38">
        <f t="shared" si="172"/>
        <v>0</v>
      </c>
      <c r="N313" s="38">
        <f t="shared" si="172"/>
        <v>0</v>
      </c>
      <c r="O313" s="38">
        <f t="shared" si="172"/>
        <v>0</v>
      </c>
    </row>
    <row r="314" spans="1:15" s="134" customFormat="1" ht="17.25" customHeight="1">
      <c r="A314" s="152" t="s">
        <v>2</v>
      </c>
      <c r="B314" s="153" t="s">
        <v>44</v>
      </c>
      <c r="C314" s="154" t="s">
        <v>554</v>
      </c>
      <c r="D314" s="156" t="s">
        <v>59</v>
      </c>
      <c r="E314" s="157" t="s">
        <v>944</v>
      </c>
      <c r="F314" s="157" t="s">
        <v>942</v>
      </c>
      <c r="G314" s="154" t="s">
        <v>945</v>
      </c>
      <c r="H314" s="155" t="s">
        <v>840</v>
      </c>
      <c r="I314" s="155"/>
      <c r="J314" s="155"/>
      <c r="K314" s="155"/>
      <c r="L314" s="155"/>
      <c r="M314" s="155"/>
      <c r="N314" s="155"/>
      <c r="O314" s="155"/>
    </row>
    <row r="315" spans="1:15" ht="36" customHeight="1">
      <c r="A315" s="152"/>
      <c r="B315" s="152"/>
      <c r="C315" s="155"/>
      <c r="D315" s="156"/>
      <c r="E315" s="158"/>
      <c r="F315" s="158"/>
      <c r="G315" s="155"/>
      <c r="H315" s="104" t="s">
        <v>272</v>
      </c>
      <c r="I315" s="104" t="s">
        <v>45</v>
      </c>
      <c r="J315" s="104" t="s">
        <v>271</v>
      </c>
      <c r="K315" s="104" t="s">
        <v>273</v>
      </c>
      <c r="L315" s="104" t="s">
        <v>46</v>
      </c>
      <c r="M315" s="104" t="s">
        <v>739</v>
      </c>
      <c r="N315" s="104" t="s">
        <v>274</v>
      </c>
      <c r="O315" s="104" t="s">
        <v>628</v>
      </c>
    </row>
    <row r="316" spans="1:15" ht="10.5" customHeight="1">
      <c r="A316" s="55">
        <v>1</v>
      </c>
      <c r="B316" s="55">
        <v>2</v>
      </c>
      <c r="C316" s="55">
        <v>3</v>
      </c>
      <c r="D316" s="55">
        <v>4</v>
      </c>
      <c r="E316" s="55">
        <v>5</v>
      </c>
      <c r="F316" s="55">
        <v>6</v>
      </c>
      <c r="G316" s="55">
        <v>7</v>
      </c>
      <c r="H316" s="55">
        <v>8</v>
      </c>
      <c r="I316" s="55">
        <v>9</v>
      </c>
      <c r="J316" s="55">
        <v>10</v>
      </c>
      <c r="K316" s="55">
        <v>11</v>
      </c>
      <c r="L316" s="55">
        <v>12</v>
      </c>
      <c r="M316" s="55">
        <v>13</v>
      </c>
      <c r="N316" s="55">
        <v>14</v>
      </c>
      <c r="O316" s="55">
        <v>15</v>
      </c>
    </row>
    <row r="317" spans="1:15" ht="18" customHeight="1">
      <c r="A317" s="42"/>
      <c r="B317" s="40" t="s">
        <v>0</v>
      </c>
      <c r="C317" s="31" t="s">
        <v>108</v>
      </c>
      <c r="D317" s="37" t="s">
        <v>735</v>
      </c>
      <c r="E317" s="38">
        <f>E318</f>
        <v>150000</v>
      </c>
      <c r="F317" s="38">
        <f>F318</f>
        <v>-150000</v>
      </c>
      <c r="G317" s="38">
        <f t="shared" si="165"/>
        <v>0</v>
      </c>
      <c r="H317" s="38">
        <f>H318</f>
        <v>0</v>
      </c>
      <c r="I317" s="38">
        <f aca="true" t="shared" si="173" ref="I317:O317">I318</f>
        <v>0</v>
      </c>
      <c r="J317" s="38">
        <f t="shared" si="173"/>
        <v>0</v>
      </c>
      <c r="K317" s="38">
        <f t="shared" si="173"/>
        <v>0</v>
      </c>
      <c r="L317" s="38">
        <f t="shared" si="173"/>
        <v>0</v>
      </c>
      <c r="M317" s="38">
        <f t="shared" si="173"/>
        <v>0</v>
      </c>
      <c r="N317" s="38">
        <f t="shared" si="173"/>
        <v>0</v>
      </c>
      <c r="O317" s="38">
        <f t="shared" si="173"/>
        <v>0</v>
      </c>
    </row>
    <row r="318" spans="1:15" s="96" customFormat="1" ht="13.5" customHeight="1">
      <c r="A318" s="89" t="s">
        <v>482</v>
      </c>
      <c r="B318" s="89"/>
      <c r="C318" s="91" t="s">
        <v>309</v>
      </c>
      <c r="D318" s="92" t="s">
        <v>801</v>
      </c>
      <c r="E318" s="93">
        <v>150000</v>
      </c>
      <c r="F318" s="93">
        <f>G318-E318</f>
        <v>-150000</v>
      </c>
      <c r="G318" s="97">
        <f t="shared" si="165"/>
        <v>0</v>
      </c>
      <c r="H318" s="93">
        <v>0</v>
      </c>
      <c r="I318" s="95">
        <v>0</v>
      </c>
      <c r="J318" s="93">
        <v>0</v>
      </c>
      <c r="K318" s="93">
        <v>0</v>
      </c>
      <c r="L318" s="95">
        <v>0</v>
      </c>
      <c r="M318" s="95">
        <v>0</v>
      </c>
      <c r="N318" s="95">
        <v>0</v>
      </c>
      <c r="O318" s="93">
        <v>0</v>
      </c>
    </row>
    <row r="319" spans="1:15" s="9" customFormat="1" ht="24" customHeight="1">
      <c r="A319" s="19"/>
      <c r="B319" s="61" t="s">
        <v>689</v>
      </c>
      <c r="C319" s="167" t="s">
        <v>876</v>
      </c>
      <c r="D319" s="168"/>
      <c r="E319" s="11">
        <f>E320</f>
        <v>350000</v>
      </c>
      <c r="F319" s="11">
        <f>F320</f>
        <v>-250000</v>
      </c>
      <c r="G319" s="11">
        <f t="shared" si="165"/>
        <v>100000</v>
      </c>
      <c r="H319" s="11">
        <f>H320</f>
        <v>100000</v>
      </c>
      <c r="I319" s="11">
        <f aca="true" t="shared" si="174" ref="I319:O319">I320</f>
        <v>0</v>
      </c>
      <c r="J319" s="11">
        <f t="shared" si="174"/>
        <v>0</v>
      </c>
      <c r="K319" s="11">
        <f t="shared" si="174"/>
        <v>0</v>
      </c>
      <c r="L319" s="11">
        <f t="shared" si="174"/>
        <v>0</v>
      </c>
      <c r="M319" s="11">
        <f t="shared" si="174"/>
        <v>0</v>
      </c>
      <c r="N319" s="11">
        <f t="shared" si="174"/>
        <v>0</v>
      </c>
      <c r="O319" s="11">
        <f t="shared" si="174"/>
        <v>0</v>
      </c>
    </row>
    <row r="320" spans="1:15" ht="21" customHeight="1">
      <c r="A320" s="40"/>
      <c r="B320" s="40"/>
      <c r="C320" s="31">
        <v>32</v>
      </c>
      <c r="D320" s="37" t="s">
        <v>20</v>
      </c>
      <c r="E320" s="38">
        <f>E321</f>
        <v>350000</v>
      </c>
      <c r="F320" s="38">
        <f>F321</f>
        <v>-250000</v>
      </c>
      <c r="G320" s="38">
        <f t="shared" si="165"/>
        <v>100000</v>
      </c>
      <c r="H320" s="38">
        <f>H321</f>
        <v>100000</v>
      </c>
      <c r="I320" s="38">
        <f aca="true" t="shared" si="175" ref="I320:O320">I321</f>
        <v>0</v>
      </c>
      <c r="J320" s="38">
        <f t="shared" si="175"/>
        <v>0</v>
      </c>
      <c r="K320" s="38">
        <f t="shared" si="175"/>
        <v>0</v>
      </c>
      <c r="L320" s="38">
        <f t="shared" si="175"/>
        <v>0</v>
      </c>
      <c r="M320" s="38">
        <f t="shared" si="175"/>
        <v>0</v>
      </c>
      <c r="N320" s="38">
        <f t="shared" si="175"/>
        <v>0</v>
      </c>
      <c r="O320" s="38">
        <f t="shared" si="175"/>
        <v>0</v>
      </c>
    </row>
    <row r="321" spans="1:15" ht="18" customHeight="1">
      <c r="A321" s="40" t="s">
        <v>0</v>
      </c>
      <c r="B321" s="40"/>
      <c r="C321" s="31">
        <v>323</v>
      </c>
      <c r="D321" s="37" t="s">
        <v>29</v>
      </c>
      <c r="E321" s="38">
        <f aca="true" t="shared" si="176" ref="E321:O321">SUM(E322:E322)</f>
        <v>350000</v>
      </c>
      <c r="F321" s="38">
        <f t="shared" si="176"/>
        <v>-250000</v>
      </c>
      <c r="G321" s="38">
        <f t="shared" si="165"/>
        <v>100000</v>
      </c>
      <c r="H321" s="38">
        <f t="shared" si="176"/>
        <v>100000</v>
      </c>
      <c r="I321" s="38">
        <f t="shared" si="176"/>
        <v>0</v>
      </c>
      <c r="J321" s="38">
        <f t="shared" si="176"/>
        <v>0</v>
      </c>
      <c r="K321" s="38">
        <f t="shared" si="176"/>
        <v>0</v>
      </c>
      <c r="L321" s="38">
        <f t="shared" si="176"/>
        <v>0</v>
      </c>
      <c r="M321" s="38">
        <f t="shared" si="176"/>
        <v>0</v>
      </c>
      <c r="N321" s="38">
        <f t="shared" si="176"/>
        <v>0</v>
      </c>
      <c r="O321" s="38">
        <f t="shared" si="176"/>
        <v>0</v>
      </c>
    </row>
    <row r="322" spans="1:15" s="96" customFormat="1" ht="14.25" customHeight="1">
      <c r="A322" s="89" t="s">
        <v>483</v>
      </c>
      <c r="B322" s="89"/>
      <c r="C322" s="91">
        <v>3232</v>
      </c>
      <c r="D322" s="92" t="s">
        <v>802</v>
      </c>
      <c r="E322" s="93">
        <v>350000</v>
      </c>
      <c r="F322" s="93">
        <f>G322-E322</f>
        <v>-250000</v>
      </c>
      <c r="G322" s="93">
        <f t="shared" si="165"/>
        <v>100000</v>
      </c>
      <c r="H322" s="93">
        <v>100000</v>
      </c>
      <c r="I322" s="95">
        <v>0</v>
      </c>
      <c r="J322" s="93">
        <v>0</v>
      </c>
      <c r="K322" s="93">
        <v>0</v>
      </c>
      <c r="L322" s="95">
        <v>0</v>
      </c>
      <c r="M322" s="95">
        <v>0</v>
      </c>
      <c r="N322" s="95">
        <v>0</v>
      </c>
      <c r="O322" s="93">
        <v>0</v>
      </c>
    </row>
    <row r="323" spans="1:15" s="78" customFormat="1" ht="27.75" customHeight="1">
      <c r="A323" s="76"/>
      <c r="B323" s="79"/>
      <c r="C323" s="172" t="s">
        <v>877</v>
      </c>
      <c r="D323" s="173"/>
      <c r="E323" s="73">
        <f>E324+E332+E339</f>
        <v>2450000</v>
      </c>
      <c r="F323" s="73">
        <f>F324+F332+F339</f>
        <v>-35000</v>
      </c>
      <c r="G323" s="73">
        <f aca="true" t="shared" si="177" ref="G323:G367">SUM(H323:O323)</f>
        <v>2415000</v>
      </c>
      <c r="H323" s="73">
        <f aca="true" t="shared" si="178" ref="H323:O323">H324+H332+H339</f>
        <v>635000</v>
      </c>
      <c r="I323" s="73">
        <f t="shared" si="178"/>
        <v>0</v>
      </c>
      <c r="J323" s="73">
        <f t="shared" si="178"/>
        <v>1600000</v>
      </c>
      <c r="K323" s="73">
        <f t="shared" si="178"/>
        <v>180000</v>
      </c>
      <c r="L323" s="73">
        <f t="shared" si="178"/>
        <v>0</v>
      </c>
      <c r="M323" s="73">
        <f t="shared" si="178"/>
        <v>0</v>
      </c>
      <c r="N323" s="73">
        <f t="shared" si="178"/>
        <v>0</v>
      </c>
      <c r="O323" s="73">
        <f t="shared" si="178"/>
        <v>0</v>
      </c>
    </row>
    <row r="324" spans="1:15" s="9" customFormat="1" ht="24" customHeight="1">
      <c r="A324" s="13"/>
      <c r="B324" s="61" t="s">
        <v>690</v>
      </c>
      <c r="C324" s="167" t="s">
        <v>878</v>
      </c>
      <c r="D324" s="168"/>
      <c r="E324" s="11">
        <f>E325</f>
        <v>1270000</v>
      </c>
      <c r="F324" s="11">
        <f>F325</f>
        <v>-45000</v>
      </c>
      <c r="G324" s="11">
        <f t="shared" si="177"/>
        <v>1225000</v>
      </c>
      <c r="H324" s="11">
        <f>H325</f>
        <v>225000</v>
      </c>
      <c r="I324" s="11">
        <f aca="true" t="shared" si="179" ref="I324:O324">I325</f>
        <v>0</v>
      </c>
      <c r="J324" s="11">
        <f t="shared" si="179"/>
        <v>1000000</v>
      </c>
      <c r="K324" s="11">
        <f t="shared" si="179"/>
        <v>0</v>
      </c>
      <c r="L324" s="11">
        <f t="shared" si="179"/>
        <v>0</v>
      </c>
      <c r="M324" s="11">
        <f t="shared" si="179"/>
        <v>0</v>
      </c>
      <c r="N324" s="11">
        <f t="shared" si="179"/>
        <v>0</v>
      </c>
      <c r="O324" s="11">
        <f t="shared" si="179"/>
        <v>0</v>
      </c>
    </row>
    <row r="325" spans="1:15" ht="21" customHeight="1">
      <c r="A325" s="42"/>
      <c r="B325" s="40"/>
      <c r="C325" s="31">
        <v>32</v>
      </c>
      <c r="D325" s="37" t="s">
        <v>20</v>
      </c>
      <c r="E325" s="38">
        <f>E326+E329</f>
        <v>1270000</v>
      </c>
      <c r="F325" s="38">
        <f>F326+F329</f>
        <v>-45000</v>
      </c>
      <c r="G325" s="38">
        <f t="shared" si="177"/>
        <v>1225000</v>
      </c>
      <c r="H325" s="38">
        <f>H326+H329</f>
        <v>225000</v>
      </c>
      <c r="I325" s="38">
        <f aca="true" t="shared" si="180" ref="I325:O325">I326+I329</f>
        <v>0</v>
      </c>
      <c r="J325" s="38">
        <f t="shared" si="180"/>
        <v>1000000</v>
      </c>
      <c r="K325" s="38">
        <f t="shared" si="180"/>
        <v>0</v>
      </c>
      <c r="L325" s="38">
        <f t="shared" si="180"/>
        <v>0</v>
      </c>
      <c r="M325" s="38">
        <f t="shared" si="180"/>
        <v>0</v>
      </c>
      <c r="N325" s="38">
        <f t="shared" si="180"/>
        <v>0</v>
      </c>
      <c r="O325" s="38">
        <f t="shared" si="180"/>
        <v>0</v>
      </c>
    </row>
    <row r="326" spans="1:15" ht="18" customHeight="1">
      <c r="A326" s="42"/>
      <c r="B326" s="40"/>
      <c r="C326" s="31">
        <v>322</v>
      </c>
      <c r="D326" s="37" t="s">
        <v>555</v>
      </c>
      <c r="E326" s="38">
        <f>E327+E328</f>
        <v>200000</v>
      </c>
      <c r="F326" s="38">
        <f>F327+F328</f>
        <v>-50000</v>
      </c>
      <c r="G326" s="38">
        <f t="shared" si="177"/>
        <v>150000</v>
      </c>
      <c r="H326" s="38">
        <f>H327+H328</f>
        <v>0</v>
      </c>
      <c r="I326" s="38">
        <f aca="true" t="shared" si="181" ref="I326:O326">I327+I328</f>
        <v>0</v>
      </c>
      <c r="J326" s="38">
        <f t="shared" si="181"/>
        <v>150000</v>
      </c>
      <c r="K326" s="38">
        <f t="shared" si="181"/>
        <v>0</v>
      </c>
      <c r="L326" s="38">
        <f t="shared" si="181"/>
        <v>0</v>
      </c>
      <c r="M326" s="38">
        <f t="shared" si="181"/>
        <v>0</v>
      </c>
      <c r="N326" s="38">
        <f t="shared" si="181"/>
        <v>0</v>
      </c>
      <c r="O326" s="38">
        <f t="shared" si="181"/>
        <v>0</v>
      </c>
    </row>
    <row r="327" spans="1:15" s="96" customFormat="1" ht="15" customHeight="1">
      <c r="A327" s="89" t="s">
        <v>484</v>
      </c>
      <c r="B327" s="89"/>
      <c r="C327" s="91" t="s">
        <v>275</v>
      </c>
      <c r="D327" s="92" t="s">
        <v>25</v>
      </c>
      <c r="E327" s="93">
        <v>100000</v>
      </c>
      <c r="F327" s="93">
        <f>G327-E327</f>
        <v>0</v>
      </c>
      <c r="G327" s="93">
        <f>SUM(H327:O327)</f>
        <v>100000</v>
      </c>
      <c r="H327" s="93">
        <v>0</v>
      </c>
      <c r="I327" s="95">
        <v>0</v>
      </c>
      <c r="J327" s="93">
        <v>100000</v>
      </c>
      <c r="K327" s="93"/>
      <c r="L327" s="95">
        <v>0</v>
      </c>
      <c r="M327" s="95">
        <v>0</v>
      </c>
      <c r="N327" s="95">
        <v>0</v>
      </c>
      <c r="O327" s="95">
        <v>0</v>
      </c>
    </row>
    <row r="328" spans="1:15" s="96" customFormat="1" ht="15" customHeight="1">
      <c r="A328" s="89" t="s">
        <v>485</v>
      </c>
      <c r="B328" s="89"/>
      <c r="C328" s="91">
        <v>3224</v>
      </c>
      <c r="D328" s="92" t="s">
        <v>794</v>
      </c>
      <c r="E328" s="93">
        <v>100000</v>
      </c>
      <c r="F328" s="93">
        <f>G328-E328</f>
        <v>-50000</v>
      </c>
      <c r="G328" s="93">
        <f t="shared" si="177"/>
        <v>50000</v>
      </c>
      <c r="H328" s="93">
        <v>0</v>
      </c>
      <c r="I328" s="95">
        <v>0</v>
      </c>
      <c r="J328" s="93">
        <v>50000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</row>
    <row r="329" spans="1:15" ht="18" customHeight="1">
      <c r="A329" s="40" t="s">
        <v>0</v>
      </c>
      <c r="B329" s="40"/>
      <c r="C329" s="31">
        <v>323</v>
      </c>
      <c r="D329" s="37" t="s">
        <v>29</v>
      </c>
      <c r="E329" s="38">
        <f>SUM(E330:E331)</f>
        <v>1070000</v>
      </c>
      <c r="F329" s="38">
        <f>SUM(F330:F331)</f>
        <v>5000</v>
      </c>
      <c r="G329" s="38">
        <f t="shared" si="177"/>
        <v>1075000</v>
      </c>
      <c r="H329" s="38">
        <f>SUM(H330:H331)</f>
        <v>225000</v>
      </c>
      <c r="I329" s="38">
        <f aca="true" t="shared" si="182" ref="I329:O329">SUM(I330:I331)</f>
        <v>0</v>
      </c>
      <c r="J329" s="38">
        <f t="shared" si="182"/>
        <v>850000</v>
      </c>
      <c r="K329" s="38">
        <f t="shared" si="182"/>
        <v>0</v>
      </c>
      <c r="L329" s="38">
        <f t="shared" si="182"/>
        <v>0</v>
      </c>
      <c r="M329" s="38">
        <f t="shared" si="182"/>
        <v>0</v>
      </c>
      <c r="N329" s="38">
        <f t="shared" si="182"/>
        <v>0</v>
      </c>
      <c r="O329" s="38">
        <f t="shared" si="182"/>
        <v>0</v>
      </c>
    </row>
    <row r="330" spans="1:15" s="96" customFormat="1" ht="15" customHeight="1">
      <c r="A330" s="89" t="s">
        <v>486</v>
      </c>
      <c r="B330" s="89"/>
      <c r="C330" s="91">
        <v>3232</v>
      </c>
      <c r="D330" s="92" t="s">
        <v>31</v>
      </c>
      <c r="E330" s="93">
        <v>925000</v>
      </c>
      <c r="F330" s="93">
        <f>G330-E330</f>
        <v>0</v>
      </c>
      <c r="G330" s="93">
        <f t="shared" si="177"/>
        <v>925000</v>
      </c>
      <c r="H330" s="93">
        <v>225000</v>
      </c>
      <c r="I330" s="95">
        <v>0</v>
      </c>
      <c r="J330" s="93">
        <v>700000</v>
      </c>
      <c r="K330" s="93">
        <v>0</v>
      </c>
      <c r="L330" s="95">
        <v>0</v>
      </c>
      <c r="M330" s="95">
        <v>0</v>
      </c>
      <c r="N330" s="95">
        <v>0</v>
      </c>
      <c r="O330" s="93">
        <v>0</v>
      </c>
    </row>
    <row r="331" spans="1:15" s="96" customFormat="1" ht="15" customHeight="1">
      <c r="A331" s="89" t="s">
        <v>487</v>
      </c>
      <c r="B331" s="89"/>
      <c r="C331" s="91" t="s">
        <v>10</v>
      </c>
      <c r="D331" s="92" t="s">
        <v>563</v>
      </c>
      <c r="E331" s="93">
        <v>145000</v>
      </c>
      <c r="F331" s="93">
        <f>G331-E331</f>
        <v>5000</v>
      </c>
      <c r="G331" s="93">
        <f>SUM(H331:O331)</f>
        <v>150000</v>
      </c>
      <c r="H331" s="93">
        <v>0</v>
      </c>
      <c r="I331" s="95">
        <v>0</v>
      </c>
      <c r="J331" s="93">
        <v>150000</v>
      </c>
      <c r="K331" s="93">
        <v>0</v>
      </c>
      <c r="L331" s="95">
        <v>0</v>
      </c>
      <c r="M331" s="95">
        <v>0</v>
      </c>
      <c r="N331" s="95">
        <v>0</v>
      </c>
      <c r="O331" s="93">
        <v>0</v>
      </c>
    </row>
    <row r="332" spans="1:15" s="9" customFormat="1" ht="25.5" customHeight="1">
      <c r="A332" s="19"/>
      <c r="B332" s="61" t="s">
        <v>689</v>
      </c>
      <c r="C332" s="167" t="s">
        <v>1045</v>
      </c>
      <c r="D332" s="168"/>
      <c r="E332" s="11">
        <f>E333</f>
        <v>980000</v>
      </c>
      <c r="F332" s="11">
        <f>F333</f>
        <v>10000</v>
      </c>
      <c r="G332" s="11">
        <f t="shared" si="177"/>
        <v>990000</v>
      </c>
      <c r="H332" s="11">
        <f>H333</f>
        <v>260000</v>
      </c>
      <c r="I332" s="11">
        <f aca="true" t="shared" si="183" ref="I332:O332">I333</f>
        <v>0</v>
      </c>
      <c r="J332" s="11">
        <f t="shared" si="183"/>
        <v>550000</v>
      </c>
      <c r="K332" s="11">
        <f t="shared" si="183"/>
        <v>180000</v>
      </c>
      <c r="L332" s="11">
        <f t="shared" si="183"/>
        <v>0</v>
      </c>
      <c r="M332" s="11">
        <f t="shared" si="183"/>
        <v>0</v>
      </c>
      <c r="N332" s="11">
        <f t="shared" si="183"/>
        <v>0</v>
      </c>
      <c r="O332" s="11">
        <f t="shared" si="183"/>
        <v>0</v>
      </c>
    </row>
    <row r="333" spans="1:15" ht="21" customHeight="1">
      <c r="A333" s="42"/>
      <c r="B333" s="40"/>
      <c r="C333" s="31">
        <v>32</v>
      </c>
      <c r="D333" s="37" t="s">
        <v>20</v>
      </c>
      <c r="E333" s="38">
        <f>E334+E337</f>
        <v>980000</v>
      </c>
      <c r="F333" s="38">
        <f>F334+F337</f>
        <v>10000</v>
      </c>
      <c r="G333" s="38">
        <f t="shared" si="177"/>
        <v>990000</v>
      </c>
      <c r="H333" s="38">
        <f>H334+H337</f>
        <v>260000</v>
      </c>
      <c r="I333" s="38">
        <f>I334+I337</f>
        <v>0</v>
      </c>
      <c r="J333" s="38">
        <f>J334+J337</f>
        <v>550000</v>
      </c>
      <c r="K333" s="38">
        <f>K334</f>
        <v>180000</v>
      </c>
      <c r="L333" s="38">
        <f>L334</f>
        <v>0</v>
      </c>
      <c r="M333" s="38">
        <f>M334</f>
        <v>0</v>
      </c>
      <c r="N333" s="38">
        <f>N334</f>
        <v>0</v>
      </c>
      <c r="O333" s="38">
        <f>O334</f>
        <v>0</v>
      </c>
    </row>
    <row r="334" spans="1:15" ht="18" customHeight="1">
      <c r="A334" s="42"/>
      <c r="B334" s="40"/>
      <c r="C334" s="31">
        <v>323</v>
      </c>
      <c r="D334" s="37" t="s">
        <v>29</v>
      </c>
      <c r="E334" s="38">
        <f>SUM(E335:E336)</f>
        <v>930000</v>
      </c>
      <c r="F334" s="38">
        <f>SUM(F335:F336)</f>
        <v>10000</v>
      </c>
      <c r="G334" s="38">
        <f t="shared" si="177"/>
        <v>940000</v>
      </c>
      <c r="H334" s="38">
        <f>SUM(H335:H336)</f>
        <v>260000</v>
      </c>
      <c r="I334" s="38">
        <f aca="true" t="shared" si="184" ref="I334:O334">SUM(I335:I336)</f>
        <v>0</v>
      </c>
      <c r="J334" s="38">
        <f t="shared" si="184"/>
        <v>500000</v>
      </c>
      <c r="K334" s="38">
        <f t="shared" si="184"/>
        <v>180000</v>
      </c>
      <c r="L334" s="38">
        <f t="shared" si="184"/>
        <v>0</v>
      </c>
      <c r="M334" s="38">
        <f t="shared" si="184"/>
        <v>0</v>
      </c>
      <c r="N334" s="38">
        <f>SUM(N335:N336)</f>
        <v>0</v>
      </c>
      <c r="O334" s="38">
        <f t="shared" si="184"/>
        <v>0</v>
      </c>
    </row>
    <row r="335" spans="1:15" s="96" customFormat="1" ht="15" customHeight="1">
      <c r="A335" s="89" t="s">
        <v>488</v>
      </c>
      <c r="B335" s="89"/>
      <c r="C335" s="91" t="s">
        <v>389</v>
      </c>
      <c r="D335" s="92" t="s">
        <v>803</v>
      </c>
      <c r="E335" s="93">
        <v>400000</v>
      </c>
      <c r="F335" s="93">
        <f>G335-E335</f>
        <v>0</v>
      </c>
      <c r="G335" s="93">
        <f>SUM(H335:O335)</f>
        <v>400000</v>
      </c>
      <c r="H335" s="93">
        <v>200000</v>
      </c>
      <c r="I335" s="95">
        <v>0</v>
      </c>
      <c r="J335" s="93">
        <v>200000</v>
      </c>
      <c r="K335" s="93">
        <v>0</v>
      </c>
      <c r="L335" s="95">
        <v>0</v>
      </c>
      <c r="M335" s="93">
        <v>0</v>
      </c>
      <c r="N335" s="95">
        <v>0</v>
      </c>
      <c r="O335" s="93">
        <v>0</v>
      </c>
    </row>
    <row r="336" spans="1:15" s="96" customFormat="1" ht="15" customHeight="1">
      <c r="A336" s="89" t="s">
        <v>489</v>
      </c>
      <c r="B336" s="89"/>
      <c r="C336" s="91" t="s">
        <v>356</v>
      </c>
      <c r="D336" s="92" t="s">
        <v>1057</v>
      </c>
      <c r="E336" s="93">
        <v>530000</v>
      </c>
      <c r="F336" s="93">
        <f>G336-E336</f>
        <v>10000</v>
      </c>
      <c r="G336" s="93">
        <f t="shared" si="177"/>
        <v>540000</v>
      </c>
      <c r="H336" s="93">
        <v>60000</v>
      </c>
      <c r="I336" s="95">
        <v>0</v>
      </c>
      <c r="J336" s="93">
        <v>300000</v>
      </c>
      <c r="K336" s="93">
        <v>180000</v>
      </c>
      <c r="L336" s="95">
        <v>0</v>
      </c>
      <c r="M336" s="93">
        <v>0</v>
      </c>
      <c r="N336" s="95">
        <v>0</v>
      </c>
      <c r="O336" s="95">
        <v>0</v>
      </c>
    </row>
    <row r="337" spans="1:15" ht="18" customHeight="1">
      <c r="A337" s="40"/>
      <c r="B337" s="40"/>
      <c r="C337" s="31">
        <v>329</v>
      </c>
      <c r="D337" s="37" t="s">
        <v>34</v>
      </c>
      <c r="E337" s="38">
        <f>E338</f>
        <v>50000</v>
      </c>
      <c r="F337" s="38">
        <f>F338</f>
        <v>0</v>
      </c>
      <c r="G337" s="38">
        <f t="shared" si="177"/>
        <v>50000</v>
      </c>
      <c r="H337" s="38">
        <f>H338</f>
        <v>0</v>
      </c>
      <c r="I337" s="38">
        <f>I338</f>
        <v>0</v>
      </c>
      <c r="J337" s="38">
        <f>J338</f>
        <v>50000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s="96" customFormat="1" ht="15" customHeight="1">
      <c r="A338" s="89" t="s">
        <v>490</v>
      </c>
      <c r="B338" s="89"/>
      <c r="C338" s="91">
        <v>3291</v>
      </c>
      <c r="D338" s="92" t="s">
        <v>804</v>
      </c>
      <c r="E338" s="93">
        <v>50000</v>
      </c>
      <c r="F338" s="93">
        <f>G338-E338</f>
        <v>0</v>
      </c>
      <c r="G338" s="93">
        <f t="shared" si="177"/>
        <v>50000</v>
      </c>
      <c r="H338" s="93">
        <v>0</v>
      </c>
      <c r="I338" s="95">
        <v>0</v>
      </c>
      <c r="J338" s="93">
        <v>50000</v>
      </c>
      <c r="K338" s="95">
        <v>0</v>
      </c>
      <c r="L338" s="95">
        <v>0</v>
      </c>
      <c r="M338" s="95">
        <v>0</v>
      </c>
      <c r="N338" s="95">
        <v>0</v>
      </c>
      <c r="O338" s="95">
        <v>0</v>
      </c>
    </row>
    <row r="339" spans="1:15" s="9" customFormat="1" ht="24" customHeight="1">
      <c r="A339" s="13"/>
      <c r="B339" s="61" t="s">
        <v>690</v>
      </c>
      <c r="C339" s="162" t="s">
        <v>924</v>
      </c>
      <c r="D339" s="163"/>
      <c r="E339" s="11">
        <f aca="true" t="shared" si="185" ref="E339:F341">E340</f>
        <v>200000</v>
      </c>
      <c r="F339" s="11">
        <f t="shared" si="185"/>
        <v>0</v>
      </c>
      <c r="G339" s="11">
        <f t="shared" si="177"/>
        <v>200000</v>
      </c>
      <c r="H339" s="11">
        <f>H340</f>
        <v>150000</v>
      </c>
      <c r="I339" s="11">
        <f aca="true" t="shared" si="186" ref="I339:O341">I340</f>
        <v>0</v>
      </c>
      <c r="J339" s="11">
        <f t="shared" si="186"/>
        <v>50000</v>
      </c>
      <c r="K339" s="11">
        <f t="shared" si="186"/>
        <v>0</v>
      </c>
      <c r="L339" s="11">
        <f t="shared" si="186"/>
        <v>0</v>
      </c>
      <c r="M339" s="11">
        <f t="shared" si="186"/>
        <v>0</v>
      </c>
      <c r="N339" s="11">
        <f t="shared" si="186"/>
        <v>0</v>
      </c>
      <c r="O339" s="11">
        <f t="shared" si="186"/>
        <v>0</v>
      </c>
    </row>
    <row r="340" spans="1:15" ht="18" customHeight="1">
      <c r="A340" s="42"/>
      <c r="B340" s="40" t="s">
        <v>0</v>
      </c>
      <c r="C340" s="31">
        <v>42</v>
      </c>
      <c r="D340" s="37" t="s">
        <v>734</v>
      </c>
      <c r="E340" s="38">
        <f t="shared" si="185"/>
        <v>200000</v>
      </c>
      <c r="F340" s="38">
        <f t="shared" si="185"/>
        <v>0</v>
      </c>
      <c r="G340" s="38">
        <f t="shared" si="177"/>
        <v>200000</v>
      </c>
      <c r="H340" s="38">
        <f>H341</f>
        <v>150000</v>
      </c>
      <c r="I340" s="38">
        <f t="shared" si="186"/>
        <v>0</v>
      </c>
      <c r="J340" s="38">
        <f t="shared" si="186"/>
        <v>50000</v>
      </c>
      <c r="K340" s="38">
        <f t="shared" si="186"/>
        <v>0</v>
      </c>
      <c r="L340" s="38">
        <f t="shared" si="186"/>
        <v>0</v>
      </c>
      <c r="M340" s="38">
        <f t="shared" si="186"/>
        <v>0</v>
      </c>
      <c r="N340" s="38">
        <f t="shared" si="186"/>
        <v>0</v>
      </c>
      <c r="O340" s="38">
        <f t="shared" si="186"/>
        <v>0</v>
      </c>
    </row>
    <row r="341" spans="1:15" ht="18" customHeight="1">
      <c r="A341" s="42"/>
      <c r="B341" s="40" t="s">
        <v>0</v>
      </c>
      <c r="C341" s="31" t="s">
        <v>108</v>
      </c>
      <c r="D341" s="37" t="s">
        <v>735</v>
      </c>
      <c r="E341" s="38">
        <f t="shared" si="185"/>
        <v>200000</v>
      </c>
      <c r="F341" s="38">
        <f t="shared" si="185"/>
        <v>0</v>
      </c>
      <c r="G341" s="38">
        <f t="shared" si="177"/>
        <v>200000</v>
      </c>
      <c r="H341" s="38">
        <f>H342</f>
        <v>150000</v>
      </c>
      <c r="I341" s="38">
        <f t="shared" si="186"/>
        <v>0</v>
      </c>
      <c r="J341" s="38">
        <f t="shared" si="186"/>
        <v>50000</v>
      </c>
      <c r="K341" s="38">
        <f t="shared" si="186"/>
        <v>0</v>
      </c>
      <c r="L341" s="38">
        <f t="shared" si="186"/>
        <v>0</v>
      </c>
      <c r="M341" s="38">
        <f t="shared" si="186"/>
        <v>0</v>
      </c>
      <c r="N341" s="38">
        <f t="shared" si="186"/>
        <v>0</v>
      </c>
      <c r="O341" s="38">
        <f t="shared" si="186"/>
        <v>0</v>
      </c>
    </row>
    <row r="342" spans="1:15" s="96" customFormat="1" ht="15" customHeight="1">
      <c r="A342" s="127" t="s">
        <v>491</v>
      </c>
      <c r="B342" s="127"/>
      <c r="C342" s="128" t="s">
        <v>309</v>
      </c>
      <c r="D342" s="129" t="s">
        <v>925</v>
      </c>
      <c r="E342" s="130">
        <v>200000</v>
      </c>
      <c r="F342" s="130">
        <f>G342-E342</f>
        <v>0</v>
      </c>
      <c r="G342" s="132">
        <f t="shared" si="177"/>
        <v>200000</v>
      </c>
      <c r="H342" s="130">
        <v>150000</v>
      </c>
      <c r="I342" s="130">
        <v>0</v>
      </c>
      <c r="J342" s="130">
        <v>50000</v>
      </c>
      <c r="K342" s="130">
        <v>0</v>
      </c>
      <c r="L342" s="133">
        <v>0</v>
      </c>
      <c r="M342" s="133">
        <v>0</v>
      </c>
      <c r="N342" s="133">
        <v>0</v>
      </c>
      <c r="O342" s="130">
        <v>0</v>
      </c>
    </row>
    <row r="343" s="134" customFormat="1" ht="56.25" customHeight="1">
      <c r="B343" s="144"/>
    </row>
    <row r="344" spans="1:15" s="134" customFormat="1" ht="17.25" customHeight="1">
      <c r="A344" s="152" t="s">
        <v>2</v>
      </c>
      <c r="B344" s="153" t="s">
        <v>44</v>
      </c>
      <c r="C344" s="154" t="s">
        <v>554</v>
      </c>
      <c r="D344" s="156" t="s">
        <v>59</v>
      </c>
      <c r="E344" s="157" t="s">
        <v>944</v>
      </c>
      <c r="F344" s="157" t="s">
        <v>942</v>
      </c>
      <c r="G344" s="154" t="s">
        <v>945</v>
      </c>
      <c r="H344" s="155" t="s">
        <v>840</v>
      </c>
      <c r="I344" s="155"/>
      <c r="J344" s="155"/>
      <c r="K344" s="155"/>
      <c r="L344" s="155"/>
      <c r="M344" s="155"/>
      <c r="N344" s="155"/>
      <c r="O344" s="155"/>
    </row>
    <row r="345" spans="1:15" ht="36" customHeight="1">
      <c r="A345" s="152"/>
      <c r="B345" s="152"/>
      <c r="C345" s="155"/>
      <c r="D345" s="156"/>
      <c r="E345" s="158"/>
      <c r="F345" s="158"/>
      <c r="G345" s="155"/>
      <c r="H345" s="104" t="s">
        <v>272</v>
      </c>
      <c r="I345" s="104" t="s">
        <v>45</v>
      </c>
      <c r="J345" s="104" t="s">
        <v>271</v>
      </c>
      <c r="K345" s="104" t="s">
        <v>273</v>
      </c>
      <c r="L345" s="104" t="s">
        <v>46</v>
      </c>
      <c r="M345" s="104" t="s">
        <v>739</v>
      </c>
      <c r="N345" s="104" t="s">
        <v>274</v>
      </c>
      <c r="O345" s="104" t="s">
        <v>628</v>
      </c>
    </row>
    <row r="346" spans="1:15" ht="10.5" customHeight="1">
      <c r="A346" s="55">
        <v>1</v>
      </c>
      <c r="B346" s="55">
        <v>2</v>
      </c>
      <c r="C346" s="55">
        <v>3</v>
      </c>
      <c r="D346" s="55">
        <v>4</v>
      </c>
      <c r="E346" s="55">
        <v>5</v>
      </c>
      <c r="F346" s="55">
        <v>6</v>
      </c>
      <c r="G346" s="55">
        <v>7</v>
      </c>
      <c r="H346" s="55">
        <v>8</v>
      </c>
      <c r="I346" s="55">
        <v>9</v>
      </c>
      <c r="J346" s="55">
        <v>10</v>
      </c>
      <c r="K346" s="55">
        <v>11</v>
      </c>
      <c r="L346" s="55">
        <v>12</v>
      </c>
      <c r="M346" s="55">
        <v>13</v>
      </c>
      <c r="N346" s="55">
        <v>14</v>
      </c>
      <c r="O346" s="55">
        <v>15</v>
      </c>
    </row>
    <row r="347" spans="1:15" s="78" customFormat="1" ht="27.75" customHeight="1">
      <c r="A347" s="76"/>
      <c r="B347" s="77"/>
      <c r="C347" s="172" t="s">
        <v>879</v>
      </c>
      <c r="D347" s="173"/>
      <c r="E347" s="73">
        <f>E348+E352+E357</f>
        <v>950000</v>
      </c>
      <c r="F347" s="73">
        <f>F348+F352+F357</f>
        <v>-30000</v>
      </c>
      <c r="G347" s="73">
        <f t="shared" si="177"/>
        <v>920000</v>
      </c>
      <c r="H347" s="73">
        <f aca="true" t="shared" si="187" ref="H347:O347">H348+H352+H357</f>
        <v>920000</v>
      </c>
      <c r="I347" s="73">
        <f t="shared" si="187"/>
        <v>0</v>
      </c>
      <c r="J347" s="73">
        <f t="shared" si="187"/>
        <v>0</v>
      </c>
      <c r="K347" s="73">
        <f t="shared" si="187"/>
        <v>0</v>
      </c>
      <c r="L347" s="73">
        <f t="shared" si="187"/>
        <v>0</v>
      </c>
      <c r="M347" s="73">
        <f t="shared" si="187"/>
        <v>0</v>
      </c>
      <c r="N347" s="73">
        <f t="shared" si="187"/>
        <v>0</v>
      </c>
      <c r="O347" s="73">
        <f t="shared" si="187"/>
        <v>0</v>
      </c>
    </row>
    <row r="348" spans="1:15" s="9" customFormat="1" ht="24" customHeight="1">
      <c r="A348" s="13"/>
      <c r="B348" s="61" t="s">
        <v>688</v>
      </c>
      <c r="C348" s="193" t="s">
        <v>880</v>
      </c>
      <c r="D348" s="194"/>
      <c r="E348" s="11">
        <f>E349</f>
        <v>660000</v>
      </c>
      <c r="F348" s="11">
        <f>F349</f>
        <v>0</v>
      </c>
      <c r="G348" s="11">
        <f t="shared" si="177"/>
        <v>660000</v>
      </c>
      <c r="H348" s="11">
        <f>H349</f>
        <v>660000</v>
      </c>
      <c r="I348" s="11">
        <f aca="true" t="shared" si="188" ref="I348:O348">I349</f>
        <v>0</v>
      </c>
      <c r="J348" s="11">
        <f t="shared" si="188"/>
        <v>0</v>
      </c>
      <c r="K348" s="11">
        <f t="shared" si="188"/>
        <v>0</v>
      </c>
      <c r="L348" s="11">
        <f t="shared" si="188"/>
        <v>0</v>
      </c>
      <c r="M348" s="11">
        <f t="shared" si="188"/>
        <v>0</v>
      </c>
      <c r="N348" s="11">
        <f t="shared" si="188"/>
        <v>0</v>
      </c>
      <c r="O348" s="11">
        <f t="shared" si="188"/>
        <v>0</v>
      </c>
    </row>
    <row r="349" spans="1:15" ht="21" customHeight="1">
      <c r="A349" s="42"/>
      <c r="B349" s="40"/>
      <c r="C349" s="31" t="s">
        <v>589</v>
      </c>
      <c r="D349" s="37" t="s">
        <v>805</v>
      </c>
      <c r="E349" s="38">
        <f>E350</f>
        <v>660000</v>
      </c>
      <c r="F349" s="38">
        <f>F350</f>
        <v>0</v>
      </c>
      <c r="G349" s="38">
        <f t="shared" si="177"/>
        <v>660000</v>
      </c>
      <c r="H349" s="38">
        <f>H350</f>
        <v>660000</v>
      </c>
      <c r="I349" s="38">
        <f aca="true" t="shared" si="189" ref="I349:O349">I350</f>
        <v>0</v>
      </c>
      <c r="J349" s="38">
        <f t="shared" si="189"/>
        <v>0</v>
      </c>
      <c r="K349" s="38">
        <f t="shared" si="189"/>
        <v>0</v>
      </c>
      <c r="L349" s="38">
        <f t="shared" si="189"/>
        <v>0</v>
      </c>
      <c r="M349" s="38">
        <f t="shared" si="189"/>
        <v>0</v>
      </c>
      <c r="N349" s="38">
        <f t="shared" si="189"/>
        <v>0</v>
      </c>
      <c r="O349" s="38">
        <f t="shared" si="189"/>
        <v>0</v>
      </c>
    </row>
    <row r="350" spans="1:15" ht="18" customHeight="1">
      <c r="A350" s="42"/>
      <c r="B350" s="40"/>
      <c r="C350" s="31" t="s">
        <v>620</v>
      </c>
      <c r="D350" s="37" t="s">
        <v>806</v>
      </c>
      <c r="E350" s="38">
        <f>SUM(E351:E351)</f>
        <v>660000</v>
      </c>
      <c r="F350" s="38">
        <f>SUM(F351:F351)</f>
        <v>0</v>
      </c>
      <c r="G350" s="38">
        <f t="shared" si="177"/>
        <v>660000</v>
      </c>
      <c r="H350" s="38">
        <f>SUM(H351:H351)</f>
        <v>660000</v>
      </c>
      <c r="I350" s="38">
        <f aca="true" t="shared" si="190" ref="I350:O350">I351</f>
        <v>0</v>
      </c>
      <c r="J350" s="38">
        <f t="shared" si="190"/>
        <v>0</v>
      </c>
      <c r="K350" s="38">
        <f t="shared" si="190"/>
        <v>0</v>
      </c>
      <c r="L350" s="38">
        <f t="shared" si="190"/>
        <v>0</v>
      </c>
      <c r="M350" s="38">
        <f t="shared" si="190"/>
        <v>0</v>
      </c>
      <c r="N350" s="38">
        <f t="shared" si="190"/>
        <v>0</v>
      </c>
      <c r="O350" s="38">
        <f t="shared" si="190"/>
        <v>0</v>
      </c>
    </row>
    <row r="351" spans="1:15" s="96" customFormat="1" ht="15" customHeight="1">
      <c r="A351" s="98" t="s">
        <v>492</v>
      </c>
      <c r="B351" s="89"/>
      <c r="C351" s="91" t="s">
        <v>621</v>
      </c>
      <c r="D351" s="92" t="s">
        <v>807</v>
      </c>
      <c r="E351" s="93">
        <v>660000</v>
      </c>
      <c r="F351" s="93">
        <f>G351-E351</f>
        <v>0</v>
      </c>
      <c r="G351" s="93">
        <f t="shared" si="177"/>
        <v>660000</v>
      </c>
      <c r="H351" s="93">
        <v>660000</v>
      </c>
      <c r="I351" s="95">
        <v>0</v>
      </c>
      <c r="J351" s="95">
        <v>0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</row>
    <row r="352" spans="1:15" s="9" customFormat="1" ht="24" customHeight="1">
      <c r="A352" s="19"/>
      <c r="B352" s="61" t="s">
        <v>688</v>
      </c>
      <c r="C352" s="166" t="s">
        <v>881</v>
      </c>
      <c r="D352" s="163"/>
      <c r="E352" s="11">
        <f>E353</f>
        <v>40000</v>
      </c>
      <c r="F352" s="11">
        <f>F353</f>
        <v>-30000</v>
      </c>
      <c r="G352" s="11">
        <f t="shared" si="177"/>
        <v>10000</v>
      </c>
      <c r="H352" s="11">
        <f>H353</f>
        <v>10000</v>
      </c>
      <c r="I352" s="11">
        <f aca="true" t="shared" si="191" ref="I352:O352">I353</f>
        <v>0</v>
      </c>
      <c r="J352" s="11">
        <f t="shared" si="191"/>
        <v>0</v>
      </c>
      <c r="K352" s="11">
        <f t="shared" si="191"/>
        <v>0</v>
      </c>
      <c r="L352" s="11">
        <f t="shared" si="191"/>
        <v>0</v>
      </c>
      <c r="M352" s="11">
        <f t="shared" si="191"/>
        <v>0</v>
      </c>
      <c r="N352" s="11">
        <f t="shared" si="191"/>
        <v>0</v>
      </c>
      <c r="O352" s="11">
        <f t="shared" si="191"/>
        <v>0</v>
      </c>
    </row>
    <row r="353" spans="1:15" ht="21" customHeight="1">
      <c r="A353" s="40"/>
      <c r="B353" s="40"/>
      <c r="C353" s="31" t="s">
        <v>589</v>
      </c>
      <c r="D353" s="37" t="s">
        <v>805</v>
      </c>
      <c r="E353" s="38">
        <f>E354</f>
        <v>40000</v>
      </c>
      <c r="F353" s="38">
        <f>F354</f>
        <v>-30000</v>
      </c>
      <c r="G353" s="38">
        <f t="shared" si="177"/>
        <v>10000</v>
      </c>
      <c r="H353" s="38">
        <f>H354</f>
        <v>10000</v>
      </c>
      <c r="I353" s="38">
        <f aca="true" t="shared" si="192" ref="I353:O353">I354</f>
        <v>0</v>
      </c>
      <c r="J353" s="38">
        <f t="shared" si="192"/>
        <v>0</v>
      </c>
      <c r="K353" s="38">
        <f t="shared" si="192"/>
        <v>0</v>
      </c>
      <c r="L353" s="38">
        <f t="shared" si="192"/>
        <v>0</v>
      </c>
      <c r="M353" s="38">
        <f t="shared" si="192"/>
        <v>0</v>
      </c>
      <c r="N353" s="38">
        <f t="shared" si="192"/>
        <v>0</v>
      </c>
      <c r="O353" s="38">
        <f t="shared" si="192"/>
        <v>0</v>
      </c>
    </row>
    <row r="354" spans="1:15" ht="18" customHeight="1">
      <c r="A354" s="40"/>
      <c r="B354" s="40"/>
      <c r="C354" s="31" t="s">
        <v>620</v>
      </c>
      <c r="D354" s="37" t="s">
        <v>806</v>
      </c>
      <c r="E354" s="38">
        <f>SUM(E355:E356)</f>
        <v>40000</v>
      </c>
      <c r="F354" s="38">
        <f>SUM(F355:F356)</f>
        <v>-30000</v>
      </c>
      <c r="G354" s="38">
        <f t="shared" si="177"/>
        <v>10000</v>
      </c>
      <c r="H354" s="38">
        <f>SUM(H355:H356)</f>
        <v>10000</v>
      </c>
      <c r="I354" s="38">
        <f aca="true" t="shared" si="193" ref="I354:O354">SUM(I355:I356)</f>
        <v>0</v>
      </c>
      <c r="J354" s="38">
        <f t="shared" si="193"/>
        <v>0</v>
      </c>
      <c r="K354" s="38">
        <f t="shared" si="193"/>
        <v>0</v>
      </c>
      <c r="L354" s="38">
        <f t="shared" si="193"/>
        <v>0</v>
      </c>
      <c r="M354" s="38">
        <f t="shared" si="193"/>
        <v>0</v>
      </c>
      <c r="N354" s="38">
        <f>SUM(N355:N356)</f>
        <v>0</v>
      </c>
      <c r="O354" s="38">
        <f t="shared" si="193"/>
        <v>0</v>
      </c>
    </row>
    <row r="355" spans="1:15" s="96" customFormat="1" ht="15" customHeight="1">
      <c r="A355" s="98" t="s">
        <v>629</v>
      </c>
      <c r="B355" s="89"/>
      <c r="C355" s="91" t="s">
        <v>621</v>
      </c>
      <c r="D355" s="92" t="s">
        <v>808</v>
      </c>
      <c r="E355" s="93">
        <v>20000</v>
      </c>
      <c r="F355" s="93">
        <f>G355-E355</f>
        <v>-10000</v>
      </c>
      <c r="G355" s="93">
        <f t="shared" si="177"/>
        <v>10000</v>
      </c>
      <c r="H355" s="93">
        <v>10000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</row>
    <row r="356" spans="1:15" s="96" customFormat="1" ht="15" customHeight="1">
      <c r="A356" s="98" t="s">
        <v>493</v>
      </c>
      <c r="B356" s="89"/>
      <c r="C356" s="91" t="s">
        <v>622</v>
      </c>
      <c r="D356" s="92" t="s">
        <v>809</v>
      </c>
      <c r="E356" s="93">
        <v>20000</v>
      </c>
      <c r="F356" s="93">
        <f>G356-E356</f>
        <v>-20000</v>
      </c>
      <c r="G356" s="93">
        <f t="shared" si="177"/>
        <v>0</v>
      </c>
      <c r="H356" s="93">
        <v>0</v>
      </c>
      <c r="I356" s="93">
        <v>0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</row>
    <row r="357" spans="1:15" s="9" customFormat="1" ht="24" customHeight="1">
      <c r="A357" s="13"/>
      <c r="B357" s="61" t="s">
        <v>688</v>
      </c>
      <c r="C357" s="162" t="s">
        <v>882</v>
      </c>
      <c r="D357" s="163"/>
      <c r="E357" s="11">
        <f>E358</f>
        <v>250000</v>
      </c>
      <c r="F357" s="11">
        <f>F358</f>
        <v>0</v>
      </c>
      <c r="G357" s="11">
        <f t="shared" si="177"/>
        <v>250000</v>
      </c>
      <c r="H357" s="11">
        <f>H358</f>
        <v>250000</v>
      </c>
      <c r="I357" s="11">
        <f aca="true" t="shared" si="194" ref="I357:O358">I358</f>
        <v>0</v>
      </c>
      <c r="J357" s="11">
        <f t="shared" si="194"/>
        <v>0</v>
      </c>
      <c r="K357" s="11">
        <f t="shared" si="194"/>
        <v>0</v>
      </c>
      <c r="L357" s="11">
        <f t="shared" si="194"/>
        <v>0</v>
      </c>
      <c r="M357" s="11">
        <f t="shared" si="194"/>
        <v>0</v>
      </c>
      <c r="N357" s="11">
        <f t="shared" si="194"/>
        <v>0</v>
      </c>
      <c r="O357" s="11">
        <f t="shared" si="194"/>
        <v>0</v>
      </c>
    </row>
    <row r="358" spans="1:15" ht="21" customHeight="1">
      <c r="A358" s="42"/>
      <c r="B358" s="40"/>
      <c r="C358" s="31" t="s">
        <v>306</v>
      </c>
      <c r="D358" s="37" t="s">
        <v>810</v>
      </c>
      <c r="E358" s="38">
        <f>E359</f>
        <v>250000</v>
      </c>
      <c r="F358" s="38">
        <f>F359</f>
        <v>0</v>
      </c>
      <c r="G358" s="38">
        <f t="shared" si="177"/>
        <v>250000</v>
      </c>
      <c r="H358" s="38">
        <f>H359</f>
        <v>250000</v>
      </c>
      <c r="I358" s="38">
        <f t="shared" si="194"/>
        <v>0</v>
      </c>
      <c r="J358" s="38">
        <f t="shared" si="194"/>
        <v>0</v>
      </c>
      <c r="K358" s="38">
        <f t="shared" si="194"/>
        <v>0</v>
      </c>
      <c r="L358" s="38">
        <f t="shared" si="194"/>
        <v>0</v>
      </c>
      <c r="M358" s="38">
        <f t="shared" si="194"/>
        <v>0</v>
      </c>
      <c r="N358" s="38">
        <f t="shared" si="194"/>
        <v>0</v>
      </c>
      <c r="O358" s="38">
        <f t="shared" si="194"/>
        <v>0</v>
      </c>
    </row>
    <row r="359" spans="1:15" ht="18" customHeight="1">
      <c r="A359" s="42"/>
      <c r="B359" s="40"/>
      <c r="C359" s="31" t="s">
        <v>108</v>
      </c>
      <c r="D359" s="37" t="s">
        <v>735</v>
      </c>
      <c r="E359" s="38">
        <f aca="true" t="shared" si="195" ref="E359:O359">E360</f>
        <v>250000</v>
      </c>
      <c r="F359" s="38">
        <f t="shared" si="195"/>
        <v>0</v>
      </c>
      <c r="G359" s="38">
        <f t="shared" si="177"/>
        <v>250000</v>
      </c>
      <c r="H359" s="38">
        <f t="shared" si="195"/>
        <v>250000</v>
      </c>
      <c r="I359" s="38">
        <f t="shared" si="195"/>
        <v>0</v>
      </c>
      <c r="J359" s="38">
        <f t="shared" si="195"/>
        <v>0</v>
      </c>
      <c r="K359" s="38">
        <f t="shared" si="195"/>
        <v>0</v>
      </c>
      <c r="L359" s="38">
        <f t="shared" si="195"/>
        <v>0</v>
      </c>
      <c r="M359" s="38">
        <f t="shared" si="195"/>
        <v>0</v>
      </c>
      <c r="N359" s="38">
        <f t="shared" si="195"/>
        <v>0</v>
      </c>
      <c r="O359" s="38">
        <f t="shared" si="195"/>
        <v>0</v>
      </c>
    </row>
    <row r="360" spans="1:15" s="96" customFormat="1" ht="15" customHeight="1">
      <c r="A360" s="89" t="s">
        <v>494</v>
      </c>
      <c r="B360" s="89"/>
      <c r="C360" s="91" t="s">
        <v>347</v>
      </c>
      <c r="D360" s="91" t="s">
        <v>811</v>
      </c>
      <c r="E360" s="93">
        <v>250000</v>
      </c>
      <c r="F360" s="93">
        <f>G360-E360</f>
        <v>0</v>
      </c>
      <c r="G360" s="93">
        <f t="shared" si="177"/>
        <v>250000</v>
      </c>
      <c r="H360" s="93">
        <v>250000</v>
      </c>
      <c r="I360" s="95">
        <v>0</v>
      </c>
      <c r="J360" s="95">
        <v>0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</row>
    <row r="361" spans="1:15" s="78" customFormat="1" ht="27" customHeight="1">
      <c r="A361" s="77"/>
      <c r="B361" s="79"/>
      <c r="C361" s="164" t="s">
        <v>883</v>
      </c>
      <c r="D361" s="165"/>
      <c r="E361" s="73">
        <f>E362+E368+E376+E380+E384</f>
        <v>2960000</v>
      </c>
      <c r="F361" s="73">
        <f>F362+F368+F376+F380+F384</f>
        <v>426000</v>
      </c>
      <c r="G361" s="73">
        <f t="shared" si="177"/>
        <v>3386000</v>
      </c>
      <c r="H361" s="73">
        <f aca="true" t="shared" si="196" ref="H361:O361">H362+H368+H376+H380+H384</f>
        <v>3136000</v>
      </c>
      <c r="I361" s="73">
        <f t="shared" si="196"/>
        <v>0</v>
      </c>
      <c r="J361" s="73">
        <f t="shared" si="196"/>
        <v>0</v>
      </c>
      <c r="K361" s="73">
        <f t="shared" si="196"/>
        <v>250000</v>
      </c>
      <c r="L361" s="73">
        <f t="shared" si="196"/>
        <v>0</v>
      </c>
      <c r="M361" s="73">
        <f t="shared" si="196"/>
        <v>0</v>
      </c>
      <c r="N361" s="73">
        <f t="shared" si="196"/>
        <v>0</v>
      </c>
      <c r="O361" s="73">
        <f t="shared" si="196"/>
        <v>0</v>
      </c>
    </row>
    <row r="362" spans="1:15" s="9" customFormat="1" ht="24" customHeight="1">
      <c r="A362" s="13"/>
      <c r="B362" s="61" t="s">
        <v>687</v>
      </c>
      <c r="C362" s="162" t="s">
        <v>884</v>
      </c>
      <c r="D362" s="163"/>
      <c r="E362" s="11">
        <f>E363</f>
        <v>310000</v>
      </c>
      <c r="F362" s="11">
        <f>F363</f>
        <v>-124000</v>
      </c>
      <c r="G362" s="11">
        <f t="shared" si="177"/>
        <v>186000</v>
      </c>
      <c r="H362" s="11">
        <f>H363</f>
        <v>186000</v>
      </c>
      <c r="I362" s="11">
        <f aca="true" t="shared" si="197" ref="I362:O362">I363</f>
        <v>0</v>
      </c>
      <c r="J362" s="11">
        <f t="shared" si="197"/>
        <v>0</v>
      </c>
      <c r="K362" s="11">
        <f t="shared" si="197"/>
        <v>0</v>
      </c>
      <c r="L362" s="11">
        <f t="shared" si="197"/>
        <v>0</v>
      </c>
      <c r="M362" s="11">
        <f t="shared" si="197"/>
        <v>0</v>
      </c>
      <c r="N362" s="11">
        <f t="shared" si="197"/>
        <v>0</v>
      </c>
      <c r="O362" s="11">
        <f t="shared" si="197"/>
        <v>0</v>
      </c>
    </row>
    <row r="363" spans="1:15" ht="21" customHeight="1">
      <c r="A363" s="42"/>
      <c r="B363" s="40"/>
      <c r="C363" s="31" t="s">
        <v>50</v>
      </c>
      <c r="D363" s="37" t="s">
        <v>20</v>
      </c>
      <c r="E363" s="38">
        <f>SUM(E364+E366)</f>
        <v>310000</v>
      </c>
      <c r="F363" s="38">
        <f>SUM(F364+F366)</f>
        <v>-124000</v>
      </c>
      <c r="G363" s="38">
        <f t="shared" si="177"/>
        <v>186000</v>
      </c>
      <c r="H363" s="38">
        <f>SUM(H364+H366)</f>
        <v>186000</v>
      </c>
      <c r="I363" s="38">
        <f aca="true" t="shared" si="198" ref="I363:O363">I366</f>
        <v>0</v>
      </c>
      <c r="J363" s="38">
        <f t="shared" si="198"/>
        <v>0</v>
      </c>
      <c r="K363" s="38">
        <f t="shared" si="198"/>
        <v>0</v>
      </c>
      <c r="L363" s="38">
        <f t="shared" si="198"/>
        <v>0</v>
      </c>
      <c r="M363" s="38">
        <f t="shared" si="198"/>
        <v>0</v>
      </c>
      <c r="N363" s="38">
        <f>N366</f>
        <v>0</v>
      </c>
      <c r="O363" s="38">
        <f t="shared" si="198"/>
        <v>0</v>
      </c>
    </row>
    <row r="364" spans="1:15" ht="18" customHeight="1">
      <c r="A364" s="42"/>
      <c r="B364" s="40"/>
      <c r="C364" s="31">
        <v>322</v>
      </c>
      <c r="D364" s="37" t="s">
        <v>555</v>
      </c>
      <c r="E364" s="38">
        <f aca="true" t="shared" si="199" ref="E364:O364">E365</f>
        <v>10000</v>
      </c>
      <c r="F364" s="38">
        <f t="shared" si="199"/>
        <v>6000</v>
      </c>
      <c r="G364" s="38">
        <f t="shared" si="177"/>
        <v>16000</v>
      </c>
      <c r="H364" s="38">
        <f t="shared" si="199"/>
        <v>16000</v>
      </c>
      <c r="I364" s="38">
        <f t="shared" si="199"/>
        <v>0</v>
      </c>
      <c r="J364" s="38">
        <f t="shared" si="199"/>
        <v>0</v>
      </c>
      <c r="K364" s="38">
        <f t="shared" si="199"/>
        <v>0</v>
      </c>
      <c r="L364" s="38">
        <f t="shared" si="199"/>
        <v>0</v>
      </c>
      <c r="M364" s="38">
        <f t="shared" si="199"/>
        <v>0</v>
      </c>
      <c r="N364" s="38">
        <f t="shared" si="199"/>
        <v>0</v>
      </c>
      <c r="O364" s="38">
        <f t="shared" si="199"/>
        <v>0</v>
      </c>
    </row>
    <row r="365" spans="1:15" s="96" customFormat="1" ht="15" customHeight="1">
      <c r="A365" s="89" t="s">
        <v>495</v>
      </c>
      <c r="B365" s="89"/>
      <c r="C365" s="91">
        <v>3224</v>
      </c>
      <c r="D365" s="92" t="s">
        <v>794</v>
      </c>
      <c r="E365" s="93">
        <v>10000</v>
      </c>
      <c r="F365" s="93">
        <f>G365-E365</f>
        <v>6000</v>
      </c>
      <c r="G365" s="93">
        <f t="shared" si="177"/>
        <v>16000</v>
      </c>
      <c r="H365" s="93">
        <v>16000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</row>
    <row r="366" spans="1:15" ht="18" customHeight="1">
      <c r="A366" s="40"/>
      <c r="B366" s="40"/>
      <c r="C366" s="31" t="s">
        <v>51</v>
      </c>
      <c r="D366" s="37" t="s">
        <v>556</v>
      </c>
      <c r="E366" s="38">
        <f aca="true" t="shared" si="200" ref="E366:O366">E367</f>
        <v>300000</v>
      </c>
      <c r="F366" s="38">
        <f t="shared" si="200"/>
        <v>-130000</v>
      </c>
      <c r="G366" s="38">
        <f t="shared" si="177"/>
        <v>170000</v>
      </c>
      <c r="H366" s="38">
        <f t="shared" si="200"/>
        <v>170000</v>
      </c>
      <c r="I366" s="38">
        <f t="shared" si="200"/>
        <v>0</v>
      </c>
      <c r="J366" s="38">
        <f t="shared" si="200"/>
        <v>0</v>
      </c>
      <c r="K366" s="38">
        <f t="shared" si="200"/>
        <v>0</v>
      </c>
      <c r="L366" s="38">
        <f t="shared" si="200"/>
        <v>0</v>
      </c>
      <c r="M366" s="38">
        <f t="shared" si="200"/>
        <v>0</v>
      </c>
      <c r="N366" s="38">
        <f t="shared" si="200"/>
        <v>0</v>
      </c>
      <c r="O366" s="38">
        <f t="shared" si="200"/>
        <v>0</v>
      </c>
    </row>
    <row r="367" spans="1:15" s="96" customFormat="1" ht="15" customHeight="1">
      <c r="A367" s="89" t="s">
        <v>496</v>
      </c>
      <c r="B367" s="89"/>
      <c r="C367" s="91" t="s">
        <v>52</v>
      </c>
      <c r="D367" s="92" t="s">
        <v>812</v>
      </c>
      <c r="E367" s="93">
        <v>300000</v>
      </c>
      <c r="F367" s="93">
        <f>G367-E367</f>
        <v>-130000</v>
      </c>
      <c r="G367" s="93">
        <f t="shared" si="177"/>
        <v>170000</v>
      </c>
      <c r="H367" s="93">
        <v>170000</v>
      </c>
      <c r="I367" s="95">
        <v>0</v>
      </c>
      <c r="J367" s="95">
        <v>0</v>
      </c>
      <c r="K367" s="95">
        <v>0</v>
      </c>
      <c r="L367" s="95">
        <v>0</v>
      </c>
      <c r="M367" s="93">
        <v>0</v>
      </c>
      <c r="N367" s="95">
        <v>0</v>
      </c>
      <c r="O367" s="95">
        <v>0</v>
      </c>
    </row>
    <row r="368" spans="1:15" s="9" customFormat="1" ht="24" customHeight="1">
      <c r="A368" s="13"/>
      <c r="B368" s="61" t="s">
        <v>687</v>
      </c>
      <c r="C368" s="162" t="s">
        <v>885</v>
      </c>
      <c r="D368" s="163"/>
      <c r="E368" s="11">
        <f aca="true" t="shared" si="201" ref="E368:F371">E369</f>
        <v>1050000</v>
      </c>
      <c r="F368" s="11">
        <f t="shared" si="201"/>
        <v>-10000</v>
      </c>
      <c r="G368" s="11">
        <f aca="true" t="shared" si="202" ref="G368:G411">SUM(H368:O368)</f>
        <v>1040000</v>
      </c>
      <c r="H368" s="11">
        <f>H369</f>
        <v>1040000</v>
      </c>
      <c r="I368" s="11">
        <f aca="true" t="shared" si="203" ref="I368:O368">I369</f>
        <v>0</v>
      </c>
      <c r="J368" s="11">
        <f t="shared" si="203"/>
        <v>0</v>
      </c>
      <c r="K368" s="11">
        <f t="shared" si="203"/>
        <v>0</v>
      </c>
      <c r="L368" s="11">
        <f t="shared" si="203"/>
        <v>0</v>
      </c>
      <c r="M368" s="11">
        <f t="shared" si="203"/>
        <v>0</v>
      </c>
      <c r="N368" s="11">
        <f t="shared" si="203"/>
        <v>0</v>
      </c>
      <c r="O368" s="11">
        <f t="shared" si="203"/>
        <v>0</v>
      </c>
    </row>
    <row r="369" spans="1:15" ht="21" customHeight="1">
      <c r="A369" s="42"/>
      <c r="B369" s="40"/>
      <c r="C369" s="31">
        <v>38</v>
      </c>
      <c r="D369" s="37" t="s">
        <v>571</v>
      </c>
      <c r="E369" s="38">
        <f t="shared" si="201"/>
        <v>1050000</v>
      </c>
      <c r="F369" s="38">
        <f t="shared" si="201"/>
        <v>-10000</v>
      </c>
      <c r="G369" s="38">
        <f t="shared" si="202"/>
        <v>1040000</v>
      </c>
      <c r="H369" s="38">
        <f>H370</f>
        <v>1040000</v>
      </c>
      <c r="I369" s="38">
        <f aca="true" t="shared" si="204" ref="I369:O369">I370</f>
        <v>0</v>
      </c>
      <c r="J369" s="38">
        <f t="shared" si="204"/>
        <v>0</v>
      </c>
      <c r="K369" s="38">
        <f t="shared" si="204"/>
        <v>0</v>
      </c>
      <c r="L369" s="38">
        <f t="shared" si="204"/>
        <v>0</v>
      </c>
      <c r="M369" s="38">
        <f t="shared" si="204"/>
        <v>0</v>
      </c>
      <c r="N369" s="38">
        <f t="shared" si="204"/>
        <v>0</v>
      </c>
      <c r="O369" s="38">
        <f t="shared" si="204"/>
        <v>0</v>
      </c>
    </row>
    <row r="370" spans="1:15" ht="18" customHeight="1">
      <c r="A370" s="42" t="s">
        <v>0</v>
      </c>
      <c r="B370" s="40"/>
      <c r="C370" s="31">
        <v>381</v>
      </c>
      <c r="D370" s="37" t="s">
        <v>813</v>
      </c>
      <c r="E370" s="38">
        <f t="shared" si="201"/>
        <v>1050000</v>
      </c>
      <c r="F370" s="38">
        <f t="shared" si="201"/>
        <v>-10000</v>
      </c>
      <c r="G370" s="38">
        <f t="shared" si="202"/>
        <v>1040000</v>
      </c>
      <c r="H370" s="38">
        <f aca="true" t="shared" si="205" ref="H370:O370">H371</f>
        <v>1040000</v>
      </c>
      <c r="I370" s="38">
        <f t="shared" si="205"/>
        <v>0</v>
      </c>
      <c r="J370" s="38">
        <f t="shared" si="205"/>
        <v>0</v>
      </c>
      <c r="K370" s="38">
        <f t="shared" si="205"/>
        <v>0</v>
      </c>
      <c r="L370" s="38">
        <f t="shared" si="205"/>
        <v>0</v>
      </c>
      <c r="M370" s="38">
        <f t="shared" si="205"/>
        <v>0</v>
      </c>
      <c r="N370" s="38">
        <f t="shared" si="205"/>
        <v>0</v>
      </c>
      <c r="O370" s="38">
        <f t="shared" si="205"/>
        <v>0</v>
      </c>
    </row>
    <row r="371" spans="1:15" ht="15" customHeight="1">
      <c r="A371" s="42"/>
      <c r="B371" s="40"/>
      <c r="C371" s="31">
        <v>3811</v>
      </c>
      <c r="D371" s="37" t="s">
        <v>814</v>
      </c>
      <c r="E371" s="38">
        <f t="shared" si="201"/>
        <v>1050000</v>
      </c>
      <c r="F371" s="93">
        <f>G371-E371</f>
        <v>-10000</v>
      </c>
      <c r="G371" s="38">
        <f t="shared" si="202"/>
        <v>1040000</v>
      </c>
      <c r="H371" s="38">
        <f>H372</f>
        <v>1040000</v>
      </c>
      <c r="I371" s="38">
        <f aca="true" t="shared" si="206" ref="I371:O371">I372</f>
        <v>0</v>
      </c>
      <c r="J371" s="38">
        <f t="shared" si="206"/>
        <v>0</v>
      </c>
      <c r="K371" s="38">
        <f t="shared" si="206"/>
        <v>0</v>
      </c>
      <c r="L371" s="38">
        <f t="shared" si="206"/>
        <v>0</v>
      </c>
      <c r="M371" s="38">
        <f t="shared" si="206"/>
        <v>0</v>
      </c>
      <c r="N371" s="38">
        <f t="shared" si="206"/>
        <v>0</v>
      </c>
      <c r="O371" s="38">
        <f t="shared" si="206"/>
        <v>0</v>
      </c>
    </row>
    <row r="372" spans="1:15" s="138" customFormat="1" ht="34.5" customHeight="1">
      <c r="A372" s="89" t="s">
        <v>670</v>
      </c>
      <c r="B372" s="89"/>
      <c r="C372" s="91">
        <v>38115</v>
      </c>
      <c r="D372" s="92" t="s">
        <v>815</v>
      </c>
      <c r="E372" s="93">
        <v>1050000</v>
      </c>
      <c r="F372" s="93">
        <f>G372-E372</f>
        <v>-10000</v>
      </c>
      <c r="G372" s="93">
        <f t="shared" si="202"/>
        <v>1040000</v>
      </c>
      <c r="H372" s="93">
        <v>1040000</v>
      </c>
      <c r="I372" s="93">
        <v>0</v>
      </c>
      <c r="J372" s="93">
        <v>0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</row>
    <row r="373" spans="1:15" s="134" customFormat="1" ht="17.25" customHeight="1">
      <c r="A373" s="152" t="s">
        <v>2</v>
      </c>
      <c r="B373" s="153" t="s">
        <v>44</v>
      </c>
      <c r="C373" s="154" t="s">
        <v>554</v>
      </c>
      <c r="D373" s="156" t="s">
        <v>59</v>
      </c>
      <c r="E373" s="157" t="s">
        <v>944</v>
      </c>
      <c r="F373" s="157" t="s">
        <v>942</v>
      </c>
      <c r="G373" s="154" t="s">
        <v>945</v>
      </c>
      <c r="H373" s="155" t="s">
        <v>840</v>
      </c>
      <c r="I373" s="155"/>
      <c r="J373" s="155"/>
      <c r="K373" s="155"/>
      <c r="L373" s="155"/>
      <c r="M373" s="155"/>
      <c r="N373" s="155"/>
      <c r="O373" s="155"/>
    </row>
    <row r="374" spans="1:15" ht="36" customHeight="1">
      <c r="A374" s="152"/>
      <c r="B374" s="152"/>
      <c r="C374" s="155"/>
      <c r="D374" s="156"/>
      <c r="E374" s="158"/>
      <c r="F374" s="158"/>
      <c r="G374" s="155"/>
      <c r="H374" s="104" t="s">
        <v>272</v>
      </c>
      <c r="I374" s="104" t="s">
        <v>45</v>
      </c>
      <c r="J374" s="104" t="s">
        <v>271</v>
      </c>
      <c r="K374" s="104" t="s">
        <v>273</v>
      </c>
      <c r="L374" s="104" t="s">
        <v>46</v>
      </c>
      <c r="M374" s="104" t="s">
        <v>739</v>
      </c>
      <c r="N374" s="104" t="s">
        <v>274</v>
      </c>
      <c r="O374" s="104" t="s">
        <v>628</v>
      </c>
    </row>
    <row r="375" spans="1:15" ht="10.5" customHeight="1">
      <c r="A375" s="55">
        <v>1</v>
      </c>
      <c r="B375" s="55">
        <v>2</v>
      </c>
      <c r="C375" s="55">
        <v>3</v>
      </c>
      <c r="D375" s="55">
        <v>4</v>
      </c>
      <c r="E375" s="55">
        <v>5</v>
      </c>
      <c r="F375" s="55">
        <v>6</v>
      </c>
      <c r="G375" s="55">
        <v>7</v>
      </c>
      <c r="H375" s="55">
        <v>8</v>
      </c>
      <c r="I375" s="55">
        <v>9</v>
      </c>
      <c r="J375" s="55">
        <v>10</v>
      </c>
      <c r="K375" s="55">
        <v>11</v>
      </c>
      <c r="L375" s="55">
        <v>12</v>
      </c>
      <c r="M375" s="55">
        <v>13</v>
      </c>
      <c r="N375" s="55">
        <v>14</v>
      </c>
      <c r="O375" s="55">
        <v>15</v>
      </c>
    </row>
    <row r="376" spans="1:15" s="9" customFormat="1" ht="24" customHeight="1">
      <c r="A376" s="13"/>
      <c r="B376" s="61" t="s">
        <v>687</v>
      </c>
      <c r="C376" s="162" t="s">
        <v>886</v>
      </c>
      <c r="D376" s="163"/>
      <c r="E376" s="11">
        <f>E377</f>
        <v>100000</v>
      </c>
      <c r="F376" s="11">
        <f>F377</f>
        <v>260000</v>
      </c>
      <c r="G376" s="11">
        <f t="shared" si="202"/>
        <v>360000</v>
      </c>
      <c r="H376" s="11">
        <f>H377</f>
        <v>360000</v>
      </c>
      <c r="I376" s="11">
        <f aca="true" t="shared" si="207" ref="I376:O377">I377</f>
        <v>0</v>
      </c>
      <c r="J376" s="11">
        <f t="shared" si="207"/>
        <v>0</v>
      </c>
      <c r="K376" s="11">
        <f t="shared" si="207"/>
        <v>0</v>
      </c>
      <c r="L376" s="11">
        <f t="shared" si="207"/>
        <v>0</v>
      </c>
      <c r="M376" s="11">
        <f t="shared" si="207"/>
        <v>0</v>
      </c>
      <c r="N376" s="11">
        <f t="shared" si="207"/>
        <v>0</v>
      </c>
      <c r="O376" s="11">
        <f t="shared" si="207"/>
        <v>0</v>
      </c>
    </row>
    <row r="377" spans="1:15" ht="21" customHeight="1">
      <c r="A377" s="42"/>
      <c r="B377" s="40"/>
      <c r="C377" s="31" t="s">
        <v>306</v>
      </c>
      <c r="D377" s="37" t="s">
        <v>810</v>
      </c>
      <c r="E377" s="38">
        <f>E378</f>
        <v>100000</v>
      </c>
      <c r="F377" s="38">
        <f>F378</f>
        <v>260000</v>
      </c>
      <c r="G377" s="38">
        <f t="shared" si="202"/>
        <v>360000</v>
      </c>
      <c r="H377" s="38">
        <f>H378</f>
        <v>360000</v>
      </c>
      <c r="I377" s="38">
        <f t="shared" si="207"/>
        <v>0</v>
      </c>
      <c r="J377" s="38">
        <f t="shared" si="207"/>
        <v>0</v>
      </c>
      <c r="K377" s="38">
        <f t="shared" si="207"/>
        <v>0</v>
      </c>
      <c r="L377" s="38">
        <f t="shared" si="207"/>
        <v>0</v>
      </c>
      <c r="M377" s="38">
        <f t="shared" si="207"/>
        <v>0</v>
      </c>
      <c r="N377" s="38">
        <f t="shared" si="207"/>
        <v>0</v>
      </c>
      <c r="O377" s="38">
        <f t="shared" si="207"/>
        <v>0</v>
      </c>
    </row>
    <row r="378" spans="1:15" ht="18" customHeight="1">
      <c r="A378" s="42"/>
      <c r="B378" s="40"/>
      <c r="C378" s="31" t="s">
        <v>108</v>
      </c>
      <c r="D378" s="37" t="s">
        <v>735</v>
      </c>
      <c r="E378" s="38">
        <f aca="true" t="shared" si="208" ref="E378:O378">E379</f>
        <v>100000</v>
      </c>
      <c r="F378" s="38">
        <f t="shared" si="208"/>
        <v>260000</v>
      </c>
      <c r="G378" s="38">
        <f t="shared" si="202"/>
        <v>360000</v>
      </c>
      <c r="H378" s="38">
        <f t="shared" si="208"/>
        <v>360000</v>
      </c>
      <c r="I378" s="38">
        <f t="shared" si="208"/>
        <v>0</v>
      </c>
      <c r="J378" s="38">
        <f t="shared" si="208"/>
        <v>0</v>
      </c>
      <c r="K378" s="38">
        <f t="shared" si="208"/>
        <v>0</v>
      </c>
      <c r="L378" s="38">
        <f t="shared" si="208"/>
        <v>0</v>
      </c>
      <c r="M378" s="38">
        <f t="shared" si="208"/>
        <v>0</v>
      </c>
      <c r="N378" s="38">
        <f t="shared" si="208"/>
        <v>0</v>
      </c>
      <c r="O378" s="38">
        <f t="shared" si="208"/>
        <v>0</v>
      </c>
    </row>
    <row r="379" spans="1:15" s="96" customFormat="1" ht="15" customHeight="1">
      <c r="A379" s="89" t="s">
        <v>497</v>
      </c>
      <c r="B379" s="89"/>
      <c r="C379" s="91" t="s">
        <v>347</v>
      </c>
      <c r="D379" s="91" t="s">
        <v>816</v>
      </c>
      <c r="E379" s="93">
        <v>100000</v>
      </c>
      <c r="F379" s="93">
        <f>G379-E379</f>
        <v>260000</v>
      </c>
      <c r="G379" s="93">
        <f t="shared" si="202"/>
        <v>360000</v>
      </c>
      <c r="H379" s="93">
        <v>360000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</row>
    <row r="380" spans="1:15" s="9" customFormat="1" ht="24" customHeight="1">
      <c r="A380" s="13"/>
      <c r="B380" s="61" t="s">
        <v>687</v>
      </c>
      <c r="C380" s="162" t="s">
        <v>914</v>
      </c>
      <c r="D380" s="163"/>
      <c r="E380" s="11">
        <f>E381</f>
        <v>300000</v>
      </c>
      <c r="F380" s="11">
        <f>F381</f>
        <v>170000</v>
      </c>
      <c r="G380" s="11">
        <f aca="true" t="shared" si="209" ref="G380:G387">SUM(H380:O380)</f>
        <v>470000</v>
      </c>
      <c r="H380" s="11">
        <f>H381</f>
        <v>220000</v>
      </c>
      <c r="I380" s="11">
        <f aca="true" t="shared" si="210" ref="I380:O381">I381</f>
        <v>0</v>
      </c>
      <c r="J380" s="11">
        <f t="shared" si="210"/>
        <v>0</v>
      </c>
      <c r="K380" s="11">
        <f t="shared" si="210"/>
        <v>250000</v>
      </c>
      <c r="L380" s="11">
        <f t="shared" si="210"/>
        <v>0</v>
      </c>
      <c r="M380" s="11">
        <f t="shared" si="210"/>
        <v>0</v>
      </c>
      <c r="N380" s="11">
        <f t="shared" si="210"/>
        <v>0</v>
      </c>
      <c r="O380" s="11">
        <f t="shared" si="210"/>
        <v>0</v>
      </c>
    </row>
    <row r="381" spans="1:15" ht="21" customHeight="1">
      <c r="A381" s="42"/>
      <c r="B381" s="40"/>
      <c r="C381" s="31" t="s">
        <v>306</v>
      </c>
      <c r="D381" s="37" t="s">
        <v>810</v>
      </c>
      <c r="E381" s="38">
        <f>E382</f>
        <v>300000</v>
      </c>
      <c r="F381" s="38">
        <f>F382</f>
        <v>170000</v>
      </c>
      <c r="G381" s="38">
        <f t="shared" si="209"/>
        <v>470000</v>
      </c>
      <c r="H381" s="38">
        <f>H382</f>
        <v>220000</v>
      </c>
      <c r="I381" s="38">
        <f t="shared" si="210"/>
        <v>0</v>
      </c>
      <c r="J381" s="38">
        <f t="shared" si="210"/>
        <v>0</v>
      </c>
      <c r="K381" s="38">
        <f t="shared" si="210"/>
        <v>250000</v>
      </c>
      <c r="L381" s="38">
        <f t="shared" si="210"/>
        <v>0</v>
      </c>
      <c r="M381" s="38">
        <f t="shared" si="210"/>
        <v>0</v>
      </c>
      <c r="N381" s="38">
        <f t="shared" si="210"/>
        <v>0</v>
      </c>
      <c r="O381" s="38">
        <f t="shared" si="210"/>
        <v>0</v>
      </c>
    </row>
    <row r="382" spans="1:15" ht="18" customHeight="1">
      <c r="A382" s="42"/>
      <c r="B382" s="40"/>
      <c r="C382" s="31" t="s">
        <v>108</v>
      </c>
      <c r="D382" s="37" t="s">
        <v>735</v>
      </c>
      <c r="E382" s="38">
        <f aca="true" t="shared" si="211" ref="E382:O382">E383</f>
        <v>300000</v>
      </c>
      <c r="F382" s="38">
        <f t="shared" si="211"/>
        <v>170000</v>
      </c>
      <c r="G382" s="38">
        <f t="shared" si="209"/>
        <v>470000</v>
      </c>
      <c r="H382" s="38">
        <f t="shared" si="211"/>
        <v>220000</v>
      </c>
      <c r="I382" s="38">
        <f t="shared" si="211"/>
        <v>0</v>
      </c>
      <c r="J382" s="38">
        <f t="shared" si="211"/>
        <v>0</v>
      </c>
      <c r="K382" s="38">
        <f t="shared" si="211"/>
        <v>250000</v>
      </c>
      <c r="L382" s="38">
        <f t="shared" si="211"/>
        <v>0</v>
      </c>
      <c r="M382" s="38">
        <f t="shared" si="211"/>
        <v>0</v>
      </c>
      <c r="N382" s="38">
        <f t="shared" si="211"/>
        <v>0</v>
      </c>
      <c r="O382" s="38">
        <f t="shared" si="211"/>
        <v>0</v>
      </c>
    </row>
    <row r="383" spans="1:15" s="96" customFormat="1" ht="15" customHeight="1">
      <c r="A383" s="89" t="s">
        <v>498</v>
      </c>
      <c r="B383" s="89"/>
      <c r="C383" s="91" t="s">
        <v>309</v>
      </c>
      <c r="D383" s="91" t="s">
        <v>935</v>
      </c>
      <c r="E383" s="93">
        <v>300000</v>
      </c>
      <c r="F383" s="93">
        <f>G383-E383</f>
        <v>170000</v>
      </c>
      <c r="G383" s="93">
        <f t="shared" si="209"/>
        <v>470000</v>
      </c>
      <c r="H383" s="93">
        <v>220000</v>
      </c>
      <c r="I383" s="95">
        <v>0</v>
      </c>
      <c r="J383" s="95">
        <v>0</v>
      </c>
      <c r="K383" s="93">
        <v>250000</v>
      </c>
      <c r="L383" s="95">
        <v>0</v>
      </c>
      <c r="M383" s="95">
        <v>0</v>
      </c>
      <c r="N383" s="95">
        <v>0</v>
      </c>
      <c r="O383" s="95">
        <v>0</v>
      </c>
    </row>
    <row r="384" spans="1:15" s="9" customFormat="1" ht="24" customHeight="1">
      <c r="A384" s="13"/>
      <c r="B384" s="61" t="s">
        <v>687</v>
      </c>
      <c r="C384" s="195" t="s">
        <v>920</v>
      </c>
      <c r="D384" s="196"/>
      <c r="E384" s="11">
        <f>E385</f>
        <v>1200000</v>
      </c>
      <c r="F384" s="11">
        <f>F385</f>
        <v>130000</v>
      </c>
      <c r="G384" s="11">
        <f t="shared" si="209"/>
        <v>1330000</v>
      </c>
      <c r="H384" s="11">
        <f>H385</f>
        <v>1330000</v>
      </c>
      <c r="I384" s="11">
        <f aca="true" t="shared" si="212" ref="I384:O385">I385</f>
        <v>0</v>
      </c>
      <c r="J384" s="11">
        <f t="shared" si="212"/>
        <v>0</v>
      </c>
      <c r="K384" s="11">
        <f t="shared" si="212"/>
        <v>0</v>
      </c>
      <c r="L384" s="11">
        <f t="shared" si="212"/>
        <v>0</v>
      </c>
      <c r="M384" s="11">
        <f t="shared" si="212"/>
        <v>0</v>
      </c>
      <c r="N384" s="11">
        <f t="shared" si="212"/>
        <v>0</v>
      </c>
      <c r="O384" s="11">
        <f t="shared" si="212"/>
        <v>0</v>
      </c>
    </row>
    <row r="385" spans="1:15" ht="21" customHeight="1">
      <c r="A385" s="42"/>
      <c r="B385" s="40"/>
      <c r="C385" s="31" t="s">
        <v>11</v>
      </c>
      <c r="D385" s="37" t="s">
        <v>817</v>
      </c>
      <c r="E385" s="38">
        <f>E386</f>
        <v>1200000</v>
      </c>
      <c r="F385" s="38">
        <f>F386</f>
        <v>130000</v>
      </c>
      <c r="G385" s="38">
        <f t="shared" si="209"/>
        <v>1330000</v>
      </c>
      <c r="H385" s="38">
        <f>H386</f>
        <v>1330000</v>
      </c>
      <c r="I385" s="38">
        <f t="shared" si="212"/>
        <v>0</v>
      </c>
      <c r="J385" s="38">
        <f t="shared" si="212"/>
        <v>0</v>
      </c>
      <c r="K385" s="38">
        <f t="shared" si="212"/>
        <v>0</v>
      </c>
      <c r="L385" s="38">
        <f t="shared" si="212"/>
        <v>0</v>
      </c>
      <c r="M385" s="38">
        <f t="shared" si="212"/>
        <v>0</v>
      </c>
      <c r="N385" s="38">
        <f t="shared" si="212"/>
        <v>0</v>
      </c>
      <c r="O385" s="38">
        <f t="shared" si="212"/>
        <v>0</v>
      </c>
    </row>
    <row r="386" spans="1:15" ht="18" customHeight="1">
      <c r="A386" s="42"/>
      <c r="B386" s="40"/>
      <c r="C386" s="31" t="s">
        <v>12</v>
      </c>
      <c r="D386" s="37" t="s">
        <v>818</v>
      </c>
      <c r="E386" s="38">
        <f aca="true" t="shared" si="213" ref="E386:O386">E387</f>
        <v>1200000</v>
      </c>
      <c r="F386" s="93">
        <f>G386-E386</f>
        <v>130000</v>
      </c>
      <c r="G386" s="38">
        <f t="shared" si="209"/>
        <v>1330000</v>
      </c>
      <c r="H386" s="38">
        <f t="shared" si="213"/>
        <v>1330000</v>
      </c>
      <c r="I386" s="38">
        <f t="shared" si="213"/>
        <v>0</v>
      </c>
      <c r="J386" s="38">
        <f t="shared" si="213"/>
        <v>0</v>
      </c>
      <c r="K386" s="38">
        <f t="shared" si="213"/>
        <v>0</v>
      </c>
      <c r="L386" s="38">
        <f t="shared" si="213"/>
        <v>0</v>
      </c>
      <c r="M386" s="38">
        <f t="shared" si="213"/>
        <v>0</v>
      </c>
      <c r="N386" s="38">
        <f t="shared" si="213"/>
        <v>0</v>
      </c>
      <c r="O386" s="38">
        <f t="shared" si="213"/>
        <v>0</v>
      </c>
    </row>
    <row r="387" spans="1:15" s="96" customFormat="1" ht="15" customHeight="1">
      <c r="A387" s="89" t="s">
        <v>499</v>
      </c>
      <c r="B387" s="89"/>
      <c r="C387" s="91" t="s">
        <v>14</v>
      </c>
      <c r="D387" s="91" t="s">
        <v>819</v>
      </c>
      <c r="E387" s="93">
        <v>1200000</v>
      </c>
      <c r="F387" s="93">
        <f>G387-E387</f>
        <v>130000</v>
      </c>
      <c r="G387" s="93">
        <f t="shared" si="209"/>
        <v>1330000</v>
      </c>
      <c r="H387" s="93">
        <v>1330000</v>
      </c>
      <c r="I387" s="95">
        <v>0</v>
      </c>
      <c r="J387" s="95">
        <v>0</v>
      </c>
      <c r="K387" s="95">
        <v>0</v>
      </c>
      <c r="L387" s="95">
        <v>0</v>
      </c>
      <c r="M387" s="95">
        <v>0</v>
      </c>
      <c r="N387" s="95">
        <v>0</v>
      </c>
      <c r="O387" s="95">
        <v>0</v>
      </c>
    </row>
    <row r="388" spans="1:15" s="78" customFormat="1" ht="26.25" customHeight="1">
      <c r="A388" s="76"/>
      <c r="B388" s="77"/>
      <c r="C388" s="164" t="s">
        <v>887</v>
      </c>
      <c r="D388" s="165"/>
      <c r="E388" s="73">
        <f>E389+E401+E412+E417+E424+E434+E441+E448+E452+E467</f>
        <v>17205000</v>
      </c>
      <c r="F388" s="73">
        <f>F389+F401+F412+F417+F424+F434+F441+F448+F452+F467</f>
        <v>-2550000</v>
      </c>
      <c r="G388" s="73">
        <f t="shared" si="202"/>
        <v>14655000</v>
      </c>
      <c r="H388" s="73">
        <f aca="true" t="shared" si="214" ref="H388:O388">H389+H401+H412+H417+H424+H434+H441+H448+H452+H467</f>
        <v>2025000</v>
      </c>
      <c r="I388" s="73">
        <f t="shared" si="214"/>
        <v>2220000</v>
      </c>
      <c r="J388" s="73">
        <f t="shared" si="214"/>
        <v>700000</v>
      </c>
      <c r="K388" s="73">
        <f t="shared" si="214"/>
        <v>9530000</v>
      </c>
      <c r="L388" s="73">
        <f t="shared" si="214"/>
        <v>180000</v>
      </c>
      <c r="M388" s="73">
        <f t="shared" si="214"/>
        <v>0</v>
      </c>
      <c r="N388" s="73">
        <f t="shared" si="214"/>
        <v>0</v>
      </c>
      <c r="O388" s="73">
        <f t="shared" si="214"/>
        <v>0</v>
      </c>
    </row>
    <row r="389" spans="1:15" s="9" customFormat="1" ht="23.25" customHeight="1">
      <c r="A389" s="13"/>
      <c r="B389" s="61" t="s">
        <v>676</v>
      </c>
      <c r="C389" s="162" t="s">
        <v>888</v>
      </c>
      <c r="D389" s="163"/>
      <c r="E389" s="11">
        <f>E390</f>
        <v>850000</v>
      </c>
      <c r="F389" s="11">
        <f>F390</f>
        <v>560000</v>
      </c>
      <c r="G389" s="11">
        <f t="shared" si="202"/>
        <v>1410000</v>
      </c>
      <c r="H389" s="11">
        <f>H390</f>
        <v>885000</v>
      </c>
      <c r="I389" s="11">
        <f aca="true" t="shared" si="215" ref="I389:O389">I390</f>
        <v>165000</v>
      </c>
      <c r="J389" s="11">
        <f t="shared" si="215"/>
        <v>0</v>
      </c>
      <c r="K389" s="11">
        <f t="shared" si="215"/>
        <v>180000</v>
      </c>
      <c r="L389" s="11">
        <f t="shared" si="215"/>
        <v>180000</v>
      </c>
      <c r="M389" s="11">
        <f t="shared" si="215"/>
        <v>0</v>
      </c>
      <c r="N389" s="11">
        <f t="shared" si="215"/>
        <v>0</v>
      </c>
      <c r="O389" s="11">
        <f t="shared" si="215"/>
        <v>0</v>
      </c>
    </row>
    <row r="390" spans="1:15" ht="21" customHeight="1">
      <c r="A390" s="42"/>
      <c r="B390" s="40"/>
      <c r="C390" s="31">
        <v>32</v>
      </c>
      <c r="D390" s="37" t="s">
        <v>20</v>
      </c>
      <c r="E390" s="38">
        <f>E391+E394+E398</f>
        <v>850000</v>
      </c>
      <c r="F390" s="38">
        <f>F391+F394+F398</f>
        <v>560000</v>
      </c>
      <c r="G390" s="38">
        <f t="shared" si="202"/>
        <v>1410000</v>
      </c>
      <c r="H390" s="38">
        <f aca="true" t="shared" si="216" ref="H390:O390">H391+H394+H398</f>
        <v>885000</v>
      </c>
      <c r="I390" s="38">
        <f t="shared" si="216"/>
        <v>165000</v>
      </c>
      <c r="J390" s="38">
        <f t="shared" si="216"/>
        <v>0</v>
      </c>
      <c r="K390" s="38">
        <f t="shared" si="216"/>
        <v>180000</v>
      </c>
      <c r="L390" s="38">
        <f t="shared" si="216"/>
        <v>180000</v>
      </c>
      <c r="M390" s="38">
        <f t="shared" si="216"/>
        <v>0</v>
      </c>
      <c r="N390" s="38">
        <f t="shared" si="216"/>
        <v>0</v>
      </c>
      <c r="O390" s="38">
        <f t="shared" si="216"/>
        <v>0</v>
      </c>
    </row>
    <row r="391" spans="1:15" ht="18" customHeight="1">
      <c r="A391" s="42"/>
      <c r="B391" s="40"/>
      <c r="C391" s="31">
        <v>322</v>
      </c>
      <c r="D391" s="37" t="s">
        <v>555</v>
      </c>
      <c r="E391" s="38">
        <f>SUM(E392:E393)</f>
        <v>7000</v>
      </c>
      <c r="F391" s="38">
        <f>SUM(F392:F393)</f>
        <v>-7000</v>
      </c>
      <c r="G391" s="38">
        <f t="shared" si="202"/>
        <v>0</v>
      </c>
      <c r="H391" s="38">
        <f aca="true" t="shared" si="217" ref="H391:O391">SUM(H392:H393)</f>
        <v>0</v>
      </c>
      <c r="I391" s="38">
        <f t="shared" si="217"/>
        <v>0</v>
      </c>
      <c r="J391" s="38">
        <f>SUM(J392:J393)</f>
        <v>0</v>
      </c>
      <c r="K391" s="38">
        <f t="shared" si="217"/>
        <v>0</v>
      </c>
      <c r="L391" s="38">
        <f t="shared" si="217"/>
        <v>0</v>
      </c>
      <c r="M391" s="38">
        <f t="shared" si="217"/>
        <v>0</v>
      </c>
      <c r="N391" s="38">
        <f>SUM(N392:N393)</f>
        <v>0</v>
      </c>
      <c r="O391" s="38">
        <f t="shared" si="217"/>
        <v>0</v>
      </c>
    </row>
    <row r="392" spans="1:15" s="96" customFormat="1" ht="14.25" customHeight="1">
      <c r="A392" s="89" t="s">
        <v>500</v>
      </c>
      <c r="B392" s="89"/>
      <c r="C392" s="91">
        <v>3221</v>
      </c>
      <c r="D392" s="92" t="s">
        <v>617</v>
      </c>
      <c r="E392" s="93">
        <v>2000</v>
      </c>
      <c r="F392" s="93">
        <f aca="true" t="shared" si="218" ref="F392:F400">G392-E392</f>
        <v>-2000</v>
      </c>
      <c r="G392" s="93">
        <f t="shared" si="202"/>
        <v>0</v>
      </c>
      <c r="H392" s="93">
        <v>0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5">
        <v>0</v>
      </c>
      <c r="O392" s="95">
        <v>0</v>
      </c>
    </row>
    <row r="393" spans="1:15" s="96" customFormat="1" ht="14.25" customHeight="1">
      <c r="A393" s="89" t="s">
        <v>501</v>
      </c>
      <c r="B393" s="89"/>
      <c r="C393" s="91">
        <v>3225</v>
      </c>
      <c r="D393" s="92" t="s">
        <v>28</v>
      </c>
      <c r="E393" s="93">
        <v>5000</v>
      </c>
      <c r="F393" s="93">
        <f t="shared" si="218"/>
        <v>-5000</v>
      </c>
      <c r="G393" s="93">
        <f t="shared" si="202"/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5">
        <v>0</v>
      </c>
      <c r="O393" s="95">
        <v>0</v>
      </c>
    </row>
    <row r="394" spans="1:15" ht="18" customHeight="1">
      <c r="A394" s="40"/>
      <c r="B394" s="40"/>
      <c r="C394" s="31">
        <v>323</v>
      </c>
      <c r="D394" s="37" t="s">
        <v>556</v>
      </c>
      <c r="E394" s="38">
        <f>SUM(E395:E397)</f>
        <v>783000</v>
      </c>
      <c r="F394" s="38">
        <f>SUM(F395:F397)</f>
        <v>602000</v>
      </c>
      <c r="G394" s="38">
        <f t="shared" si="202"/>
        <v>1385000</v>
      </c>
      <c r="H394" s="38">
        <f>SUM(H395:H397)</f>
        <v>860000</v>
      </c>
      <c r="I394" s="38">
        <f aca="true" t="shared" si="219" ref="I394:O394">SUM(I395:I397)</f>
        <v>165000</v>
      </c>
      <c r="J394" s="38">
        <f t="shared" si="219"/>
        <v>0</v>
      </c>
      <c r="K394" s="38">
        <f t="shared" si="219"/>
        <v>180000</v>
      </c>
      <c r="L394" s="38">
        <f t="shared" si="219"/>
        <v>180000</v>
      </c>
      <c r="M394" s="38">
        <f t="shared" si="219"/>
        <v>0</v>
      </c>
      <c r="N394" s="38">
        <f>SUM(N395:N397)</f>
        <v>0</v>
      </c>
      <c r="O394" s="38">
        <f t="shared" si="219"/>
        <v>0</v>
      </c>
    </row>
    <row r="395" spans="1:15" s="96" customFormat="1" ht="14.25" customHeight="1">
      <c r="A395" s="89" t="s">
        <v>502</v>
      </c>
      <c r="B395" s="89"/>
      <c r="C395" s="91">
        <v>3235</v>
      </c>
      <c r="D395" s="92" t="s">
        <v>820</v>
      </c>
      <c r="E395" s="93">
        <v>80000</v>
      </c>
      <c r="F395" s="93">
        <f t="shared" si="218"/>
        <v>-50000</v>
      </c>
      <c r="G395" s="93">
        <f t="shared" si="202"/>
        <v>30000</v>
      </c>
      <c r="H395" s="93">
        <v>30000</v>
      </c>
      <c r="I395" s="93">
        <v>0</v>
      </c>
      <c r="J395" s="93">
        <v>0</v>
      </c>
      <c r="K395" s="93">
        <v>0</v>
      </c>
      <c r="L395" s="93">
        <v>0</v>
      </c>
      <c r="M395" s="93">
        <v>0</v>
      </c>
      <c r="N395" s="95">
        <v>0</v>
      </c>
      <c r="O395" s="95">
        <v>0</v>
      </c>
    </row>
    <row r="396" spans="1:15" s="96" customFormat="1" ht="14.25" customHeight="1">
      <c r="A396" s="89" t="s">
        <v>503</v>
      </c>
      <c r="B396" s="89"/>
      <c r="C396" s="91">
        <v>3237</v>
      </c>
      <c r="D396" s="92" t="s">
        <v>558</v>
      </c>
      <c r="E396" s="93">
        <v>443000</v>
      </c>
      <c r="F396" s="93">
        <f t="shared" si="218"/>
        <v>372000</v>
      </c>
      <c r="G396" s="93">
        <f t="shared" si="202"/>
        <v>815000</v>
      </c>
      <c r="H396" s="93">
        <v>395000</v>
      </c>
      <c r="I396" s="93">
        <v>60000</v>
      </c>
      <c r="J396" s="93">
        <v>0</v>
      </c>
      <c r="K396" s="93">
        <v>180000</v>
      </c>
      <c r="L396" s="93">
        <v>180000</v>
      </c>
      <c r="M396" s="93">
        <v>0</v>
      </c>
      <c r="N396" s="95">
        <v>0</v>
      </c>
      <c r="O396" s="95">
        <v>0</v>
      </c>
    </row>
    <row r="397" spans="1:15" s="96" customFormat="1" ht="14.25" customHeight="1">
      <c r="A397" s="89" t="s">
        <v>504</v>
      </c>
      <c r="B397" s="89"/>
      <c r="C397" s="91" t="s">
        <v>356</v>
      </c>
      <c r="D397" s="92" t="s">
        <v>364</v>
      </c>
      <c r="E397" s="93">
        <v>260000</v>
      </c>
      <c r="F397" s="93">
        <f t="shared" si="218"/>
        <v>280000</v>
      </c>
      <c r="G397" s="93">
        <f t="shared" si="202"/>
        <v>540000</v>
      </c>
      <c r="H397" s="93">
        <v>435000</v>
      </c>
      <c r="I397" s="93">
        <v>105000</v>
      </c>
      <c r="J397" s="93">
        <v>0</v>
      </c>
      <c r="K397" s="93">
        <v>0</v>
      </c>
      <c r="L397" s="93">
        <v>0</v>
      </c>
      <c r="M397" s="93">
        <v>0</v>
      </c>
      <c r="N397" s="95">
        <v>0</v>
      </c>
      <c r="O397" s="95">
        <v>0</v>
      </c>
    </row>
    <row r="398" spans="1:15" ht="18" customHeight="1">
      <c r="A398" s="40"/>
      <c r="B398" s="40"/>
      <c r="C398" s="31">
        <v>329</v>
      </c>
      <c r="D398" s="37" t="s">
        <v>821</v>
      </c>
      <c r="E398" s="38">
        <f>SUM(E399:E400)</f>
        <v>60000</v>
      </c>
      <c r="F398" s="38">
        <f>SUM(F399:F400)</f>
        <v>-35000</v>
      </c>
      <c r="G398" s="38">
        <f t="shared" si="202"/>
        <v>25000</v>
      </c>
      <c r="H398" s="38">
        <f aca="true" t="shared" si="220" ref="H398:O398">SUM(H399:H400)</f>
        <v>25000</v>
      </c>
      <c r="I398" s="38">
        <f t="shared" si="220"/>
        <v>0</v>
      </c>
      <c r="J398" s="38">
        <f t="shared" si="220"/>
        <v>0</v>
      </c>
      <c r="K398" s="38">
        <f t="shared" si="220"/>
        <v>0</v>
      </c>
      <c r="L398" s="38">
        <f t="shared" si="220"/>
        <v>0</v>
      </c>
      <c r="M398" s="38">
        <f t="shared" si="220"/>
        <v>0</v>
      </c>
      <c r="N398" s="38">
        <f>SUM(N399:N400)</f>
        <v>0</v>
      </c>
      <c r="O398" s="38">
        <f t="shared" si="220"/>
        <v>0</v>
      </c>
    </row>
    <row r="399" spans="1:15" s="96" customFormat="1" ht="14.25" customHeight="1">
      <c r="A399" s="89" t="s">
        <v>505</v>
      </c>
      <c r="B399" s="89"/>
      <c r="C399" s="91">
        <v>3293</v>
      </c>
      <c r="D399" s="92" t="s">
        <v>560</v>
      </c>
      <c r="E399" s="93">
        <v>35000</v>
      </c>
      <c r="F399" s="93">
        <f t="shared" si="218"/>
        <v>-25000</v>
      </c>
      <c r="G399" s="93">
        <f t="shared" si="202"/>
        <v>10000</v>
      </c>
      <c r="H399" s="93">
        <v>10000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5">
        <v>0</v>
      </c>
      <c r="O399" s="95">
        <v>0</v>
      </c>
    </row>
    <row r="400" spans="1:15" s="96" customFormat="1" ht="14.25" customHeight="1">
      <c r="A400" s="89" t="s">
        <v>506</v>
      </c>
      <c r="B400" s="89"/>
      <c r="C400" s="91">
        <v>3299</v>
      </c>
      <c r="D400" s="92" t="s">
        <v>561</v>
      </c>
      <c r="E400" s="93">
        <v>25000</v>
      </c>
      <c r="F400" s="93">
        <f t="shared" si="218"/>
        <v>-10000</v>
      </c>
      <c r="G400" s="93">
        <f t="shared" si="202"/>
        <v>15000</v>
      </c>
      <c r="H400" s="93">
        <v>15000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5">
        <v>0</v>
      </c>
      <c r="O400" s="95">
        <v>0</v>
      </c>
    </row>
    <row r="401" spans="1:15" s="9" customFormat="1" ht="24" customHeight="1">
      <c r="A401" s="13"/>
      <c r="B401" s="61" t="s">
        <v>676</v>
      </c>
      <c r="C401" s="162" t="s">
        <v>889</v>
      </c>
      <c r="D401" s="163"/>
      <c r="E401" s="11">
        <f>E402</f>
        <v>240000</v>
      </c>
      <c r="F401" s="11">
        <f>F402</f>
        <v>-85000</v>
      </c>
      <c r="G401" s="11">
        <f t="shared" si="202"/>
        <v>155000</v>
      </c>
      <c r="H401" s="11">
        <f>H402</f>
        <v>155000</v>
      </c>
      <c r="I401" s="11">
        <f aca="true" t="shared" si="221" ref="I401:O401">I402</f>
        <v>0</v>
      </c>
      <c r="J401" s="11">
        <f t="shared" si="221"/>
        <v>0</v>
      </c>
      <c r="K401" s="11">
        <f t="shared" si="221"/>
        <v>0</v>
      </c>
      <c r="L401" s="11">
        <f t="shared" si="221"/>
        <v>0</v>
      </c>
      <c r="M401" s="11">
        <f t="shared" si="221"/>
        <v>0</v>
      </c>
      <c r="N401" s="11">
        <f t="shared" si="221"/>
        <v>0</v>
      </c>
      <c r="O401" s="11">
        <f t="shared" si="221"/>
        <v>0</v>
      </c>
    </row>
    <row r="402" spans="1:15" ht="21" customHeight="1">
      <c r="A402" s="42"/>
      <c r="B402" s="40"/>
      <c r="C402" s="31">
        <v>32</v>
      </c>
      <c r="D402" s="37" t="s">
        <v>20</v>
      </c>
      <c r="E402" s="38">
        <f>E403+E409</f>
        <v>240000</v>
      </c>
      <c r="F402" s="38">
        <f>F403+F409</f>
        <v>-85000</v>
      </c>
      <c r="G402" s="38">
        <f t="shared" si="202"/>
        <v>155000</v>
      </c>
      <c r="H402" s="38">
        <f aca="true" t="shared" si="222" ref="H402:O402">H403+H409</f>
        <v>155000</v>
      </c>
      <c r="I402" s="38">
        <f t="shared" si="222"/>
        <v>0</v>
      </c>
      <c r="J402" s="38">
        <f t="shared" si="222"/>
        <v>0</v>
      </c>
      <c r="K402" s="38">
        <f t="shared" si="222"/>
        <v>0</v>
      </c>
      <c r="L402" s="38">
        <f t="shared" si="222"/>
        <v>0</v>
      </c>
      <c r="M402" s="38">
        <f t="shared" si="222"/>
        <v>0</v>
      </c>
      <c r="N402" s="38">
        <f t="shared" si="222"/>
        <v>0</v>
      </c>
      <c r="O402" s="38">
        <f t="shared" si="222"/>
        <v>0</v>
      </c>
    </row>
    <row r="403" spans="1:15" ht="18" customHeight="1">
      <c r="A403" s="42"/>
      <c r="B403" s="40"/>
      <c r="C403" s="31">
        <v>323</v>
      </c>
      <c r="D403" s="37" t="s">
        <v>556</v>
      </c>
      <c r="E403" s="38">
        <f>E404+E408</f>
        <v>200000</v>
      </c>
      <c r="F403" s="38">
        <f>F404+F408</f>
        <v>-55000</v>
      </c>
      <c r="G403" s="38">
        <f t="shared" si="202"/>
        <v>145000</v>
      </c>
      <c r="H403" s="38">
        <f>H404+H408</f>
        <v>145000</v>
      </c>
      <c r="I403" s="38">
        <f aca="true" t="shared" si="223" ref="I403:O403">I404+I408</f>
        <v>0</v>
      </c>
      <c r="J403" s="38">
        <f t="shared" si="223"/>
        <v>0</v>
      </c>
      <c r="K403" s="38">
        <f t="shared" si="223"/>
        <v>0</v>
      </c>
      <c r="L403" s="38">
        <f t="shared" si="223"/>
        <v>0</v>
      </c>
      <c r="M403" s="38">
        <f t="shared" si="223"/>
        <v>0</v>
      </c>
      <c r="N403" s="38">
        <f>N404+N408</f>
        <v>0</v>
      </c>
      <c r="O403" s="38">
        <f t="shared" si="223"/>
        <v>0</v>
      </c>
    </row>
    <row r="404" spans="1:15" s="138" customFormat="1" ht="14.25" customHeight="1">
      <c r="A404" s="89" t="s">
        <v>507</v>
      </c>
      <c r="B404" s="89"/>
      <c r="C404" s="91">
        <v>3237</v>
      </c>
      <c r="D404" s="92" t="s">
        <v>558</v>
      </c>
      <c r="E404" s="93">
        <v>100000</v>
      </c>
      <c r="F404" s="93">
        <f>G404-E404</f>
        <v>-15000</v>
      </c>
      <c r="G404" s="93">
        <f t="shared" si="202"/>
        <v>85000</v>
      </c>
      <c r="H404" s="93">
        <v>85000</v>
      </c>
      <c r="I404" s="95">
        <v>0</v>
      </c>
      <c r="J404" s="95">
        <v>0</v>
      </c>
      <c r="K404" s="95">
        <v>0</v>
      </c>
      <c r="L404" s="95">
        <v>0</v>
      </c>
      <c r="M404" s="93">
        <v>0</v>
      </c>
      <c r="N404" s="95">
        <v>0</v>
      </c>
      <c r="O404" s="95">
        <v>0</v>
      </c>
    </row>
    <row r="405" spans="1:15" s="134" customFormat="1" ht="17.25" customHeight="1">
      <c r="A405" s="152" t="s">
        <v>2</v>
      </c>
      <c r="B405" s="153" t="s">
        <v>44</v>
      </c>
      <c r="C405" s="154" t="s">
        <v>554</v>
      </c>
      <c r="D405" s="156" t="s">
        <v>59</v>
      </c>
      <c r="E405" s="157" t="s">
        <v>944</v>
      </c>
      <c r="F405" s="157" t="s">
        <v>942</v>
      </c>
      <c r="G405" s="154" t="s">
        <v>945</v>
      </c>
      <c r="H405" s="155" t="s">
        <v>840</v>
      </c>
      <c r="I405" s="155"/>
      <c r="J405" s="155"/>
      <c r="K405" s="155"/>
      <c r="L405" s="155"/>
      <c r="M405" s="155"/>
      <c r="N405" s="155"/>
      <c r="O405" s="155"/>
    </row>
    <row r="406" spans="1:15" ht="36" customHeight="1">
      <c r="A406" s="152"/>
      <c r="B406" s="152"/>
      <c r="C406" s="155"/>
      <c r="D406" s="156"/>
      <c r="E406" s="158"/>
      <c r="F406" s="158"/>
      <c r="G406" s="155"/>
      <c r="H406" s="104" t="s">
        <v>272</v>
      </c>
      <c r="I406" s="104" t="s">
        <v>45</v>
      </c>
      <c r="J406" s="104" t="s">
        <v>271</v>
      </c>
      <c r="K406" s="104" t="s">
        <v>273</v>
      </c>
      <c r="L406" s="104" t="s">
        <v>46</v>
      </c>
      <c r="M406" s="104" t="s">
        <v>739</v>
      </c>
      <c r="N406" s="104" t="s">
        <v>274</v>
      </c>
      <c r="O406" s="104" t="s">
        <v>628</v>
      </c>
    </row>
    <row r="407" spans="1:15" ht="10.5" customHeight="1">
      <c r="A407" s="55">
        <v>1</v>
      </c>
      <c r="B407" s="55">
        <v>2</v>
      </c>
      <c r="C407" s="55">
        <v>3</v>
      </c>
      <c r="D407" s="55">
        <v>4</v>
      </c>
      <c r="E407" s="55">
        <v>5</v>
      </c>
      <c r="F407" s="55">
        <v>6</v>
      </c>
      <c r="G407" s="55">
        <v>7</v>
      </c>
      <c r="H407" s="55">
        <v>8</v>
      </c>
      <c r="I407" s="55">
        <v>9</v>
      </c>
      <c r="J407" s="55">
        <v>10</v>
      </c>
      <c r="K407" s="55">
        <v>11</v>
      </c>
      <c r="L407" s="55">
        <v>12</v>
      </c>
      <c r="M407" s="55">
        <v>13</v>
      </c>
      <c r="N407" s="55">
        <v>14</v>
      </c>
      <c r="O407" s="55">
        <v>15</v>
      </c>
    </row>
    <row r="408" spans="1:15" s="96" customFormat="1" ht="14.25" customHeight="1">
      <c r="A408" s="89" t="s">
        <v>508</v>
      </c>
      <c r="B408" s="89"/>
      <c r="C408" s="91" t="s">
        <v>356</v>
      </c>
      <c r="D408" s="92" t="s">
        <v>364</v>
      </c>
      <c r="E408" s="93">
        <v>100000</v>
      </c>
      <c r="F408" s="93">
        <f>G408-E408</f>
        <v>-40000</v>
      </c>
      <c r="G408" s="93">
        <f>SUM(H408:O408)</f>
        <v>60000</v>
      </c>
      <c r="H408" s="93">
        <v>60000</v>
      </c>
      <c r="I408" s="93">
        <v>0</v>
      </c>
      <c r="J408" s="93">
        <v>0</v>
      </c>
      <c r="K408" s="93">
        <v>0</v>
      </c>
      <c r="L408" s="93">
        <v>0</v>
      </c>
      <c r="M408" s="93">
        <v>0</v>
      </c>
      <c r="N408" s="95">
        <v>0</v>
      </c>
      <c r="O408" s="95">
        <v>0</v>
      </c>
    </row>
    <row r="409" spans="1:15" ht="18" customHeight="1">
      <c r="A409" s="40"/>
      <c r="B409" s="40"/>
      <c r="C409" s="31">
        <v>329</v>
      </c>
      <c r="D409" s="37" t="s">
        <v>821</v>
      </c>
      <c r="E409" s="38">
        <f>SUM(E410:E411)</f>
        <v>40000</v>
      </c>
      <c r="F409" s="38">
        <f>SUM(F410:F411)</f>
        <v>-30000</v>
      </c>
      <c r="G409" s="38">
        <f t="shared" si="202"/>
        <v>10000</v>
      </c>
      <c r="H409" s="38">
        <f aca="true" t="shared" si="224" ref="H409:O409">SUM(H410:H411)</f>
        <v>10000</v>
      </c>
      <c r="I409" s="38">
        <f t="shared" si="224"/>
        <v>0</v>
      </c>
      <c r="J409" s="38">
        <f t="shared" si="224"/>
        <v>0</v>
      </c>
      <c r="K409" s="38">
        <f t="shared" si="224"/>
        <v>0</v>
      </c>
      <c r="L409" s="38">
        <f t="shared" si="224"/>
        <v>0</v>
      </c>
      <c r="M409" s="38">
        <f t="shared" si="224"/>
        <v>0</v>
      </c>
      <c r="N409" s="38">
        <f>SUM(N410:N411)</f>
        <v>0</v>
      </c>
      <c r="O409" s="38">
        <f t="shared" si="224"/>
        <v>0</v>
      </c>
    </row>
    <row r="410" spans="1:15" s="96" customFormat="1" ht="15" customHeight="1">
      <c r="A410" s="89" t="s">
        <v>509</v>
      </c>
      <c r="B410" s="89"/>
      <c r="C410" s="91">
        <v>3293</v>
      </c>
      <c r="D410" s="92" t="s">
        <v>560</v>
      </c>
      <c r="E410" s="93">
        <v>20000</v>
      </c>
      <c r="F410" s="93">
        <f>G410-E410</f>
        <v>-15000</v>
      </c>
      <c r="G410" s="93">
        <f t="shared" si="202"/>
        <v>5000</v>
      </c>
      <c r="H410" s="93">
        <v>5000</v>
      </c>
      <c r="I410" s="95">
        <v>0</v>
      </c>
      <c r="J410" s="95">
        <v>0</v>
      </c>
      <c r="K410" s="95">
        <v>0</v>
      </c>
      <c r="L410" s="95">
        <v>0</v>
      </c>
      <c r="M410" s="93">
        <v>0</v>
      </c>
      <c r="N410" s="95">
        <v>0</v>
      </c>
      <c r="O410" s="95">
        <v>0</v>
      </c>
    </row>
    <row r="411" spans="1:15" s="96" customFormat="1" ht="15" customHeight="1">
      <c r="A411" s="89" t="s">
        <v>510</v>
      </c>
      <c r="B411" s="89"/>
      <c r="C411" s="91">
        <v>3299</v>
      </c>
      <c r="D411" s="92" t="s">
        <v>561</v>
      </c>
      <c r="E411" s="93">
        <v>20000</v>
      </c>
      <c r="F411" s="93">
        <f>G411-E411</f>
        <v>-15000</v>
      </c>
      <c r="G411" s="93">
        <f t="shared" si="202"/>
        <v>5000</v>
      </c>
      <c r="H411" s="93">
        <v>5000</v>
      </c>
      <c r="I411" s="95">
        <v>0</v>
      </c>
      <c r="J411" s="95">
        <v>0</v>
      </c>
      <c r="K411" s="95">
        <v>0</v>
      </c>
      <c r="L411" s="95">
        <v>0</v>
      </c>
      <c r="M411" s="93">
        <v>0</v>
      </c>
      <c r="N411" s="95">
        <v>0</v>
      </c>
      <c r="O411" s="95">
        <v>0</v>
      </c>
    </row>
    <row r="412" spans="1:15" s="9" customFormat="1" ht="24" customHeight="1">
      <c r="A412" s="13"/>
      <c r="B412" s="61" t="s">
        <v>676</v>
      </c>
      <c r="C412" s="162" t="s">
        <v>890</v>
      </c>
      <c r="D412" s="163"/>
      <c r="E412" s="11">
        <f>E413</f>
        <v>650000</v>
      </c>
      <c r="F412" s="11">
        <f>F413</f>
        <v>-20000</v>
      </c>
      <c r="G412" s="11">
        <f aca="true" t="shared" si="225" ref="G412:G420">SUM(H412:O412)</f>
        <v>630000</v>
      </c>
      <c r="H412" s="11">
        <f>H413</f>
        <v>630000</v>
      </c>
      <c r="I412" s="11">
        <f aca="true" t="shared" si="226" ref="I412:O412">I413</f>
        <v>0</v>
      </c>
      <c r="J412" s="11">
        <f t="shared" si="226"/>
        <v>0</v>
      </c>
      <c r="K412" s="11">
        <f t="shared" si="226"/>
        <v>0</v>
      </c>
      <c r="L412" s="11">
        <f t="shared" si="226"/>
        <v>0</v>
      </c>
      <c r="M412" s="11">
        <f t="shared" si="226"/>
        <v>0</v>
      </c>
      <c r="N412" s="11">
        <f t="shared" si="226"/>
        <v>0</v>
      </c>
      <c r="O412" s="11">
        <f t="shared" si="226"/>
        <v>0</v>
      </c>
    </row>
    <row r="413" spans="1:15" ht="21" customHeight="1">
      <c r="A413" s="42"/>
      <c r="B413" s="40"/>
      <c r="C413" s="31">
        <v>38</v>
      </c>
      <c r="D413" s="37" t="s">
        <v>718</v>
      </c>
      <c r="E413" s="38">
        <f>E414</f>
        <v>650000</v>
      </c>
      <c r="F413" s="38">
        <f>F414</f>
        <v>-20000</v>
      </c>
      <c r="G413" s="38">
        <f t="shared" si="225"/>
        <v>630000</v>
      </c>
      <c r="H413" s="38">
        <f>H414</f>
        <v>630000</v>
      </c>
      <c r="I413" s="38">
        <f aca="true" t="shared" si="227" ref="I413:O413">I414</f>
        <v>0</v>
      </c>
      <c r="J413" s="38">
        <f t="shared" si="227"/>
        <v>0</v>
      </c>
      <c r="K413" s="38">
        <f t="shared" si="227"/>
        <v>0</v>
      </c>
      <c r="L413" s="38">
        <f t="shared" si="227"/>
        <v>0</v>
      </c>
      <c r="M413" s="38">
        <f t="shared" si="227"/>
        <v>0</v>
      </c>
      <c r="N413" s="38">
        <f t="shared" si="227"/>
        <v>0</v>
      </c>
      <c r="O413" s="38">
        <f t="shared" si="227"/>
        <v>0</v>
      </c>
    </row>
    <row r="414" spans="1:15" ht="18" customHeight="1">
      <c r="A414" s="42"/>
      <c r="B414" s="40"/>
      <c r="C414" s="31">
        <v>381</v>
      </c>
      <c r="D414" s="37" t="s">
        <v>719</v>
      </c>
      <c r="E414" s="38">
        <f aca="true" t="shared" si="228" ref="E414:O415">E415</f>
        <v>650000</v>
      </c>
      <c r="F414" s="38">
        <f t="shared" si="228"/>
        <v>-20000</v>
      </c>
      <c r="G414" s="38">
        <f t="shared" si="225"/>
        <v>630000</v>
      </c>
      <c r="H414" s="38">
        <f t="shared" si="228"/>
        <v>630000</v>
      </c>
      <c r="I414" s="38">
        <f t="shared" si="228"/>
        <v>0</v>
      </c>
      <c r="J414" s="38">
        <f t="shared" si="228"/>
        <v>0</v>
      </c>
      <c r="K414" s="38">
        <f t="shared" si="228"/>
        <v>0</v>
      </c>
      <c r="L414" s="38">
        <f t="shared" si="228"/>
        <v>0</v>
      </c>
      <c r="M414" s="38">
        <f t="shared" si="228"/>
        <v>0</v>
      </c>
      <c r="N414" s="38">
        <f t="shared" si="228"/>
        <v>0</v>
      </c>
      <c r="O414" s="38">
        <f t="shared" si="228"/>
        <v>0</v>
      </c>
    </row>
    <row r="415" spans="1:15" ht="15" customHeight="1">
      <c r="A415" s="42" t="s">
        <v>0</v>
      </c>
      <c r="B415" s="40"/>
      <c r="C415" s="31">
        <v>3811</v>
      </c>
      <c r="D415" s="37" t="s">
        <v>957</v>
      </c>
      <c r="E415" s="38">
        <f>E416</f>
        <v>650000</v>
      </c>
      <c r="F415" s="38">
        <f>F416</f>
        <v>-20000</v>
      </c>
      <c r="G415" s="38">
        <f t="shared" si="225"/>
        <v>630000</v>
      </c>
      <c r="H415" s="38">
        <f>H416</f>
        <v>630000</v>
      </c>
      <c r="I415" s="38">
        <f t="shared" si="228"/>
        <v>0</v>
      </c>
      <c r="J415" s="38">
        <f t="shared" si="228"/>
        <v>0</v>
      </c>
      <c r="K415" s="38">
        <f t="shared" si="228"/>
        <v>0</v>
      </c>
      <c r="L415" s="38">
        <f t="shared" si="228"/>
        <v>0</v>
      </c>
      <c r="M415" s="38">
        <f t="shared" si="228"/>
        <v>0</v>
      </c>
      <c r="N415" s="38">
        <f t="shared" si="228"/>
        <v>0</v>
      </c>
      <c r="O415" s="38">
        <f t="shared" si="228"/>
        <v>0</v>
      </c>
    </row>
    <row r="416" spans="1:15" s="96" customFormat="1" ht="14.25" customHeight="1">
      <c r="A416" s="89" t="s">
        <v>511</v>
      </c>
      <c r="B416" s="89"/>
      <c r="C416" s="91">
        <v>38114</v>
      </c>
      <c r="D416" s="92" t="s">
        <v>958</v>
      </c>
      <c r="E416" s="93">
        <v>650000</v>
      </c>
      <c r="F416" s="93">
        <f>G416-E416</f>
        <v>-20000</v>
      </c>
      <c r="G416" s="93">
        <f t="shared" si="225"/>
        <v>630000</v>
      </c>
      <c r="H416" s="93">
        <v>630000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s="9" customFormat="1" ht="22.5" customHeight="1">
      <c r="A417" s="13"/>
      <c r="B417" s="62" t="s">
        <v>676</v>
      </c>
      <c r="C417" s="188" t="s">
        <v>891</v>
      </c>
      <c r="D417" s="189"/>
      <c r="E417" s="11">
        <f>E418</f>
        <v>295000</v>
      </c>
      <c r="F417" s="11">
        <f>F418</f>
        <v>0</v>
      </c>
      <c r="G417" s="11">
        <f t="shared" si="225"/>
        <v>295000</v>
      </c>
      <c r="H417" s="11">
        <f>H418</f>
        <v>295000</v>
      </c>
      <c r="I417" s="11">
        <f aca="true" t="shared" si="229" ref="I417:O417">I418</f>
        <v>0</v>
      </c>
      <c r="J417" s="11">
        <f t="shared" si="229"/>
        <v>0</v>
      </c>
      <c r="K417" s="11">
        <f t="shared" si="229"/>
        <v>0</v>
      </c>
      <c r="L417" s="11">
        <f t="shared" si="229"/>
        <v>0</v>
      </c>
      <c r="M417" s="11">
        <f t="shared" si="229"/>
        <v>0</v>
      </c>
      <c r="N417" s="11">
        <f t="shared" si="229"/>
        <v>0</v>
      </c>
      <c r="O417" s="11">
        <f t="shared" si="229"/>
        <v>0</v>
      </c>
    </row>
    <row r="418" spans="1:15" ht="21" customHeight="1">
      <c r="A418" s="42"/>
      <c r="B418" s="40"/>
      <c r="C418" s="31" t="s">
        <v>589</v>
      </c>
      <c r="D418" s="37" t="s">
        <v>959</v>
      </c>
      <c r="E418" s="38">
        <f>E419</f>
        <v>295000</v>
      </c>
      <c r="F418" s="38">
        <f>F419</f>
        <v>0</v>
      </c>
      <c r="G418" s="38">
        <f t="shared" si="225"/>
        <v>295000</v>
      </c>
      <c r="H418" s="38">
        <f aca="true" t="shared" si="230" ref="H418:O418">H419</f>
        <v>295000</v>
      </c>
      <c r="I418" s="38">
        <f t="shared" si="230"/>
        <v>0</v>
      </c>
      <c r="J418" s="38">
        <f t="shared" si="230"/>
        <v>0</v>
      </c>
      <c r="K418" s="38">
        <f t="shared" si="230"/>
        <v>0</v>
      </c>
      <c r="L418" s="38">
        <f t="shared" si="230"/>
        <v>0</v>
      </c>
      <c r="M418" s="38">
        <f t="shared" si="230"/>
        <v>0</v>
      </c>
      <c r="N418" s="38">
        <f t="shared" si="230"/>
        <v>0</v>
      </c>
      <c r="O418" s="38">
        <f t="shared" si="230"/>
        <v>0</v>
      </c>
    </row>
    <row r="419" spans="1:15" ht="18" customHeight="1">
      <c r="A419" s="42"/>
      <c r="B419" s="40"/>
      <c r="C419" s="31" t="s">
        <v>620</v>
      </c>
      <c r="D419" s="37" t="s">
        <v>960</v>
      </c>
      <c r="E419" s="38">
        <f>E420+E421+E422+E423</f>
        <v>295000</v>
      </c>
      <c r="F419" s="38">
        <f>F420+F421+F422+F423</f>
        <v>0</v>
      </c>
      <c r="G419" s="38">
        <f t="shared" si="225"/>
        <v>295000</v>
      </c>
      <c r="H419" s="38">
        <f aca="true" t="shared" si="231" ref="H419:O419">H420+H421+H422+H423</f>
        <v>295000</v>
      </c>
      <c r="I419" s="38">
        <f t="shared" si="231"/>
        <v>0</v>
      </c>
      <c r="J419" s="38">
        <f t="shared" si="231"/>
        <v>0</v>
      </c>
      <c r="K419" s="38">
        <f t="shared" si="231"/>
        <v>0</v>
      </c>
      <c r="L419" s="38">
        <f t="shared" si="231"/>
        <v>0</v>
      </c>
      <c r="M419" s="38">
        <f t="shared" si="231"/>
        <v>0</v>
      </c>
      <c r="N419" s="38">
        <f t="shared" si="231"/>
        <v>0</v>
      </c>
      <c r="O419" s="38">
        <f t="shared" si="231"/>
        <v>0</v>
      </c>
    </row>
    <row r="420" spans="1:15" s="96" customFormat="1" ht="15" customHeight="1">
      <c r="A420" s="98" t="s">
        <v>512</v>
      </c>
      <c r="B420" s="89"/>
      <c r="C420" s="91" t="s">
        <v>621</v>
      </c>
      <c r="D420" s="92" t="s">
        <v>961</v>
      </c>
      <c r="E420" s="93">
        <v>100000</v>
      </c>
      <c r="F420" s="93">
        <f>G420-E420</f>
        <v>0</v>
      </c>
      <c r="G420" s="93">
        <f t="shared" si="225"/>
        <v>100000</v>
      </c>
      <c r="H420" s="93">
        <v>100000</v>
      </c>
      <c r="I420" s="95">
        <v>0</v>
      </c>
      <c r="J420" s="95">
        <v>0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</row>
    <row r="421" spans="1:15" s="96" customFormat="1" ht="15" customHeight="1">
      <c r="A421" s="98" t="s">
        <v>513</v>
      </c>
      <c r="B421" s="89"/>
      <c r="C421" s="91" t="s">
        <v>621</v>
      </c>
      <c r="D421" s="92" t="s">
        <v>962</v>
      </c>
      <c r="E421" s="93">
        <v>25000</v>
      </c>
      <c r="F421" s="93">
        <f>G421-E421</f>
        <v>0</v>
      </c>
      <c r="G421" s="93">
        <f aca="true" t="shared" si="232" ref="G421:G426">SUM(H421:O421)</f>
        <v>25000</v>
      </c>
      <c r="H421" s="93">
        <v>25000</v>
      </c>
      <c r="I421" s="95">
        <v>0</v>
      </c>
      <c r="J421" s="93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</row>
    <row r="422" spans="1:15" s="96" customFormat="1" ht="15" customHeight="1">
      <c r="A422" s="98" t="s">
        <v>514</v>
      </c>
      <c r="B422" s="89"/>
      <c r="C422" s="91" t="s">
        <v>622</v>
      </c>
      <c r="D422" s="92" t="s">
        <v>963</v>
      </c>
      <c r="E422" s="93">
        <v>100000</v>
      </c>
      <c r="F422" s="93">
        <f>G422-E422</f>
        <v>0</v>
      </c>
      <c r="G422" s="93">
        <f t="shared" si="232"/>
        <v>100000</v>
      </c>
      <c r="H422" s="93">
        <v>100000</v>
      </c>
      <c r="I422" s="93">
        <v>0</v>
      </c>
      <c r="J422" s="93">
        <v>0</v>
      </c>
      <c r="K422" s="93">
        <v>0</v>
      </c>
      <c r="L422" s="95">
        <v>0</v>
      </c>
      <c r="M422" s="95">
        <v>0</v>
      </c>
      <c r="N422" s="95">
        <v>0</v>
      </c>
      <c r="O422" s="95">
        <v>0</v>
      </c>
    </row>
    <row r="423" spans="1:15" s="96" customFormat="1" ht="15" customHeight="1">
      <c r="A423" s="98" t="s">
        <v>515</v>
      </c>
      <c r="B423" s="89"/>
      <c r="C423" s="91" t="s">
        <v>622</v>
      </c>
      <c r="D423" s="92" t="s">
        <v>964</v>
      </c>
      <c r="E423" s="93">
        <v>70000</v>
      </c>
      <c r="F423" s="93">
        <f>G423-E423</f>
        <v>0</v>
      </c>
      <c r="G423" s="93">
        <f t="shared" si="232"/>
        <v>70000</v>
      </c>
      <c r="H423" s="93">
        <v>70000</v>
      </c>
      <c r="I423" s="93">
        <v>0</v>
      </c>
      <c r="J423" s="93">
        <v>0</v>
      </c>
      <c r="K423" s="93">
        <v>0</v>
      </c>
      <c r="L423" s="95">
        <v>0</v>
      </c>
      <c r="M423" s="95">
        <v>0</v>
      </c>
      <c r="N423" s="95">
        <v>0</v>
      </c>
      <c r="O423" s="95">
        <v>0</v>
      </c>
    </row>
    <row r="424" spans="1:15" s="9" customFormat="1" ht="23.25" customHeight="1">
      <c r="A424" s="13"/>
      <c r="B424" s="61" t="s">
        <v>676</v>
      </c>
      <c r="C424" s="162" t="s">
        <v>892</v>
      </c>
      <c r="D424" s="163"/>
      <c r="E424" s="11">
        <f>E425</f>
        <v>1340000</v>
      </c>
      <c r="F424" s="11">
        <f>F425</f>
        <v>230000</v>
      </c>
      <c r="G424" s="11">
        <f t="shared" si="232"/>
        <v>1570000</v>
      </c>
      <c r="H424" s="11">
        <f>H425</f>
        <v>60000</v>
      </c>
      <c r="I424" s="11">
        <f aca="true" t="shared" si="233" ref="I424:O424">I425</f>
        <v>520000</v>
      </c>
      <c r="J424" s="11">
        <f t="shared" si="233"/>
        <v>340000</v>
      </c>
      <c r="K424" s="11">
        <f t="shared" si="233"/>
        <v>650000</v>
      </c>
      <c r="L424" s="11">
        <f t="shared" si="233"/>
        <v>0</v>
      </c>
      <c r="M424" s="11">
        <f t="shared" si="233"/>
        <v>0</v>
      </c>
      <c r="N424" s="11">
        <f t="shared" si="233"/>
        <v>0</v>
      </c>
      <c r="O424" s="11">
        <f t="shared" si="233"/>
        <v>0</v>
      </c>
    </row>
    <row r="425" spans="1:15" ht="21" customHeight="1">
      <c r="A425" s="42"/>
      <c r="B425" s="40"/>
      <c r="C425" s="31">
        <v>32</v>
      </c>
      <c r="D425" s="37" t="s">
        <v>20</v>
      </c>
      <c r="E425" s="38">
        <f>E426+E429</f>
        <v>1340000</v>
      </c>
      <c r="F425" s="38">
        <f>F426+F429</f>
        <v>230000</v>
      </c>
      <c r="G425" s="38">
        <f t="shared" si="232"/>
        <v>1570000</v>
      </c>
      <c r="H425" s="38">
        <f aca="true" t="shared" si="234" ref="H425:O425">H426+H429</f>
        <v>60000</v>
      </c>
      <c r="I425" s="38">
        <f t="shared" si="234"/>
        <v>520000</v>
      </c>
      <c r="J425" s="38">
        <f t="shared" si="234"/>
        <v>340000</v>
      </c>
      <c r="K425" s="38">
        <f t="shared" si="234"/>
        <v>650000</v>
      </c>
      <c r="L425" s="38">
        <f t="shared" si="234"/>
        <v>0</v>
      </c>
      <c r="M425" s="38">
        <f t="shared" si="234"/>
        <v>0</v>
      </c>
      <c r="N425" s="38">
        <f t="shared" si="234"/>
        <v>0</v>
      </c>
      <c r="O425" s="38">
        <f t="shared" si="234"/>
        <v>0</v>
      </c>
    </row>
    <row r="426" spans="1:15" ht="17.25" customHeight="1">
      <c r="A426" s="42"/>
      <c r="B426" s="40"/>
      <c r="C426" s="31">
        <v>322</v>
      </c>
      <c r="D426" s="37" t="s">
        <v>555</v>
      </c>
      <c r="E426" s="38">
        <f>E427+E428</f>
        <v>180000</v>
      </c>
      <c r="F426" s="38">
        <f>F427+F428</f>
        <v>35000</v>
      </c>
      <c r="G426" s="38">
        <f t="shared" si="232"/>
        <v>215000</v>
      </c>
      <c r="H426" s="38">
        <f>H427+H428</f>
        <v>60000</v>
      </c>
      <c r="I426" s="38">
        <f>I427+I428</f>
        <v>155000</v>
      </c>
      <c r="J426" s="38">
        <f>J427+J428</f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</row>
    <row r="427" spans="1:15" s="96" customFormat="1" ht="15" customHeight="1">
      <c r="A427" s="89" t="s">
        <v>516</v>
      </c>
      <c r="B427" s="89"/>
      <c r="C427" s="91" t="s">
        <v>275</v>
      </c>
      <c r="D427" s="92" t="s">
        <v>965</v>
      </c>
      <c r="E427" s="93">
        <v>120000</v>
      </c>
      <c r="F427" s="93">
        <f>G427-E427</f>
        <v>35000</v>
      </c>
      <c r="G427" s="93">
        <f aca="true" t="shared" si="235" ref="G427:G437">SUM(H427:O427)</f>
        <v>155000</v>
      </c>
      <c r="H427" s="93">
        <v>0</v>
      </c>
      <c r="I427" s="93">
        <v>155000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</row>
    <row r="428" spans="1:15" s="96" customFormat="1" ht="15" customHeight="1">
      <c r="A428" s="89" t="s">
        <v>517</v>
      </c>
      <c r="B428" s="89"/>
      <c r="C428" s="91">
        <v>3224</v>
      </c>
      <c r="D428" s="92" t="s">
        <v>724</v>
      </c>
      <c r="E428" s="93">
        <v>60000</v>
      </c>
      <c r="F428" s="93">
        <f>G428-E428</f>
        <v>0</v>
      </c>
      <c r="G428" s="93">
        <f t="shared" si="235"/>
        <v>60000</v>
      </c>
      <c r="H428" s="93">
        <v>60000</v>
      </c>
      <c r="I428" s="93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</row>
    <row r="429" spans="1:15" ht="17.25" customHeight="1">
      <c r="A429" s="40"/>
      <c r="B429" s="40"/>
      <c r="C429" s="31">
        <v>323</v>
      </c>
      <c r="D429" s="37" t="s">
        <v>556</v>
      </c>
      <c r="E429" s="38">
        <f>E430+E431+E432+E433</f>
        <v>1160000</v>
      </c>
      <c r="F429" s="38">
        <f>F430+F431+F432+F433</f>
        <v>195000</v>
      </c>
      <c r="G429" s="38">
        <f t="shared" si="235"/>
        <v>1355000</v>
      </c>
      <c r="H429" s="38">
        <f aca="true" t="shared" si="236" ref="H429:O429">H430+H431+H432+H433</f>
        <v>0</v>
      </c>
      <c r="I429" s="38">
        <f t="shared" si="236"/>
        <v>365000</v>
      </c>
      <c r="J429" s="38">
        <f t="shared" si="236"/>
        <v>340000</v>
      </c>
      <c r="K429" s="38">
        <f t="shared" si="236"/>
        <v>650000</v>
      </c>
      <c r="L429" s="38">
        <f t="shared" si="236"/>
        <v>0</v>
      </c>
      <c r="M429" s="38">
        <f t="shared" si="236"/>
        <v>0</v>
      </c>
      <c r="N429" s="38">
        <f t="shared" si="236"/>
        <v>0</v>
      </c>
      <c r="O429" s="38">
        <f t="shared" si="236"/>
        <v>0</v>
      </c>
    </row>
    <row r="430" spans="1:15" s="96" customFormat="1" ht="14.25" customHeight="1">
      <c r="A430" s="89" t="s">
        <v>518</v>
      </c>
      <c r="B430" s="89"/>
      <c r="C430" s="91">
        <v>3232</v>
      </c>
      <c r="D430" s="92" t="s">
        <v>725</v>
      </c>
      <c r="E430" s="93">
        <v>770000</v>
      </c>
      <c r="F430" s="93">
        <f>G430-E430</f>
        <v>300000</v>
      </c>
      <c r="G430" s="93">
        <f t="shared" si="235"/>
        <v>1070000</v>
      </c>
      <c r="H430" s="93">
        <v>0</v>
      </c>
      <c r="I430" s="93">
        <v>220000</v>
      </c>
      <c r="J430" s="93">
        <v>200000</v>
      </c>
      <c r="K430" s="93">
        <v>650000</v>
      </c>
      <c r="L430" s="95">
        <v>0</v>
      </c>
      <c r="M430" s="95">
        <v>0</v>
      </c>
      <c r="N430" s="95">
        <v>0</v>
      </c>
      <c r="O430" s="93">
        <v>0</v>
      </c>
    </row>
    <row r="431" spans="1:15" s="96" customFormat="1" ht="14.25" customHeight="1">
      <c r="A431" s="89" t="s">
        <v>519</v>
      </c>
      <c r="B431" s="89"/>
      <c r="C431" s="91">
        <v>3234</v>
      </c>
      <c r="D431" s="92" t="s">
        <v>32</v>
      </c>
      <c r="E431" s="93">
        <v>10000</v>
      </c>
      <c r="F431" s="93">
        <f>G431-E431</f>
        <v>25000</v>
      </c>
      <c r="G431" s="94">
        <f t="shared" si="235"/>
        <v>35000</v>
      </c>
      <c r="H431" s="93">
        <v>0</v>
      </c>
      <c r="I431" s="93">
        <v>35000</v>
      </c>
      <c r="J431" s="95"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</row>
    <row r="432" spans="1:15" s="96" customFormat="1" ht="14.25" customHeight="1">
      <c r="A432" s="89" t="s">
        <v>520</v>
      </c>
      <c r="B432" s="89"/>
      <c r="C432" s="91" t="s">
        <v>10</v>
      </c>
      <c r="D432" s="92" t="s">
        <v>823</v>
      </c>
      <c r="E432" s="93">
        <v>300000</v>
      </c>
      <c r="F432" s="93">
        <f>G432-E432</f>
        <v>-230000</v>
      </c>
      <c r="G432" s="93">
        <f>SUM(H432:O432)</f>
        <v>70000</v>
      </c>
      <c r="H432" s="93">
        <v>0</v>
      </c>
      <c r="I432" s="93">
        <v>70000</v>
      </c>
      <c r="J432" s="93">
        <v>0</v>
      </c>
      <c r="K432" s="93">
        <v>0</v>
      </c>
      <c r="L432" s="95">
        <v>0</v>
      </c>
      <c r="M432" s="95">
        <v>0</v>
      </c>
      <c r="N432" s="95">
        <v>0</v>
      </c>
      <c r="O432" s="95">
        <v>0</v>
      </c>
    </row>
    <row r="433" spans="1:15" s="96" customFormat="1" ht="14.25" customHeight="1">
      <c r="A433" s="89" t="s">
        <v>521</v>
      </c>
      <c r="B433" s="89"/>
      <c r="C433" s="91" t="s">
        <v>356</v>
      </c>
      <c r="D433" s="92" t="s">
        <v>966</v>
      </c>
      <c r="E433" s="93">
        <v>80000</v>
      </c>
      <c r="F433" s="93">
        <f>G433-E433</f>
        <v>100000</v>
      </c>
      <c r="G433" s="93">
        <f t="shared" si="235"/>
        <v>180000</v>
      </c>
      <c r="H433" s="93">
        <v>0</v>
      </c>
      <c r="I433" s="93">
        <v>40000</v>
      </c>
      <c r="J433" s="93">
        <v>140000</v>
      </c>
      <c r="K433" s="93">
        <v>0</v>
      </c>
      <c r="L433" s="95">
        <v>0</v>
      </c>
      <c r="M433" s="95">
        <v>0</v>
      </c>
      <c r="N433" s="95">
        <v>0</v>
      </c>
      <c r="O433" s="95">
        <v>0</v>
      </c>
    </row>
    <row r="434" spans="1:15" s="9" customFormat="1" ht="24" customHeight="1">
      <c r="A434" s="13"/>
      <c r="B434" s="61" t="s">
        <v>676</v>
      </c>
      <c r="C434" s="193" t="s">
        <v>893</v>
      </c>
      <c r="D434" s="194"/>
      <c r="E434" s="11">
        <f aca="true" t="shared" si="237" ref="E434:F436">E435</f>
        <v>6900000</v>
      </c>
      <c r="F434" s="11">
        <f t="shared" si="237"/>
        <v>-450000</v>
      </c>
      <c r="G434" s="11">
        <f t="shared" si="235"/>
        <v>6450000</v>
      </c>
      <c r="H434" s="11">
        <f>H435</f>
        <v>0</v>
      </c>
      <c r="I434" s="11">
        <f aca="true" t="shared" si="238" ref="I434:O434">I435</f>
        <v>100000</v>
      </c>
      <c r="J434" s="11">
        <f t="shared" si="238"/>
        <v>0</v>
      </c>
      <c r="K434" s="11">
        <f t="shared" si="238"/>
        <v>6350000</v>
      </c>
      <c r="L434" s="11">
        <f t="shared" si="238"/>
        <v>0</v>
      </c>
      <c r="M434" s="11">
        <f t="shared" si="238"/>
        <v>0</v>
      </c>
      <c r="N434" s="11">
        <f t="shared" si="238"/>
        <v>0</v>
      </c>
      <c r="O434" s="11">
        <f t="shared" si="238"/>
        <v>0</v>
      </c>
    </row>
    <row r="435" spans="1:15" ht="21" customHeight="1">
      <c r="A435" s="42"/>
      <c r="B435" s="40"/>
      <c r="C435" s="31">
        <v>45</v>
      </c>
      <c r="D435" s="37" t="s">
        <v>775</v>
      </c>
      <c r="E435" s="38">
        <f t="shared" si="237"/>
        <v>6900000</v>
      </c>
      <c r="F435" s="38">
        <f t="shared" si="237"/>
        <v>-450000</v>
      </c>
      <c r="G435" s="38">
        <f t="shared" si="235"/>
        <v>6450000</v>
      </c>
      <c r="H435" s="38">
        <f>H436</f>
        <v>0</v>
      </c>
      <c r="I435" s="38">
        <f aca="true" t="shared" si="239" ref="I435:O436">I436</f>
        <v>100000</v>
      </c>
      <c r="J435" s="38">
        <f t="shared" si="239"/>
        <v>0</v>
      </c>
      <c r="K435" s="38">
        <f t="shared" si="239"/>
        <v>6350000</v>
      </c>
      <c r="L435" s="38">
        <f t="shared" si="239"/>
        <v>0</v>
      </c>
      <c r="M435" s="38">
        <f t="shared" si="239"/>
        <v>0</v>
      </c>
      <c r="N435" s="38">
        <f t="shared" si="239"/>
        <v>0</v>
      </c>
      <c r="O435" s="38">
        <f t="shared" si="239"/>
        <v>0</v>
      </c>
    </row>
    <row r="436" spans="1:15" ht="18" customHeight="1">
      <c r="A436" s="42"/>
      <c r="B436" s="40"/>
      <c r="C436" s="31">
        <v>451</v>
      </c>
      <c r="D436" s="37" t="s">
        <v>776</v>
      </c>
      <c r="E436" s="38">
        <f t="shared" si="237"/>
        <v>6900000</v>
      </c>
      <c r="F436" s="38">
        <f t="shared" si="237"/>
        <v>-450000</v>
      </c>
      <c r="G436" s="38">
        <f t="shared" si="235"/>
        <v>6450000</v>
      </c>
      <c r="H436" s="38">
        <f>H437</f>
        <v>0</v>
      </c>
      <c r="I436" s="38">
        <f t="shared" si="239"/>
        <v>100000</v>
      </c>
      <c r="J436" s="38">
        <f t="shared" si="239"/>
        <v>0</v>
      </c>
      <c r="K436" s="38">
        <f t="shared" si="239"/>
        <v>6350000</v>
      </c>
      <c r="L436" s="38">
        <f t="shared" si="239"/>
        <v>0</v>
      </c>
      <c r="M436" s="38">
        <f t="shared" si="239"/>
        <v>0</v>
      </c>
      <c r="N436" s="38">
        <f t="shared" si="239"/>
        <v>0</v>
      </c>
      <c r="O436" s="38">
        <f t="shared" si="239"/>
        <v>0</v>
      </c>
    </row>
    <row r="437" spans="1:15" s="138" customFormat="1" ht="30.75" customHeight="1">
      <c r="A437" s="89" t="s">
        <v>522</v>
      </c>
      <c r="B437" s="89"/>
      <c r="C437" s="91">
        <v>4511</v>
      </c>
      <c r="D437" s="92" t="s">
        <v>967</v>
      </c>
      <c r="E437" s="93">
        <v>6900000</v>
      </c>
      <c r="F437" s="93">
        <f>G437-E437</f>
        <v>-450000</v>
      </c>
      <c r="G437" s="97">
        <f t="shared" si="235"/>
        <v>6450000</v>
      </c>
      <c r="H437" s="93">
        <v>0</v>
      </c>
      <c r="I437" s="93">
        <v>100000</v>
      </c>
      <c r="J437" s="93">
        <v>0</v>
      </c>
      <c r="K437" s="93">
        <v>6350000</v>
      </c>
      <c r="L437" s="95">
        <v>0</v>
      </c>
      <c r="M437" s="93">
        <v>0</v>
      </c>
      <c r="N437" s="95">
        <v>0</v>
      </c>
      <c r="O437" s="93">
        <v>0</v>
      </c>
    </row>
    <row r="438" spans="1:15" s="134" customFormat="1" ht="17.25" customHeight="1">
      <c r="A438" s="152" t="s">
        <v>2</v>
      </c>
      <c r="B438" s="153" t="s">
        <v>44</v>
      </c>
      <c r="C438" s="154" t="s">
        <v>554</v>
      </c>
      <c r="D438" s="156" t="s">
        <v>59</v>
      </c>
      <c r="E438" s="157" t="s">
        <v>944</v>
      </c>
      <c r="F438" s="157" t="s">
        <v>942</v>
      </c>
      <c r="G438" s="154" t="s">
        <v>945</v>
      </c>
      <c r="H438" s="155" t="s">
        <v>840</v>
      </c>
      <c r="I438" s="155"/>
      <c r="J438" s="155"/>
      <c r="K438" s="155"/>
      <c r="L438" s="155"/>
      <c r="M438" s="155"/>
      <c r="N438" s="155"/>
      <c r="O438" s="155"/>
    </row>
    <row r="439" spans="1:15" ht="36" customHeight="1">
      <c r="A439" s="152"/>
      <c r="B439" s="152"/>
      <c r="C439" s="155"/>
      <c r="D439" s="156"/>
      <c r="E439" s="158"/>
      <c r="F439" s="158"/>
      <c r="G439" s="155"/>
      <c r="H439" s="104" t="s">
        <v>272</v>
      </c>
      <c r="I439" s="104" t="s">
        <v>45</v>
      </c>
      <c r="J439" s="104" t="s">
        <v>271</v>
      </c>
      <c r="K439" s="104" t="s">
        <v>273</v>
      </c>
      <c r="L439" s="104" t="s">
        <v>46</v>
      </c>
      <c r="M439" s="104" t="s">
        <v>739</v>
      </c>
      <c r="N439" s="104" t="s">
        <v>274</v>
      </c>
      <c r="O439" s="104" t="s">
        <v>628</v>
      </c>
    </row>
    <row r="440" spans="1:15" ht="10.5" customHeight="1">
      <c r="A440" s="55">
        <v>1</v>
      </c>
      <c r="B440" s="55">
        <v>2</v>
      </c>
      <c r="C440" s="55">
        <v>3</v>
      </c>
      <c r="D440" s="55">
        <v>4</v>
      </c>
      <c r="E440" s="55">
        <v>5</v>
      </c>
      <c r="F440" s="55">
        <v>6</v>
      </c>
      <c r="G440" s="55">
        <v>7</v>
      </c>
      <c r="H440" s="55">
        <v>8</v>
      </c>
      <c r="I440" s="55">
        <v>9</v>
      </c>
      <c r="J440" s="55">
        <v>10</v>
      </c>
      <c r="K440" s="55">
        <v>11</v>
      </c>
      <c r="L440" s="55">
        <v>12</v>
      </c>
      <c r="M440" s="55">
        <v>13</v>
      </c>
      <c r="N440" s="55">
        <v>14</v>
      </c>
      <c r="O440" s="55">
        <v>15</v>
      </c>
    </row>
    <row r="441" spans="1:15" s="9" customFormat="1" ht="24" customHeight="1">
      <c r="A441" s="13"/>
      <c r="B441" s="61" t="s">
        <v>676</v>
      </c>
      <c r="C441" s="162" t="s">
        <v>894</v>
      </c>
      <c r="D441" s="163"/>
      <c r="E441" s="11">
        <f>E442+E445</f>
        <v>620000</v>
      </c>
      <c r="F441" s="11">
        <f>F442+F445</f>
        <v>-155000</v>
      </c>
      <c r="G441" s="11">
        <f aca="true" t="shared" si="240" ref="G441:G484">SUM(H441:O441)</f>
        <v>465000</v>
      </c>
      <c r="H441" s="11">
        <f aca="true" t="shared" si="241" ref="H441:O441">H442+H445</f>
        <v>0</v>
      </c>
      <c r="I441" s="11">
        <f t="shared" si="241"/>
        <v>465000</v>
      </c>
      <c r="J441" s="11">
        <f t="shared" si="241"/>
        <v>0</v>
      </c>
      <c r="K441" s="11">
        <f t="shared" si="241"/>
        <v>0</v>
      </c>
      <c r="L441" s="11">
        <f t="shared" si="241"/>
        <v>0</v>
      </c>
      <c r="M441" s="11">
        <f t="shared" si="241"/>
        <v>0</v>
      </c>
      <c r="N441" s="11">
        <f t="shared" si="241"/>
        <v>0</v>
      </c>
      <c r="O441" s="11">
        <f t="shared" si="241"/>
        <v>0</v>
      </c>
    </row>
    <row r="442" spans="1:15" ht="21" customHeight="1">
      <c r="A442" s="41"/>
      <c r="B442" s="40"/>
      <c r="C442" s="31">
        <v>32</v>
      </c>
      <c r="D442" s="37" t="s">
        <v>20</v>
      </c>
      <c r="E442" s="38">
        <f>E443</f>
        <v>20000</v>
      </c>
      <c r="F442" s="38">
        <f>F443</f>
        <v>-5000</v>
      </c>
      <c r="G442" s="39">
        <f t="shared" si="240"/>
        <v>15000</v>
      </c>
      <c r="H442" s="38">
        <f>H443</f>
        <v>0</v>
      </c>
      <c r="I442" s="38">
        <f>I443</f>
        <v>15000</v>
      </c>
      <c r="J442" s="38">
        <f aca="true" t="shared" si="242" ref="J442:O442">J443</f>
        <v>0</v>
      </c>
      <c r="K442" s="38">
        <f t="shared" si="242"/>
        <v>0</v>
      </c>
      <c r="L442" s="38">
        <f t="shared" si="242"/>
        <v>0</v>
      </c>
      <c r="M442" s="38">
        <f t="shared" si="242"/>
        <v>0</v>
      </c>
      <c r="N442" s="38">
        <f t="shared" si="242"/>
        <v>0</v>
      </c>
      <c r="O442" s="38">
        <f t="shared" si="242"/>
        <v>0</v>
      </c>
    </row>
    <row r="443" spans="1:15" ht="18" customHeight="1">
      <c r="A443" s="41"/>
      <c r="B443" s="40"/>
      <c r="C443" s="31">
        <v>322</v>
      </c>
      <c r="D443" s="37" t="s">
        <v>24</v>
      </c>
      <c r="E443" s="38">
        <f>E444</f>
        <v>20000</v>
      </c>
      <c r="F443" s="38">
        <f>F444</f>
        <v>-5000</v>
      </c>
      <c r="G443" s="39">
        <f t="shared" si="240"/>
        <v>15000</v>
      </c>
      <c r="H443" s="38">
        <f>H444</f>
        <v>0</v>
      </c>
      <c r="I443" s="38">
        <f aca="true" t="shared" si="243" ref="I443:O443">I444</f>
        <v>15000</v>
      </c>
      <c r="J443" s="38">
        <f t="shared" si="243"/>
        <v>0</v>
      </c>
      <c r="K443" s="38">
        <f t="shared" si="243"/>
        <v>0</v>
      </c>
      <c r="L443" s="38">
        <f t="shared" si="243"/>
        <v>0</v>
      </c>
      <c r="M443" s="38">
        <f t="shared" si="243"/>
        <v>0</v>
      </c>
      <c r="N443" s="38">
        <f t="shared" si="243"/>
        <v>0</v>
      </c>
      <c r="O443" s="38">
        <f t="shared" si="243"/>
        <v>0</v>
      </c>
    </row>
    <row r="444" spans="1:15" s="96" customFormat="1" ht="14.25" customHeight="1">
      <c r="A444" s="89" t="s">
        <v>523</v>
      </c>
      <c r="B444" s="89"/>
      <c r="C444" s="91">
        <v>3225</v>
      </c>
      <c r="D444" s="92" t="s">
        <v>28</v>
      </c>
      <c r="E444" s="93">
        <v>20000</v>
      </c>
      <c r="F444" s="93">
        <f>G444-E444</f>
        <v>-5000</v>
      </c>
      <c r="G444" s="102">
        <f t="shared" si="240"/>
        <v>15000</v>
      </c>
      <c r="H444" s="93">
        <v>0</v>
      </c>
      <c r="I444" s="93">
        <v>15000</v>
      </c>
      <c r="J444" s="95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</row>
    <row r="445" spans="1:15" ht="20.25" customHeight="1">
      <c r="A445" s="40"/>
      <c r="B445" s="40"/>
      <c r="C445" s="31" t="s">
        <v>306</v>
      </c>
      <c r="D445" s="37" t="s">
        <v>810</v>
      </c>
      <c r="E445" s="38">
        <f>E446</f>
        <v>600000</v>
      </c>
      <c r="F445" s="38">
        <f>F446</f>
        <v>-150000</v>
      </c>
      <c r="G445" s="38">
        <f t="shared" si="240"/>
        <v>450000</v>
      </c>
      <c r="H445" s="38">
        <f>H446</f>
        <v>0</v>
      </c>
      <c r="I445" s="38">
        <f aca="true" t="shared" si="244" ref="I445:O446">I446</f>
        <v>450000</v>
      </c>
      <c r="J445" s="38">
        <f t="shared" si="244"/>
        <v>0</v>
      </c>
      <c r="K445" s="38">
        <f t="shared" si="244"/>
        <v>0</v>
      </c>
      <c r="L445" s="38">
        <f t="shared" si="244"/>
        <v>0</v>
      </c>
      <c r="M445" s="38">
        <f t="shared" si="244"/>
        <v>0</v>
      </c>
      <c r="N445" s="38">
        <f t="shared" si="244"/>
        <v>0</v>
      </c>
      <c r="O445" s="38">
        <f t="shared" si="244"/>
        <v>0</v>
      </c>
    </row>
    <row r="446" spans="1:15" ht="18" customHeight="1">
      <c r="A446" s="40"/>
      <c r="B446" s="40"/>
      <c r="C446" s="31" t="s">
        <v>106</v>
      </c>
      <c r="D446" s="37" t="s">
        <v>799</v>
      </c>
      <c r="E446" s="38">
        <f>E447</f>
        <v>600000</v>
      </c>
      <c r="F446" s="38">
        <f>F447</f>
        <v>-150000</v>
      </c>
      <c r="G446" s="38">
        <f t="shared" si="240"/>
        <v>450000</v>
      </c>
      <c r="H446" s="38">
        <f>H447</f>
        <v>0</v>
      </c>
      <c r="I446" s="38">
        <f t="shared" si="244"/>
        <v>450000</v>
      </c>
      <c r="J446" s="38">
        <f t="shared" si="244"/>
        <v>0</v>
      </c>
      <c r="K446" s="38">
        <f t="shared" si="244"/>
        <v>0</v>
      </c>
      <c r="L446" s="38">
        <f t="shared" si="244"/>
        <v>0</v>
      </c>
      <c r="M446" s="38">
        <f t="shared" si="244"/>
        <v>0</v>
      </c>
      <c r="N446" s="38">
        <f t="shared" si="244"/>
        <v>0</v>
      </c>
      <c r="O446" s="38">
        <f t="shared" si="244"/>
        <v>0</v>
      </c>
    </row>
    <row r="447" spans="1:15" s="96" customFormat="1" ht="14.25" customHeight="1">
      <c r="A447" s="89" t="s">
        <v>524</v>
      </c>
      <c r="B447" s="89"/>
      <c r="C447" s="91" t="s">
        <v>107</v>
      </c>
      <c r="D447" s="92" t="s">
        <v>968</v>
      </c>
      <c r="E447" s="93">
        <v>600000</v>
      </c>
      <c r="F447" s="93">
        <f>G447-E447</f>
        <v>-150000</v>
      </c>
      <c r="G447" s="97">
        <f t="shared" si="240"/>
        <v>450000</v>
      </c>
      <c r="H447" s="93">
        <v>0</v>
      </c>
      <c r="I447" s="93">
        <v>450000</v>
      </c>
      <c r="J447" s="95">
        <v>0</v>
      </c>
      <c r="K447" s="93">
        <v>0</v>
      </c>
      <c r="L447" s="95">
        <v>0</v>
      </c>
      <c r="M447" s="93">
        <v>0</v>
      </c>
      <c r="N447" s="95">
        <v>0</v>
      </c>
      <c r="O447" s="95">
        <v>0</v>
      </c>
    </row>
    <row r="448" spans="1:15" s="9" customFormat="1" ht="24" customHeight="1">
      <c r="A448" s="13"/>
      <c r="B448" s="61" t="s">
        <v>676</v>
      </c>
      <c r="C448" s="193" t="s">
        <v>895</v>
      </c>
      <c r="D448" s="194"/>
      <c r="E448" s="11">
        <f aca="true" t="shared" si="245" ref="E448:F450">E449</f>
        <v>600000</v>
      </c>
      <c r="F448" s="11">
        <f t="shared" si="245"/>
        <v>-300000</v>
      </c>
      <c r="G448" s="11">
        <f t="shared" si="240"/>
        <v>300000</v>
      </c>
      <c r="H448" s="11">
        <f>H449</f>
        <v>0</v>
      </c>
      <c r="I448" s="11">
        <f aca="true" t="shared" si="246" ref="I448:O448">I449</f>
        <v>200000</v>
      </c>
      <c r="J448" s="11">
        <f t="shared" si="246"/>
        <v>0</v>
      </c>
      <c r="K448" s="11">
        <f t="shared" si="246"/>
        <v>100000</v>
      </c>
      <c r="L448" s="11">
        <f t="shared" si="246"/>
        <v>0</v>
      </c>
      <c r="M448" s="11">
        <f t="shared" si="246"/>
        <v>0</v>
      </c>
      <c r="N448" s="11">
        <f t="shared" si="246"/>
        <v>0</v>
      </c>
      <c r="O448" s="11">
        <f t="shared" si="246"/>
        <v>0</v>
      </c>
    </row>
    <row r="449" spans="1:15" ht="21" customHeight="1">
      <c r="A449" s="42"/>
      <c r="B449" s="40"/>
      <c r="C449" s="31">
        <v>45</v>
      </c>
      <c r="D449" s="37" t="s">
        <v>775</v>
      </c>
      <c r="E449" s="38">
        <f t="shared" si="245"/>
        <v>600000</v>
      </c>
      <c r="F449" s="38">
        <f t="shared" si="245"/>
        <v>-300000</v>
      </c>
      <c r="G449" s="38">
        <f t="shared" si="240"/>
        <v>300000</v>
      </c>
      <c r="H449" s="38">
        <f>H450</f>
        <v>0</v>
      </c>
      <c r="I449" s="38">
        <f aca="true" t="shared" si="247" ref="I449:O450">I450</f>
        <v>200000</v>
      </c>
      <c r="J449" s="38">
        <f t="shared" si="247"/>
        <v>0</v>
      </c>
      <c r="K449" s="38">
        <f t="shared" si="247"/>
        <v>100000</v>
      </c>
      <c r="L449" s="38">
        <f t="shared" si="247"/>
        <v>0</v>
      </c>
      <c r="M449" s="38">
        <f t="shared" si="247"/>
        <v>0</v>
      </c>
      <c r="N449" s="38">
        <f t="shared" si="247"/>
        <v>0</v>
      </c>
      <c r="O449" s="38">
        <f t="shared" si="247"/>
        <v>0</v>
      </c>
    </row>
    <row r="450" spans="1:15" ht="18" customHeight="1">
      <c r="A450" s="42"/>
      <c r="B450" s="40"/>
      <c r="C450" s="31">
        <v>451</v>
      </c>
      <c r="D450" s="37" t="s">
        <v>776</v>
      </c>
      <c r="E450" s="38">
        <f t="shared" si="245"/>
        <v>600000</v>
      </c>
      <c r="F450" s="38">
        <f t="shared" si="245"/>
        <v>-300000</v>
      </c>
      <c r="G450" s="38">
        <f t="shared" si="240"/>
        <v>300000</v>
      </c>
      <c r="H450" s="38">
        <f>H451</f>
        <v>0</v>
      </c>
      <c r="I450" s="38">
        <f t="shared" si="247"/>
        <v>200000</v>
      </c>
      <c r="J450" s="38">
        <f t="shared" si="247"/>
        <v>0</v>
      </c>
      <c r="K450" s="38">
        <f t="shared" si="247"/>
        <v>100000</v>
      </c>
      <c r="L450" s="38">
        <f t="shared" si="247"/>
        <v>0</v>
      </c>
      <c r="M450" s="38">
        <f t="shared" si="247"/>
        <v>0</v>
      </c>
      <c r="N450" s="38">
        <f t="shared" si="247"/>
        <v>0</v>
      </c>
      <c r="O450" s="38">
        <f t="shared" si="247"/>
        <v>0</v>
      </c>
    </row>
    <row r="451" spans="1:15" s="96" customFormat="1" ht="14.25" customHeight="1">
      <c r="A451" s="89" t="s">
        <v>525</v>
      </c>
      <c r="B451" s="89"/>
      <c r="C451" s="91">
        <v>4511</v>
      </c>
      <c r="D451" s="92" t="s">
        <v>969</v>
      </c>
      <c r="E451" s="93">
        <v>600000</v>
      </c>
      <c r="F451" s="93">
        <f>G451-E451</f>
        <v>-300000</v>
      </c>
      <c r="G451" s="97">
        <f t="shared" si="240"/>
        <v>300000</v>
      </c>
      <c r="H451" s="93">
        <v>0</v>
      </c>
      <c r="I451" s="93">
        <v>200000</v>
      </c>
      <c r="J451" s="93">
        <v>0</v>
      </c>
      <c r="K451" s="93">
        <v>100000</v>
      </c>
      <c r="L451" s="95">
        <v>0</v>
      </c>
      <c r="M451" s="93">
        <v>0</v>
      </c>
      <c r="N451" s="95">
        <v>0</v>
      </c>
      <c r="O451" s="93">
        <v>0</v>
      </c>
    </row>
    <row r="452" spans="1:15" s="9" customFormat="1" ht="24" customHeight="1">
      <c r="A452" s="13"/>
      <c r="B452" s="61" t="s">
        <v>676</v>
      </c>
      <c r="C452" s="162" t="s">
        <v>896</v>
      </c>
      <c r="D452" s="163"/>
      <c r="E452" s="11">
        <f>E453+E459+E464</f>
        <v>3210000</v>
      </c>
      <c r="F452" s="11">
        <f>F453+F459+F464</f>
        <v>-940000</v>
      </c>
      <c r="G452" s="11">
        <f t="shared" si="240"/>
        <v>2270000</v>
      </c>
      <c r="H452" s="11">
        <f aca="true" t="shared" si="248" ref="H452:O452">H453+H459+H464</f>
        <v>0</v>
      </c>
      <c r="I452" s="11">
        <f t="shared" si="248"/>
        <v>20000</v>
      </c>
      <c r="J452" s="11">
        <f t="shared" si="248"/>
        <v>0</v>
      </c>
      <c r="K452" s="11">
        <f t="shared" si="248"/>
        <v>2250000</v>
      </c>
      <c r="L452" s="11">
        <f t="shared" si="248"/>
        <v>0</v>
      </c>
      <c r="M452" s="11">
        <f t="shared" si="248"/>
        <v>0</v>
      </c>
      <c r="N452" s="11">
        <f t="shared" si="248"/>
        <v>0</v>
      </c>
      <c r="O452" s="11">
        <f t="shared" si="248"/>
        <v>0</v>
      </c>
    </row>
    <row r="453" spans="1:15" ht="21" customHeight="1">
      <c r="A453" s="31"/>
      <c r="B453" s="58"/>
      <c r="C453" s="31">
        <v>31</v>
      </c>
      <c r="D453" s="37" t="s">
        <v>15</v>
      </c>
      <c r="E453" s="38">
        <f>E454+E456</f>
        <v>205000</v>
      </c>
      <c r="F453" s="38">
        <f>F454+F456</f>
        <v>24350</v>
      </c>
      <c r="G453" s="38">
        <f aca="true" t="shared" si="249" ref="G453:G473">SUM(H453:O453)</f>
        <v>229350</v>
      </c>
      <c r="H453" s="38">
        <f aca="true" t="shared" si="250" ref="H453:O453">H454+H456</f>
        <v>0</v>
      </c>
      <c r="I453" s="38">
        <f t="shared" si="250"/>
        <v>0</v>
      </c>
      <c r="J453" s="38">
        <f t="shared" si="250"/>
        <v>0</v>
      </c>
      <c r="K453" s="38">
        <f t="shared" si="250"/>
        <v>229350</v>
      </c>
      <c r="L453" s="38">
        <f t="shared" si="250"/>
        <v>0</v>
      </c>
      <c r="M453" s="38">
        <f t="shared" si="250"/>
        <v>0</v>
      </c>
      <c r="N453" s="38">
        <f t="shared" si="250"/>
        <v>0</v>
      </c>
      <c r="O453" s="38">
        <f t="shared" si="250"/>
        <v>0</v>
      </c>
    </row>
    <row r="454" spans="1:15" ht="18" customHeight="1">
      <c r="A454" s="31"/>
      <c r="B454" s="58"/>
      <c r="C454" s="31">
        <v>311</v>
      </c>
      <c r="D454" s="37" t="s">
        <v>336</v>
      </c>
      <c r="E454" s="38">
        <f>SUM(E455:E455)</f>
        <v>175000</v>
      </c>
      <c r="F454" s="38">
        <f>SUM(F455:F455)</f>
        <v>20000</v>
      </c>
      <c r="G454" s="39">
        <f t="shared" si="249"/>
        <v>195000</v>
      </c>
      <c r="H454" s="38">
        <f aca="true" t="shared" si="251" ref="H454:O454">SUM(H455:H455)</f>
        <v>0</v>
      </c>
      <c r="I454" s="38">
        <f t="shared" si="251"/>
        <v>0</v>
      </c>
      <c r="J454" s="38">
        <f t="shared" si="251"/>
        <v>0</v>
      </c>
      <c r="K454" s="38">
        <f t="shared" si="251"/>
        <v>195000</v>
      </c>
      <c r="L454" s="38">
        <f t="shared" si="251"/>
        <v>0</v>
      </c>
      <c r="M454" s="38">
        <f t="shared" si="251"/>
        <v>0</v>
      </c>
      <c r="N454" s="38">
        <f t="shared" si="251"/>
        <v>0</v>
      </c>
      <c r="O454" s="38">
        <f t="shared" si="251"/>
        <v>0</v>
      </c>
    </row>
    <row r="455" spans="1:15" s="96" customFormat="1" ht="15" customHeight="1">
      <c r="A455" s="89" t="s">
        <v>946</v>
      </c>
      <c r="B455" s="90"/>
      <c r="C455" s="91">
        <v>3111</v>
      </c>
      <c r="D455" s="92" t="s">
        <v>16</v>
      </c>
      <c r="E455" s="93">
        <v>175000</v>
      </c>
      <c r="F455" s="93">
        <f>G455-E455</f>
        <v>20000</v>
      </c>
      <c r="G455" s="102">
        <f t="shared" si="249"/>
        <v>195000</v>
      </c>
      <c r="H455" s="93">
        <v>0</v>
      </c>
      <c r="I455" s="93">
        <v>0</v>
      </c>
      <c r="J455" s="95">
        <v>0</v>
      </c>
      <c r="K455" s="93">
        <v>195000</v>
      </c>
      <c r="L455" s="95">
        <v>0</v>
      </c>
      <c r="M455" s="95">
        <v>0</v>
      </c>
      <c r="N455" s="95">
        <v>0</v>
      </c>
      <c r="O455" s="93">
        <v>0</v>
      </c>
    </row>
    <row r="456" spans="1:15" ht="18" customHeight="1">
      <c r="A456" s="40"/>
      <c r="B456" s="58"/>
      <c r="C456" s="31">
        <v>313</v>
      </c>
      <c r="D456" s="37" t="s">
        <v>19</v>
      </c>
      <c r="E456" s="38">
        <f>SUM(E457:E458)</f>
        <v>30000</v>
      </c>
      <c r="F456" s="38">
        <f>SUM(F457:F458)</f>
        <v>4350</v>
      </c>
      <c r="G456" s="39">
        <f t="shared" si="249"/>
        <v>34350</v>
      </c>
      <c r="H456" s="38">
        <f aca="true" t="shared" si="252" ref="H456:O456">SUM(H457:H458)</f>
        <v>0</v>
      </c>
      <c r="I456" s="38">
        <f t="shared" si="252"/>
        <v>0</v>
      </c>
      <c r="J456" s="38">
        <f t="shared" si="252"/>
        <v>0</v>
      </c>
      <c r="K456" s="38">
        <f t="shared" si="252"/>
        <v>34350</v>
      </c>
      <c r="L456" s="38">
        <f t="shared" si="252"/>
        <v>0</v>
      </c>
      <c r="M456" s="38">
        <f t="shared" si="252"/>
        <v>0</v>
      </c>
      <c r="N456" s="38">
        <f t="shared" si="252"/>
        <v>0</v>
      </c>
      <c r="O456" s="38">
        <f t="shared" si="252"/>
        <v>0</v>
      </c>
    </row>
    <row r="457" spans="1:15" s="96" customFormat="1" ht="15" customHeight="1">
      <c r="A457" s="89" t="s">
        <v>947</v>
      </c>
      <c r="B457" s="89"/>
      <c r="C457" s="91">
        <v>3132</v>
      </c>
      <c r="D457" s="92" t="s">
        <v>337</v>
      </c>
      <c r="E457" s="93">
        <v>27000</v>
      </c>
      <c r="F457" s="93">
        <f>G457-E457</f>
        <v>4000</v>
      </c>
      <c r="G457" s="94">
        <f t="shared" si="249"/>
        <v>31000</v>
      </c>
      <c r="H457" s="93">
        <v>0</v>
      </c>
      <c r="I457" s="93">
        <v>0</v>
      </c>
      <c r="J457" s="95">
        <v>0</v>
      </c>
      <c r="K457" s="93">
        <v>31000</v>
      </c>
      <c r="L457" s="95">
        <v>0</v>
      </c>
      <c r="M457" s="95">
        <v>0</v>
      </c>
      <c r="N457" s="95">
        <v>0</v>
      </c>
      <c r="O457" s="93">
        <v>0</v>
      </c>
    </row>
    <row r="458" spans="1:15" s="96" customFormat="1" ht="15" customHeight="1">
      <c r="A458" s="89" t="s">
        <v>948</v>
      </c>
      <c r="B458" s="89"/>
      <c r="C458" s="91">
        <v>3133</v>
      </c>
      <c r="D458" s="92" t="s">
        <v>338</v>
      </c>
      <c r="E458" s="93">
        <v>3000</v>
      </c>
      <c r="F458" s="93">
        <f>G458-E458</f>
        <v>350</v>
      </c>
      <c r="G458" s="94">
        <f t="shared" si="249"/>
        <v>3350</v>
      </c>
      <c r="H458" s="93">
        <v>0</v>
      </c>
      <c r="I458" s="93">
        <v>0</v>
      </c>
      <c r="J458" s="95">
        <v>0</v>
      </c>
      <c r="K458" s="93">
        <v>3350</v>
      </c>
      <c r="L458" s="95">
        <v>0</v>
      </c>
      <c r="M458" s="95">
        <v>0</v>
      </c>
      <c r="N458" s="95">
        <v>0</v>
      </c>
      <c r="O458" s="93">
        <v>0</v>
      </c>
    </row>
    <row r="459" spans="1:15" ht="21" customHeight="1">
      <c r="A459" s="40"/>
      <c r="B459" s="40"/>
      <c r="C459" s="31">
        <v>32</v>
      </c>
      <c r="D459" s="37" t="s">
        <v>20</v>
      </c>
      <c r="E459" s="38">
        <f>E460+E462</f>
        <v>815000</v>
      </c>
      <c r="F459" s="38">
        <f>F460+F462</f>
        <v>-244350</v>
      </c>
      <c r="G459" s="38">
        <f t="shared" si="249"/>
        <v>570650</v>
      </c>
      <c r="H459" s="38">
        <f aca="true" t="shared" si="253" ref="H459:O459">H460+H462</f>
        <v>0</v>
      </c>
      <c r="I459" s="38">
        <f t="shared" si="253"/>
        <v>20000</v>
      </c>
      <c r="J459" s="38">
        <f t="shared" si="253"/>
        <v>0</v>
      </c>
      <c r="K459" s="38">
        <f t="shared" si="253"/>
        <v>550650</v>
      </c>
      <c r="L459" s="38">
        <f t="shared" si="253"/>
        <v>0</v>
      </c>
      <c r="M459" s="38">
        <f t="shared" si="253"/>
        <v>0</v>
      </c>
      <c r="N459" s="38">
        <f t="shared" si="253"/>
        <v>0</v>
      </c>
      <c r="O459" s="38">
        <f t="shared" si="253"/>
        <v>0</v>
      </c>
    </row>
    <row r="460" spans="1:15" ht="18" customHeight="1">
      <c r="A460" s="40"/>
      <c r="B460" s="40"/>
      <c r="C460" s="31">
        <v>321</v>
      </c>
      <c r="D460" s="37" t="s">
        <v>21</v>
      </c>
      <c r="E460" s="38">
        <f>E461</f>
        <v>5000</v>
      </c>
      <c r="F460" s="38">
        <f>F461</f>
        <v>2000</v>
      </c>
      <c r="G460" s="39">
        <f t="shared" si="249"/>
        <v>7000</v>
      </c>
      <c r="H460" s="38">
        <f aca="true" t="shared" si="254" ref="H460:O460">H461</f>
        <v>0</v>
      </c>
      <c r="I460" s="38">
        <f t="shared" si="254"/>
        <v>0</v>
      </c>
      <c r="J460" s="38">
        <f t="shared" si="254"/>
        <v>0</v>
      </c>
      <c r="K460" s="38">
        <f t="shared" si="254"/>
        <v>7000</v>
      </c>
      <c r="L460" s="38">
        <f t="shared" si="254"/>
        <v>0</v>
      </c>
      <c r="M460" s="38">
        <f t="shared" si="254"/>
        <v>0</v>
      </c>
      <c r="N460" s="38">
        <f t="shared" si="254"/>
        <v>0</v>
      </c>
      <c r="O460" s="38">
        <f t="shared" si="254"/>
        <v>0</v>
      </c>
    </row>
    <row r="461" spans="1:15" s="96" customFormat="1" ht="15" customHeight="1">
      <c r="A461" s="89" t="s">
        <v>949</v>
      </c>
      <c r="B461" s="89"/>
      <c r="C461" s="91" t="s">
        <v>53</v>
      </c>
      <c r="D461" s="92" t="s">
        <v>54</v>
      </c>
      <c r="E461" s="93">
        <v>5000</v>
      </c>
      <c r="F461" s="93">
        <f>G461-E461</f>
        <v>2000</v>
      </c>
      <c r="G461" s="94">
        <f t="shared" si="249"/>
        <v>7000</v>
      </c>
      <c r="H461" s="93">
        <v>0</v>
      </c>
      <c r="I461" s="93">
        <v>0</v>
      </c>
      <c r="J461" s="95">
        <v>0</v>
      </c>
      <c r="K461" s="93">
        <v>7000</v>
      </c>
      <c r="L461" s="95">
        <v>0</v>
      </c>
      <c r="M461" s="95">
        <v>0</v>
      </c>
      <c r="N461" s="95">
        <v>0</v>
      </c>
      <c r="O461" s="95">
        <v>0</v>
      </c>
    </row>
    <row r="462" spans="1:15" ht="17.25" customHeight="1">
      <c r="A462" s="40"/>
      <c r="B462" s="40"/>
      <c r="C462" s="31">
        <v>323</v>
      </c>
      <c r="D462" s="37" t="s">
        <v>556</v>
      </c>
      <c r="E462" s="38">
        <f>E463</f>
        <v>810000</v>
      </c>
      <c r="F462" s="38">
        <f>F463</f>
        <v>-246350</v>
      </c>
      <c r="G462" s="38">
        <f t="shared" si="249"/>
        <v>563650</v>
      </c>
      <c r="H462" s="38">
        <f>H463</f>
        <v>0</v>
      </c>
      <c r="I462" s="38">
        <f aca="true" t="shared" si="255" ref="I462:O462">I463</f>
        <v>20000</v>
      </c>
      <c r="J462" s="38">
        <f t="shared" si="255"/>
        <v>0</v>
      </c>
      <c r="K462" s="38">
        <f t="shared" si="255"/>
        <v>543650</v>
      </c>
      <c r="L462" s="38">
        <f t="shared" si="255"/>
        <v>0</v>
      </c>
      <c r="M462" s="38">
        <f t="shared" si="255"/>
        <v>0</v>
      </c>
      <c r="N462" s="38">
        <f t="shared" si="255"/>
        <v>0</v>
      </c>
      <c r="O462" s="38">
        <f t="shared" si="255"/>
        <v>0</v>
      </c>
    </row>
    <row r="463" spans="1:15" s="96" customFormat="1" ht="14.25" customHeight="1">
      <c r="A463" s="89" t="s">
        <v>526</v>
      </c>
      <c r="B463" s="89"/>
      <c r="C463" s="91" t="s">
        <v>10</v>
      </c>
      <c r="D463" s="92" t="s">
        <v>823</v>
      </c>
      <c r="E463" s="93">
        <v>810000</v>
      </c>
      <c r="F463" s="93">
        <f>G463-E463</f>
        <v>-246350</v>
      </c>
      <c r="G463" s="93">
        <f t="shared" si="249"/>
        <v>563650</v>
      </c>
      <c r="H463" s="93">
        <v>0</v>
      </c>
      <c r="I463" s="93">
        <v>20000</v>
      </c>
      <c r="J463" s="93">
        <v>0</v>
      </c>
      <c r="K463" s="93">
        <v>543650</v>
      </c>
      <c r="L463" s="95">
        <v>0</v>
      </c>
      <c r="M463" s="95">
        <v>0</v>
      </c>
      <c r="N463" s="95">
        <v>0</v>
      </c>
      <c r="O463" s="95">
        <v>0</v>
      </c>
    </row>
    <row r="464" spans="1:15" ht="21" customHeight="1">
      <c r="A464" s="42"/>
      <c r="B464" s="40"/>
      <c r="C464" s="31">
        <v>45</v>
      </c>
      <c r="D464" s="37" t="s">
        <v>775</v>
      </c>
      <c r="E464" s="38">
        <f>E465</f>
        <v>2190000</v>
      </c>
      <c r="F464" s="38">
        <f>F465</f>
        <v>-720000</v>
      </c>
      <c r="G464" s="38">
        <f t="shared" si="249"/>
        <v>1470000</v>
      </c>
      <c r="H464" s="38">
        <f>H465</f>
        <v>0</v>
      </c>
      <c r="I464" s="38">
        <f aca="true" t="shared" si="256" ref="I464:O465">I465</f>
        <v>0</v>
      </c>
      <c r="J464" s="38">
        <f t="shared" si="256"/>
        <v>0</v>
      </c>
      <c r="K464" s="38">
        <f t="shared" si="256"/>
        <v>1470000</v>
      </c>
      <c r="L464" s="38">
        <f t="shared" si="256"/>
        <v>0</v>
      </c>
      <c r="M464" s="38">
        <f t="shared" si="256"/>
        <v>0</v>
      </c>
      <c r="N464" s="38">
        <f t="shared" si="256"/>
        <v>0</v>
      </c>
      <c r="O464" s="38">
        <f t="shared" si="256"/>
        <v>0</v>
      </c>
    </row>
    <row r="465" spans="1:15" ht="18" customHeight="1">
      <c r="A465" s="42"/>
      <c r="B465" s="40"/>
      <c r="C465" s="31">
        <v>451</v>
      </c>
      <c r="D465" s="37" t="s">
        <v>776</v>
      </c>
      <c r="E465" s="38">
        <f>E466</f>
        <v>2190000</v>
      </c>
      <c r="F465" s="38">
        <f>F466</f>
        <v>-720000</v>
      </c>
      <c r="G465" s="38">
        <f t="shared" si="249"/>
        <v>1470000</v>
      </c>
      <c r="H465" s="38">
        <f>H466</f>
        <v>0</v>
      </c>
      <c r="I465" s="38">
        <f t="shared" si="256"/>
        <v>0</v>
      </c>
      <c r="J465" s="38">
        <f t="shared" si="256"/>
        <v>0</v>
      </c>
      <c r="K465" s="38">
        <f t="shared" si="256"/>
        <v>1470000</v>
      </c>
      <c r="L465" s="38">
        <f t="shared" si="256"/>
        <v>0</v>
      </c>
      <c r="M465" s="38">
        <f t="shared" si="256"/>
        <v>0</v>
      </c>
      <c r="N465" s="38">
        <f t="shared" si="256"/>
        <v>0</v>
      </c>
      <c r="O465" s="38">
        <f t="shared" si="256"/>
        <v>0</v>
      </c>
    </row>
    <row r="466" spans="1:15" s="96" customFormat="1" ht="14.25" customHeight="1">
      <c r="A466" s="89" t="s">
        <v>671</v>
      </c>
      <c r="B466" s="89"/>
      <c r="C466" s="91">
        <v>4511</v>
      </c>
      <c r="D466" s="92" t="s">
        <v>950</v>
      </c>
      <c r="E466" s="93">
        <v>2190000</v>
      </c>
      <c r="F466" s="93">
        <f>G466-E466</f>
        <v>-720000</v>
      </c>
      <c r="G466" s="97">
        <f t="shared" si="249"/>
        <v>1470000</v>
      </c>
      <c r="H466" s="93">
        <v>0</v>
      </c>
      <c r="I466" s="93">
        <v>0</v>
      </c>
      <c r="J466" s="93">
        <v>0</v>
      </c>
      <c r="K466" s="93">
        <v>1470000</v>
      </c>
      <c r="L466" s="95">
        <v>0</v>
      </c>
      <c r="M466" s="93">
        <v>0</v>
      </c>
      <c r="N466" s="95">
        <v>0</v>
      </c>
      <c r="O466" s="93">
        <v>0</v>
      </c>
    </row>
    <row r="467" spans="1:15" s="9" customFormat="1" ht="24" customHeight="1">
      <c r="A467" s="13"/>
      <c r="B467" s="61" t="s">
        <v>676</v>
      </c>
      <c r="C467" s="162" t="s">
        <v>923</v>
      </c>
      <c r="D467" s="163"/>
      <c r="E467" s="11">
        <f>E468</f>
        <v>2500000</v>
      </c>
      <c r="F467" s="11">
        <f>F468</f>
        <v>-1390000</v>
      </c>
      <c r="G467" s="11">
        <f t="shared" si="249"/>
        <v>1110000</v>
      </c>
      <c r="H467" s="11">
        <f>H468</f>
        <v>0</v>
      </c>
      <c r="I467" s="11">
        <f aca="true" t="shared" si="257" ref="I467:O468">I468</f>
        <v>750000</v>
      </c>
      <c r="J467" s="11">
        <f t="shared" si="257"/>
        <v>360000</v>
      </c>
      <c r="K467" s="11">
        <f t="shared" si="257"/>
        <v>0</v>
      </c>
      <c r="L467" s="11">
        <f t="shared" si="257"/>
        <v>0</v>
      </c>
      <c r="M467" s="11">
        <f t="shared" si="257"/>
        <v>0</v>
      </c>
      <c r="N467" s="11">
        <f t="shared" si="257"/>
        <v>0</v>
      </c>
      <c r="O467" s="11">
        <f t="shared" si="257"/>
        <v>0</v>
      </c>
    </row>
    <row r="468" spans="1:15" ht="21" customHeight="1">
      <c r="A468" s="42"/>
      <c r="B468" s="40"/>
      <c r="C468" s="31">
        <v>45</v>
      </c>
      <c r="D468" s="37" t="s">
        <v>775</v>
      </c>
      <c r="E468" s="38">
        <f>E469</f>
        <v>2500000</v>
      </c>
      <c r="F468" s="38">
        <f>F469</f>
        <v>-1390000</v>
      </c>
      <c r="G468" s="38">
        <f t="shared" si="249"/>
        <v>1110000</v>
      </c>
      <c r="H468" s="38">
        <f>H469</f>
        <v>0</v>
      </c>
      <c r="I468" s="38">
        <f t="shared" si="257"/>
        <v>750000</v>
      </c>
      <c r="J468" s="38">
        <f t="shared" si="257"/>
        <v>360000</v>
      </c>
      <c r="K468" s="38">
        <f t="shared" si="257"/>
        <v>0</v>
      </c>
      <c r="L468" s="38">
        <f t="shared" si="257"/>
        <v>0</v>
      </c>
      <c r="M468" s="38">
        <f t="shared" si="257"/>
        <v>0</v>
      </c>
      <c r="N468" s="38">
        <f t="shared" si="257"/>
        <v>0</v>
      </c>
      <c r="O468" s="38">
        <f t="shared" si="257"/>
        <v>0</v>
      </c>
    </row>
    <row r="469" spans="1:15" s="145" customFormat="1" ht="18" customHeight="1">
      <c r="A469" s="42"/>
      <c r="B469" s="40"/>
      <c r="C469" s="31">
        <v>451</v>
      </c>
      <c r="D469" s="37" t="s">
        <v>776</v>
      </c>
      <c r="E469" s="38">
        <f>E473</f>
        <v>2500000</v>
      </c>
      <c r="F469" s="38">
        <f>F473</f>
        <v>-1390000</v>
      </c>
      <c r="G469" s="38">
        <f t="shared" si="249"/>
        <v>1110000</v>
      </c>
      <c r="H469" s="38">
        <f aca="true" t="shared" si="258" ref="H469:O469">H473</f>
        <v>0</v>
      </c>
      <c r="I469" s="38">
        <f t="shared" si="258"/>
        <v>750000</v>
      </c>
      <c r="J469" s="38">
        <f t="shared" si="258"/>
        <v>360000</v>
      </c>
      <c r="K469" s="38">
        <f t="shared" si="258"/>
        <v>0</v>
      </c>
      <c r="L469" s="38">
        <f t="shared" si="258"/>
        <v>0</v>
      </c>
      <c r="M469" s="38">
        <f t="shared" si="258"/>
        <v>0</v>
      </c>
      <c r="N469" s="38">
        <f t="shared" si="258"/>
        <v>0</v>
      </c>
      <c r="O469" s="38">
        <f t="shared" si="258"/>
        <v>0</v>
      </c>
    </row>
    <row r="470" spans="1:15" s="134" customFormat="1" ht="17.25" customHeight="1">
      <c r="A470" s="152" t="s">
        <v>2</v>
      </c>
      <c r="B470" s="153" t="s">
        <v>44</v>
      </c>
      <c r="C470" s="154" t="s">
        <v>554</v>
      </c>
      <c r="D470" s="156" t="s">
        <v>59</v>
      </c>
      <c r="E470" s="157" t="s">
        <v>944</v>
      </c>
      <c r="F470" s="157" t="s">
        <v>942</v>
      </c>
      <c r="G470" s="154" t="s">
        <v>945</v>
      </c>
      <c r="H470" s="155" t="s">
        <v>840</v>
      </c>
      <c r="I470" s="155"/>
      <c r="J470" s="155"/>
      <c r="K470" s="155"/>
      <c r="L470" s="155"/>
      <c r="M470" s="155"/>
      <c r="N470" s="155"/>
      <c r="O470" s="155"/>
    </row>
    <row r="471" spans="1:15" ht="36" customHeight="1">
      <c r="A471" s="152"/>
      <c r="B471" s="152"/>
      <c r="C471" s="155"/>
      <c r="D471" s="156"/>
      <c r="E471" s="158"/>
      <c r="F471" s="158"/>
      <c r="G471" s="155"/>
      <c r="H471" s="104" t="s">
        <v>272</v>
      </c>
      <c r="I471" s="104" t="s">
        <v>45</v>
      </c>
      <c r="J471" s="104" t="s">
        <v>271</v>
      </c>
      <c r="K471" s="104" t="s">
        <v>273</v>
      </c>
      <c r="L471" s="104" t="s">
        <v>46</v>
      </c>
      <c r="M471" s="104" t="s">
        <v>739</v>
      </c>
      <c r="N471" s="104" t="s">
        <v>274</v>
      </c>
      <c r="O471" s="104" t="s">
        <v>628</v>
      </c>
    </row>
    <row r="472" spans="1:15" ht="10.5" customHeight="1">
      <c r="A472" s="55">
        <v>1</v>
      </c>
      <c r="B472" s="55">
        <v>2</v>
      </c>
      <c r="C472" s="55">
        <v>3</v>
      </c>
      <c r="D472" s="55">
        <v>4</v>
      </c>
      <c r="E472" s="55">
        <v>5</v>
      </c>
      <c r="F472" s="55">
        <v>6</v>
      </c>
      <c r="G472" s="55">
        <v>7</v>
      </c>
      <c r="H472" s="55">
        <v>8</v>
      </c>
      <c r="I472" s="55">
        <v>9</v>
      </c>
      <c r="J472" s="55">
        <v>10</v>
      </c>
      <c r="K472" s="55">
        <v>11</v>
      </c>
      <c r="L472" s="55">
        <v>12</v>
      </c>
      <c r="M472" s="55">
        <v>13</v>
      </c>
      <c r="N472" s="55">
        <v>14</v>
      </c>
      <c r="O472" s="55">
        <v>15</v>
      </c>
    </row>
    <row r="473" spans="1:15" s="96" customFormat="1" ht="15" customHeight="1">
      <c r="A473" s="89" t="s">
        <v>527</v>
      </c>
      <c r="B473" s="89"/>
      <c r="C473" s="91">
        <v>4511</v>
      </c>
      <c r="D473" s="92" t="s">
        <v>970</v>
      </c>
      <c r="E473" s="93">
        <v>2500000</v>
      </c>
      <c r="F473" s="93">
        <f>G473-E473</f>
        <v>-1390000</v>
      </c>
      <c r="G473" s="97">
        <f t="shared" si="249"/>
        <v>1110000</v>
      </c>
      <c r="H473" s="93">
        <v>0</v>
      </c>
      <c r="I473" s="93">
        <v>750000</v>
      </c>
      <c r="J473" s="93">
        <v>360000</v>
      </c>
      <c r="K473" s="93">
        <v>0</v>
      </c>
      <c r="L473" s="95">
        <v>0</v>
      </c>
      <c r="M473" s="93">
        <v>0</v>
      </c>
      <c r="N473" s="95">
        <v>0</v>
      </c>
      <c r="O473" s="93">
        <v>0</v>
      </c>
    </row>
    <row r="474" spans="1:15" s="78" customFormat="1" ht="27.75" customHeight="1">
      <c r="A474" s="76"/>
      <c r="B474" s="80"/>
      <c r="C474" s="149" t="s">
        <v>897</v>
      </c>
      <c r="D474" s="150"/>
      <c r="E474" s="73">
        <f aca="true" t="shared" si="259" ref="E474:O475">E475</f>
        <v>150000</v>
      </c>
      <c r="F474" s="73">
        <f t="shared" si="259"/>
        <v>0</v>
      </c>
      <c r="G474" s="73">
        <f t="shared" si="240"/>
        <v>150000</v>
      </c>
      <c r="H474" s="73">
        <f t="shared" si="259"/>
        <v>150000</v>
      </c>
      <c r="I474" s="73">
        <f t="shared" si="259"/>
        <v>0</v>
      </c>
      <c r="J474" s="73">
        <f t="shared" si="259"/>
        <v>0</v>
      </c>
      <c r="K474" s="73">
        <f t="shared" si="259"/>
        <v>0</v>
      </c>
      <c r="L474" s="73">
        <f t="shared" si="259"/>
        <v>0</v>
      </c>
      <c r="M474" s="73">
        <f t="shared" si="259"/>
        <v>0</v>
      </c>
      <c r="N474" s="73">
        <f t="shared" si="259"/>
        <v>0</v>
      </c>
      <c r="O474" s="73">
        <f t="shared" si="259"/>
        <v>0</v>
      </c>
    </row>
    <row r="475" spans="1:15" s="9" customFormat="1" ht="24" customHeight="1">
      <c r="A475" s="13"/>
      <c r="B475" s="61" t="s">
        <v>686</v>
      </c>
      <c r="C475" s="162" t="s">
        <v>898</v>
      </c>
      <c r="D475" s="163"/>
      <c r="E475" s="11">
        <f aca="true" t="shared" si="260" ref="E475:F477">E476</f>
        <v>150000</v>
      </c>
      <c r="F475" s="11">
        <f t="shared" si="260"/>
        <v>0</v>
      </c>
      <c r="G475" s="48">
        <f t="shared" si="240"/>
        <v>150000</v>
      </c>
      <c r="H475" s="11">
        <f>H476</f>
        <v>150000</v>
      </c>
      <c r="I475" s="11">
        <f t="shared" si="259"/>
        <v>0</v>
      </c>
      <c r="J475" s="11">
        <f t="shared" si="259"/>
        <v>0</v>
      </c>
      <c r="K475" s="11">
        <f t="shared" si="259"/>
        <v>0</v>
      </c>
      <c r="L475" s="11">
        <f t="shared" si="259"/>
        <v>0</v>
      </c>
      <c r="M475" s="11">
        <f t="shared" si="259"/>
        <v>0</v>
      </c>
      <c r="N475" s="11">
        <f t="shared" si="259"/>
        <v>0</v>
      </c>
      <c r="O475" s="11">
        <f t="shared" si="259"/>
        <v>0</v>
      </c>
    </row>
    <row r="476" spans="1:15" ht="21" customHeight="1">
      <c r="A476" s="42"/>
      <c r="B476" s="40"/>
      <c r="C476" s="31">
        <v>38</v>
      </c>
      <c r="D476" s="31" t="s">
        <v>718</v>
      </c>
      <c r="E476" s="38">
        <f t="shared" si="260"/>
        <v>150000</v>
      </c>
      <c r="F476" s="38">
        <f t="shared" si="260"/>
        <v>0</v>
      </c>
      <c r="G476" s="44">
        <f t="shared" si="240"/>
        <v>150000</v>
      </c>
      <c r="H476" s="38">
        <f>H477</f>
        <v>150000</v>
      </c>
      <c r="I476" s="38">
        <f aca="true" t="shared" si="261" ref="I476:O477">I477</f>
        <v>0</v>
      </c>
      <c r="J476" s="38">
        <f t="shared" si="261"/>
        <v>0</v>
      </c>
      <c r="K476" s="38">
        <f t="shared" si="261"/>
        <v>0</v>
      </c>
      <c r="L476" s="38">
        <f t="shared" si="261"/>
        <v>0</v>
      </c>
      <c r="M476" s="38">
        <f t="shared" si="261"/>
        <v>0</v>
      </c>
      <c r="N476" s="38">
        <f t="shared" si="261"/>
        <v>0</v>
      </c>
      <c r="O476" s="38">
        <f t="shared" si="261"/>
        <v>0</v>
      </c>
    </row>
    <row r="477" spans="1:15" ht="18" customHeight="1">
      <c r="A477" s="42"/>
      <c r="B477" s="40"/>
      <c r="C477" s="31">
        <v>381</v>
      </c>
      <c r="D477" s="31" t="s">
        <v>719</v>
      </c>
      <c r="E477" s="38">
        <f t="shared" si="260"/>
        <v>150000</v>
      </c>
      <c r="F477" s="38">
        <f t="shared" si="260"/>
        <v>0</v>
      </c>
      <c r="G477" s="44">
        <f t="shared" si="240"/>
        <v>150000</v>
      </c>
      <c r="H477" s="38">
        <f>H478</f>
        <v>150000</v>
      </c>
      <c r="I477" s="38">
        <f t="shared" si="261"/>
        <v>0</v>
      </c>
      <c r="J477" s="38">
        <f t="shared" si="261"/>
        <v>0</v>
      </c>
      <c r="K477" s="38">
        <f t="shared" si="261"/>
        <v>0</v>
      </c>
      <c r="L477" s="38">
        <f t="shared" si="261"/>
        <v>0</v>
      </c>
      <c r="M477" s="38">
        <f t="shared" si="261"/>
        <v>0</v>
      </c>
      <c r="N477" s="38">
        <f t="shared" si="261"/>
        <v>0</v>
      </c>
      <c r="O477" s="38">
        <f t="shared" si="261"/>
        <v>0</v>
      </c>
    </row>
    <row r="478" spans="1:15" s="96" customFormat="1" ht="14.25" customHeight="1">
      <c r="A478" s="98" t="s">
        <v>528</v>
      </c>
      <c r="B478" s="89"/>
      <c r="C478" s="91">
        <v>3811</v>
      </c>
      <c r="D478" s="91" t="s">
        <v>971</v>
      </c>
      <c r="E478" s="93">
        <v>150000</v>
      </c>
      <c r="F478" s="93">
        <f>G478-E478</f>
        <v>0</v>
      </c>
      <c r="G478" s="97">
        <f t="shared" si="240"/>
        <v>150000</v>
      </c>
      <c r="H478" s="93">
        <v>150000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s="78" customFormat="1" ht="27.75" customHeight="1">
      <c r="A479" s="76"/>
      <c r="B479" s="79"/>
      <c r="C479" s="164" t="s">
        <v>899</v>
      </c>
      <c r="D479" s="165"/>
      <c r="E479" s="73">
        <f>E480+E485</f>
        <v>400000</v>
      </c>
      <c r="F479" s="73">
        <f>F480+F485</f>
        <v>-98000</v>
      </c>
      <c r="G479" s="73">
        <f t="shared" si="240"/>
        <v>302000</v>
      </c>
      <c r="H479" s="73">
        <f aca="true" t="shared" si="262" ref="H479:O479">H480+H485</f>
        <v>302000</v>
      </c>
      <c r="I479" s="73">
        <f t="shared" si="262"/>
        <v>0</v>
      </c>
      <c r="J479" s="73">
        <f t="shared" si="262"/>
        <v>0</v>
      </c>
      <c r="K479" s="73">
        <f t="shared" si="262"/>
        <v>0</v>
      </c>
      <c r="L479" s="73">
        <f t="shared" si="262"/>
        <v>0</v>
      </c>
      <c r="M479" s="73">
        <f t="shared" si="262"/>
        <v>0</v>
      </c>
      <c r="N479" s="73">
        <f t="shared" si="262"/>
        <v>0</v>
      </c>
      <c r="O479" s="73">
        <f t="shared" si="262"/>
        <v>0</v>
      </c>
    </row>
    <row r="480" spans="1:15" s="9" customFormat="1" ht="23.25" customHeight="1">
      <c r="A480" s="13"/>
      <c r="B480" s="61" t="s">
        <v>685</v>
      </c>
      <c r="C480" s="162" t="s">
        <v>900</v>
      </c>
      <c r="D480" s="163"/>
      <c r="E480" s="11">
        <f aca="true" t="shared" si="263" ref="E480:F483">E481</f>
        <v>100000</v>
      </c>
      <c r="F480" s="11">
        <f t="shared" si="263"/>
        <v>0</v>
      </c>
      <c r="G480" s="48">
        <f t="shared" si="240"/>
        <v>100000</v>
      </c>
      <c r="H480" s="11">
        <f>H481</f>
        <v>100000</v>
      </c>
      <c r="I480" s="11">
        <f aca="true" t="shared" si="264" ref="I480:O480">I481</f>
        <v>0</v>
      </c>
      <c r="J480" s="11">
        <f t="shared" si="264"/>
        <v>0</v>
      </c>
      <c r="K480" s="11">
        <f t="shared" si="264"/>
        <v>0</v>
      </c>
      <c r="L480" s="11">
        <f t="shared" si="264"/>
        <v>0</v>
      </c>
      <c r="M480" s="11">
        <f t="shared" si="264"/>
        <v>0</v>
      </c>
      <c r="N480" s="11">
        <f t="shared" si="264"/>
        <v>0</v>
      </c>
      <c r="O480" s="11">
        <f t="shared" si="264"/>
        <v>0</v>
      </c>
    </row>
    <row r="481" spans="1:15" ht="21" customHeight="1">
      <c r="A481" s="42"/>
      <c r="B481" s="40"/>
      <c r="C481" s="31">
        <v>38</v>
      </c>
      <c r="D481" s="31" t="s">
        <v>718</v>
      </c>
      <c r="E481" s="38">
        <f t="shared" si="263"/>
        <v>100000</v>
      </c>
      <c r="F481" s="38">
        <f t="shared" si="263"/>
        <v>0</v>
      </c>
      <c r="G481" s="44">
        <f t="shared" si="240"/>
        <v>100000</v>
      </c>
      <c r="H481" s="38">
        <f>H482</f>
        <v>100000</v>
      </c>
      <c r="I481" s="38">
        <f aca="true" t="shared" si="265" ref="I481:O483">I482</f>
        <v>0</v>
      </c>
      <c r="J481" s="38">
        <f t="shared" si="265"/>
        <v>0</v>
      </c>
      <c r="K481" s="38">
        <f t="shared" si="265"/>
        <v>0</v>
      </c>
      <c r="L481" s="38">
        <f t="shared" si="265"/>
        <v>0</v>
      </c>
      <c r="M481" s="38">
        <f t="shared" si="265"/>
        <v>0</v>
      </c>
      <c r="N481" s="38">
        <f t="shared" si="265"/>
        <v>0</v>
      </c>
      <c r="O481" s="38">
        <f t="shared" si="265"/>
        <v>0</v>
      </c>
    </row>
    <row r="482" spans="1:15" ht="18" customHeight="1">
      <c r="A482" s="42"/>
      <c r="B482" s="40"/>
      <c r="C482" s="31">
        <v>381</v>
      </c>
      <c r="D482" s="31" t="s">
        <v>719</v>
      </c>
      <c r="E482" s="38">
        <f t="shared" si="263"/>
        <v>100000</v>
      </c>
      <c r="F482" s="38">
        <f t="shared" si="263"/>
        <v>0</v>
      </c>
      <c r="G482" s="44">
        <f t="shared" si="240"/>
        <v>100000</v>
      </c>
      <c r="H482" s="38">
        <f>H483</f>
        <v>100000</v>
      </c>
      <c r="I482" s="38">
        <f t="shared" si="265"/>
        <v>0</v>
      </c>
      <c r="J482" s="38">
        <f t="shared" si="265"/>
        <v>0</v>
      </c>
      <c r="K482" s="38">
        <f t="shared" si="265"/>
        <v>0</v>
      </c>
      <c r="L482" s="38">
        <f t="shared" si="265"/>
        <v>0</v>
      </c>
      <c r="M482" s="38">
        <f t="shared" si="265"/>
        <v>0</v>
      </c>
      <c r="N482" s="38">
        <f t="shared" si="265"/>
        <v>0</v>
      </c>
      <c r="O482" s="38">
        <f t="shared" si="265"/>
        <v>0</v>
      </c>
    </row>
    <row r="483" spans="1:15" ht="15" customHeight="1">
      <c r="A483" s="42"/>
      <c r="B483" s="40"/>
      <c r="C483" s="31">
        <v>3811</v>
      </c>
      <c r="D483" s="31" t="s">
        <v>957</v>
      </c>
      <c r="E483" s="38">
        <f t="shared" si="263"/>
        <v>100000</v>
      </c>
      <c r="F483" s="38">
        <f t="shared" si="263"/>
        <v>0</v>
      </c>
      <c r="G483" s="44">
        <f t="shared" si="240"/>
        <v>100000</v>
      </c>
      <c r="H483" s="38">
        <f>H484</f>
        <v>100000</v>
      </c>
      <c r="I483" s="38">
        <f t="shared" si="265"/>
        <v>0</v>
      </c>
      <c r="J483" s="38">
        <f t="shared" si="265"/>
        <v>0</v>
      </c>
      <c r="K483" s="38">
        <f t="shared" si="265"/>
        <v>0</v>
      </c>
      <c r="L483" s="38">
        <f t="shared" si="265"/>
        <v>0</v>
      </c>
      <c r="M483" s="38">
        <f t="shared" si="265"/>
        <v>0</v>
      </c>
      <c r="N483" s="38">
        <f t="shared" si="265"/>
        <v>0</v>
      </c>
      <c r="O483" s="38">
        <f t="shared" si="265"/>
        <v>0</v>
      </c>
    </row>
    <row r="484" spans="1:15" s="96" customFormat="1" ht="14.25" customHeight="1">
      <c r="A484" s="98" t="s">
        <v>529</v>
      </c>
      <c r="B484" s="89"/>
      <c r="C484" s="101"/>
      <c r="D484" s="120" t="s">
        <v>972</v>
      </c>
      <c r="E484" s="93">
        <v>100000</v>
      </c>
      <c r="F484" s="93">
        <f>G484-E484</f>
        <v>0</v>
      </c>
      <c r="G484" s="97">
        <f t="shared" si="240"/>
        <v>100000</v>
      </c>
      <c r="H484" s="93">
        <v>100000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</row>
    <row r="485" spans="1:15" s="9" customFormat="1" ht="23.25" customHeight="1">
      <c r="A485" s="13"/>
      <c r="B485" s="61" t="s">
        <v>685</v>
      </c>
      <c r="C485" s="193" t="s">
        <v>901</v>
      </c>
      <c r="D485" s="194"/>
      <c r="E485" s="11">
        <f aca="true" t="shared" si="266" ref="E485:F487">E486</f>
        <v>300000</v>
      </c>
      <c r="F485" s="11">
        <f t="shared" si="266"/>
        <v>-98000</v>
      </c>
      <c r="G485" s="48">
        <f>SUM(H485:O485)</f>
        <v>202000</v>
      </c>
      <c r="H485" s="11">
        <f>H486</f>
        <v>202000</v>
      </c>
      <c r="I485" s="11">
        <f aca="true" t="shared" si="267" ref="I485:O485">I486</f>
        <v>0</v>
      </c>
      <c r="J485" s="11">
        <f t="shared" si="267"/>
        <v>0</v>
      </c>
      <c r="K485" s="11">
        <f t="shared" si="267"/>
        <v>0</v>
      </c>
      <c r="L485" s="11">
        <f t="shared" si="267"/>
        <v>0</v>
      </c>
      <c r="M485" s="11">
        <f t="shared" si="267"/>
        <v>0</v>
      </c>
      <c r="N485" s="11">
        <f t="shared" si="267"/>
        <v>0</v>
      </c>
      <c r="O485" s="11">
        <f t="shared" si="267"/>
        <v>0</v>
      </c>
    </row>
    <row r="486" spans="1:15" ht="18" customHeight="1">
      <c r="A486" s="42"/>
      <c r="B486" s="40"/>
      <c r="C486" s="31">
        <v>38</v>
      </c>
      <c r="D486" s="31" t="s">
        <v>718</v>
      </c>
      <c r="E486" s="38">
        <f t="shared" si="266"/>
        <v>300000</v>
      </c>
      <c r="F486" s="38">
        <f t="shared" si="266"/>
        <v>-98000</v>
      </c>
      <c r="G486" s="44">
        <f>SUM(H486:O486)</f>
        <v>202000</v>
      </c>
      <c r="H486" s="38">
        <f>H487</f>
        <v>202000</v>
      </c>
      <c r="I486" s="38">
        <f aca="true" t="shared" si="268" ref="I486:O487">I487</f>
        <v>0</v>
      </c>
      <c r="J486" s="38">
        <f t="shared" si="268"/>
        <v>0</v>
      </c>
      <c r="K486" s="38">
        <f t="shared" si="268"/>
        <v>0</v>
      </c>
      <c r="L486" s="38">
        <f t="shared" si="268"/>
        <v>0</v>
      </c>
      <c r="M486" s="38">
        <f t="shared" si="268"/>
        <v>0</v>
      </c>
      <c r="N486" s="38">
        <f t="shared" si="268"/>
        <v>0</v>
      </c>
      <c r="O486" s="38">
        <f t="shared" si="268"/>
        <v>0</v>
      </c>
    </row>
    <row r="487" spans="1:15" ht="18" customHeight="1">
      <c r="A487" s="42"/>
      <c r="B487" s="40"/>
      <c r="C487" s="31">
        <v>381</v>
      </c>
      <c r="D487" s="31" t="s">
        <v>719</v>
      </c>
      <c r="E487" s="38">
        <f t="shared" si="266"/>
        <v>300000</v>
      </c>
      <c r="F487" s="38">
        <f t="shared" si="266"/>
        <v>-98000</v>
      </c>
      <c r="G487" s="44">
        <f>SUM(H487:O487)</f>
        <v>202000</v>
      </c>
      <c r="H487" s="38">
        <f>H488</f>
        <v>202000</v>
      </c>
      <c r="I487" s="38">
        <f t="shared" si="268"/>
        <v>0</v>
      </c>
      <c r="J487" s="38">
        <f t="shared" si="268"/>
        <v>0</v>
      </c>
      <c r="K487" s="38">
        <f t="shared" si="268"/>
        <v>0</v>
      </c>
      <c r="L487" s="38">
        <f t="shared" si="268"/>
        <v>0</v>
      </c>
      <c r="M487" s="38">
        <f t="shared" si="268"/>
        <v>0</v>
      </c>
      <c r="N487" s="38">
        <f t="shared" si="268"/>
        <v>0</v>
      </c>
      <c r="O487" s="38">
        <f t="shared" si="268"/>
        <v>0</v>
      </c>
    </row>
    <row r="488" spans="1:15" ht="15" customHeight="1">
      <c r="A488" s="40" t="s">
        <v>530</v>
      </c>
      <c r="B488" s="40"/>
      <c r="C488" s="31">
        <v>3811</v>
      </c>
      <c r="D488" s="31" t="s">
        <v>957</v>
      </c>
      <c r="E488" s="38">
        <v>300000</v>
      </c>
      <c r="F488" s="93">
        <f>G488-E488</f>
        <v>-98000</v>
      </c>
      <c r="G488" s="44">
        <f>SUM(H488:O488)</f>
        <v>202000</v>
      </c>
      <c r="H488" s="38">
        <v>202000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</row>
    <row r="489" spans="1:15" s="78" customFormat="1" ht="27.75" customHeight="1">
      <c r="A489" s="76"/>
      <c r="B489" s="79"/>
      <c r="C489" s="164" t="s">
        <v>902</v>
      </c>
      <c r="D489" s="165"/>
      <c r="E489" s="73">
        <f>E490+E495+E503</f>
        <v>906000</v>
      </c>
      <c r="F489" s="73">
        <f>F490+F495+F503</f>
        <v>-76000</v>
      </c>
      <c r="G489" s="73">
        <f aca="true" t="shared" si="269" ref="G489:G494">SUM(H489:O489)</f>
        <v>830000</v>
      </c>
      <c r="H489" s="73">
        <f aca="true" t="shared" si="270" ref="H489:O489">H490+H495+H503</f>
        <v>830000</v>
      </c>
      <c r="I489" s="73">
        <f t="shared" si="270"/>
        <v>0</v>
      </c>
      <c r="J489" s="73">
        <f t="shared" si="270"/>
        <v>0</v>
      </c>
      <c r="K489" s="73">
        <f t="shared" si="270"/>
        <v>0</v>
      </c>
      <c r="L489" s="73">
        <f t="shared" si="270"/>
        <v>0</v>
      </c>
      <c r="M489" s="73">
        <f t="shared" si="270"/>
        <v>0</v>
      </c>
      <c r="N489" s="73">
        <f t="shared" si="270"/>
        <v>0</v>
      </c>
      <c r="O489" s="73">
        <f t="shared" si="270"/>
        <v>0</v>
      </c>
    </row>
    <row r="490" spans="1:15" s="9" customFormat="1" ht="24" customHeight="1">
      <c r="A490" s="13"/>
      <c r="B490" s="62" t="s">
        <v>684</v>
      </c>
      <c r="C490" s="162" t="s">
        <v>903</v>
      </c>
      <c r="D490" s="163"/>
      <c r="E490" s="11">
        <f>E491</f>
        <v>790000</v>
      </c>
      <c r="F490" s="11">
        <f>F491</f>
        <v>0</v>
      </c>
      <c r="G490" s="11">
        <f t="shared" si="269"/>
        <v>790000</v>
      </c>
      <c r="H490" s="11">
        <f>H491</f>
        <v>790000</v>
      </c>
      <c r="I490" s="11">
        <f aca="true" t="shared" si="271" ref="I490:O490">I491</f>
        <v>0</v>
      </c>
      <c r="J490" s="11">
        <f t="shared" si="271"/>
        <v>0</v>
      </c>
      <c r="K490" s="11">
        <f t="shared" si="271"/>
        <v>0</v>
      </c>
      <c r="L490" s="11">
        <f t="shared" si="271"/>
        <v>0</v>
      </c>
      <c r="M490" s="11">
        <f t="shared" si="271"/>
        <v>0</v>
      </c>
      <c r="N490" s="11">
        <f t="shared" si="271"/>
        <v>0</v>
      </c>
      <c r="O490" s="11">
        <f t="shared" si="271"/>
        <v>0</v>
      </c>
    </row>
    <row r="491" spans="1:15" ht="21" customHeight="1">
      <c r="A491" s="42"/>
      <c r="B491" s="40"/>
      <c r="C491" s="31" t="s">
        <v>589</v>
      </c>
      <c r="D491" s="37" t="s">
        <v>805</v>
      </c>
      <c r="E491" s="38">
        <f>E492</f>
        <v>790000</v>
      </c>
      <c r="F491" s="38">
        <f>F492</f>
        <v>0</v>
      </c>
      <c r="G491" s="38">
        <f t="shared" si="269"/>
        <v>790000</v>
      </c>
      <c r="H491" s="38">
        <f>H492</f>
        <v>790000</v>
      </c>
      <c r="I491" s="38">
        <f aca="true" t="shared" si="272" ref="I491:O491">I492</f>
        <v>0</v>
      </c>
      <c r="J491" s="38">
        <f t="shared" si="272"/>
        <v>0</v>
      </c>
      <c r="K491" s="38">
        <f t="shared" si="272"/>
        <v>0</v>
      </c>
      <c r="L491" s="38">
        <f t="shared" si="272"/>
        <v>0</v>
      </c>
      <c r="M491" s="38">
        <f t="shared" si="272"/>
        <v>0</v>
      </c>
      <c r="N491" s="38">
        <f t="shared" si="272"/>
        <v>0</v>
      </c>
      <c r="O491" s="38">
        <f t="shared" si="272"/>
        <v>0</v>
      </c>
    </row>
    <row r="492" spans="1:15" ht="18" customHeight="1">
      <c r="A492" s="42"/>
      <c r="B492" s="40"/>
      <c r="C492" s="31" t="s">
        <v>620</v>
      </c>
      <c r="D492" s="37" t="s">
        <v>973</v>
      </c>
      <c r="E492" s="38">
        <f>E493+E494</f>
        <v>790000</v>
      </c>
      <c r="F492" s="38">
        <f>F493+F494</f>
        <v>0</v>
      </c>
      <c r="G492" s="38">
        <f t="shared" si="269"/>
        <v>790000</v>
      </c>
      <c r="H492" s="38">
        <f>H493+H494</f>
        <v>790000</v>
      </c>
      <c r="I492" s="38">
        <f aca="true" t="shared" si="273" ref="I492:O492">I493+I494</f>
        <v>0</v>
      </c>
      <c r="J492" s="38">
        <f t="shared" si="273"/>
        <v>0</v>
      </c>
      <c r="K492" s="38">
        <f t="shared" si="273"/>
        <v>0</v>
      </c>
      <c r="L492" s="38">
        <f t="shared" si="273"/>
        <v>0</v>
      </c>
      <c r="M492" s="38">
        <f t="shared" si="273"/>
        <v>0</v>
      </c>
      <c r="N492" s="38">
        <f>N493+N494</f>
        <v>0</v>
      </c>
      <c r="O492" s="38">
        <f t="shared" si="273"/>
        <v>0</v>
      </c>
    </row>
    <row r="493" spans="1:15" s="96" customFormat="1" ht="14.25" customHeight="1">
      <c r="A493" s="98" t="s">
        <v>531</v>
      </c>
      <c r="B493" s="89"/>
      <c r="C493" s="91" t="s">
        <v>621</v>
      </c>
      <c r="D493" s="92" t="s">
        <v>974</v>
      </c>
      <c r="E493" s="93">
        <v>23000</v>
      </c>
      <c r="F493" s="93">
        <f>G493-E493</f>
        <v>0</v>
      </c>
      <c r="G493" s="38">
        <f t="shared" si="269"/>
        <v>23000</v>
      </c>
      <c r="H493" s="93">
        <v>23000</v>
      </c>
      <c r="I493" s="93">
        <v>0</v>
      </c>
      <c r="J493" s="93">
        <v>0</v>
      </c>
      <c r="K493" s="93">
        <v>0</v>
      </c>
      <c r="L493" s="93">
        <v>0</v>
      </c>
      <c r="M493" s="93">
        <v>0</v>
      </c>
      <c r="N493" s="93">
        <v>0</v>
      </c>
      <c r="O493" s="93">
        <v>0</v>
      </c>
    </row>
    <row r="494" spans="1:15" s="96" customFormat="1" ht="14.25" customHeight="1">
      <c r="A494" s="98" t="s">
        <v>672</v>
      </c>
      <c r="B494" s="89"/>
      <c r="C494" s="91" t="s">
        <v>622</v>
      </c>
      <c r="D494" s="92" t="s">
        <v>975</v>
      </c>
      <c r="E494" s="93">
        <v>767000</v>
      </c>
      <c r="F494" s="93">
        <f>G494-E494</f>
        <v>0</v>
      </c>
      <c r="G494" s="38">
        <f t="shared" si="269"/>
        <v>767000</v>
      </c>
      <c r="H494" s="93">
        <v>767000</v>
      </c>
      <c r="I494" s="95">
        <v>0</v>
      </c>
      <c r="J494" s="95">
        <v>0</v>
      </c>
      <c r="K494" s="95">
        <v>0</v>
      </c>
      <c r="L494" s="95">
        <v>0</v>
      </c>
      <c r="M494" s="95">
        <v>0</v>
      </c>
      <c r="N494" s="95">
        <v>0</v>
      </c>
      <c r="O494" s="93">
        <v>0</v>
      </c>
    </row>
    <row r="495" spans="1:15" s="9" customFormat="1" ht="23.25" customHeight="1">
      <c r="A495" s="49"/>
      <c r="B495" s="62" t="s">
        <v>738</v>
      </c>
      <c r="C495" s="162" t="s">
        <v>904</v>
      </c>
      <c r="D495" s="163"/>
      <c r="E495" s="11">
        <f>E496</f>
        <v>66000</v>
      </c>
      <c r="F495" s="11">
        <f>F496</f>
        <v>-26000</v>
      </c>
      <c r="G495" s="11">
        <f aca="true" t="shared" si="274" ref="G495:G506">SUM(H495:O495)</f>
        <v>40000</v>
      </c>
      <c r="H495" s="119">
        <f>H496</f>
        <v>40000</v>
      </c>
      <c r="I495" s="11">
        <f aca="true" t="shared" si="275" ref="I495:O495">I496</f>
        <v>0</v>
      </c>
      <c r="J495" s="11">
        <f t="shared" si="275"/>
        <v>0</v>
      </c>
      <c r="K495" s="11">
        <f t="shared" si="275"/>
        <v>0</v>
      </c>
      <c r="L495" s="11">
        <f t="shared" si="275"/>
        <v>0</v>
      </c>
      <c r="M495" s="11">
        <f t="shared" si="275"/>
        <v>0</v>
      </c>
      <c r="N495" s="11">
        <f t="shared" si="275"/>
        <v>0</v>
      </c>
      <c r="O495" s="11">
        <f t="shared" si="275"/>
        <v>0</v>
      </c>
    </row>
    <row r="496" spans="1:15" ht="21" customHeight="1">
      <c r="A496" s="46"/>
      <c r="B496" s="40"/>
      <c r="C496" s="31" t="s">
        <v>589</v>
      </c>
      <c r="D496" s="37" t="s">
        <v>805</v>
      </c>
      <c r="E496" s="38">
        <f>E497</f>
        <v>66000</v>
      </c>
      <c r="F496" s="38">
        <f>F497</f>
        <v>-26000</v>
      </c>
      <c r="G496" s="38">
        <f t="shared" si="274"/>
        <v>40000</v>
      </c>
      <c r="H496" s="38">
        <f>H497</f>
        <v>40000</v>
      </c>
      <c r="I496" s="38">
        <f aca="true" t="shared" si="276" ref="I496:O496">I497</f>
        <v>0</v>
      </c>
      <c r="J496" s="38">
        <f t="shared" si="276"/>
        <v>0</v>
      </c>
      <c r="K496" s="38">
        <f t="shared" si="276"/>
        <v>0</v>
      </c>
      <c r="L496" s="38">
        <f t="shared" si="276"/>
        <v>0</v>
      </c>
      <c r="M496" s="38">
        <f t="shared" si="276"/>
        <v>0</v>
      </c>
      <c r="N496" s="38">
        <f t="shared" si="276"/>
        <v>0</v>
      </c>
      <c r="O496" s="38">
        <f t="shared" si="276"/>
        <v>0</v>
      </c>
    </row>
    <row r="497" spans="1:15" ht="18" customHeight="1">
      <c r="A497" s="46"/>
      <c r="B497" s="40"/>
      <c r="C497" s="31" t="s">
        <v>620</v>
      </c>
      <c r="D497" s="37" t="s">
        <v>973</v>
      </c>
      <c r="E497" s="38">
        <f>E498+E499</f>
        <v>66000</v>
      </c>
      <c r="F497" s="38">
        <f>F498+F499</f>
        <v>-26000</v>
      </c>
      <c r="G497" s="38">
        <f t="shared" si="274"/>
        <v>40000</v>
      </c>
      <c r="H497" s="38">
        <f>H498+H499</f>
        <v>40000</v>
      </c>
      <c r="I497" s="38">
        <f aca="true" t="shared" si="277" ref="I497:O497">I498+I499</f>
        <v>0</v>
      </c>
      <c r="J497" s="38">
        <f t="shared" si="277"/>
        <v>0</v>
      </c>
      <c r="K497" s="38">
        <f t="shared" si="277"/>
        <v>0</v>
      </c>
      <c r="L497" s="38">
        <f t="shared" si="277"/>
        <v>0</v>
      </c>
      <c r="M497" s="38">
        <f t="shared" si="277"/>
        <v>0</v>
      </c>
      <c r="N497" s="38">
        <f>N498+N499</f>
        <v>0</v>
      </c>
      <c r="O497" s="38">
        <f t="shared" si="277"/>
        <v>0</v>
      </c>
    </row>
    <row r="498" spans="1:15" s="96" customFormat="1" ht="14.25" customHeight="1">
      <c r="A498" s="98" t="s">
        <v>532</v>
      </c>
      <c r="B498" s="89"/>
      <c r="C498" s="91" t="s">
        <v>621</v>
      </c>
      <c r="D498" s="92" t="s">
        <v>976</v>
      </c>
      <c r="E498" s="93">
        <v>26000</v>
      </c>
      <c r="F498" s="93">
        <f>G498-E498</f>
        <v>-26000</v>
      </c>
      <c r="G498" s="93">
        <f t="shared" si="274"/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</row>
    <row r="499" spans="1:15" s="138" customFormat="1" ht="25.5" customHeight="1">
      <c r="A499" s="98" t="s">
        <v>533</v>
      </c>
      <c r="B499" s="89"/>
      <c r="C499" s="91" t="s">
        <v>622</v>
      </c>
      <c r="D499" s="92" t="s">
        <v>977</v>
      </c>
      <c r="E499" s="93">
        <v>40000</v>
      </c>
      <c r="F499" s="93">
        <f>G499-E499</f>
        <v>0</v>
      </c>
      <c r="G499" s="93">
        <f t="shared" si="274"/>
        <v>40000</v>
      </c>
      <c r="H499" s="93">
        <v>40000</v>
      </c>
      <c r="I499" s="95">
        <v>0</v>
      </c>
      <c r="J499" s="95">
        <v>0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</row>
    <row r="500" spans="1:15" s="134" customFormat="1" ht="17.25" customHeight="1">
      <c r="A500" s="152" t="s">
        <v>2</v>
      </c>
      <c r="B500" s="153" t="s">
        <v>44</v>
      </c>
      <c r="C500" s="154" t="s">
        <v>554</v>
      </c>
      <c r="D500" s="156" t="s">
        <v>59</v>
      </c>
      <c r="E500" s="157" t="s">
        <v>944</v>
      </c>
      <c r="F500" s="157" t="s">
        <v>942</v>
      </c>
      <c r="G500" s="154" t="s">
        <v>945</v>
      </c>
      <c r="H500" s="155" t="s">
        <v>840</v>
      </c>
      <c r="I500" s="155"/>
      <c r="J500" s="155"/>
      <c r="K500" s="155"/>
      <c r="L500" s="155"/>
      <c r="M500" s="155"/>
      <c r="N500" s="155"/>
      <c r="O500" s="155"/>
    </row>
    <row r="501" spans="1:15" ht="36" customHeight="1">
      <c r="A501" s="152"/>
      <c r="B501" s="152"/>
      <c r="C501" s="155"/>
      <c r="D501" s="156"/>
      <c r="E501" s="158"/>
      <c r="F501" s="158"/>
      <c r="G501" s="155"/>
      <c r="H501" s="104" t="s">
        <v>272</v>
      </c>
      <c r="I501" s="104" t="s">
        <v>45</v>
      </c>
      <c r="J501" s="104" t="s">
        <v>271</v>
      </c>
      <c r="K501" s="104" t="s">
        <v>273</v>
      </c>
      <c r="L501" s="104" t="s">
        <v>46</v>
      </c>
      <c r="M501" s="104" t="s">
        <v>739</v>
      </c>
      <c r="N501" s="104" t="s">
        <v>274</v>
      </c>
      <c r="O501" s="104" t="s">
        <v>628</v>
      </c>
    </row>
    <row r="502" spans="1:15" ht="10.5" customHeight="1">
      <c r="A502" s="55">
        <v>1</v>
      </c>
      <c r="B502" s="55">
        <v>2</v>
      </c>
      <c r="C502" s="55">
        <v>3</v>
      </c>
      <c r="D502" s="55">
        <v>4</v>
      </c>
      <c r="E502" s="55">
        <v>5</v>
      </c>
      <c r="F502" s="55">
        <v>6</v>
      </c>
      <c r="G502" s="55">
        <v>7</v>
      </c>
      <c r="H502" s="55">
        <v>8</v>
      </c>
      <c r="I502" s="55">
        <v>9</v>
      </c>
      <c r="J502" s="55">
        <v>10</v>
      </c>
      <c r="K502" s="55">
        <v>11</v>
      </c>
      <c r="L502" s="55">
        <v>12</v>
      </c>
      <c r="M502" s="55">
        <v>13</v>
      </c>
      <c r="N502" s="55">
        <v>14</v>
      </c>
      <c r="O502" s="55">
        <v>15</v>
      </c>
    </row>
    <row r="503" spans="1:15" s="9" customFormat="1" ht="23.25" customHeight="1">
      <c r="A503" s="13"/>
      <c r="B503" s="61" t="s">
        <v>738</v>
      </c>
      <c r="C503" s="162" t="s">
        <v>905</v>
      </c>
      <c r="D503" s="163"/>
      <c r="E503" s="11">
        <f aca="true" t="shared" si="278" ref="E503:F505">E504</f>
        <v>50000</v>
      </c>
      <c r="F503" s="11">
        <f t="shared" si="278"/>
        <v>-50000</v>
      </c>
      <c r="G503" s="11">
        <f t="shared" si="274"/>
        <v>0</v>
      </c>
      <c r="H503" s="11">
        <f>H504</f>
        <v>0</v>
      </c>
      <c r="I503" s="11">
        <f aca="true" t="shared" si="279" ref="I503:O503">I504</f>
        <v>0</v>
      </c>
      <c r="J503" s="11">
        <f t="shared" si="279"/>
        <v>0</v>
      </c>
      <c r="K503" s="11">
        <f t="shared" si="279"/>
        <v>0</v>
      </c>
      <c r="L503" s="11">
        <f t="shared" si="279"/>
        <v>0</v>
      </c>
      <c r="M503" s="11">
        <f t="shared" si="279"/>
        <v>0</v>
      </c>
      <c r="N503" s="11">
        <f t="shared" si="279"/>
        <v>0</v>
      </c>
      <c r="O503" s="11">
        <f t="shared" si="279"/>
        <v>0</v>
      </c>
    </row>
    <row r="504" spans="1:15" ht="21" customHeight="1">
      <c r="A504" s="42"/>
      <c r="B504" s="40"/>
      <c r="C504" s="31" t="s">
        <v>306</v>
      </c>
      <c r="D504" s="37" t="s">
        <v>810</v>
      </c>
      <c r="E504" s="38">
        <f t="shared" si="278"/>
        <v>50000</v>
      </c>
      <c r="F504" s="38">
        <f t="shared" si="278"/>
        <v>-50000</v>
      </c>
      <c r="G504" s="38">
        <f t="shared" si="274"/>
        <v>0</v>
      </c>
      <c r="H504" s="38">
        <f aca="true" t="shared" si="280" ref="H504:O504">H505</f>
        <v>0</v>
      </c>
      <c r="I504" s="38">
        <f t="shared" si="280"/>
        <v>0</v>
      </c>
      <c r="J504" s="38">
        <f t="shared" si="280"/>
        <v>0</v>
      </c>
      <c r="K504" s="38">
        <f t="shared" si="280"/>
        <v>0</v>
      </c>
      <c r="L504" s="38">
        <f t="shared" si="280"/>
        <v>0</v>
      </c>
      <c r="M504" s="38">
        <f t="shared" si="280"/>
        <v>0</v>
      </c>
      <c r="N504" s="38">
        <f t="shared" si="280"/>
        <v>0</v>
      </c>
      <c r="O504" s="38">
        <f t="shared" si="280"/>
        <v>0</v>
      </c>
    </row>
    <row r="505" spans="1:15" ht="18" customHeight="1">
      <c r="A505" s="42"/>
      <c r="B505" s="40"/>
      <c r="C505" s="31" t="s">
        <v>108</v>
      </c>
      <c r="D505" s="37" t="s">
        <v>735</v>
      </c>
      <c r="E505" s="38">
        <f t="shared" si="278"/>
        <v>50000</v>
      </c>
      <c r="F505" s="38">
        <f t="shared" si="278"/>
        <v>-50000</v>
      </c>
      <c r="G505" s="38">
        <f t="shared" si="274"/>
        <v>0</v>
      </c>
      <c r="H505" s="38">
        <f aca="true" t="shared" si="281" ref="H505:O505">H506</f>
        <v>0</v>
      </c>
      <c r="I505" s="38">
        <f t="shared" si="281"/>
        <v>0</v>
      </c>
      <c r="J505" s="38">
        <f t="shared" si="281"/>
        <v>0</v>
      </c>
      <c r="K505" s="38">
        <f t="shared" si="281"/>
        <v>0</v>
      </c>
      <c r="L505" s="38">
        <f t="shared" si="281"/>
        <v>0</v>
      </c>
      <c r="M505" s="38">
        <f t="shared" si="281"/>
        <v>0</v>
      </c>
      <c r="N505" s="38">
        <f t="shared" si="281"/>
        <v>0</v>
      </c>
      <c r="O505" s="38">
        <f t="shared" si="281"/>
        <v>0</v>
      </c>
    </row>
    <row r="506" spans="1:15" s="96" customFormat="1" ht="15" customHeight="1">
      <c r="A506" s="98" t="s">
        <v>673</v>
      </c>
      <c r="B506" s="89"/>
      <c r="C506" s="91" t="s">
        <v>347</v>
      </c>
      <c r="D506" s="91" t="s">
        <v>978</v>
      </c>
      <c r="E506" s="93">
        <v>50000</v>
      </c>
      <c r="F506" s="93">
        <f>G506-E506</f>
        <v>-50000</v>
      </c>
      <c r="G506" s="93">
        <f t="shared" si="274"/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s="78" customFormat="1" ht="25.5" customHeight="1">
      <c r="A507" s="76"/>
      <c r="B507" s="77"/>
      <c r="C507" s="164" t="s">
        <v>906</v>
      </c>
      <c r="D507" s="165"/>
      <c r="E507" s="73">
        <f>E508+E521+E525+E529+E536+E541+E545</f>
        <v>1339000</v>
      </c>
      <c r="F507" s="73">
        <f>F508+F521+F525+F529+F536+F541+F545</f>
        <v>-298000</v>
      </c>
      <c r="G507" s="73">
        <f aca="true" t="shared" si="282" ref="G507:G513">SUM(H507:O507)</f>
        <v>1041000</v>
      </c>
      <c r="H507" s="73">
        <f aca="true" t="shared" si="283" ref="H507:O507">H508+H521+H525+H529+H536+H541+H545</f>
        <v>1036000</v>
      </c>
      <c r="I507" s="73">
        <f t="shared" si="283"/>
        <v>0</v>
      </c>
      <c r="J507" s="73">
        <f t="shared" si="283"/>
        <v>0</v>
      </c>
      <c r="K507" s="73">
        <f t="shared" si="283"/>
        <v>5000</v>
      </c>
      <c r="L507" s="73">
        <f t="shared" si="283"/>
        <v>0</v>
      </c>
      <c r="M507" s="73">
        <f t="shared" si="283"/>
        <v>0</v>
      </c>
      <c r="N507" s="73">
        <f t="shared" si="283"/>
        <v>0</v>
      </c>
      <c r="O507" s="73">
        <f t="shared" si="283"/>
        <v>0</v>
      </c>
    </row>
    <row r="508" spans="1:15" s="9" customFormat="1" ht="23.25" customHeight="1">
      <c r="A508" s="13"/>
      <c r="B508" s="61" t="s">
        <v>683</v>
      </c>
      <c r="C508" s="162" t="s">
        <v>907</v>
      </c>
      <c r="D508" s="163"/>
      <c r="E508" s="11">
        <f>E509</f>
        <v>614000</v>
      </c>
      <c r="F508" s="11">
        <f>F509</f>
        <v>-79000</v>
      </c>
      <c r="G508" s="11">
        <f t="shared" si="282"/>
        <v>535000</v>
      </c>
      <c r="H508" s="11">
        <f>H509</f>
        <v>535000</v>
      </c>
      <c r="I508" s="11">
        <f aca="true" t="shared" si="284" ref="I508:O508">I509</f>
        <v>0</v>
      </c>
      <c r="J508" s="11">
        <f t="shared" si="284"/>
        <v>0</v>
      </c>
      <c r="K508" s="11">
        <f t="shared" si="284"/>
        <v>0</v>
      </c>
      <c r="L508" s="11">
        <f t="shared" si="284"/>
        <v>0</v>
      </c>
      <c r="M508" s="11">
        <f t="shared" si="284"/>
        <v>0</v>
      </c>
      <c r="N508" s="11">
        <f t="shared" si="284"/>
        <v>0</v>
      </c>
      <c r="O508" s="11">
        <f t="shared" si="284"/>
        <v>0</v>
      </c>
    </row>
    <row r="509" spans="1:15" ht="21" customHeight="1">
      <c r="A509" s="42"/>
      <c r="B509" s="40"/>
      <c r="C509" s="31">
        <v>37</v>
      </c>
      <c r="D509" s="31" t="s">
        <v>979</v>
      </c>
      <c r="E509" s="38">
        <f>E510</f>
        <v>614000</v>
      </c>
      <c r="F509" s="38">
        <f>F510</f>
        <v>-79000</v>
      </c>
      <c r="G509" s="38">
        <f t="shared" si="282"/>
        <v>535000</v>
      </c>
      <c r="H509" s="38">
        <f aca="true" t="shared" si="285" ref="H509:O509">H510</f>
        <v>535000</v>
      </c>
      <c r="I509" s="38">
        <f t="shared" si="285"/>
        <v>0</v>
      </c>
      <c r="J509" s="38">
        <f t="shared" si="285"/>
        <v>0</v>
      </c>
      <c r="K509" s="38">
        <f t="shared" si="285"/>
        <v>0</v>
      </c>
      <c r="L509" s="38">
        <f t="shared" si="285"/>
        <v>0</v>
      </c>
      <c r="M509" s="38">
        <f t="shared" si="285"/>
        <v>0</v>
      </c>
      <c r="N509" s="38">
        <f t="shared" si="285"/>
        <v>0</v>
      </c>
      <c r="O509" s="38">
        <f t="shared" si="285"/>
        <v>0</v>
      </c>
    </row>
    <row r="510" spans="1:15" ht="18" customHeight="1">
      <c r="A510" s="42"/>
      <c r="B510" s="40"/>
      <c r="C510" s="31">
        <v>372</v>
      </c>
      <c r="D510" s="31" t="s">
        <v>980</v>
      </c>
      <c r="E510" s="38">
        <f>E511+E514</f>
        <v>614000</v>
      </c>
      <c r="F510" s="38">
        <f>F511+F514</f>
        <v>-79000</v>
      </c>
      <c r="G510" s="38">
        <f t="shared" si="282"/>
        <v>535000</v>
      </c>
      <c r="H510" s="38">
        <f aca="true" t="shared" si="286" ref="H510:O510">H511+H514</f>
        <v>535000</v>
      </c>
      <c r="I510" s="38">
        <f t="shared" si="286"/>
        <v>0</v>
      </c>
      <c r="J510" s="38">
        <f t="shared" si="286"/>
        <v>0</v>
      </c>
      <c r="K510" s="38">
        <f t="shared" si="286"/>
        <v>0</v>
      </c>
      <c r="L510" s="38">
        <f t="shared" si="286"/>
        <v>0</v>
      </c>
      <c r="M510" s="38">
        <f t="shared" si="286"/>
        <v>0</v>
      </c>
      <c r="N510" s="38">
        <f>N511+N514</f>
        <v>0</v>
      </c>
      <c r="O510" s="38">
        <f t="shared" si="286"/>
        <v>0</v>
      </c>
    </row>
    <row r="511" spans="1:15" ht="15.75" customHeight="1">
      <c r="A511" s="42"/>
      <c r="B511" s="40"/>
      <c r="C511" s="31">
        <v>3721</v>
      </c>
      <c r="D511" s="31" t="s">
        <v>981</v>
      </c>
      <c r="E511" s="38">
        <f>SUM(E512:E513)</f>
        <v>420000</v>
      </c>
      <c r="F511" s="38">
        <f>SUM(F512:F513)</f>
        <v>0</v>
      </c>
      <c r="G511" s="38">
        <f t="shared" si="282"/>
        <v>420000</v>
      </c>
      <c r="H511" s="38">
        <f>SUM(H512:H513)</f>
        <v>420000</v>
      </c>
      <c r="I511" s="38">
        <f aca="true" t="shared" si="287" ref="I511:O511">I512</f>
        <v>0</v>
      </c>
      <c r="J511" s="38">
        <f t="shared" si="287"/>
        <v>0</v>
      </c>
      <c r="K511" s="38">
        <f t="shared" si="287"/>
        <v>0</v>
      </c>
      <c r="L511" s="38">
        <f t="shared" si="287"/>
        <v>0</v>
      </c>
      <c r="M511" s="38">
        <f t="shared" si="287"/>
        <v>0</v>
      </c>
      <c r="N511" s="38">
        <f t="shared" si="287"/>
        <v>0</v>
      </c>
      <c r="O511" s="38">
        <f t="shared" si="287"/>
        <v>0</v>
      </c>
    </row>
    <row r="512" spans="1:15" s="96" customFormat="1" ht="14.25" customHeight="1">
      <c r="A512" s="89" t="s">
        <v>534</v>
      </c>
      <c r="B512" s="89"/>
      <c r="C512" s="91"/>
      <c r="D512" s="91" t="s">
        <v>982</v>
      </c>
      <c r="E512" s="93">
        <v>300000</v>
      </c>
      <c r="F512" s="93">
        <f>G512-E512</f>
        <v>0</v>
      </c>
      <c r="G512" s="93">
        <f t="shared" si="282"/>
        <v>300000</v>
      </c>
      <c r="H512" s="93">
        <v>300000</v>
      </c>
      <c r="I512" s="95">
        <v>0</v>
      </c>
      <c r="J512" s="95">
        <v>0</v>
      </c>
      <c r="K512" s="95">
        <v>0</v>
      </c>
      <c r="L512" s="95">
        <v>0</v>
      </c>
      <c r="M512" s="95">
        <v>0</v>
      </c>
      <c r="N512" s="95">
        <v>0</v>
      </c>
      <c r="O512" s="95">
        <v>0</v>
      </c>
    </row>
    <row r="513" spans="1:15" s="96" customFormat="1" ht="14.25" customHeight="1">
      <c r="A513" s="89" t="s">
        <v>535</v>
      </c>
      <c r="B513" s="89"/>
      <c r="C513" s="91"/>
      <c r="D513" s="91" t="s">
        <v>983</v>
      </c>
      <c r="E513" s="93">
        <v>120000</v>
      </c>
      <c r="F513" s="93">
        <f>G513-E513</f>
        <v>0</v>
      </c>
      <c r="G513" s="93">
        <f t="shared" si="282"/>
        <v>120000</v>
      </c>
      <c r="H513" s="93">
        <v>120000</v>
      </c>
      <c r="I513" s="95">
        <v>0</v>
      </c>
      <c r="J513" s="95">
        <v>0</v>
      </c>
      <c r="K513" s="95">
        <v>0</v>
      </c>
      <c r="L513" s="95">
        <v>0</v>
      </c>
      <c r="M513" s="95">
        <v>0</v>
      </c>
      <c r="N513" s="95">
        <v>0</v>
      </c>
      <c r="O513" s="95">
        <v>0</v>
      </c>
    </row>
    <row r="514" spans="1:15" ht="15.75" customHeight="1">
      <c r="A514" s="40"/>
      <c r="B514" s="40"/>
      <c r="C514" s="31">
        <v>3722</v>
      </c>
      <c r="D514" s="31" t="s">
        <v>984</v>
      </c>
      <c r="E514" s="38">
        <f>E515+E516+E517+E518+E519+E520</f>
        <v>194000</v>
      </c>
      <c r="F514" s="38">
        <f>F515+F516+F517+F518+F519+F520</f>
        <v>-79000</v>
      </c>
      <c r="G514" s="38">
        <f aca="true" t="shared" si="288" ref="G514:G544">SUM(H514:O514)</f>
        <v>115000</v>
      </c>
      <c r="H514" s="38">
        <f aca="true" t="shared" si="289" ref="H514:O514">H515+H516+H517+H518+H519+H520</f>
        <v>115000</v>
      </c>
      <c r="I514" s="38">
        <f t="shared" si="289"/>
        <v>0</v>
      </c>
      <c r="J514" s="38">
        <f t="shared" si="289"/>
        <v>0</v>
      </c>
      <c r="K514" s="38">
        <f t="shared" si="289"/>
        <v>0</v>
      </c>
      <c r="L514" s="38">
        <f t="shared" si="289"/>
        <v>0</v>
      </c>
      <c r="M514" s="38">
        <f t="shared" si="289"/>
        <v>0</v>
      </c>
      <c r="N514" s="38">
        <f t="shared" si="289"/>
        <v>0</v>
      </c>
      <c r="O514" s="38">
        <f t="shared" si="289"/>
        <v>0</v>
      </c>
    </row>
    <row r="515" spans="1:15" s="96" customFormat="1" ht="13.5" customHeight="1">
      <c r="A515" s="89" t="s">
        <v>536</v>
      </c>
      <c r="B515" s="89"/>
      <c r="C515" s="101"/>
      <c r="D515" s="91" t="s">
        <v>985</v>
      </c>
      <c r="E515" s="93">
        <v>2000</v>
      </c>
      <c r="F515" s="93">
        <f aca="true" t="shared" si="290" ref="F515:F520">G515-E515</f>
        <v>-2000</v>
      </c>
      <c r="G515" s="93">
        <f t="shared" si="288"/>
        <v>0</v>
      </c>
      <c r="H515" s="93">
        <v>0</v>
      </c>
      <c r="I515" s="95">
        <v>0</v>
      </c>
      <c r="J515" s="95">
        <v>0</v>
      </c>
      <c r="K515" s="95">
        <v>0</v>
      </c>
      <c r="L515" s="95">
        <v>0</v>
      </c>
      <c r="M515" s="95">
        <v>0</v>
      </c>
      <c r="N515" s="95">
        <v>0</v>
      </c>
      <c r="O515" s="95">
        <v>0</v>
      </c>
    </row>
    <row r="516" spans="1:15" s="96" customFormat="1" ht="13.5" customHeight="1">
      <c r="A516" s="89" t="s">
        <v>537</v>
      </c>
      <c r="B516" s="89"/>
      <c r="C516" s="101"/>
      <c r="D516" s="91" t="s">
        <v>986</v>
      </c>
      <c r="E516" s="93">
        <v>67000</v>
      </c>
      <c r="F516" s="93">
        <f t="shared" si="290"/>
        <v>-67000</v>
      </c>
      <c r="G516" s="93">
        <f t="shared" si="288"/>
        <v>0</v>
      </c>
      <c r="H516" s="93">
        <v>0</v>
      </c>
      <c r="I516" s="95">
        <v>0</v>
      </c>
      <c r="J516" s="95">
        <v>0</v>
      </c>
      <c r="K516" s="95">
        <v>0</v>
      </c>
      <c r="L516" s="95">
        <v>0</v>
      </c>
      <c r="M516" s="95">
        <v>0</v>
      </c>
      <c r="N516" s="95">
        <v>0</v>
      </c>
      <c r="O516" s="95">
        <v>0</v>
      </c>
    </row>
    <row r="517" spans="1:15" s="96" customFormat="1" ht="13.5" customHeight="1">
      <c r="A517" s="89" t="s">
        <v>538</v>
      </c>
      <c r="B517" s="89"/>
      <c r="C517" s="101"/>
      <c r="D517" s="91" t="s">
        <v>987</v>
      </c>
      <c r="E517" s="93">
        <v>15000</v>
      </c>
      <c r="F517" s="93">
        <f t="shared" si="290"/>
        <v>0</v>
      </c>
      <c r="G517" s="93">
        <f>SUM(H517:O517)</f>
        <v>15000</v>
      </c>
      <c r="H517" s="93">
        <v>15000</v>
      </c>
      <c r="I517" s="95">
        <v>0</v>
      </c>
      <c r="J517" s="95">
        <v>0</v>
      </c>
      <c r="K517" s="95">
        <v>0</v>
      </c>
      <c r="L517" s="95">
        <v>0</v>
      </c>
      <c r="M517" s="95">
        <v>0</v>
      </c>
      <c r="N517" s="95">
        <v>0</v>
      </c>
      <c r="O517" s="95">
        <v>0</v>
      </c>
    </row>
    <row r="518" spans="1:15" s="96" customFormat="1" ht="13.5" customHeight="1">
      <c r="A518" s="89" t="s">
        <v>539</v>
      </c>
      <c r="B518" s="89"/>
      <c r="C518" s="101"/>
      <c r="D518" s="91" t="s">
        <v>988</v>
      </c>
      <c r="E518" s="93">
        <v>5000</v>
      </c>
      <c r="F518" s="93">
        <f t="shared" si="290"/>
        <v>-5000</v>
      </c>
      <c r="G518" s="93">
        <f t="shared" si="288"/>
        <v>0</v>
      </c>
      <c r="H518" s="97">
        <v>0</v>
      </c>
      <c r="I518" s="95">
        <v>0</v>
      </c>
      <c r="J518" s="95">
        <v>0</v>
      </c>
      <c r="K518" s="95">
        <v>0</v>
      </c>
      <c r="L518" s="95">
        <v>0</v>
      </c>
      <c r="M518" s="95">
        <v>0</v>
      </c>
      <c r="N518" s="95">
        <v>0</v>
      </c>
      <c r="O518" s="95">
        <v>0</v>
      </c>
    </row>
    <row r="519" spans="1:15" s="96" customFormat="1" ht="13.5" customHeight="1">
      <c r="A519" s="89" t="s">
        <v>540</v>
      </c>
      <c r="B519" s="89"/>
      <c r="C519" s="101"/>
      <c r="D519" s="91" t="s">
        <v>989</v>
      </c>
      <c r="E519" s="93">
        <v>45000</v>
      </c>
      <c r="F519" s="93">
        <f t="shared" si="290"/>
        <v>0</v>
      </c>
      <c r="G519" s="93">
        <f t="shared" si="288"/>
        <v>45000</v>
      </c>
      <c r="H519" s="93">
        <v>45000</v>
      </c>
      <c r="I519" s="95">
        <v>0</v>
      </c>
      <c r="J519" s="95">
        <v>0</v>
      </c>
      <c r="K519" s="95">
        <v>0</v>
      </c>
      <c r="L519" s="95">
        <v>0</v>
      </c>
      <c r="M519" s="95">
        <v>0</v>
      </c>
      <c r="N519" s="95">
        <v>0</v>
      </c>
      <c r="O519" s="95">
        <v>0</v>
      </c>
    </row>
    <row r="520" spans="1:15" s="96" customFormat="1" ht="13.5" customHeight="1">
      <c r="A520" s="89" t="s">
        <v>541</v>
      </c>
      <c r="B520" s="89"/>
      <c r="C520" s="101"/>
      <c r="D520" s="91" t="s">
        <v>990</v>
      </c>
      <c r="E520" s="93">
        <v>60000</v>
      </c>
      <c r="F520" s="93">
        <f t="shared" si="290"/>
        <v>-5000</v>
      </c>
      <c r="G520" s="93">
        <f t="shared" si="288"/>
        <v>55000</v>
      </c>
      <c r="H520" s="93">
        <v>55000</v>
      </c>
      <c r="I520" s="95">
        <v>0</v>
      </c>
      <c r="J520" s="95">
        <v>0</v>
      </c>
      <c r="K520" s="95">
        <v>0</v>
      </c>
      <c r="L520" s="95">
        <v>0</v>
      </c>
      <c r="M520" s="95">
        <v>0</v>
      </c>
      <c r="N520" s="95">
        <v>0</v>
      </c>
      <c r="O520" s="95">
        <v>0</v>
      </c>
    </row>
    <row r="521" spans="1:15" s="9" customFormat="1" ht="23.25" customHeight="1">
      <c r="A521" s="13"/>
      <c r="B521" s="61" t="s">
        <v>682</v>
      </c>
      <c r="C521" s="162" t="s">
        <v>908</v>
      </c>
      <c r="D521" s="163"/>
      <c r="E521" s="11">
        <f aca="true" t="shared" si="291" ref="E521:F523">E522</f>
        <v>40000</v>
      </c>
      <c r="F521" s="11">
        <f t="shared" si="291"/>
        <v>0</v>
      </c>
      <c r="G521" s="11">
        <f t="shared" si="288"/>
        <v>40000</v>
      </c>
      <c r="H521" s="11">
        <f>H522</f>
        <v>40000</v>
      </c>
      <c r="I521" s="11">
        <f aca="true" t="shared" si="292" ref="I521:O521">I522</f>
        <v>0</v>
      </c>
      <c r="J521" s="11">
        <f t="shared" si="292"/>
        <v>0</v>
      </c>
      <c r="K521" s="11">
        <f t="shared" si="292"/>
        <v>0</v>
      </c>
      <c r="L521" s="11">
        <f t="shared" si="292"/>
        <v>0</v>
      </c>
      <c r="M521" s="11">
        <f t="shared" si="292"/>
        <v>0</v>
      </c>
      <c r="N521" s="11">
        <f t="shared" si="292"/>
        <v>0</v>
      </c>
      <c r="O521" s="11">
        <f t="shared" si="292"/>
        <v>0</v>
      </c>
    </row>
    <row r="522" spans="1:15" ht="21" customHeight="1">
      <c r="A522" s="42"/>
      <c r="B522" s="40"/>
      <c r="C522" s="31" t="s">
        <v>589</v>
      </c>
      <c r="D522" s="37" t="s">
        <v>959</v>
      </c>
      <c r="E522" s="38">
        <f t="shared" si="291"/>
        <v>40000</v>
      </c>
      <c r="F522" s="38">
        <f t="shared" si="291"/>
        <v>0</v>
      </c>
      <c r="G522" s="38">
        <f>SUM(H522:O522)</f>
        <v>40000</v>
      </c>
      <c r="H522" s="38">
        <f aca="true" t="shared" si="293" ref="H522:O523">H523</f>
        <v>40000</v>
      </c>
      <c r="I522" s="38">
        <f t="shared" si="293"/>
        <v>0</v>
      </c>
      <c r="J522" s="38">
        <f t="shared" si="293"/>
        <v>0</v>
      </c>
      <c r="K522" s="38">
        <f t="shared" si="293"/>
        <v>0</v>
      </c>
      <c r="L522" s="38">
        <f t="shared" si="293"/>
        <v>0</v>
      </c>
      <c r="M522" s="38">
        <f t="shared" si="293"/>
        <v>0</v>
      </c>
      <c r="N522" s="38">
        <f t="shared" si="293"/>
        <v>0</v>
      </c>
      <c r="O522" s="38">
        <f t="shared" si="293"/>
        <v>0</v>
      </c>
    </row>
    <row r="523" spans="1:15" ht="18" customHeight="1">
      <c r="A523" s="42"/>
      <c r="B523" s="40"/>
      <c r="C523" s="31" t="s">
        <v>590</v>
      </c>
      <c r="D523" s="37" t="s">
        <v>991</v>
      </c>
      <c r="E523" s="38">
        <f t="shared" si="291"/>
        <v>40000</v>
      </c>
      <c r="F523" s="38">
        <f t="shared" si="291"/>
        <v>0</v>
      </c>
      <c r="G523" s="38">
        <f>SUM(H523:O523)</f>
        <v>40000</v>
      </c>
      <c r="H523" s="38">
        <f t="shared" si="293"/>
        <v>40000</v>
      </c>
      <c r="I523" s="38">
        <f t="shared" si="293"/>
        <v>0</v>
      </c>
      <c r="J523" s="38">
        <f t="shared" si="293"/>
        <v>0</v>
      </c>
      <c r="K523" s="38">
        <f t="shared" si="293"/>
        <v>0</v>
      </c>
      <c r="L523" s="38">
        <f t="shared" si="293"/>
        <v>0</v>
      </c>
      <c r="M523" s="38">
        <f t="shared" si="293"/>
        <v>0</v>
      </c>
      <c r="N523" s="38">
        <f t="shared" si="293"/>
        <v>0</v>
      </c>
      <c r="O523" s="38">
        <f t="shared" si="293"/>
        <v>0</v>
      </c>
    </row>
    <row r="524" spans="1:15" s="96" customFormat="1" ht="14.25" customHeight="1">
      <c r="A524" s="89" t="s">
        <v>542</v>
      </c>
      <c r="B524" s="89"/>
      <c r="C524" s="91" t="s">
        <v>591</v>
      </c>
      <c r="D524" s="91" t="s">
        <v>992</v>
      </c>
      <c r="E524" s="93">
        <v>40000</v>
      </c>
      <c r="F524" s="93">
        <f>G524-E524</f>
        <v>0</v>
      </c>
      <c r="G524" s="93">
        <f>SUM(H524:O524)</f>
        <v>40000</v>
      </c>
      <c r="H524" s="93">
        <v>40000</v>
      </c>
      <c r="I524" s="95">
        <v>0</v>
      </c>
      <c r="J524" s="95">
        <v>0</v>
      </c>
      <c r="K524" s="95">
        <v>0</v>
      </c>
      <c r="L524" s="95">
        <v>0</v>
      </c>
      <c r="M524" s="95">
        <v>0</v>
      </c>
      <c r="N524" s="95">
        <v>0</v>
      </c>
      <c r="O524" s="95">
        <v>0</v>
      </c>
    </row>
    <row r="525" spans="1:15" s="9" customFormat="1" ht="23.25" customHeight="1">
      <c r="A525" s="13"/>
      <c r="B525" s="61" t="s">
        <v>682</v>
      </c>
      <c r="C525" s="162" t="s">
        <v>909</v>
      </c>
      <c r="D525" s="163"/>
      <c r="E525" s="11">
        <f aca="true" t="shared" si="294" ref="E525:F527">E526</f>
        <v>300000</v>
      </c>
      <c r="F525" s="11">
        <f t="shared" si="294"/>
        <v>-100000</v>
      </c>
      <c r="G525" s="11">
        <f>SUM(H525:O525)</f>
        <v>200000</v>
      </c>
      <c r="H525" s="11">
        <f aca="true" t="shared" si="295" ref="H525:O525">H526</f>
        <v>200000</v>
      </c>
      <c r="I525" s="11">
        <f t="shared" si="295"/>
        <v>0</v>
      </c>
      <c r="J525" s="11">
        <f t="shared" si="295"/>
        <v>0</v>
      </c>
      <c r="K525" s="11">
        <f t="shared" si="295"/>
        <v>0</v>
      </c>
      <c r="L525" s="11">
        <f t="shared" si="295"/>
        <v>0</v>
      </c>
      <c r="M525" s="11">
        <f t="shared" si="295"/>
        <v>0</v>
      </c>
      <c r="N525" s="11">
        <f t="shared" si="295"/>
        <v>0</v>
      </c>
      <c r="O525" s="11">
        <f t="shared" si="295"/>
        <v>0</v>
      </c>
    </row>
    <row r="526" spans="1:15" ht="21" customHeight="1">
      <c r="A526" s="42"/>
      <c r="B526" s="40"/>
      <c r="C526" s="31">
        <v>37</v>
      </c>
      <c r="D526" s="31" t="s">
        <v>979</v>
      </c>
      <c r="E526" s="38">
        <f>E527</f>
        <v>300000</v>
      </c>
      <c r="F526" s="38">
        <f>F527</f>
        <v>-100000</v>
      </c>
      <c r="G526" s="38">
        <f t="shared" si="288"/>
        <v>200000</v>
      </c>
      <c r="H526" s="38">
        <f aca="true" t="shared" si="296" ref="H526:O526">H527</f>
        <v>200000</v>
      </c>
      <c r="I526" s="38">
        <f t="shared" si="296"/>
        <v>0</v>
      </c>
      <c r="J526" s="38">
        <f t="shared" si="296"/>
        <v>0</v>
      </c>
      <c r="K526" s="38">
        <f t="shared" si="296"/>
        <v>0</v>
      </c>
      <c r="L526" s="38">
        <f t="shared" si="296"/>
        <v>0</v>
      </c>
      <c r="M526" s="38">
        <f t="shared" si="296"/>
        <v>0</v>
      </c>
      <c r="N526" s="38">
        <f t="shared" si="296"/>
        <v>0</v>
      </c>
      <c r="O526" s="38">
        <f t="shared" si="296"/>
        <v>0</v>
      </c>
    </row>
    <row r="527" spans="1:15" ht="18" customHeight="1">
      <c r="A527" s="42"/>
      <c r="B527" s="40"/>
      <c r="C527" s="31">
        <v>372</v>
      </c>
      <c r="D527" s="31" t="s">
        <v>980</v>
      </c>
      <c r="E527" s="38">
        <f t="shared" si="294"/>
        <v>300000</v>
      </c>
      <c r="F527" s="38">
        <f t="shared" si="294"/>
        <v>-100000</v>
      </c>
      <c r="G527" s="38">
        <f t="shared" si="288"/>
        <v>200000</v>
      </c>
      <c r="H527" s="38">
        <f aca="true" t="shared" si="297" ref="H527:O527">H528</f>
        <v>200000</v>
      </c>
      <c r="I527" s="38">
        <f t="shared" si="297"/>
        <v>0</v>
      </c>
      <c r="J527" s="38">
        <f t="shared" si="297"/>
        <v>0</v>
      </c>
      <c r="K527" s="38">
        <f t="shared" si="297"/>
        <v>0</v>
      </c>
      <c r="L527" s="38">
        <f t="shared" si="297"/>
        <v>0</v>
      </c>
      <c r="M527" s="38">
        <f t="shared" si="297"/>
        <v>0</v>
      </c>
      <c r="N527" s="38">
        <f t="shared" si="297"/>
        <v>0</v>
      </c>
      <c r="O527" s="38">
        <f t="shared" si="297"/>
        <v>0</v>
      </c>
    </row>
    <row r="528" spans="1:15" s="96" customFormat="1" ht="14.25" customHeight="1">
      <c r="A528" s="89" t="s">
        <v>543</v>
      </c>
      <c r="B528" s="89"/>
      <c r="C528" s="91">
        <v>3721</v>
      </c>
      <c r="D528" s="91" t="s">
        <v>993</v>
      </c>
      <c r="E528" s="93">
        <v>300000</v>
      </c>
      <c r="F528" s="93">
        <f>G528-E528</f>
        <v>-100000</v>
      </c>
      <c r="G528" s="93">
        <f t="shared" si="288"/>
        <v>200000</v>
      </c>
      <c r="H528" s="93">
        <v>200000</v>
      </c>
      <c r="I528" s="95">
        <v>0</v>
      </c>
      <c r="J528" s="95">
        <v>0</v>
      </c>
      <c r="K528" s="95">
        <v>0</v>
      </c>
      <c r="L528" s="95">
        <v>0</v>
      </c>
      <c r="M528" s="95">
        <v>0</v>
      </c>
      <c r="N528" s="95">
        <v>0</v>
      </c>
      <c r="O528" s="95">
        <v>0</v>
      </c>
    </row>
    <row r="529" spans="1:15" s="9" customFormat="1" ht="23.25" customHeight="1">
      <c r="A529" s="13"/>
      <c r="B529" s="61" t="s">
        <v>681</v>
      </c>
      <c r="C529" s="162" t="s">
        <v>910</v>
      </c>
      <c r="D529" s="163"/>
      <c r="E529" s="11">
        <f>E530</f>
        <v>65000</v>
      </c>
      <c r="F529" s="11">
        <f>F530</f>
        <v>-7000</v>
      </c>
      <c r="G529" s="11">
        <f t="shared" si="288"/>
        <v>58000</v>
      </c>
      <c r="H529" s="11">
        <f>H530</f>
        <v>58000</v>
      </c>
      <c r="I529" s="11">
        <f aca="true" t="shared" si="298" ref="I529:O529">I530</f>
        <v>0</v>
      </c>
      <c r="J529" s="11">
        <f t="shared" si="298"/>
        <v>0</v>
      </c>
      <c r="K529" s="11">
        <f t="shared" si="298"/>
        <v>0</v>
      </c>
      <c r="L529" s="11">
        <f t="shared" si="298"/>
        <v>0</v>
      </c>
      <c r="M529" s="11">
        <f t="shared" si="298"/>
        <v>0</v>
      </c>
      <c r="N529" s="11">
        <f t="shared" si="298"/>
        <v>0</v>
      </c>
      <c r="O529" s="11">
        <f t="shared" si="298"/>
        <v>0</v>
      </c>
    </row>
    <row r="530" spans="1:15" ht="21" customHeight="1">
      <c r="A530" s="42"/>
      <c r="B530" s="40"/>
      <c r="C530" s="31">
        <v>38</v>
      </c>
      <c r="D530" s="31" t="s">
        <v>994</v>
      </c>
      <c r="E530" s="38">
        <f>E531</f>
        <v>65000</v>
      </c>
      <c r="F530" s="38">
        <f>F531</f>
        <v>-7000</v>
      </c>
      <c r="G530" s="38">
        <f t="shared" si="288"/>
        <v>58000</v>
      </c>
      <c r="H530" s="38">
        <f>H531</f>
        <v>58000</v>
      </c>
      <c r="I530" s="38">
        <f aca="true" t="shared" si="299" ref="I530:O530">I531</f>
        <v>0</v>
      </c>
      <c r="J530" s="38">
        <f t="shared" si="299"/>
        <v>0</v>
      </c>
      <c r="K530" s="38">
        <f t="shared" si="299"/>
        <v>0</v>
      </c>
      <c r="L530" s="38">
        <f t="shared" si="299"/>
        <v>0</v>
      </c>
      <c r="M530" s="38">
        <f t="shared" si="299"/>
        <v>0</v>
      </c>
      <c r="N530" s="38">
        <f t="shared" si="299"/>
        <v>0</v>
      </c>
      <c r="O530" s="38">
        <f t="shared" si="299"/>
        <v>0</v>
      </c>
    </row>
    <row r="531" spans="1:15" s="145" customFormat="1" ht="18" customHeight="1">
      <c r="A531" s="42"/>
      <c r="B531" s="40"/>
      <c r="C531" s="31">
        <v>381</v>
      </c>
      <c r="D531" s="31" t="s">
        <v>719</v>
      </c>
      <c r="E531" s="38">
        <f>E535</f>
        <v>65000</v>
      </c>
      <c r="F531" s="38">
        <f>F535</f>
        <v>-7000</v>
      </c>
      <c r="G531" s="38">
        <f t="shared" si="288"/>
        <v>58000</v>
      </c>
      <c r="H531" s="38">
        <f>H535</f>
        <v>58000</v>
      </c>
      <c r="I531" s="38">
        <f aca="true" t="shared" si="300" ref="I531:O531">I535</f>
        <v>0</v>
      </c>
      <c r="J531" s="38">
        <f t="shared" si="300"/>
        <v>0</v>
      </c>
      <c r="K531" s="38">
        <f t="shared" si="300"/>
        <v>0</v>
      </c>
      <c r="L531" s="38">
        <f t="shared" si="300"/>
        <v>0</v>
      </c>
      <c r="M531" s="38">
        <f t="shared" si="300"/>
        <v>0</v>
      </c>
      <c r="N531" s="38">
        <f t="shared" si="300"/>
        <v>0</v>
      </c>
      <c r="O531" s="38">
        <f t="shared" si="300"/>
        <v>0</v>
      </c>
    </row>
    <row r="532" spans="1:15" s="134" customFormat="1" ht="17.25" customHeight="1">
      <c r="A532" s="152" t="s">
        <v>2</v>
      </c>
      <c r="B532" s="153" t="s">
        <v>44</v>
      </c>
      <c r="C532" s="154" t="s">
        <v>554</v>
      </c>
      <c r="D532" s="156" t="s">
        <v>59</v>
      </c>
      <c r="E532" s="157" t="s">
        <v>944</v>
      </c>
      <c r="F532" s="157" t="s">
        <v>942</v>
      </c>
      <c r="G532" s="154" t="s">
        <v>945</v>
      </c>
      <c r="H532" s="155" t="s">
        <v>840</v>
      </c>
      <c r="I532" s="155"/>
      <c r="J532" s="155"/>
      <c r="K532" s="155"/>
      <c r="L532" s="155"/>
      <c r="M532" s="155"/>
      <c r="N532" s="155"/>
      <c r="O532" s="155"/>
    </row>
    <row r="533" spans="1:15" ht="36" customHeight="1">
      <c r="A533" s="152"/>
      <c r="B533" s="152"/>
      <c r="C533" s="155"/>
      <c r="D533" s="156"/>
      <c r="E533" s="158"/>
      <c r="F533" s="158"/>
      <c r="G533" s="155"/>
      <c r="H533" s="104" t="s">
        <v>272</v>
      </c>
      <c r="I533" s="104" t="s">
        <v>45</v>
      </c>
      <c r="J533" s="104" t="s">
        <v>271</v>
      </c>
      <c r="K533" s="104" t="s">
        <v>273</v>
      </c>
      <c r="L533" s="104" t="s">
        <v>46</v>
      </c>
      <c r="M533" s="104" t="s">
        <v>739</v>
      </c>
      <c r="N533" s="104" t="s">
        <v>274</v>
      </c>
      <c r="O533" s="104" t="s">
        <v>628</v>
      </c>
    </row>
    <row r="534" spans="1:15" ht="10.5" customHeight="1">
      <c r="A534" s="55">
        <v>1</v>
      </c>
      <c r="B534" s="55">
        <v>2</v>
      </c>
      <c r="C534" s="55">
        <v>3</v>
      </c>
      <c r="D534" s="55">
        <v>4</v>
      </c>
      <c r="E534" s="55">
        <v>5</v>
      </c>
      <c r="F534" s="55">
        <v>6</v>
      </c>
      <c r="G534" s="55">
        <v>7</v>
      </c>
      <c r="H534" s="55">
        <v>8</v>
      </c>
      <c r="I534" s="55">
        <v>9</v>
      </c>
      <c r="J534" s="55">
        <v>10</v>
      </c>
      <c r="K534" s="55">
        <v>11</v>
      </c>
      <c r="L534" s="55">
        <v>12</v>
      </c>
      <c r="M534" s="55">
        <v>13</v>
      </c>
      <c r="N534" s="55">
        <v>14</v>
      </c>
      <c r="O534" s="55">
        <v>15</v>
      </c>
    </row>
    <row r="535" spans="1:15" s="96" customFormat="1" ht="15" customHeight="1">
      <c r="A535" s="89" t="s">
        <v>544</v>
      </c>
      <c r="B535" s="89"/>
      <c r="C535" s="91">
        <v>3811</v>
      </c>
      <c r="D535" s="91" t="s">
        <v>957</v>
      </c>
      <c r="E535" s="93">
        <v>65000</v>
      </c>
      <c r="F535" s="93">
        <f>G535-E535</f>
        <v>-7000</v>
      </c>
      <c r="G535" s="93">
        <f t="shared" si="288"/>
        <v>58000</v>
      </c>
      <c r="H535" s="93">
        <v>58000</v>
      </c>
      <c r="I535" s="93">
        <v>0</v>
      </c>
      <c r="J535" s="93">
        <v>0</v>
      </c>
      <c r="K535" s="93">
        <v>0</v>
      </c>
      <c r="L535" s="93">
        <v>0</v>
      </c>
      <c r="M535" s="93">
        <v>0</v>
      </c>
      <c r="N535" s="93">
        <v>0</v>
      </c>
      <c r="O535" s="93">
        <v>0</v>
      </c>
    </row>
    <row r="536" spans="1:15" s="9" customFormat="1" ht="24" customHeight="1">
      <c r="A536" s="13"/>
      <c r="B536" s="61" t="s">
        <v>680</v>
      </c>
      <c r="C536" s="162" t="s">
        <v>911</v>
      </c>
      <c r="D536" s="163"/>
      <c r="E536" s="11">
        <f aca="true" t="shared" si="301" ref="E536:F539">E537</f>
        <v>20000</v>
      </c>
      <c r="F536" s="11">
        <f t="shared" si="301"/>
        <v>-12000</v>
      </c>
      <c r="G536" s="11">
        <f t="shared" si="288"/>
        <v>8000</v>
      </c>
      <c r="H536" s="11">
        <f>H537</f>
        <v>3000</v>
      </c>
      <c r="I536" s="11">
        <f aca="true" t="shared" si="302" ref="I536:O536">I537</f>
        <v>0</v>
      </c>
      <c r="J536" s="11">
        <f t="shared" si="302"/>
        <v>0</v>
      </c>
      <c r="K536" s="11">
        <f t="shared" si="302"/>
        <v>5000</v>
      </c>
      <c r="L536" s="11">
        <f t="shared" si="302"/>
        <v>0</v>
      </c>
      <c r="M536" s="11">
        <f t="shared" si="302"/>
        <v>0</v>
      </c>
      <c r="N536" s="11">
        <f t="shared" si="302"/>
        <v>0</v>
      </c>
      <c r="O536" s="11">
        <f t="shared" si="302"/>
        <v>0</v>
      </c>
    </row>
    <row r="537" spans="1:15" ht="21" customHeight="1">
      <c r="A537" s="42"/>
      <c r="B537" s="40"/>
      <c r="C537" s="31">
        <v>37</v>
      </c>
      <c r="D537" s="31" t="s">
        <v>979</v>
      </c>
      <c r="E537" s="38">
        <f t="shared" si="301"/>
        <v>20000</v>
      </c>
      <c r="F537" s="38">
        <f t="shared" si="301"/>
        <v>-12000</v>
      </c>
      <c r="G537" s="38">
        <f t="shared" si="288"/>
        <v>8000</v>
      </c>
      <c r="H537" s="38">
        <f>H538</f>
        <v>3000</v>
      </c>
      <c r="I537" s="38">
        <f aca="true" t="shared" si="303" ref="I537:O537">I538</f>
        <v>0</v>
      </c>
      <c r="J537" s="38">
        <f t="shared" si="303"/>
        <v>0</v>
      </c>
      <c r="K537" s="38">
        <f t="shared" si="303"/>
        <v>5000</v>
      </c>
      <c r="L537" s="38">
        <f t="shared" si="303"/>
        <v>0</v>
      </c>
      <c r="M537" s="38">
        <f t="shared" si="303"/>
        <v>0</v>
      </c>
      <c r="N537" s="38">
        <f t="shared" si="303"/>
        <v>0</v>
      </c>
      <c r="O537" s="38">
        <f t="shared" si="303"/>
        <v>0</v>
      </c>
    </row>
    <row r="538" spans="1:15" ht="18" customHeight="1">
      <c r="A538" s="42"/>
      <c r="B538" s="40"/>
      <c r="C538" s="31">
        <v>372</v>
      </c>
      <c r="D538" s="31" t="s">
        <v>980</v>
      </c>
      <c r="E538" s="38">
        <f t="shared" si="301"/>
        <v>20000</v>
      </c>
      <c r="F538" s="38">
        <f t="shared" si="301"/>
        <v>-12000</v>
      </c>
      <c r="G538" s="38">
        <f t="shared" si="288"/>
        <v>8000</v>
      </c>
      <c r="H538" s="38">
        <f aca="true" t="shared" si="304" ref="H538:O538">H539</f>
        <v>3000</v>
      </c>
      <c r="I538" s="38">
        <f t="shared" si="304"/>
        <v>0</v>
      </c>
      <c r="J538" s="38">
        <f t="shared" si="304"/>
        <v>0</v>
      </c>
      <c r="K538" s="38">
        <f t="shared" si="304"/>
        <v>5000</v>
      </c>
      <c r="L538" s="38">
        <f t="shared" si="304"/>
        <v>0</v>
      </c>
      <c r="M538" s="38">
        <f t="shared" si="304"/>
        <v>0</v>
      </c>
      <c r="N538" s="38">
        <f t="shared" si="304"/>
        <v>0</v>
      </c>
      <c r="O538" s="38">
        <f t="shared" si="304"/>
        <v>0</v>
      </c>
    </row>
    <row r="539" spans="1:15" ht="15" customHeight="1">
      <c r="A539" s="42"/>
      <c r="B539" s="40"/>
      <c r="C539" s="31">
        <v>3722</v>
      </c>
      <c r="D539" s="31" t="s">
        <v>984</v>
      </c>
      <c r="E539" s="38">
        <f t="shared" si="301"/>
        <v>20000</v>
      </c>
      <c r="F539" s="38">
        <f t="shared" si="301"/>
        <v>-12000</v>
      </c>
      <c r="G539" s="38">
        <f t="shared" si="288"/>
        <v>8000</v>
      </c>
      <c r="H539" s="38">
        <f aca="true" t="shared" si="305" ref="H539:O539">H540</f>
        <v>3000</v>
      </c>
      <c r="I539" s="38">
        <f t="shared" si="305"/>
        <v>0</v>
      </c>
      <c r="J539" s="38">
        <f t="shared" si="305"/>
        <v>0</v>
      </c>
      <c r="K539" s="38">
        <f t="shared" si="305"/>
        <v>5000</v>
      </c>
      <c r="L539" s="38">
        <f t="shared" si="305"/>
        <v>0</v>
      </c>
      <c r="M539" s="38">
        <f t="shared" si="305"/>
        <v>0</v>
      </c>
      <c r="N539" s="38">
        <f t="shared" si="305"/>
        <v>0</v>
      </c>
      <c r="O539" s="38">
        <f t="shared" si="305"/>
        <v>0</v>
      </c>
    </row>
    <row r="540" spans="1:15" s="96" customFormat="1" ht="14.25" customHeight="1">
      <c r="A540" s="89" t="s">
        <v>545</v>
      </c>
      <c r="B540" s="89"/>
      <c r="C540" s="101"/>
      <c r="D540" s="91" t="s">
        <v>995</v>
      </c>
      <c r="E540" s="93">
        <v>20000</v>
      </c>
      <c r="F540" s="93">
        <f>G540-E540</f>
        <v>-12000</v>
      </c>
      <c r="G540" s="93">
        <f t="shared" si="288"/>
        <v>8000</v>
      </c>
      <c r="H540" s="93">
        <v>3000</v>
      </c>
      <c r="I540" s="95">
        <v>0</v>
      </c>
      <c r="J540" s="95">
        <v>0</v>
      </c>
      <c r="K540" s="93">
        <v>5000</v>
      </c>
      <c r="L540" s="95">
        <v>0</v>
      </c>
      <c r="M540" s="95">
        <v>0</v>
      </c>
      <c r="N540" s="95">
        <v>0</v>
      </c>
      <c r="O540" s="95">
        <v>0</v>
      </c>
    </row>
    <row r="541" spans="1:15" s="9" customFormat="1" ht="24" customHeight="1">
      <c r="A541" s="13"/>
      <c r="B541" s="61" t="s">
        <v>679</v>
      </c>
      <c r="C541" s="162" t="s">
        <v>912</v>
      </c>
      <c r="D541" s="163"/>
      <c r="E541" s="11">
        <f aca="true" t="shared" si="306" ref="E541:F543">E542</f>
        <v>200000</v>
      </c>
      <c r="F541" s="11">
        <f t="shared" si="306"/>
        <v>0</v>
      </c>
      <c r="G541" s="11">
        <f t="shared" si="288"/>
        <v>200000</v>
      </c>
      <c r="H541" s="11">
        <f>H542</f>
        <v>200000</v>
      </c>
      <c r="I541" s="11">
        <f aca="true" t="shared" si="307" ref="I541:O541">I542</f>
        <v>0</v>
      </c>
      <c r="J541" s="11">
        <f t="shared" si="307"/>
        <v>0</v>
      </c>
      <c r="K541" s="11">
        <f t="shared" si="307"/>
        <v>0</v>
      </c>
      <c r="L541" s="11">
        <f t="shared" si="307"/>
        <v>0</v>
      </c>
      <c r="M541" s="11">
        <f t="shared" si="307"/>
        <v>0</v>
      </c>
      <c r="N541" s="11">
        <f t="shared" si="307"/>
        <v>0</v>
      </c>
      <c r="O541" s="11">
        <f t="shared" si="307"/>
        <v>0</v>
      </c>
    </row>
    <row r="542" spans="1:15" ht="21" customHeight="1">
      <c r="A542" s="42"/>
      <c r="B542" s="40"/>
      <c r="C542" s="31">
        <v>38</v>
      </c>
      <c r="D542" s="31" t="s">
        <v>994</v>
      </c>
      <c r="E542" s="38">
        <f t="shared" si="306"/>
        <v>200000</v>
      </c>
      <c r="F542" s="38">
        <f t="shared" si="306"/>
        <v>0</v>
      </c>
      <c r="G542" s="38">
        <f t="shared" si="288"/>
        <v>200000</v>
      </c>
      <c r="H542" s="38">
        <f aca="true" t="shared" si="308" ref="H542:O542">H543</f>
        <v>200000</v>
      </c>
      <c r="I542" s="38">
        <f t="shared" si="308"/>
        <v>0</v>
      </c>
      <c r="J542" s="38">
        <f t="shared" si="308"/>
        <v>0</v>
      </c>
      <c r="K542" s="38">
        <f t="shared" si="308"/>
        <v>0</v>
      </c>
      <c r="L542" s="38">
        <f t="shared" si="308"/>
        <v>0</v>
      </c>
      <c r="M542" s="38">
        <f t="shared" si="308"/>
        <v>0</v>
      </c>
      <c r="N542" s="38">
        <f t="shared" si="308"/>
        <v>0</v>
      </c>
      <c r="O542" s="38">
        <f t="shared" si="308"/>
        <v>0</v>
      </c>
    </row>
    <row r="543" spans="1:15" ht="18" customHeight="1">
      <c r="A543" s="42"/>
      <c r="B543" s="40"/>
      <c r="C543" s="31">
        <v>381</v>
      </c>
      <c r="D543" s="31" t="s">
        <v>719</v>
      </c>
      <c r="E543" s="38">
        <f t="shared" si="306"/>
        <v>200000</v>
      </c>
      <c r="F543" s="38">
        <f t="shared" si="306"/>
        <v>0</v>
      </c>
      <c r="G543" s="38">
        <f t="shared" si="288"/>
        <v>200000</v>
      </c>
      <c r="H543" s="38">
        <f>H544</f>
        <v>200000</v>
      </c>
      <c r="I543" s="38">
        <f aca="true" t="shared" si="309" ref="I543:O543">I544</f>
        <v>0</v>
      </c>
      <c r="J543" s="38">
        <f t="shared" si="309"/>
        <v>0</v>
      </c>
      <c r="K543" s="38">
        <f t="shared" si="309"/>
        <v>0</v>
      </c>
      <c r="L543" s="38">
        <f t="shared" si="309"/>
        <v>0</v>
      </c>
      <c r="M543" s="38">
        <f t="shared" si="309"/>
        <v>0</v>
      </c>
      <c r="N543" s="38">
        <f t="shared" si="309"/>
        <v>0</v>
      </c>
      <c r="O543" s="38">
        <f t="shared" si="309"/>
        <v>0</v>
      </c>
    </row>
    <row r="544" spans="1:15" s="96" customFormat="1" ht="15" customHeight="1">
      <c r="A544" s="89" t="s">
        <v>546</v>
      </c>
      <c r="B544" s="89"/>
      <c r="C544" s="91">
        <v>3811</v>
      </c>
      <c r="D544" s="91" t="s">
        <v>996</v>
      </c>
      <c r="E544" s="93">
        <v>200000</v>
      </c>
      <c r="F544" s="93">
        <f>G544-E544</f>
        <v>0</v>
      </c>
      <c r="G544" s="93">
        <f t="shared" si="288"/>
        <v>200000</v>
      </c>
      <c r="H544" s="93">
        <v>200000</v>
      </c>
      <c r="I544" s="93">
        <v>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</row>
    <row r="545" spans="1:15" s="9" customFormat="1" ht="24" customHeight="1">
      <c r="A545" s="13"/>
      <c r="B545" s="61" t="s">
        <v>678</v>
      </c>
      <c r="C545" s="162" t="s">
        <v>913</v>
      </c>
      <c r="D545" s="163"/>
      <c r="E545" s="11">
        <f>E546</f>
        <v>100000</v>
      </c>
      <c r="F545" s="11">
        <f>F546</f>
        <v>-100000</v>
      </c>
      <c r="G545" s="11">
        <f aca="true" t="shared" si="310" ref="G545:G573">SUM(H545:O545)</f>
        <v>0</v>
      </c>
      <c r="H545" s="11">
        <f>H546</f>
        <v>0</v>
      </c>
      <c r="I545" s="11">
        <f aca="true" t="shared" si="311" ref="I545:O545">I546</f>
        <v>0</v>
      </c>
      <c r="J545" s="11">
        <f t="shared" si="311"/>
        <v>0</v>
      </c>
      <c r="K545" s="11">
        <f t="shared" si="311"/>
        <v>0</v>
      </c>
      <c r="L545" s="11">
        <f t="shared" si="311"/>
        <v>0</v>
      </c>
      <c r="M545" s="11">
        <f t="shared" si="311"/>
        <v>0</v>
      </c>
      <c r="N545" s="11">
        <f t="shared" si="311"/>
        <v>0</v>
      </c>
      <c r="O545" s="11">
        <f t="shared" si="311"/>
        <v>0</v>
      </c>
    </row>
    <row r="546" spans="1:15" ht="21" customHeight="1">
      <c r="A546" s="42"/>
      <c r="B546" s="40"/>
      <c r="C546" s="31">
        <v>42</v>
      </c>
      <c r="D546" s="31" t="s">
        <v>997</v>
      </c>
      <c r="E546" s="38">
        <f aca="true" t="shared" si="312" ref="E546:O547">E547</f>
        <v>100000</v>
      </c>
      <c r="F546" s="38">
        <f t="shared" si="312"/>
        <v>-100000</v>
      </c>
      <c r="G546" s="38">
        <f t="shared" si="310"/>
        <v>0</v>
      </c>
      <c r="H546" s="38">
        <f t="shared" si="312"/>
        <v>0</v>
      </c>
      <c r="I546" s="38">
        <f t="shared" si="312"/>
        <v>0</v>
      </c>
      <c r="J546" s="38">
        <f t="shared" si="312"/>
        <v>0</v>
      </c>
      <c r="K546" s="38">
        <f t="shared" si="312"/>
        <v>0</v>
      </c>
      <c r="L546" s="38">
        <f t="shared" si="312"/>
        <v>0</v>
      </c>
      <c r="M546" s="38">
        <f t="shared" si="312"/>
        <v>0</v>
      </c>
      <c r="N546" s="38">
        <f t="shared" si="312"/>
        <v>0</v>
      </c>
      <c r="O546" s="38">
        <f t="shared" si="312"/>
        <v>0</v>
      </c>
    </row>
    <row r="547" spans="1:15" ht="18" customHeight="1">
      <c r="A547" s="42"/>
      <c r="B547" s="40"/>
      <c r="C547" s="31">
        <v>421</v>
      </c>
      <c r="D547" s="31" t="s">
        <v>735</v>
      </c>
      <c r="E547" s="38">
        <f t="shared" si="312"/>
        <v>100000</v>
      </c>
      <c r="F547" s="38">
        <f t="shared" si="312"/>
        <v>-100000</v>
      </c>
      <c r="G547" s="38">
        <f t="shared" si="310"/>
        <v>0</v>
      </c>
      <c r="H547" s="38">
        <f t="shared" si="312"/>
        <v>0</v>
      </c>
      <c r="I547" s="38">
        <f t="shared" si="312"/>
        <v>0</v>
      </c>
      <c r="J547" s="38">
        <f t="shared" si="312"/>
        <v>0</v>
      </c>
      <c r="K547" s="38">
        <f t="shared" si="312"/>
        <v>0</v>
      </c>
      <c r="L547" s="38">
        <f t="shared" si="312"/>
        <v>0</v>
      </c>
      <c r="M547" s="38">
        <f t="shared" si="312"/>
        <v>0</v>
      </c>
      <c r="N547" s="38">
        <f t="shared" si="312"/>
        <v>0</v>
      </c>
      <c r="O547" s="38">
        <f t="shared" si="312"/>
        <v>0</v>
      </c>
    </row>
    <row r="548" spans="1:15" s="96" customFormat="1" ht="15" customHeight="1">
      <c r="A548" s="89" t="s">
        <v>547</v>
      </c>
      <c r="B548" s="89"/>
      <c r="C548" s="91">
        <v>4212</v>
      </c>
      <c r="D548" s="91" t="s">
        <v>837</v>
      </c>
      <c r="E548" s="93">
        <v>100000</v>
      </c>
      <c r="F548" s="93">
        <f>G548-E548</f>
        <v>-100000</v>
      </c>
      <c r="G548" s="93">
        <f t="shared" si="310"/>
        <v>0</v>
      </c>
      <c r="H548" s="93">
        <v>0</v>
      </c>
      <c r="I548" s="95">
        <v>0</v>
      </c>
      <c r="J548" s="95">
        <v>0</v>
      </c>
      <c r="K548" s="95">
        <v>0</v>
      </c>
      <c r="L548" s="95">
        <v>0</v>
      </c>
      <c r="M548" s="95">
        <v>0</v>
      </c>
      <c r="N548" s="95">
        <v>0</v>
      </c>
      <c r="O548" s="93">
        <v>0</v>
      </c>
    </row>
    <row r="549" spans="1:15" s="78" customFormat="1" ht="34.5" customHeight="1">
      <c r="A549" s="81"/>
      <c r="B549" s="82"/>
      <c r="C549" s="197" t="s">
        <v>281</v>
      </c>
      <c r="D549" s="198"/>
      <c r="E549" s="83">
        <f aca="true" t="shared" si="313" ref="E549:O549">E550</f>
        <v>4416100</v>
      </c>
      <c r="F549" s="83">
        <f t="shared" si="313"/>
        <v>-481000</v>
      </c>
      <c r="G549" s="83">
        <f t="shared" si="310"/>
        <v>3935100</v>
      </c>
      <c r="H549" s="83">
        <f t="shared" si="313"/>
        <v>2995000</v>
      </c>
      <c r="I549" s="83">
        <f t="shared" si="313"/>
        <v>809100</v>
      </c>
      <c r="J549" s="83">
        <f t="shared" si="313"/>
        <v>0</v>
      </c>
      <c r="K549" s="83">
        <f t="shared" si="313"/>
        <v>29000</v>
      </c>
      <c r="L549" s="83">
        <f t="shared" si="313"/>
        <v>27000</v>
      </c>
      <c r="M549" s="83">
        <f t="shared" si="313"/>
        <v>0</v>
      </c>
      <c r="N549" s="83">
        <f t="shared" si="313"/>
        <v>0</v>
      </c>
      <c r="O549" s="83">
        <f t="shared" si="313"/>
        <v>75000</v>
      </c>
    </row>
    <row r="550" spans="1:15" s="78" customFormat="1" ht="27.75" customHeight="1">
      <c r="A550" s="76"/>
      <c r="B550" s="79"/>
      <c r="C550" s="169" t="s">
        <v>709</v>
      </c>
      <c r="D550" s="190"/>
      <c r="E550" s="73">
        <f>E551+E612+E616</f>
        <v>4416100</v>
      </c>
      <c r="F550" s="73">
        <f>F551+F612+F616</f>
        <v>-481000</v>
      </c>
      <c r="G550" s="73">
        <f t="shared" si="310"/>
        <v>3935100</v>
      </c>
      <c r="H550" s="73">
        <f aca="true" t="shared" si="314" ref="H550:O550">H551+H612+H616</f>
        <v>2995000</v>
      </c>
      <c r="I550" s="73">
        <f t="shared" si="314"/>
        <v>809100</v>
      </c>
      <c r="J550" s="73">
        <f t="shared" si="314"/>
        <v>0</v>
      </c>
      <c r="K550" s="73">
        <f t="shared" si="314"/>
        <v>29000</v>
      </c>
      <c r="L550" s="73">
        <f t="shared" si="314"/>
        <v>27000</v>
      </c>
      <c r="M550" s="73">
        <f t="shared" si="314"/>
        <v>0</v>
      </c>
      <c r="N550" s="73">
        <f t="shared" si="314"/>
        <v>0</v>
      </c>
      <c r="O550" s="73">
        <f t="shared" si="314"/>
        <v>75000</v>
      </c>
    </row>
    <row r="551" spans="1:15" s="9" customFormat="1" ht="23.25" customHeight="1">
      <c r="A551" s="13"/>
      <c r="B551" s="61" t="s">
        <v>677</v>
      </c>
      <c r="C551" s="162" t="s">
        <v>1049</v>
      </c>
      <c r="D551" s="163"/>
      <c r="E551" s="11">
        <f>E552+E600</f>
        <v>3916100</v>
      </c>
      <c r="F551" s="11">
        <f>F552+F600</f>
        <v>-34000</v>
      </c>
      <c r="G551" s="11">
        <f t="shared" si="310"/>
        <v>3882100</v>
      </c>
      <c r="H551" s="11">
        <f aca="true" t="shared" si="315" ref="H551:O551">H552+H600</f>
        <v>2942000</v>
      </c>
      <c r="I551" s="11">
        <f t="shared" si="315"/>
        <v>809100</v>
      </c>
      <c r="J551" s="11">
        <f t="shared" si="315"/>
        <v>0</v>
      </c>
      <c r="K551" s="11">
        <f t="shared" si="315"/>
        <v>29000</v>
      </c>
      <c r="L551" s="11">
        <f t="shared" si="315"/>
        <v>27000</v>
      </c>
      <c r="M551" s="11">
        <f t="shared" si="315"/>
        <v>0</v>
      </c>
      <c r="N551" s="11">
        <f t="shared" si="315"/>
        <v>0</v>
      </c>
      <c r="O551" s="11">
        <f t="shared" si="315"/>
        <v>75000</v>
      </c>
    </row>
    <row r="552" spans="1:15" ht="22.5" customHeight="1">
      <c r="A552" s="42"/>
      <c r="B552" s="40"/>
      <c r="C552" s="31">
        <v>3</v>
      </c>
      <c r="D552" s="31" t="s">
        <v>998</v>
      </c>
      <c r="E552" s="38">
        <f>E553+E565+E593</f>
        <v>3827100</v>
      </c>
      <c r="F552" s="38">
        <f>F553+F565+F593</f>
        <v>-7000</v>
      </c>
      <c r="G552" s="38">
        <f t="shared" si="310"/>
        <v>3820100</v>
      </c>
      <c r="H552" s="38">
        <f aca="true" t="shared" si="316" ref="H552:O552">H553+H565+H593</f>
        <v>2942000</v>
      </c>
      <c r="I552" s="38">
        <f t="shared" si="316"/>
        <v>772100</v>
      </c>
      <c r="J552" s="38">
        <f t="shared" si="316"/>
        <v>0</v>
      </c>
      <c r="K552" s="38">
        <f t="shared" si="316"/>
        <v>19000</v>
      </c>
      <c r="L552" s="38">
        <f t="shared" si="316"/>
        <v>12000</v>
      </c>
      <c r="M552" s="38">
        <f t="shared" si="316"/>
        <v>0</v>
      </c>
      <c r="N552" s="38">
        <f t="shared" si="316"/>
        <v>0</v>
      </c>
      <c r="O552" s="38">
        <f t="shared" si="316"/>
        <v>75000</v>
      </c>
    </row>
    <row r="553" spans="1:15" ht="21" customHeight="1">
      <c r="A553" s="42"/>
      <c r="B553" s="40"/>
      <c r="C553" s="31">
        <v>31</v>
      </c>
      <c r="D553" s="31" t="s">
        <v>15</v>
      </c>
      <c r="E553" s="38">
        <f>E554+E556+E558</f>
        <v>2766000</v>
      </c>
      <c r="F553" s="38">
        <f>F554+F556+F558</f>
        <v>-28000</v>
      </c>
      <c r="G553" s="38">
        <f t="shared" si="310"/>
        <v>2738000</v>
      </c>
      <c r="H553" s="38">
        <f>H554+H556+H558</f>
        <v>2738000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</row>
    <row r="554" spans="1:15" ht="18" customHeight="1">
      <c r="A554" s="42"/>
      <c r="B554" s="40"/>
      <c r="C554" s="31">
        <v>311</v>
      </c>
      <c r="D554" s="31" t="s">
        <v>336</v>
      </c>
      <c r="E554" s="38">
        <f>E555</f>
        <v>2270000</v>
      </c>
      <c r="F554" s="38">
        <f>F555</f>
        <v>-25000</v>
      </c>
      <c r="G554" s="38">
        <f t="shared" si="310"/>
        <v>2245000</v>
      </c>
      <c r="H554" s="38">
        <f>H555</f>
        <v>2245000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</row>
    <row r="555" spans="1:15" s="96" customFormat="1" ht="15" customHeight="1">
      <c r="A555" s="89" t="s">
        <v>548</v>
      </c>
      <c r="B555" s="89"/>
      <c r="C555" s="91">
        <v>3111</v>
      </c>
      <c r="D555" s="91" t="s">
        <v>16</v>
      </c>
      <c r="E555" s="93">
        <v>2270000</v>
      </c>
      <c r="F555" s="93">
        <f>G555-E555</f>
        <v>-25000</v>
      </c>
      <c r="G555" s="97">
        <f t="shared" si="310"/>
        <v>2245000</v>
      </c>
      <c r="H555" s="93">
        <v>2245000</v>
      </c>
      <c r="I555" s="95">
        <v>0</v>
      </c>
      <c r="J555" s="95">
        <v>0</v>
      </c>
      <c r="K555" s="95">
        <v>0</v>
      </c>
      <c r="L555" s="95">
        <v>0</v>
      </c>
      <c r="M555" s="95">
        <v>0</v>
      </c>
      <c r="N555" s="95">
        <v>0</v>
      </c>
      <c r="O555" s="95">
        <v>0</v>
      </c>
    </row>
    <row r="556" spans="1:15" ht="18" customHeight="1">
      <c r="A556" s="40"/>
      <c r="B556" s="40"/>
      <c r="C556" s="31">
        <v>312</v>
      </c>
      <c r="D556" s="31" t="s">
        <v>17</v>
      </c>
      <c r="E556" s="38">
        <f>E557</f>
        <v>105000</v>
      </c>
      <c r="F556" s="38">
        <f>F557</f>
        <v>0</v>
      </c>
      <c r="G556" s="38">
        <f t="shared" si="310"/>
        <v>105000</v>
      </c>
      <c r="H556" s="38">
        <f>H557</f>
        <v>105000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</row>
    <row r="557" spans="1:15" s="96" customFormat="1" ht="15" customHeight="1">
      <c r="A557" s="89" t="s">
        <v>549</v>
      </c>
      <c r="B557" s="89"/>
      <c r="C557" s="91">
        <v>3121</v>
      </c>
      <c r="D557" s="91" t="s">
        <v>18</v>
      </c>
      <c r="E557" s="93">
        <v>105000</v>
      </c>
      <c r="F557" s="93">
        <f>G557-E557</f>
        <v>0</v>
      </c>
      <c r="G557" s="93">
        <f t="shared" si="310"/>
        <v>105000</v>
      </c>
      <c r="H557" s="93">
        <v>105000</v>
      </c>
      <c r="I557" s="95">
        <v>0</v>
      </c>
      <c r="J557" s="95"/>
      <c r="K557" s="95">
        <v>0</v>
      </c>
      <c r="L557" s="95">
        <v>0</v>
      </c>
      <c r="M557" s="95">
        <v>0</v>
      </c>
      <c r="N557" s="95">
        <v>0</v>
      </c>
      <c r="O557" s="95">
        <v>0</v>
      </c>
    </row>
    <row r="558" spans="1:15" ht="18" customHeight="1">
      <c r="A558" s="40"/>
      <c r="B558" s="40"/>
      <c r="C558" s="31">
        <v>313</v>
      </c>
      <c r="D558" s="31" t="s">
        <v>19</v>
      </c>
      <c r="E558" s="38">
        <f aca="true" t="shared" si="317" ref="E558:O558">SUM(E559:E560)</f>
        <v>391000</v>
      </c>
      <c r="F558" s="38">
        <f>SUM(F559:F560)</f>
        <v>-3000</v>
      </c>
      <c r="G558" s="38">
        <f t="shared" si="310"/>
        <v>388000</v>
      </c>
      <c r="H558" s="38">
        <f t="shared" si="317"/>
        <v>388000</v>
      </c>
      <c r="I558" s="38">
        <f t="shared" si="317"/>
        <v>0</v>
      </c>
      <c r="J558" s="38">
        <f t="shared" si="317"/>
        <v>0</v>
      </c>
      <c r="K558" s="38">
        <f t="shared" si="317"/>
        <v>0</v>
      </c>
      <c r="L558" s="38">
        <f t="shared" si="317"/>
        <v>0</v>
      </c>
      <c r="M558" s="38">
        <f t="shared" si="317"/>
        <v>0</v>
      </c>
      <c r="N558" s="38">
        <f>SUM(N559:N560)</f>
        <v>0</v>
      </c>
      <c r="O558" s="38">
        <f t="shared" si="317"/>
        <v>0</v>
      </c>
    </row>
    <row r="559" spans="1:15" s="96" customFormat="1" ht="15" customHeight="1">
      <c r="A559" s="89" t="s">
        <v>550</v>
      </c>
      <c r="B559" s="89"/>
      <c r="C559" s="91">
        <v>3132</v>
      </c>
      <c r="D559" s="92" t="s">
        <v>337</v>
      </c>
      <c r="E559" s="93">
        <v>352000</v>
      </c>
      <c r="F559" s="93">
        <f>G559-E559</f>
        <v>-3000</v>
      </c>
      <c r="G559" s="93">
        <f t="shared" si="310"/>
        <v>349000</v>
      </c>
      <c r="H559" s="93">
        <v>349000</v>
      </c>
      <c r="I559" s="95">
        <v>0</v>
      </c>
      <c r="J559" s="95">
        <v>0</v>
      </c>
      <c r="K559" s="95">
        <v>0</v>
      </c>
      <c r="L559" s="95">
        <v>0</v>
      </c>
      <c r="M559" s="95">
        <v>0</v>
      </c>
      <c r="N559" s="95">
        <v>0</v>
      </c>
      <c r="O559" s="95">
        <v>0</v>
      </c>
    </row>
    <row r="560" spans="1:15" s="96" customFormat="1" ht="15" customHeight="1">
      <c r="A560" s="89" t="s">
        <v>551</v>
      </c>
      <c r="B560" s="89"/>
      <c r="C560" s="91">
        <v>3133</v>
      </c>
      <c r="D560" s="92" t="s">
        <v>338</v>
      </c>
      <c r="E560" s="93">
        <v>39000</v>
      </c>
      <c r="F560" s="93">
        <f>G560-E560</f>
        <v>0</v>
      </c>
      <c r="G560" s="93">
        <f t="shared" si="310"/>
        <v>39000</v>
      </c>
      <c r="H560" s="93">
        <v>39000</v>
      </c>
      <c r="I560" s="95">
        <v>0</v>
      </c>
      <c r="J560" s="95">
        <v>0</v>
      </c>
      <c r="K560" s="95">
        <v>0</v>
      </c>
      <c r="L560" s="95">
        <v>0</v>
      </c>
      <c r="M560" s="95">
        <v>0</v>
      </c>
      <c r="N560" s="95">
        <v>0</v>
      </c>
      <c r="O560" s="95">
        <v>0</v>
      </c>
    </row>
    <row r="561" ht="33" customHeight="1"/>
    <row r="562" spans="1:15" s="134" customFormat="1" ht="17.25" customHeight="1">
      <c r="A562" s="152" t="s">
        <v>2</v>
      </c>
      <c r="B562" s="153" t="s">
        <v>44</v>
      </c>
      <c r="C562" s="154" t="s">
        <v>554</v>
      </c>
      <c r="D562" s="156" t="s">
        <v>59</v>
      </c>
      <c r="E562" s="157" t="s">
        <v>944</v>
      </c>
      <c r="F562" s="157" t="s">
        <v>942</v>
      </c>
      <c r="G562" s="154" t="s">
        <v>945</v>
      </c>
      <c r="H562" s="155" t="s">
        <v>840</v>
      </c>
      <c r="I562" s="155"/>
      <c r="J562" s="155"/>
      <c r="K562" s="155"/>
      <c r="L562" s="155"/>
      <c r="M562" s="155"/>
      <c r="N562" s="155"/>
      <c r="O562" s="155"/>
    </row>
    <row r="563" spans="1:15" ht="36" customHeight="1">
      <c r="A563" s="152"/>
      <c r="B563" s="152"/>
      <c r="C563" s="155"/>
      <c r="D563" s="156"/>
      <c r="E563" s="158"/>
      <c r="F563" s="158"/>
      <c r="G563" s="155"/>
      <c r="H563" s="104" t="s">
        <v>272</v>
      </c>
      <c r="I563" s="104" t="s">
        <v>45</v>
      </c>
      <c r="J563" s="104" t="s">
        <v>271</v>
      </c>
      <c r="K563" s="104" t="s">
        <v>273</v>
      </c>
      <c r="L563" s="104" t="s">
        <v>46</v>
      </c>
      <c r="M563" s="104" t="s">
        <v>739</v>
      </c>
      <c r="N563" s="104" t="s">
        <v>274</v>
      </c>
      <c r="O563" s="104" t="s">
        <v>628</v>
      </c>
    </row>
    <row r="564" spans="1:15" ht="10.5" customHeight="1">
      <c r="A564" s="55">
        <v>1</v>
      </c>
      <c r="B564" s="55">
        <v>2</v>
      </c>
      <c r="C564" s="55">
        <v>3</v>
      </c>
      <c r="D564" s="55">
        <v>4</v>
      </c>
      <c r="E564" s="55">
        <v>5</v>
      </c>
      <c r="F564" s="55">
        <v>6</v>
      </c>
      <c r="G564" s="55">
        <v>7</v>
      </c>
      <c r="H564" s="55">
        <v>8</v>
      </c>
      <c r="I564" s="55">
        <v>9</v>
      </c>
      <c r="J564" s="55">
        <v>10</v>
      </c>
      <c r="K564" s="55">
        <v>11</v>
      </c>
      <c r="L564" s="55">
        <v>12</v>
      </c>
      <c r="M564" s="55">
        <v>13</v>
      </c>
      <c r="N564" s="55">
        <v>14</v>
      </c>
      <c r="O564" s="55">
        <v>15</v>
      </c>
    </row>
    <row r="565" spans="1:15" ht="21" customHeight="1">
      <c r="A565" s="40"/>
      <c r="B565" s="40"/>
      <c r="C565" s="31">
        <v>32</v>
      </c>
      <c r="D565" s="31" t="s">
        <v>35</v>
      </c>
      <c r="E565" s="38">
        <f>E566+E570+E576+E585+E587</f>
        <v>1046100</v>
      </c>
      <c r="F565" s="38">
        <f>F566+F570+F576+F585+F587</f>
        <v>17000</v>
      </c>
      <c r="G565" s="38">
        <f t="shared" si="310"/>
        <v>1063100</v>
      </c>
      <c r="H565" s="38">
        <f aca="true" t="shared" si="318" ref="H565:O565">H566+H570+H576+H585+H587</f>
        <v>204000</v>
      </c>
      <c r="I565" s="38">
        <f t="shared" si="318"/>
        <v>753100</v>
      </c>
      <c r="J565" s="38">
        <f t="shared" si="318"/>
        <v>0</v>
      </c>
      <c r="K565" s="38">
        <f t="shared" si="318"/>
        <v>19000</v>
      </c>
      <c r="L565" s="38">
        <f t="shared" si="318"/>
        <v>12000</v>
      </c>
      <c r="M565" s="38">
        <f t="shared" si="318"/>
        <v>0</v>
      </c>
      <c r="N565" s="38">
        <f t="shared" si="318"/>
        <v>0</v>
      </c>
      <c r="O565" s="38">
        <f t="shared" si="318"/>
        <v>75000</v>
      </c>
    </row>
    <row r="566" spans="1:15" ht="18" customHeight="1">
      <c r="A566" s="40"/>
      <c r="B566" s="40"/>
      <c r="C566" s="47">
        <v>321</v>
      </c>
      <c r="D566" s="31" t="s">
        <v>999</v>
      </c>
      <c r="E566" s="38">
        <f>SUM(E567:E569)</f>
        <v>181000</v>
      </c>
      <c r="F566" s="38">
        <f>SUM(F567:F569)</f>
        <v>-9000</v>
      </c>
      <c r="G566" s="38">
        <f t="shared" si="310"/>
        <v>172000</v>
      </c>
      <c r="H566" s="38">
        <f>SUM(H567:H569)</f>
        <v>149000</v>
      </c>
      <c r="I566" s="38">
        <f aca="true" t="shared" si="319" ref="I566:O566">SUM(I567:I569)</f>
        <v>23000</v>
      </c>
      <c r="J566" s="38">
        <f t="shared" si="319"/>
        <v>0</v>
      </c>
      <c r="K566" s="38">
        <f t="shared" si="319"/>
        <v>0</v>
      </c>
      <c r="L566" s="38">
        <f t="shared" si="319"/>
        <v>0</v>
      </c>
      <c r="M566" s="38">
        <f t="shared" si="319"/>
        <v>0</v>
      </c>
      <c r="N566" s="38">
        <f t="shared" si="319"/>
        <v>0</v>
      </c>
      <c r="O566" s="38">
        <f t="shared" si="319"/>
        <v>0</v>
      </c>
    </row>
    <row r="567" spans="1:15" s="96" customFormat="1" ht="15" customHeight="1">
      <c r="A567" s="89"/>
      <c r="B567" s="89"/>
      <c r="C567" s="103">
        <v>3211</v>
      </c>
      <c r="D567" s="91" t="s">
        <v>22</v>
      </c>
      <c r="E567" s="93">
        <v>15000</v>
      </c>
      <c r="F567" s="93">
        <f>G567-E567</f>
        <v>-2000</v>
      </c>
      <c r="G567" s="93">
        <f>SUM(H567:O567)</f>
        <v>13000</v>
      </c>
      <c r="H567" s="93">
        <v>0</v>
      </c>
      <c r="I567" s="93">
        <v>13000</v>
      </c>
      <c r="J567" s="93">
        <v>0</v>
      </c>
      <c r="K567" s="93">
        <v>0</v>
      </c>
      <c r="L567" s="93">
        <v>0</v>
      </c>
      <c r="M567" s="93">
        <v>0</v>
      </c>
      <c r="N567" s="93">
        <v>0</v>
      </c>
      <c r="O567" s="93">
        <v>0</v>
      </c>
    </row>
    <row r="568" spans="1:15" s="96" customFormat="1" ht="15" customHeight="1">
      <c r="A568" s="89" t="s">
        <v>759</v>
      </c>
      <c r="B568" s="89"/>
      <c r="C568" s="103">
        <v>3212</v>
      </c>
      <c r="D568" s="91" t="s">
        <v>1000</v>
      </c>
      <c r="E568" s="93">
        <v>154000</v>
      </c>
      <c r="F568" s="93">
        <f>G568-E568</f>
        <v>-5000</v>
      </c>
      <c r="G568" s="93">
        <f>SUM(H568:O568)</f>
        <v>149000</v>
      </c>
      <c r="H568" s="93">
        <v>149000</v>
      </c>
      <c r="I568" s="93">
        <v>0</v>
      </c>
      <c r="J568" s="93">
        <v>0</v>
      </c>
      <c r="K568" s="93">
        <v>0</v>
      </c>
      <c r="L568" s="93">
        <v>0</v>
      </c>
      <c r="M568" s="93">
        <v>0</v>
      </c>
      <c r="N568" s="93">
        <v>0</v>
      </c>
      <c r="O568" s="93">
        <v>0</v>
      </c>
    </row>
    <row r="569" spans="1:15" s="96" customFormat="1" ht="15" customHeight="1">
      <c r="A569" s="89"/>
      <c r="B569" s="89"/>
      <c r="C569" s="103">
        <v>3213</v>
      </c>
      <c r="D569" s="91" t="s">
        <v>23</v>
      </c>
      <c r="E569" s="93">
        <v>12000</v>
      </c>
      <c r="F569" s="93">
        <f>G569-E569</f>
        <v>-2000</v>
      </c>
      <c r="G569" s="93">
        <f t="shared" si="310"/>
        <v>10000</v>
      </c>
      <c r="H569" s="93">
        <v>0</v>
      </c>
      <c r="I569" s="93">
        <v>10000</v>
      </c>
      <c r="J569" s="93">
        <v>0</v>
      </c>
      <c r="K569" s="93">
        <v>0</v>
      </c>
      <c r="L569" s="93">
        <v>0</v>
      </c>
      <c r="M569" s="93">
        <v>0</v>
      </c>
      <c r="N569" s="93">
        <v>0</v>
      </c>
      <c r="O569" s="93">
        <v>0</v>
      </c>
    </row>
    <row r="570" spans="1:15" ht="18" customHeight="1">
      <c r="A570" s="40"/>
      <c r="B570" s="34"/>
      <c r="C570" s="37">
        <v>322</v>
      </c>
      <c r="D570" s="37" t="s">
        <v>24</v>
      </c>
      <c r="E570" s="38">
        <f>E571+E572+E573+E574+E575</f>
        <v>532000</v>
      </c>
      <c r="F570" s="38">
        <f>F571+F572+F573+F574+F575</f>
        <v>32000</v>
      </c>
      <c r="G570" s="38">
        <f t="shared" si="310"/>
        <v>564000</v>
      </c>
      <c r="H570" s="38">
        <f aca="true" t="shared" si="320" ref="H570:O570">H571+H572+H573+H574+H575</f>
        <v>5000</v>
      </c>
      <c r="I570" s="38">
        <f t="shared" si="320"/>
        <v>537000</v>
      </c>
      <c r="J570" s="38">
        <f t="shared" si="320"/>
        <v>0</v>
      </c>
      <c r="K570" s="38">
        <f t="shared" si="320"/>
        <v>10000</v>
      </c>
      <c r="L570" s="38">
        <f t="shared" si="320"/>
        <v>12000</v>
      </c>
      <c r="M570" s="38">
        <f t="shared" si="320"/>
        <v>0</v>
      </c>
      <c r="N570" s="38">
        <f t="shared" si="320"/>
        <v>0</v>
      </c>
      <c r="O570" s="38">
        <f t="shared" si="320"/>
        <v>0</v>
      </c>
    </row>
    <row r="571" spans="1:15" s="96" customFormat="1" ht="14.25" customHeight="1">
      <c r="A571" s="89"/>
      <c r="B571" s="55"/>
      <c r="C571" s="92">
        <v>3221</v>
      </c>
      <c r="D571" s="92" t="s">
        <v>1001</v>
      </c>
      <c r="E571" s="93">
        <v>199000</v>
      </c>
      <c r="F571" s="93">
        <f>G571-E571</f>
        <v>5000</v>
      </c>
      <c r="G571" s="93">
        <f>SUM(H571:O571)</f>
        <v>204000</v>
      </c>
      <c r="H571" s="93">
        <v>0</v>
      </c>
      <c r="I571" s="93">
        <v>191000</v>
      </c>
      <c r="J571" s="93">
        <v>0</v>
      </c>
      <c r="K571" s="93">
        <v>10000</v>
      </c>
      <c r="L571" s="93">
        <v>3000</v>
      </c>
      <c r="M571" s="95">
        <v>0</v>
      </c>
      <c r="N571" s="95">
        <v>0</v>
      </c>
      <c r="O571" s="93">
        <v>0</v>
      </c>
    </row>
    <row r="572" spans="1:15" s="96" customFormat="1" ht="14.25" customHeight="1">
      <c r="A572" s="89"/>
      <c r="B572" s="55"/>
      <c r="C572" s="92">
        <v>3222</v>
      </c>
      <c r="D572" s="92" t="s">
        <v>1002</v>
      </c>
      <c r="E572" s="93">
        <v>250000</v>
      </c>
      <c r="F572" s="93">
        <f>G572-E572</f>
        <v>7000</v>
      </c>
      <c r="G572" s="93">
        <f>SUM(H572:O572)</f>
        <v>257000</v>
      </c>
      <c r="H572" s="93">
        <v>0</v>
      </c>
      <c r="I572" s="93">
        <v>248000</v>
      </c>
      <c r="J572" s="93">
        <v>0</v>
      </c>
      <c r="K572" s="95">
        <v>0</v>
      </c>
      <c r="L572" s="93">
        <v>9000</v>
      </c>
      <c r="M572" s="95">
        <v>0</v>
      </c>
      <c r="N572" s="95">
        <v>0</v>
      </c>
      <c r="O572" s="95">
        <v>0</v>
      </c>
    </row>
    <row r="573" spans="1:15" s="96" customFormat="1" ht="14.25" customHeight="1">
      <c r="A573" s="89" t="s">
        <v>1064</v>
      </c>
      <c r="B573" s="55"/>
      <c r="C573" s="92">
        <v>3223</v>
      </c>
      <c r="D573" s="92" t="s">
        <v>1003</v>
      </c>
      <c r="E573" s="93">
        <v>50000</v>
      </c>
      <c r="F573" s="93">
        <f>G573-E573</f>
        <v>14000</v>
      </c>
      <c r="G573" s="93">
        <f t="shared" si="310"/>
        <v>64000</v>
      </c>
      <c r="H573" s="93">
        <v>5000</v>
      </c>
      <c r="I573" s="93">
        <v>59000</v>
      </c>
      <c r="J573" s="93">
        <v>0</v>
      </c>
      <c r="K573" s="95">
        <v>0</v>
      </c>
      <c r="L573" s="95">
        <v>0</v>
      </c>
      <c r="M573" s="95">
        <v>0</v>
      </c>
      <c r="N573" s="95">
        <v>0</v>
      </c>
      <c r="O573" s="95">
        <v>0</v>
      </c>
    </row>
    <row r="574" spans="1:15" s="96" customFormat="1" ht="14.25" customHeight="1">
      <c r="A574" s="89"/>
      <c r="B574" s="55"/>
      <c r="C574" s="92">
        <v>3224</v>
      </c>
      <c r="D574" s="92" t="s">
        <v>1004</v>
      </c>
      <c r="E574" s="93">
        <v>30000</v>
      </c>
      <c r="F574" s="93">
        <f>G574-E574</f>
        <v>7000</v>
      </c>
      <c r="G574" s="93">
        <f aca="true" t="shared" si="321" ref="G574:G586">SUM(H574:O574)</f>
        <v>37000</v>
      </c>
      <c r="H574" s="93">
        <v>0</v>
      </c>
      <c r="I574" s="93">
        <v>37000</v>
      </c>
      <c r="J574" s="93">
        <v>0</v>
      </c>
      <c r="K574" s="95">
        <v>0</v>
      </c>
      <c r="L574" s="95">
        <v>0</v>
      </c>
      <c r="M574" s="95">
        <v>0</v>
      </c>
      <c r="N574" s="95">
        <v>0</v>
      </c>
      <c r="O574" s="95">
        <v>0</v>
      </c>
    </row>
    <row r="575" spans="1:15" s="96" customFormat="1" ht="14.25" customHeight="1">
      <c r="A575" s="89"/>
      <c r="B575" s="55"/>
      <c r="C575" s="92">
        <v>3227</v>
      </c>
      <c r="D575" s="92" t="s">
        <v>1005</v>
      </c>
      <c r="E575" s="93">
        <v>3000</v>
      </c>
      <c r="F575" s="93">
        <f>G575-E575</f>
        <v>-1000</v>
      </c>
      <c r="G575" s="93">
        <f t="shared" si="321"/>
        <v>2000</v>
      </c>
      <c r="H575" s="93">
        <v>0</v>
      </c>
      <c r="I575" s="93">
        <v>2000</v>
      </c>
      <c r="J575" s="93">
        <v>0</v>
      </c>
      <c r="K575" s="95">
        <v>0</v>
      </c>
      <c r="L575" s="93">
        <v>0</v>
      </c>
      <c r="M575" s="95">
        <v>0</v>
      </c>
      <c r="N575" s="95">
        <v>0</v>
      </c>
      <c r="O575" s="95">
        <v>0</v>
      </c>
    </row>
    <row r="576" spans="1:15" ht="18" customHeight="1">
      <c r="A576" s="42"/>
      <c r="B576" s="34"/>
      <c r="C576" s="37">
        <v>323</v>
      </c>
      <c r="D576" s="37" t="s">
        <v>29</v>
      </c>
      <c r="E576" s="38">
        <f>E577+E578+E579+E580+E581+E582+E583+E584</f>
        <v>207100</v>
      </c>
      <c r="F576" s="38">
        <f>F577+F578+F579+F580+F581+F582+F583+F584</f>
        <v>-4000</v>
      </c>
      <c r="G576" s="38">
        <f t="shared" si="321"/>
        <v>203100</v>
      </c>
      <c r="H576" s="38">
        <f aca="true" t="shared" si="322" ref="H576:O576">H577+H578+H579+H580+H581+H582+H583+H584</f>
        <v>0</v>
      </c>
      <c r="I576" s="38">
        <f t="shared" si="322"/>
        <v>128100</v>
      </c>
      <c r="J576" s="38">
        <f t="shared" si="322"/>
        <v>0</v>
      </c>
      <c r="K576" s="38">
        <f t="shared" si="322"/>
        <v>0</v>
      </c>
      <c r="L576" s="38">
        <f t="shared" si="322"/>
        <v>0</v>
      </c>
      <c r="M576" s="38">
        <f t="shared" si="322"/>
        <v>0</v>
      </c>
      <c r="N576" s="38">
        <f t="shared" si="322"/>
        <v>0</v>
      </c>
      <c r="O576" s="38">
        <f t="shared" si="322"/>
        <v>75000</v>
      </c>
    </row>
    <row r="577" spans="1:15" s="96" customFormat="1" ht="14.25" customHeight="1">
      <c r="A577" s="89"/>
      <c r="B577" s="55"/>
      <c r="C577" s="92">
        <v>3231</v>
      </c>
      <c r="D577" s="92" t="s">
        <v>1006</v>
      </c>
      <c r="E577" s="93">
        <v>13000</v>
      </c>
      <c r="F577" s="93">
        <f aca="true" t="shared" si="323" ref="F577:F584">G577-E577</f>
        <v>5000</v>
      </c>
      <c r="G577" s="93">
        <f t="shared" si="321"/>
        <v>18000</v>
      </c>
      <c r="H577" s="93">
        <v>0</v>
      </c>
      <c r="I577" s="93">
        <v>18000</v>
      </c>
      <c r="J577" s="93">
        <v>0</v>
      </c>
      <c r="K577" s="95">
        <v>0</v>
      </c>
      <c r="L577" s="95">
        <v>0</v>
      </c>
      <c r="M577" s="95">
        <v>0</v>
      </c>
      <c r="N577" s="95">
        <v>0</v>
      </c>
      <c r="O577" s="95">
        <v>0</v>
      </c>
    </row>
    <row r="578" spans="1:15" s="96" customFormat="1" ht="14.25" customHeight="1">
      <c r="A578" s="89"/>
      <c r="B578" s="55"/>
      <c r="C578" s="92">
        <v>3232</v>
      </c>
      <c r="D578" s="92" t="s">
        <v>725</v>
      </c>
      <c r="E578" s="93">
        <v>84000</v>
      </c>
      <c r="F578" s="93">
        <f t="shared" si="323"/>
        <v>-8000</v>
      </c>
      <c r="G578" s="93">
        <f t="shared" si="321"/>
        <v>76000</v>
      </c>
      <c r="H578" s="93">
        <v>0</v>
      </c>
      <c r="I578" s="93">
        <v>1000</v>
      </c>
      <c r="J578" s="93">
        <v>0</v>
      </c>
      <c r="K578" s="95">
        <v>0</v>
      </c>
      <c r="L578" s="93">
        <v>0</v>
      </c>
      <c r="M578" s="95">
        <v>0</v>
      </c>
      <c r="N578" s="95">
        <v>0</v>
      </c>
      <c r="O578" s="93">
        <v>75000</v>
      </c>
    </row>
    <row r="579" spans="1:15" s="96" customFormat="1" ht="14.25" customHeight="1">
      <c r="A579" s="89"/>
      <c r="B579" s="55"/>
      <c r="C579" s="92">
        <v>3233</v>
      </c>
      <c r="D579" s="92" t="s">
        <v>557</v>
      </c>
      <c r="E579" s="93">
        <v>3100</v>
      </c>
      <c r="F579" s="93">
        <f t="shared" si="323"/>
        <v>0</v>
      </c>
      <c r="G579" s="93">
        <f t="shared" si="321"/>
        <v>3100</v>
      </c>
      <c r="H579" s="93">
        <v>0</v>
      </c>
      <c r="I579" s="93">
        <v>3100</v>
      </c>
      <c r="J579" s="93">
        <v>0</v>
      </c>
      <c r="K579" s="95">
        <v>0</v>
      </c>
      <c r="L579" s="95">
        <v>0</v>
      </c>
      <c r="M579" s="95">
        <v>0</v>
      </c>
      <c r="N579" s="95">
        <v>0</v>
      </c>
      <c r="O579" s="95">
        <v>0</v>
      </c>
    </row>
    <row r="580" spans="1:15" s="96" customFormat="1" ht="14.25" customHeight="1">
      <c r="A580" s="89"/>
      <c r="B580" s="55"/>
      <c r="C580" s="92">
        <v>3234</v>
      </c>
      <c r="D580" s="92" t="s">
        <v>1007</v>
      </c>
      <c r="E580" s="93">
        <v>29000</v>
      </c>
      <c r="F580" s="93">
        <f t="shared" si="323"/>
        <v>-4000</v>
      </c>
      <c r="G580" s="93">
        <f t="shared" si="321"/>
        <v>25000</v>
      </c>
      <c r="H580" s="93">
        <v>0</v>
      </c>
      <c r="I580" s="93">
        <v>25000</v>
      </c>
      <c r="J580" s="93">
        <v>0</v>
      </c>
      <c r="K580" s="95">
        <v>0</v>
      </c>
      <c r="L580" s="95">
        <v>0</v>
      </c>
      <c r="M580" s="95">
        <v>0</v>
      </c>
      <c r="N580" s="95">
        <v>0</v>
      </c>
      <c r="O580" s="95">
        <v>0</v>
      </c>
    </row>
    <row r="581" spans="1:15" s="96" customFormat="1" ht="14.25" customHeight="1">
      <c r="A581" s="89"/>
      <c r="B581" s="55"/>
      <c r="C581" s="92">
        <v>3236</v>
      </c>
      <c r="D581" s="92" t="s">
        <v>1008</v>
      </c>
      <c r="E581" s="93">
        <v>16000</v>
      </c>
      <c r="F581" s="93">
        <f t="shared" si="323"/>
        <v>-1000</v>
      </c>
      <c r="G581" s="93">
        <f t="shared" si="321"/>
        <v>15000</v>
      </c>
      <c r="H581" s="93">
        <v>0</v>
      </c>
      <c r="I581" s="93">
        <v>15000</v>
      </c>
      <c r="J581" s="93">
        <v>0</v>
      </c>
      <c r="K581" s="95">
        <v>0</v>
      </c>
      <c r="L581" s="95">
        <v>0</v>
      </c>
      <c r="M581" s="95">
        <v>0</v>
      </c>
      <c r="N581" s="95">
        <v>0</v>
      </c>
      <c r="O581" s="95">
        <v>0</v>
      </c>
    </row>
    <row r="582" spans="1:15" s="96" customFormat="1" ht="14.25" customHeight="1">
      <c r="A582" s="89"/>
      <c r="B582" s="55"/>
      <c r="C582" s="92">
        <v>3237</v>
      </c>
      <c r="D582" s="92" t="s">
        <v>823</v>
      </c>
      <c r="E582" s="93">
        <v>20000</v>
      </c>
      <c r="F582" s="93">
        <f t="shared" si="323"/>
        <v>-8000</v>
      </c>
      <c r="G582" s="93">
        <f t="shared" si="321"/>
        <v>12000</v>
      </c>
      <c r="H582" s="93">
        <v>0</v>
      </c>
      <c r="I582" s="93">
        <v>12000</v>
      </c>
      <c r="J582" s="93">
        <v>0</v>
      </c>
      <c r="K582" s="95">
        <v>0</v>
      </c>
      <c r="L582" s="95">
        <v>0</v>
      </c>
      <c r="M582" s="95">
        <v>0</v>
      </c>
      <c r="N582" s="95">
        <v>0</v>
      </c>
      <c r="O582" s="95">
        <v>0</v>
      </c>
    </row>
    <row r="583" spans="1:15" s="96" customFormat="1" ht="14.25" customHeight="1">
      <c r="A583" s="89"/>
      <c r="B583" s="55"/>
      <c r="C583" s="92">
        <v>3238</v>
      </c>
      <c r="D583" s="92" t="s">
        <v>751</v>
      </c>
      <c r="E583" s="93">
        <v>17000</v>
      </c>
      <c r="F583" s="93">
        <f t="shared" si="323"/>
        <v>0</v>
      </c>
      <c r="G583" s="93">
        <f t="shared" si="321"/>
        <v>17000</v>
      </c>
      <c r="H583" s="93">
        <v>0</v>
      </c>
      <c r="I583" s="93">
        <v>17000</v>
      </c>
      <c r="J583" s="93">
        <v>0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</row>
    <row r="584" spans="1:15" s="96" customFormat="1" ht="14.25" customHeight="1">
      <c r="A584" s="89"/>
      <c r="B584" s="55"/>
      <c r="C584" s="92">
        <v>3239</v>
      </c>
      <c r="D584" s="92" t="s">
        <v>364</v>
      </c>
      <c r="E584" s="93">
        <v>25000</v>
      </c>
      <c r="F584" s="93">
        <f t="shared" si="323"/>
        <v>12000</v>
      </c>
      <c r="G584" s="93">
        <f t="shared" si="321"/>
        <v>37000</v>
      </c>
      <c r="H584" s="93">
        <v>0</v>
      </c>
      <c r="I584" s="93">
        <v>37000</v>
      </c>
      <c r="J584" s="93">
        <v>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</row>
    <row r="585" spans="1:15" ht="18" customHeight="1">
      <c r="A585" s="42"/>
      <c r="B585" s="40"/>
      <c r="C585" s="31" t="s">
        <v>311</v>
      </c>
      <c r="D585" s="31" t="s">
        <v>1009</v>
      </c>
      <c r="E585" s="38">
        <f>E586</f>
        <v>0</v>
      </c>
      <c r="F585" s="38">
        <f>F586</f>
        <v>0</v>
      </c>
      <c r="G585" s="38">
        <f t="shared" si="321"/>
        <v>0</v>
      </c>
      <c r="H585" s="38">
        <f>H586</f>
        <v>0</v>
      </c>
      <c r="I585" s="38">
        <f aca="true" t="shared" si="324" ref="I585:O585">I586</f>
        <v>0</v>
      </c>
      <c r="J585" s="38">
        <f t="shared" si="324"/>
        <v>0</v>
      </c>
      <c r="K585" s="38">
        <f t="shared" si="324"/>
        <v>0</v>
      </c>
      <c r="L585" s="38">
        <f t="shared" si="324"/>
        <v>0</v>
      </c>
      <c r="M585" s="38">
        <f t="shared" si="324"/>
        <v>0</v>
      </c>
      <c r="N585" s="38">
        <f t="shared" si="324"/>
        <v>0</v>
      </c>
      <c r="O585" s="38">
        <f t="shared" si="324"/>
        <v>0</v>
      </c>
    </row>
    <row r="586" spans="1:15" s="96" customFormat="1" ht="14.25" customHeight="1">
      <c r="A586" s="89"/>
      <c r="B586" s="89"/>
      <c r="C586" s="91" t="s">
        <v>313</v>
      </c>
      <c r="D586" s="91" t="s">
        <v>1010</v>
      </c>
      <c r="E586" s="93">
        <v>0</v>
      </c>
      <c r="F586" s="93">
        <f>G586-E586</f>
        <v>0</v>
      </c>
      <c r="G586" s="93">
        <f t="shared" si="321"/>
        <v>0</v>
      </c>
      <c r="H586" s="93">
        <v>0</v>
      </c>
      <c r="I586" s="93">
        <v>0</v>
      </c>
      <c r="J586" s="93">
        <v>0</v>
      </c>
      <c r="K586" s="93">
        <v>0</v>
      </c>
      <c r="L586" s="95">
        <v>0</v>
      </c>
      <c r="M586" s="95">
        <v>0</v>
      </c>
      <c r="N586" s="95">
        <v>0</v>
      </c>
      <c r="O586" s="93">
        <v>0</v>
      </c>
    </row>
    <row r="587" spans="1:15" ht="18" customHeight="1">
      <c r="A587" s="42"/>
      <c r="B587" s="40"/>
      <c r="C587" s="31">
        <v>329</v>
      </c>
      <c r="D587" s="31" t="s">
        <v>1011</v>
      </c>
      <c r="E587" s="38">
        <f>SUM(E588:E592)</f>
        <v>126000</v>
      </c>
      <c r="F587" s="38">
        <f>SUM(F588:F592)</f>
        <v>-2000</v>
      </c>
      <c r="G587" s="38">
        <f aca="true" t="shared" si="325" ref="G587:G595">SUM(H587:O587)</f>
        <v>124000</v>
      </c>
      <c r="H587" s="38">
        <f>SUM(H588:H592)</f>
        <v>50000</v>
      </c>
      <c r="I587" s="38">
        <f aca="true" t="shared" si="326" ref="I587:O587">SUM(I588:I592)</f>
        <v>65000</v>
      </c>
      <c r="J587" s="38">
        <f t="shared" si="326"/>
        <v>0</v>
      </c>
      <c r="K587" s="38">
        <f t="shared" si="326"/>
        <v>9000</v>
      </c>
      <c r="L587" s="38">
        <f t="shared" si="326"/>
        <v>0</v>
      </c>
      <c r="M587" s="38">
        <f t="shared" si="326"/>
        <v>0</v>
      </c>
      <c r="N587" s="38">
        <f t="shared" si="326"/>
        <v>0</v>
      </c>
      <c r="O587" s="38">
        <f t="shared" si="326"/>
        <v>0</v>
      </c>
    </row>
    <row r="588" spans="1:15" s="96" customFormat="1" ht="15" customHeight="1">
      <c r="A588" s="89" t="s">
        <v>760</v>
      </c>
      <c r="B588" s="89"/>
      <c r="C588" s="91">
        <v>3291</v>
      </c>
      <c r="D588" s="91" t="s">
        <v>1012</v>
      </c>
      <c r="E588" s="93">
        <v>28000</v>
      </c>
      <c r="F588" s="93">
        <f>G588-E588</f>
        <v>-1000</v>
      </c>
      <c r="G588" s="93">
        <f t="shared" si="325"/>
        <v>27000</v>
      </c>
      <c r="H588" s="93">
        <v>27000</v>
      </c>
      <c r="I588" s="95">
        <v>0</v>
      </c>
      <c r="J588" s="95">
        <v>0</v>
      </c>
      <c r="K588" s="95">
        <v>0</v>
      </c>
      <c r="L588" s="95">
        <v>0</v>
      </c>
      <c r="M588" s="95">
        <v>0</v>
      </c>
      <c r="N588" s="95">
        <v>0</v>
      </c>
      <c r="O588" s="95">
        <v>0</v>
      </c>
    </row>
    <row r="589" spans="1:15" s="96" customFormat="1" ht="15" customHeight="1">
      <c r="A589" s="89"/>
      <c r="B589" s="89"/>
      <c r="C589" s="103">
        <v>3292</v>
      </c>
      <c r="D589" s="91" t="s">
        <v>1013</v>
      </c>
      <c r="E589" s="93">
        <v>49000</v>
      </c>
      <c r="F589" s="93">
        <f>G589-E589</f>
        <v>0</v>
      </c>
      <c r="G589" s="93">
        <f t="shared" si="325"/>
        <v>49000</v>
      </c>
      <c r="H589" s="93">
        <v>0</v>
      </c>
      <c r="I589" s="93">
        <v>49000</v>
      </c>
      <c r="J589" s="93">
        <v>0</v>
      </c>
      <c r="K589" s="93">
        <v>0</v>
      </c>
      <c r="L589" s="95">
        <v>0</v>
      </c>
      <c r="M589" s="95">
        <v>0</v>
      </c>
      <c r="N589" s="95">
        <v>0</v>
      </c>
      <c r="O589" s="95">
        <v>0</v>
      </c>
    </row>
    <row r="590" spans="1:15" s="96" customFormat="1" ht="15" customHeight="1">
      <c r="A590" s="89"/>
      <c r="B590" s="89"/>
      <c r="C590" s="103">
        <v>3293</v>
      </c>
      <c r="D590" s="91" t="s">
        <v>560</v>
      </c>
      <c r="E590" s="93">
        <v>6000</v>
      </c>
      <c r="F590" s="93">
        <f>G590-E590</f>
        <v>0</v>
      </c>
      <c r="G590" s="93">
        <f t="shared" si="325"/>
        <v>6000</v>
      </c>
      <c r="H590" s="93">
        <v>0</v>
      </c>
      <c r="I590" s="93">
        <v>6000</v>
      </c>
      <c r="J590" s="93">
        <v>0</v>
      </c>
      <c r="K590" s="93">
        <v>0</v>
      </c>
      <c r="L590" s="95">
        <v>0</v>
      </c>
      <c r="M590" s="95">
        <v>0</v>
      </c>
      <c r="N590" s="95">
        <v>0</v>
      </c>
      <c r="O590" s="95">
        <v>0</v>
      </c>
    </row>
    <row r="591" spans="1:15" s="96" customFormat="1" ht="15" customHeight="1">
      <c r="A591" s="89" t="s">
        <v>761</v>
      </c>
      <c r="B591" s="89"/>
      <c r="C591" s="103">
        <v>3295</v>
      </c>
      <c r="D591" s="91" t="s">
        <v>566</v>
      </c>
      <c r="E591" s="93">
        <v>14000</v>
      </c>
      <c r="F591" s="93">
        <f>G591-E591</f>
        <v>-1000</v>
      </c>
      <c r="G591" s="93">
        <f t="shared" si="325"/>
        <v>13000</v>
      </c>
      <c r="H591" s="93">
        <v>13000</v>
      </c>
      <c r="I591" s="93">
        <v>0</v>
      </c>
      <c r="J591" s="93">
        <v>0</v>
      </c>
      <c r="K591" s="93">
        <v>0</v>
      </c>
      <c r="L591" s="95">
        <v>0</v>
      </c>
      <c r="M591" s="95">
        <v>0</v>
      </c>
      <c r="N591" s="95">
        <v>0</v>
      </c>
      <c r="O591" s="95">
        <v>0</v>
      </c>
    </row>
    <row r="592" spans="1:15" s="96" customFormat="1" ht="15" customHeight="1">
      <c r="A592" s="89" t="s">
        <v>762</v>
      </c>
      <c r="B592" s="89"/>
      <c r="C592" s="103">
        <v>3299</v>
      </c>
      <c r="D592" s="91" t="s">
        <v>1014</v>
      </c>
      <c r="E592" s="93">
        <v>29000</v>
      </c>
      <c r="F592" s="93">
        <f>G592-E592</f>
        <v>0</v>
      </c>
      <c r="G592" s="93">
        <f t="shared" si="325"/>
        <v>29000</v>
      </c>
      <c r="H592" s="93">
        <v>10000</v>
      </c>
      <c r="I592" s="93">
        <v>10000</v>
      </c>
      <c r="J592" s="93">
        <v>0</v>
      </c>
      <c r="K592" s="93">
        <v>9000</v>
      </c>
      <c r="L592" s="95">
        <v>0</v>
      </c>
      <c r="M592" s="95">
        <v>0</v>
      </c>
      <c r="N592" s="95">
        <v>0</v>
      </c>
      <c r="O592" s="95">
        <v>0</v>
      </c>
    </row>
    <row r="593" spans="1:15" ht="21" customHeight="1">
      <c r="A593" s="40"/>
      <c r="B593" s="40"/>
      <c r="C593" s="37">
        <v>34</v>
      </c>
      <c r="D593" s="37" t="s">
        <v>1015</v>
      </c>
      <c r="E593" s="38">
        <f>E594</f>
        <v>15000</v>
      </c>
      <c r="F593" s="38">
        <f>F594</f>
        <v>4000</v>
      </c>
      <c r="G593" s="38">
        <f t="shared" si="325"/>
        <v>19000</v>
      </c>
      <c r="H593" s="38">
        <f>H594</f>
        <v>0</v>
      </c>
      <c r="I593" s="38">
        <f aca="true" t="shared" si="327" ref="I593:O593">I594</f>
        <v>19000</v>
      </c>
      <c r="J593" s="38">
        <f t="shared" si="327"/>
        <v>0</v>
      </c>
      <c r="K593" s="38">
        <f t="shared" si="327"/>
        <v>0</v>
      </c>
      <c r="L593" s="38">
        <f t="shared" si="327"/>
        <v>0</v>
      </c>
      <c r="M593" s="38">
        <f t="shared" si="327"/>
        <v>0</v>
      </c>
      <c r="N593" s="38">
        <f t="shared" si="327"/>
        <v>0</v>
      </c>
      <c r="O593" s="38">
        <f t="shared" si="327"/>
        <v>0</v>
      </c>
    </row>
    <row r="594" spans="1:15" ht="18" customHeight="1">
      <c r="A594" s="40"/>
      <c r="B594" s="40"/>
      <c r="C594" s="37">
        <v>343</v>
      </c>
      <c r="D594" s="37" t="s">
        <v>712</v>
      </c>
      <c r="E594" s="38">
        <f aca="true" t="shared" si="328" ref="E594:O594">SUM(E595)</f>
        <v>15000</v>
      </c>
      <c r="F594" s="38">
        <f t="shared" si="328"/>
        <v>4000</v>
      </c>
      <c r="G594" s="38">
        <f t="shared" si="325"/>
        <v>19000</v>
      </c>
      <c r="H594" s="38">
        <f t="shared" si="328"/>
        <v>0</v>
      </c>
      <c r="I594" s="38">
        <f t="shared" si="328"/>
        <v>19000</v>
      </c>
      <c r="J594" s="38">
        <f t="shared" si="328"/>
        <v>0</v>
      </c>
      <c r="K594" s="38">
        <f t="shared" si="328"/>
        <v>0</v>
      </c>
      <c r="L594" s="38">
        <f t="shared" si="328"/>
        <v>0</v>
      </c>
      <c r="M594" s="38">
        <f t="shared" si="328"/>
        <v>0</v>
      </c>
      <c r="N594" s="38">
        <f t="shared" si="328"/>
        <v>0</v>
      </c>
      <c r="O594" s="38">
        <f t="shared" si="328"/>
        <v>0</v>
      </c>
    </row>
    <row r="595" spans="1:15" s="138" customFormat="1" ht="15" customHeight="1">
      <c r="A595" s="89"/>
      <c r="B595" s="89"/>
      <c r="C595" s="92">
        <v>3431</v>
      </c>
      <c r="D595" s="92" t="s">
        <v>1016</v>
      </c>
      <c r="E595" s="93">
        <v>15000</v>
      </c>
      <c r="F595" s="93">
        <f>G595-E595</f>
        <v>4000</v>
      </c>
      <c r="G595" s="93">
        <f t="shared" si="325"/>
        <v>19000</v>
      </c>
      <c r="H595" s="93">
        <v>0</v>
      </c>
      <c r="I595" s="93">
        <v>19000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</row>
    <row r="596" spans="1:15" s="137" customFormat="1" ht="42.75" customHeight="1">
      <c r="A596" s="123"/>
      <c r="B596" s="123"/>
      <c r="C596" s="124"/>
      <c r="D596" s="124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</row>
    <row r="597" spans="1:15" s="134" customFormat="1" ht="17.25" customHeight="1">
      <c r="A597" s="152" t="s">
        <v>2</v>
      </c>
      <c r="B597" s="153" t="s">
        <v>44</v>
      </c>
      <c r="C597" s="154" t="s">
        <v>554</v>
      </c>
      <c r="D597" s="156" t="s">
        <v>59</v>
      </c>
      <c r="E597" s="157" t="s">
        <v>944</v>
      </c>
      <c r="F597" s="157" t="s">
        <v>942</v>
      </c>
      <c r="G597" s="154" t="s">
        <v>945</v>
      </c>
      <c r="H597" s="155" t="s">
        <v>840</v>
      </c>
      <c r="I597" s="155"/>
      <c r="J597" s="155"/>
      <c r="K597" s="155"/>
      <c r="L597" s="155"/>
      <c r="M597" s="155"/>
      <c r="N597" s="155"/>
      <c r="O597" s="155"/>
    </row>
    <row r="598" spans="1:15" ht="36" customHeight="1">
      <c r="A598" s="152"/>
      <c r="B598" s="152"/>
      <c r="C598" s="155"/>
      <c r="D598" s="156"/>
      <c r="E598" s="158"/>
      <c r="F598" s="158"/>
      <c r="G598" s="155"/>
      <c r="H598" s="104" t="s">
        <v>272</v>
      </c>
      <c r="I598" s="104" t="s">
        <v>45</v>
      </c>
      <c r="J598" s="104" t="s">
        <v>271</v>
      </c>
      <c r="K598" s="104" t="s">
        <v>273</v>
      </c>
      <c r="L598" s="104" t="s">
        <v>46</v>
      </c>
      <c r="M598" s="104" t="s">
        <v>739</v>
      </c>
      <c r="N598" s="104" t="s">
        <v>274</v>
      </c>
      <c r="O598" s="104" t="s">
        <v>628</v>
      </c>
    </row>
    <row r="599" spans="1:15" ht="10.5" customHeight="1">
      <c r="A599" s="55">
        <v>1</v>
      </c>
      <c r="B599" s="55">
        <v>2</v>
      </c>
      <c r="C599" s="55">
        <v>3</v>
      </c>
      <c r="D599" s="55">
        <v>4</v>
      </c>
      <c r="E599" s="55">
        <v>5</v>
      </c>
      <c r="F599" s="55">
        <v>6</v>
      </c>
      <c r="G599" s="55">
        <v>7</v>
      </c>
      <c r="H599" s="55">
        <v>8</v>
      </c>
      <c r="I599" s="55">
        <v>9</v>
      </c>
      <c r="J599" s="55">
        <v>10</v>
      </c>
      <c r="K599" s="55">
        <v>11</v>
      </c>
      <c r="L599" s="55">
        <v>12</v>
      </c>
      <c r="M599" s="55">
        <v>13</v>
      </c>
      <c r="N599" s="55">
        <v>14</v>
      </c>
      <c r="O599" s="55">
        <v>15</v>
      </c>
    </row>
    <row r="600" spans="1:15" ht="22.5" customHeight="1">
      <c r="A600" s="40"/>
      <c r="B600" s="40"/>
      <c r="C600" s="37">
        <v>4</v>
      </c>
      <c r="D600" s="37" t="s">
        <v>1017</v>
      </c>
      <c r="E600" s="38">
        <f aca="true" t="shared" si="329" ref="E600:O600">SUM(E601)</f>
        <v>89000</v>
      </c>
      <c r="F600" s="38">
        <f t="shared" si="329"/>
        <v>-27000</v>
      </c>
      <c r="G600" s="38">
        <f aca="true" t="shared" si="330" ref="G600:G609">SUM(H600:O600)</f>
        <v>62000</v>
      </c>
      <c r="H600" s="38">
        <f t="shared" si="329"/>
        <v>0</v>
      </c>
      <c r="I600" s="38">
        <f t="shared" si="329"/>
        <v>37000</v>
      </c>
      <c r="J600" s="38">
        <f t="shared" si="329"/>
        <v>0</v>
      </c>
      <c r="K600" s="38">
        <f t="shared" si="329"/>
        <v>10000</v>
      </c>
      <c r="L600" s="38">
        <f t="shared" si="329"/>
        <v>15000</v>
      </c>
      <c r="M600" s="38">
        <f t="shared" si="329"/>
        <v>0</v>
      </c>
      <c r="N600" s="38">
        <f t="shared" si="329"/>
        <v>0</v>
      </c>
      <c r="O600" s="38">
        <f t="shared" si="329"/>
        <v>0</v>
      </c>
    </row>
    <row r="601" spans="1:15" ht="21" customHeight="1">
      <c r="A601" s="40"/>
      <c r="B601" s="40"/>
      <c r="C601" s="37">
        <v>42</v>
      </c>
      <c r="D601" s="37" t="s">
        <v>574</v>
      </c>
      <c r="E601" s="38">
        <f>E602+E610</f>
        <v>89000</v>
      </c>
      <c r="F601" s="38">
        <f>F602+F610</f>
        <v>-27000</v>
      </c>
      <c r="G601" s="38">
        <f t="shared" si="330"/>
        <v>62000</v>
      </c>
      <c r="H601" s="38">
        <f aca="true" t="shared" si="331" ref="H601:O601">H602+H610</f>
        <v>0</v>
      </c>
      <c r="I601" s="38">
        <f t="shared" si="331"/>
        <v>37000</v>
      </c>
      <c r="J601" s="38">
        <f t="shared" si="331"/>
        <v>0</v>
      </c>
      <c r="K601" s="38">
        <f t="shared" si="331"/>
        <v>10000</v>
      </c>
      <c r="L601" s="38">
        <f t="shared" si="331"/>
        <v>15000</v>
      </c>
      <c r="M601" s="38">
        <f t="shared" si="331"/>
        <v>0</v>
      </c>
      <c r="N601" s="38">
        <f t="shared" si="331"/>
        <v>0</v>
      </c>
      <c r="O601" s="38">
        <f t="shared" si="331"/>
        <v>0</v>
      </c>
    </row>
    <row r="602" spans="1:15" ht="18" customHeight="1">
      <c r="A602" s="40"/>
      <c r="B602" s="40"/>
      <c r="C602" s="37">
        <v>422</v>
      </c>
      <c r="D602" s="37" t="s">
        <v>575</v>
      </c>
      <c r="E602" s="38">
        <f>E603+E604+E605+E607+E608+E609</f>
        <v>84000</v>
      </c>
      <c r="F602" s="38">
        <f>F603+F604+F605+F607+F608+F609</f>
        <v>-27000</v>
      </c>
      <c r="G602" s="38">
        <f t="shared" si="330"/>
        <v>57000</v>
      </c>
      <c r="H602" s="38">
        <f aca="true" t="shared" si="332" ref="H602:O602">H603+H604+H605+H607+H608+H609</f>
        <v>0</v>
      </c>
      <c r="I602" s="38">
        <f t="shared" si="332"/>
        <v>32000</v>
      </c>
      <c r="J602" s="38">
        <f t="shared" si="332"/>
        <v>0</v>
      </c>
      <c r="K602" s="38">
        <f t="shared" si="332"/>
        <v>10000</v>
      </c>
      <c r="L602" s="38">
        <f t="shared" si="332"/>
        <v>15000</v>
      </c>
      <c r="M602" s="38">
        <f t="shared" si="332"/>
        <v>0</v>
      </c>
      <c r="N602" s="38">
        <f t="shared" si="332"/>
        <v>0</v>
      </c>
      <c r="O602" s="38">
        <f t="shared" si="332"/>
        <v>0</v>
      </c>
    </row>
    <row r="603" spans="1:15" s="96" customFormat="1" ht="15" customHeight="1">
      <c r="A603" s="89"/>
      <c r="B603" s="89"/>
      <c r="C603" s="92">
        <v>4221</v>
      </c>
      <c r="D603" s="92" t="s">
        <v>1018</v>
      </c>
      <c r="E603" s="93">
        <v>10000</v>
      </c>
      <c r="F603" s="93">
        <f aca="true" t="shared" si="333" ref="F603:F609">G603-E603</f>
        <v>-3000</v>
      </c>
      <c r="G603" s="93">
        <f t="shared" si="330"/>
        <v>7000</v>
      </c>
      <c r="H603" s="93">
        <v>0</v>
      </c>
      <c r="I603" s="93">
        <v>7000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</row>
    <row r="604" spans="1:15" s="96" customFormat="1" ht="15" customHeight="1">
      <c r="A604" s="89"/>
      <c r="B604" s="89"/>
      <c r="C604" s="92">
        <v>4222</v>
      </c>
      <c r="D604" s="92" t="s">
        <v>1019</v>
      </c>
      <c r="E604" s="93">
        <v>3000</v>
      </c>
      <c r="F604" s="93">
        <f t="shared" si="333"/>
        <v>-3000</v>
      </c>
      <c r="G604" s="93">
        <f t="shared" si="330"/>
        <v>0</v>
      </c>
      <c r="H604" s="93">
        <v>0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</row>
    <row r="605" spans="1:15" s="96" customFormat="1" ht="15" customHeight="1">
      <c r="A605" s="89"/>
      <c r="B605" s="89"/>
      <c r="C605" s="92">
        <v>4223</v>
      </c>
      <c r="D605" s="92" t="s">
        <v>1020</v>
      </c>
      <c r="E605" s="93">
        <v>8000</v>
      </c>
      <c r="F605" s="93">
        <f t="shared" si="333"/>
        <v>-8000</v>
      </c>
      <c r="G605" s="93">
        <f t="shared" si="330"/>
        <v>0</v>
      </c>
      <c r="H605" s="93">
        <v>0</v>
      </c>
      <c r="I605" s="93">
        <v>0</v>
      </c>
      <c r="J605" s="93">
        <v>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</row>
    <row r="606" ht="9" customHeight="1"/>
    <row r="607" spans="1:15" s="96" customFormat="1" ht="15" customHeight="1">
      <c r="A607" s="89"/>
      <c r="B607" s="89"/>
      <c r="C607" s="92">
        <v>4225</v>
      </c>
      <c r="D607" s="92" t="s">
        <v>599</v>
      </c>
      <c r="E607" s="93">
        <v>5000</v>
      </c>
      <c r="F607" s="93">
        <f t="shared" si="333"/>
        <v>-5000</v>
      </c>
      <c r="G607" s="93">
        <f t="shared" si="330"/>
        <v>0</v>
      </c>
      <c r="H607" s="93">
        <v>0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</row>
    <row r="608" spans="1:15" s="96" customFormat="1" ht="15" customHeight="1">
      <c r="A608" s="89"/>
      <c r="B608" s="89"/>
      <c r="C608" s="92">
        <v>4226</v>
      </c>
      <c r="D608" s="92" t="s">
        <v>1021</v>
      </c>
      <c r="E608" s="93">
        <v>3000</v>
      </c>
      <c r="F608" s="93">
        <f t="shared" si="333"/>
        <v>-3000</v>
      </c>
      <c r="G608" s="93">
        <f t="shared" si="330"/>
        <v>0</v>
      </c>
      <c r="H608" s="93">
        <v>0</v>
      </c>
      <c r="I608" s="93">
        <v>0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</row>
    <row r="609" spans="1:15" s="96" customFormat="1" ht="15" customHeight="1">
      <c r="A609" s="89"/>
      <c r="B609" s="89"/>
      <c r="C609" s="92">
        <v>4227</v>
      </c>
      <c r="D609" s="92" t="s">
        <v>749</v>
      </c>
      <c r="E609" s="93">
        <v>55000</v>
      </c>
      <c r="F609" s="93">
        <f t="shared" si="333"/>
        <v>-5000</v>
      </c>
      <c r="G609" s="93">
        <f t="shared" si="330"/>
        <v>50000</v>
      </c>
      <c r="H609" s="93">
        <v>0</v>
      </c>
      <c r="I609" s="93">
        <v>25000</v>
      </c>
      <c r="J609" s="93">
        <v>0</v>
      </c>
      <c r="K609" s="93">
        <v>10000</v>
      </c>
      <c r="L609" s="93">
        <v>15000</v>
      </c>
      <c r="M609" s="93">
        <v>0</v>
      </c>
      <c r="N609" s="93">
        <v>0</v>
      </c>
      <c r="O609" s="93">
        <v>0</v>
      </c>
    </row>
    <row r="610" spans="1:15" ht="18" customHeight="1">
      <c r="A610" s="40" t="s">
        <v>0</v>
      </c>
      <c r="B610" s="40"/>
      <c r="C610" s="37">
        <v>426</v>
      </c>
      <c r="D610" s="37" t="s">
        <v>1022</v>
      </c>
      <c r="E610" s="38">
        <f>SUM(E611)</f>
        <v>5000</v>
      </c>
      <c r="F610" s="38">
        <f>SUM(F611)</f>
        <v>0</v>
      </c>
      <c r="G610" s="38">
        <f aca="true" t="shared" si="334" ref="G610:G615">SUM(H610:O610)</f>
        <v>5000</v>
      </c>
      <c r="H610" s="38">
        <f aca="true" t="shared" si="335" ref="H610:O610">SUM(H611)</f>
        <v>0</v>
      </c>
      <c r="I610" s="38">
        <f t="shared" si="335"/>
        <v>5000</v>
      </c>
      <c r="J610" s="38">
        <f t="shared" si="335"/>
        <v>0</v>
      </c>
      <c r="K610" s="38">
        <f t="shared" si="335"/>
        <v>0</v>
      </c>
      <c r="L610" s="38">
        <f t="shared" si="335"/>
        <v>0</v>
      </c>
      <c r="M610" s="38">
        <f t="shared" si="335"/>
        <v>0</v>
      </c>
      <c r="N610" s="38">
        <f t="shared" si="335"/>
        <v>0</v>
      </c>
      <c r="O610" s="38">
        <f t="shared" si="335"/>
        <v>0</v>
      </c>
    </row>
    <row r="611" spans="1:15" s="96" customFormat="1" ht="15" customHeight="1">
      <c r="A611" s="89"/>
      <c r="B611" s="89"/>
      <c r="C611" s="92">
        <v>4262</v>
      </c>
      <c r="D611" s="92" t="s">
        <v>1023</v>
      </c>
      <c r="E611" s="93">
        <v>5000</v>
      </c>
      <c r="F611" s="93">
        <f>G611-E611</f>
        <v>0</v>
      </c>
      <c r="G611" s="93">
        <f t="shared" si="334"/>
        <v>5000</v>
      </c>
      <c r="H611" s="93">
        <v>0</v>
      </c>
      <c r="I611" s="93">
        <v>5000</v>
      </c>
      <c r="J611" s="95">
        <v>0</v>
      </c>
      <c r="K611" s="93">
        <v>0</v>
      </c>
      <c r="L611" s="93">
        <v>0</v>
      </c>
      <c r="M611" s="95">
        <v>0</v>
      </c>
      <c r="N611" s="95">
        <v>0</v>
      </c>
      <c r="O611" s="95">
        <v>0</v>
      </c>
    </row>
    <row r="612" spans="1:15" s="9" customFormat="1" ht="24" customHeight="1">
      <c r="A612" s="19"/>
      <c r="B612" s="61" t="s">
        <v>677</v>
      </c>
      <c r="C612" s="162" t="s">
        <v>1046</v>
      </c>
      <c r="D612" s="163"/>
      <c r="E612" s="11">
        <f aca="true" t="shared" si="336" ref="E612:F614">E613</f>
        <v>0</v>
      </c>
      <c r="F612" s="11">
        <f t="shared" si="336"/>
        <v>0</v>
      </c>
      <c r="G612" s="11">
        <f t="shared" si="334"/>
        <v>0</v>
      </c>
      <c r="H612" s="11">
        <f>H613</f>
        <v>0</v>
      </c>
      <c r="I612" s="11">
        <f aca="true" t="shared" si="337" ref="I612:O612">I613</f>
        <v>0</v>
      </c>
      <c r="J612" s="11">
        <f t="shared" si="337"/>
        <v>0</v>
      </c>
      <c r="K612" s="11">
        <f t="shared" si="337"/>
        <v>0</v>
      </c>
      <c r="L612" s="11">
        <f t="shared" si="337"/>
        <v>0</v>
      </c>
      <c r="M612" s="11">
        <f t="shared" si="337"/>
        <v>0</v>
      </c>
      <c r="N612" s="11">
        <f t="shared" si="337"/>
        <v>0</v>
      </c>
      <c r="O612" s="11">
        <f t="shared" si="337"/>
        <v>0</v>
      </c>
    </row>
    <row r="613" spans="1:15" ht="21" customHeight="1">
      <c r="A613" s="40"/>
      <c r="B613" s="40"/>
      <c r="C613" s="31" t="s">
        <v>11</v>
      </c>
      <c r="D613" s="37" t="s">
        <v>1024</v>
      </c>
      <c r="E613" s="38">
        <f t="shared" si="336"/>
        <v>0</v>
      </c>
      <c r="F613" s="38">
        <f t="shared" si="336"/>
        <v>0</v>
      </c>
      <c r="G613" s="38">
        <f t="shared" si="334"/>
        <v>0</v>
      </c>
      <c r="H613" s="38">
        <f>H614</f>
        <v>0</v>
      </c>
      <c r="I613" s="38">
        <f aca="true" t="shared" si="338" ref="I613:O613">I614</f>
        <v>0</v>
      </c>
      <c r="J613" s="38">
        <f t="shared" si="338"/>
        <v>0</v>
      </c>
      <c r="K613" s="38">
        <f t="shared" si="338"/>
        <v>0</v>
      </c>
      <c r="L613" s="38">
        <f t="shared" si="338"/>
        <v>0</v>
      </c>
      <c r="M613" s="38">
        <f t="shared" si="338"/>
        <v>0</v>
      </c>
      <c r="N613" s="38">
        <f t="shared" si="338"/>
        <v>0</v>
      </c>
      <c r="O613" s="38">
        <f t="shared" si="338"/>
        <v>0</v>
      </c>
    </row>
    <row r="614" spans="1:15" ht="18" customHeight="1">
      <c r="A614" s="40"/>
      <c r="B614" s="40"/>
      <c r="C614" s="31" t="s">
        <v>12</v>
      </c>
      <c r="D614" s="37" t="s">
        <v>1025</v>
      </c>
      <c r="E614" s="38">
        <f t="shared" si="336"/>
        <v>0</v>
      </c>
      <c r="F614" s="38">
        <f t="shared" si="336"/>
        <v>0</v>
      </c>
      <c r="G614" s="38">
        <f t="shared" si="334"/>
        <v>0</v>
      </c>
      <c r="H614" s="38">
        <f aca="true" t="shared" si="339" ref="H614:O614">H615</f>
        <v>0</v>
      </c>
      <c r="I614" s="38">
        <f t="shared" si="339"/>
        <v>0</v>
      </c>
      <c r="J614" s="38">
        <f t="shared" si="339"/>
        <v>0</v>
      </c>
      <c r="K614" s="38">
        <f t="shared" si="339"/>
        <v>0</v>
      </c>
      <c r="L614" s="38">
        <f t="shared" si="339"/>
        <v>0</v>
      </c>
      <c r="M614" s="38">
        <f t="shared" si="339"/>
        <v>0</v>
      </c>
      <c r="N614" s="38">
        <f t="shared" si="339"/>
        <v>0</v>
      </c>
      <c r="O614" s="38">
        <f t="shared" si="339"/>
        <v>0</v>
      </c>
    </row>
    <row r="615" spans="1:15" s="96" customFormat="1" ht="15" customHeight="1">
      <c r="A615" s="98" t="s">
        <v>763</v>
      </c>
      <c r="B615" s="89"/>
      <c r="C615" s="91" t="s">
        <v>14</v>
      </c>
      <c r="D615" s="91" t="s">
        <v>1026</v>
      </c>
      <c r="E615" s="93">
        <v>0</v>
      </c>
      <c r="F615" s="93">
        <f>G615-E615</f>
        <v>0</v>
      </c>
      <c r="G615" s="93">
        <f t="shared" si="334"/>
        <v>0</v>
      </c>
      <c r="H615" s="93">
        <v>0</v>
      </c>
      <c r="I615" s="93">
        <v>0</v>
      </c>
      <c r="J615" s="93">
        <v>0</v>
      </c>
      <c r="K615" s="93">
        <v>0</v>
      </c>
      <c r="L615" s="93">
        <v>0</v>
      </c>
      <c r="M615" s="93">
        <v>0</v>
      </c>
      <c r="N615" s="93">
        <v>0</v>
      </c>
      <c r="O615" s="93">
        <v>0</v>
      </c>
    </row>
    <row r="616" spans="1:15" s="9" customFormat="1" ht="24" customHeight="1">
      <c r="A616" s="19"/>
      <c r="B616" s="61" t="s">
        <v>677</v>
      </c>
      <c r="C616" s="162" t="s">
        <v>1062</v>
      </c>
      <c r="D616" s="163"/>
      <c r="E616" s="11">
        <f>E617</f>
        <v>500000</v>
      </c>
      <c r="F616" s="11">
        <f>F617</f>
        <v>-447000</v>
      </c>
      <c r="G616" s="11">
        <f>SUM(H616:O616)</f>
        <v>53000</v>
      </c>
      <c r="H616" s="11">
        <f>H617</f>
        <v>53000</v>
      </c>
      <c r="I616" s="11">
        <f aca="true" t="shared" si="340" ref="I616:O617">I617</f>
        <v>0</v>
      </c>
      <c r="J616" s="11">
        <f t="shared" si="340"/>
        <v>0</v>
      </c>
      <c r="K616" s="11">
        <f t="shared" si="340"/>
        <v>0</v>
      </c>
      <c r="L616" s="11">
        <f t="shared" si="340"/>
        <v>0</v>
      </c>
      <c r="M616" s="11">
        <f t="shared" si="340"/>
        <v>0</v>
      </c>
      <c r="N616" s="11">
        <f t="shared" si="340"/>
        <v>0</v>
      </c>
      <c r="O616" s="11">
        <f t="shared" si="340"/>
        <v>0</v>
      </c>
    </row>
    <row r="617" spans="1:15" ht="21" customHeight="1">
      <c r="A617" s="40"/>
      <c r="B617" s="40"/>
      <c r="C617" s="37">
        <v>32</v>
      </c>
      <c r="D617" s="37" t="s">
        <v>35</v>
      </c>
      <c r="E617" s="38">
        <f>E618</f>
        <v>500000</v>
      </c>
      <c r="F617" s="38">
        <f>F618</f>
        <v>-447000</v>
      </c>
      <c r="G617" s="38">
        <f>SUM(H617:O617)</f>
        <v>53000</v>
      </c>
      <c r="H617" s="38">
        <f>H618</f>
        <v>53000</v>
      </c>
      <c r="I617" s="38">
        <f t="shared" si="340"/>
        <v>0</v>
      </c>
      <c r="J617" s="38">
        <f t="shared" si="340"/>
        <v>0</v>
      </c>
      <c r="K617" s="38">
        <f t="shared" si="340"/>
        <v>0</v>
      </c>
      <c r="L617" s="38">
        <f t="shared" si="340"/>
        <v>0</v>
      </c>
      <c r="M617" s="38">
        <f t="shared" si="340"/>
        <v>0</v>
      </c>
      <c r="N617" s="38">
        <f t="shared" si="340"/>
        <v>0</v>
      </c>
      <c r="O617" s="38">
        <f t="shared" si="340"/>
        <v>0</v>
      </c>
    </row>
    <row r="618" spans="1:15" ht="18" customHeight="1">
      <c r="A618" s="40"/>
      <c r="B618" s="40"/>
      <c r="C618" s="37">
        <v>323</v>
      </c>
      <c r="D618" s="37" t="s">
        <v>29</v>
      </c>
      <c r="E618" s="38">
        <f>E619+E620</f>
        <v>500000</v>
      </c>
      <c r="F618" s="38">
        <f>F619+F620</f>
        <v>-447000</v>
      </c>
      <c r="G618" s="38">
        <f>SUM(H618:O618)</f>
        <v>53000</v>
      </c>
      <c r="H618" s="38">
        <f aca="true" t="shared" si="341" ref="H618:O618">H619+H620</f>
        <v>53000</v>
      </c>
      <c r="I618" s="38">
        <f t="shared" si="341"/>
        <v>0</v>
      </c>
      <c r="J618" s="38">
        <f t="shared" si="341"/>
        <v>0</v>
      </c>
      <c r="K618" s="38">
        <f t="shared" si="341"/>
        <v>0</v>
      </c>
      <c r="L618" s="38">
        <f t="shared" si="341"/>
        <v>0</v>
      </c>
      <c r="M618" s="38">
        <f t="shared" si="341"/>
        <v>0</v>
      </c>
      <c r="N618" s="38">
        <f t="shared" si="341"/>
        <v>0</v>
      </c>
      <c r="O618" s="38">
        <f t="shared" si="341"/>
        <v>0</v>
      </c>
    </row>
    <row r="619" spans="1:15" s="96" customFormat="1" ht="15" customHeight="1">
      <c r="A619" s="98" t="s">
        <v>1058</v>
      </c>
      <c r="B619" s="89"/>
      <c r="C619" s="92">
        <v>3237</v>
      </c>
      <c r="D619" s="92" t="s">
        <v>1061</v>
      </c>
      <c r="E619" s="93">
        <v>100000</v>
      </c>
      <c r="F619" s="93">
        <f>G619-E619</f>
        <v>-72000</v>
      </c>
      <c r="G619" s="93">
        <f>SUM(H619:O619)</f>
        <v>28000</v>
      </c>
      <c r="H619" s="93">
        <v>28000</v>
      </c>
      <c r="I619" s="93">
        <v>0</v>
      </c>
      <c r="J619" s="93">
        <v>0</v>
      </c>
      <c r="K619" s="93">
        <v>0</v>
      </c>
      <c r="L619" s="93">
        <v>0</v>
      </c>
      <c r="M619" s="93">
        <v>0</v>
      </c>
      <c r="N619" s="93">
        <v>0</v>
      </c>
      <c r="O619" s="93">
        <v>0</v>
      </c>
    </row>
    <row r="620" spans="1:15" s="138" customFormat="1" ht="15" customHeight="1">
      <c r="A620" s="98" t="s">
        <v>1059</v>
      </c>
      <c r="B620" s="89"/>
      <c r="C620" s="92">
        <v>3239</v>
      </c>
      <c r="D620" s="92" t="s">
        <v>1060</v>
      </c>
      <c r="E620" s="93">
        <v>400000</v>
      </c>
      <c r="F620" s="93">
        <f>G620-E620</f>
        <v>-375000</v>
      </c>
      <c r="G620" s="93">
        <f>SUM(H620:O620)</f>
        <v>25000</v>
      </c>
      <c r="H620" s="93">
        <v>25000</v>
      </c>
      <c r="I620" s="93">
        <v>0</v>
      </c>
      <c r="J620" s="93">
        <v>0</v>
      </c>
      <c r="K620" s="93">
        <v>0</v>
      </c>
      <c r="L620" s="93">
        <v>0</v>
      </c>
      <c r="M620" s="93">
        <v>0</v>
      </c>
      <c r="N620" s="93">
        <v>0</v>
      </c>
      <c r="O620" s="93">
        <v>0</v>
      </c>
    </row>
    <row r="621" spans="1:15" s="137" customFormat="1" ht="171" customHeight="1">
      <c r="A621" s="122"/>
      <c r="B621" s="123"/>
      <c r="C621" s="124"/>
      <c r="D621" s="124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</row>
    <row r="622" spans="1:15" s="134" customFormat="1" ht="17.25" customHeight="1">
      <c r="A622" s="152" t="s">
        <v>2</v>
      </c>
      <c r="B622" s="153" t="s">
        <v>44</v>
      </c>
      <c r="C622" s="154" t="s">
        <v>554</v>
      </c>
      <c r="D622" s="156" t="s">
        <v>59</v>
      </c>
      <c r="E622" s="157" t="s">
        <v>944</v>
      </c>
      <c r="F622" s="157" t="s">
        <v>942</v>
      </c>
      <c r="G622" s="154" t="s">
        <v>945</v>
      </c>
      <c r="H622" s="155" t="s">
        <v>840</v>
      </c>
      <c r="I622" s="155"/>
      <c r="J622" s="155"/>
      <c r="K622" s="155"/>
      <c r="L622" s="155"/>
      <c r="M622" s="155"/>
      <c r="N622" s="155"/>
      <c r="O622" s="155"/>
    </row>
    <row r="623" spans="1:15" ht="36" customHeight="1">
      <c r="A623" s="152"/>
      <c r="B623" s="152"/>
      <c r="C623" s="155"/>
      <c r="D623" s="156"/>
      <c r="E623" s="158"/>
      <c r="F623" s="158"/>
      <c r="G623" s="155"/>
      <c r="H623" s="104" t="s">
        <v>272</v>
      </c>
      <c r="I623" s="104" t="s">
        <v>45</v>
      </c>
      <c r="J623" s="104" t="s">
        <v>271</v>
      </c>
      <c r="K623" s="104" t="s">
        <v>273</v>
      </c>
      <c r="L623" s="104" t="s">
        <v>46</v>
      </c>
      <c r="M623" s="104" t="s">
        <v>739</v>
      </c>
      <c r="N623" s="104" t="s">
        <v>274</v>
      </c>
      <c r="O623" s="104" t="s">
        <v>628</v>
      </c>
    </row>
    <row r="624" spans="1:15" ht="10.5" customHeight="1">
      <c r="A624" s="55">
        <v>1</v>
      </c>
      <c r="B624" s="55">
        <v>2</v>
      </c>
      <c r="C624" s="55">
        <v>3</v>
      </c>
      <c r="D624" s="55">
        <v>4</v>
      </c>
      <c r="E624" s="55">
        <v>5</v>
      </c>
      <c r="F624" s="55">
        <v>6</v>
      </c>
      <c r="G624" s="55">
        <v>7</v>
      </c>
      <c r="H624" s="55">
        <v>8</v>
      </c>
      <c r="I624" s="55">
        <v>9</v>
      </c>
      <c r="J624" s="55">
        <v>10</v>
      </c>
      <c r="K624" s="55">
        <v>11</v>
      </c>
      <c r="L624" s="55">
        <v>12</v>
      </c>
      <c r="M624" s="55">
        <v>13</v>
      </c>
      <c r="N624" s="55">
        <v>14</v>
      </c>
      <c r="O624" s="55">
        <v>15</v>
      </c>
    </row>
    <row r="625" spans="1:15" s="78" customFormat="1" ht="34.5" customHeight="1">
      <c r="A625" s="81"/>
      <c r="B625" s="82"/>
      <c r="C625" s="191" t="s">
        <v>553</v>
      </c>
      <c r="D625" s="192"/>
      <c r="E625" s="83">
        <f aca="true" t="shared" si="342" ref="E625:O625">E626</f>
        <v>556230</v>
      </c>
      <c r="F625" s="83">
        <f t="shared" si="342"/>
        <v>0</v>
      </c>
      <c r="G625" s="83">
        <f aca="true" t="shared" si="343" ref="G625:G678">SUM(H625:O625)</f>
        <v>556230</v>
      </c>
      <c r="H625" s="83">
        <f t="shared" si="342"/>
        <v>468700</v>
      </c>
      <c r="I625" s="83">
        <f t="shared" si="342"/>
        <v>16030</v>
      </c>
      <c r="J625" s="83"/>
      <c r="K625" s="83">
        <f t="shared" si="342"/>
        <v>65000</v>
      </c>
      <c r="L625" s="83">
        <f t="shared" si="342"/>
        <v>6500</v>
      </c>
      <c r="M625" s="83">
        <f t="shared" si="342"/>
        <v>0</v>
      </c>
      <c r="N625" s="83">
        <f t="shared" si="342"/>
        <v>0</v>
      </c>
      <c r="O625" s="83">
        <f t="shared" si="342"/>
        <v>0</v>
      </c>
    </row>
    <row r="626" spans="1:15" s="78" customFormat="1" ht="27.75" customHeight="1">
      <c r="A626" s="76"/>
      <c r="B626" s="79"/>
      <c r="C626" s="164" t="s">
        <v>710</v>
      </c>
      <c r="D626" s="165"/>
      <c r="E626" s="73">
        <f>E627+E665</f>
        <v>556230</v>
      </c>
      <c r="F626" s="73">
        <f>F627+F665</f>
        <v>0</v>
      </c>
      <c r="G626" s="73">
        <f t="shared" si="343"/>
        <v>556230</v>
      </c>
      <c r="H626" s="73">
        <f aca="true" t="shared" si="344" ref="H626:O626">H627+H665</f>
        <v>468700</v>
      </c>
      <c r="I626" s="73">
        <f t="shared" si="344"/>
        <v>16030</v>
      </c>
      <c r="J626" s="73">
        <f t="shared" si="344"/>
        <v>0</v>
      </c>
      <c r="K626" s="73">
        <f t="shared" si="344"/>
        <v>65000</v>
      </c>
      <c r="L626" s="73">
        <f t="shared" si="344"/>
        <v>6500</v>
      </c>
      <c r="M626" s="73">
        <f t="shared" si="344"/>
        <v>0</v>
      </c>
      <c r="N626" s="73">
        <f t="shared" si="344"/>
        <v>0</v>
      </c>
      <c r="O626" s="73">
        <f t="shared" si="344"/>
        <v>0</v>
      </c>
    </row>
    <row r="627" spans="1:15" s="9" customFormat="1" ht="24" customHeight="1">
      <c r="A627" s="13"/>
      <c r="B627" s="61" t="s">
        <v>676</v>
      </c>
      <c r="C627" s="162" t="s">
        <v>1047</v>
      </c>
      <c r="D627" s="163"/>
      <c r="E627" s="11">
        <f>E628+E636+E659+E662</f>
        <v>413030</v>
      </c>
      <c r="F627" s="11">
        <f>F628+F636+F659+F662</f>
        <v>0</v>
      </c>
      <c r="G627" s="11">
        <f t="shared" si="343"/>
        <v>413030</v>
      </c>
      <c r="H627" s="11">
        <f aca="true" t="shared" si="345" ref="H627:O627">H628+H636+H659+H662</f>
        <v>391700</v>
      </c>
      <c r="I627" s="11">
        <f t="shared" si="345"/>
        <v>14830</v>
      </c>
      <c r="J627" s="11">
        <f t="shared" si="345"/>
        <v>0</v>
      </c>
      <c r="K627" s="11">
        <f t="shared" si="345"/>
        <v>0</v>
      </c>
      <c r="L627" s="11">
        <f t="shared" si="345"/>
        <v>6500</v>
      </c>
      <c r="M627" s="11">
        <f t="shared" si="345"/>
        <v>0</v>
      </c>
      <c r="N627" s="11">
        <f t="shared" si="345"/>
        <v>0</v>
      </c>
      <c r="O627" s="11">
        <f t="shared" si="345"/>
        <v>0</v>
      </c>
    </row>
    <row r="628" spans="1:15" ht="21" customHeight="1">
      <c r="A628" s="42"/>
      <c r="B628" s="34"/>
      <c r="C628" s="37">
        <v>31</v>
      </c>
      <c r="D628" s="37" t="s">
        <v>15</v>
      </c>
      <c r="E628" s="38">
        <f>E629+E631+E633</f>
        <v>303500</v>
      </c>
      <c r="F628" s="38">
        <f>F629+F631+F633</f>
        <v>0</v>
      </c>
      <c r="G628" s="38">
        <f t="shared" si="343"/>
        <v>303500</v>
      </c>
      <c r="H628" s="38">
        <f>H629+H631+H633</f>
        <v>303500</v>
      </c>
      <c r="I628" s="36">
        <v>0</v>
      </c>
      <c r="J628" s="36">
        <v>0</v>
      </c>
      <c r="K628" s="36">
        <v>0</v>
      </c>
      <c r="L628" s="36">
        <v>0</v>
      </c>
      <c r="M628" s="36">
        <v>0</v>
      </c>
      <c r="N628" s="36">
        <v>0</v>
      </c>
      <c r="O628" s="36">
        <v>0</v>
      </c>
    </row>
    <row r="629" spans="1:15" ht="18" customHeight="1">
      <c r="A629" s="42"/>
      <c r="B629" s="34"/>
      <c r="C629" s="37">
        <v>311</v>
      </c>
      <c r="D629" s="37" t="s">
        <v>336</v>
      </c>
      <c r="E629" s="38">
        <f aca="true" t="shared" si="346" ref="E629:O629">SUM(E630)</f>
        <v>250000</v>
      </c>
      <c r="F629" s="38">
        <f t="shared" si="346"/>
        <v>-2000</v>
      </c>
      <c r="G629" s="38">
        <f t="shared" si="343"/>
        <v>248000</v>
      </c>
      <c r="H629" s="38">
        <f t="shared" si="346"/>
        <v>248000</v>
      </c>
      <c r="I629" s="38">
        <f t="shared" si="346"/>
        <v>0</v>
      </c>
      <c r="J629" s="38">
        <f t="shared" si="346"/>
        <v>0</v>
      </c>
      <c r="K629" s="38">
        <f t="shared" si="346"/>
        <v>0</v>
      </c>
      <c r="L629" s="38">
        <f t="shared" si="346"/>
        <v>0</v>
      </c>
      <c r="M629" s="38">
        <f t="shared" si="346"/>
        <v>0</v>
      </c>
      <c r="N629" s="38">
        <f t="shared" si="346"/>
        <v>0</v>
      </c>
      <c r="O629" s="38">
        <f t="shared" si="346"/>
        <v>0</v>
      </c>
    </row>
    <row r="630" spans="1:15" s="96" customFormat="1" ht="15" customHeight="1">
      <c r="A630" s="89" t="s">
        <v>764</v>
      </c>
      <c r="B630" s="55"/>
      <c r="C630" s="92">
        <v>3111</v>
      </c>
      <c r="D630" s="92" t="s">
        <v>16</v>
      </c>
      <c r="E630" s="93">
        <v>250000</v>
      </c>
      <c r="F630" s="93">
        <f>G630-E630</f>
        <v>-2000</v>
      </c>
      <c r="G630" s="93">
        <f t="shared" si="343"/>
        <v>248000</v>
      </c>
      <c r="H630" s="97">
        <v>248000</v>
      </c>
      <c r="I630" s="118">
        <v>0</v>
      </c>
      <c r="J630" s="95">
        <v>0</v>
      </c>
      <c r="K630" s="95">
        <v>0</v>
      </c>
      <c r="L630" s="95">
        <v>0</v>
      </c>
      <c r="M630" s="95">
        <v>0</v>
      </c>
      <c r="N630" s="95">
        <v>0</v>
      </c>
      <c r="O630" s="95">
        <v>0</v>
      </c>
    </row>
    <row r="631" spans="1:15" ht="18" customHeight="1">
      <c r="A631" s="40"/>
      <c r="B631" s="34"/>
      <c r="C631" s="37">
        <v>312</v>
      </c>
      <c r="D631" s="37" t="s">
        <v>17</v>
      </c>
      <c r="E631" s="38">
        <f aca="true" t="shared" si="347" ref="E631:O631">SUM(E632)</f>
        <v>10000</v>
      </c>
      <c r="F631" s="38">
        <f t="shared" si="347"/>
        <v>2000</v>
      </c>
      <c r="G631" s="38">
        <f t="shared" si="343"/>
        <v>12000</v>
      </c>
      <c r="H631" s="44">
        <f t="shared" si="347"/>
        <v>12000</v>
      </c>
      <c r="I631" s="44">
        <f t="shared" si="347"/>
        <v>0</v>
      </c>
      <c r="J631" s="38">
        <f t="shared" si="347"/>
        <v>0</v>
      </c>
      <c r="K631" s="38">
        <f t="shared" si="347"/>
        <v>0</v>
      </c>
      <c r="L631" s="38">
        <f t="shared" si="347"/>
        <v>0</v>
      </c>
      <c r="M631" s="38">
        <f t="shared" si="347"/>
        <v>0</v>
      </c>
      <c r="N631" s="38">
        <f t="shared" si="347"/>
        <v>0</v>
      </c>
      <c r="O631" s="38">
        <f t="shared" si="347"/>
        <v>0</v>
      </c>
    </row>
    <row r="632" spans="1:15" s="96" customFormat="1" ht="15" customHeight="1">
      <c r="A632" s="89" t="s">
        <v>765</v>
      </c>
      <c r="B632" s="55"/>
      <c r="C632" s="92">
        <v>3121</v>
      </c>
      <c r="D632" s="92" t="s">
        <v>18</v>
      </c>
      <c r="E632" s="93">
        <v>10000</v>
      </c>
      <c r="F632" s="93">
        <f>G632-E632</f>
        <v>2000</v>
      </c>
      <c r="G632" s="93">
        <f t="shared" si="343"/>
        <v>12000</v>
      </c>
      <c r="H632" s="97">
        <v>12000</v>
      </c>
      <c r="I632" s="118">
        <v>0</v>
      </c>
      <c r="J632" s="95">
        <v>0</v>
      </c>
      <c r="K632" s="95">
        <v>0</v>
      </c>
      <c r="L632" s="95">
        <v>0</v>
      </c>
      <c r="M632" s="95">
        <v>0</v>
      </c>
      <c r="N632" s="95">
        <v>0</v>
      </c>
      <c r="O632" s="95">
        <v>0</v>
      </c>
    </row>
    <row r="633" spans="1:15" ht="18" customHeight="1">
      <c r="A633" s="40"/>
      <c r="B633" s="34"/>
      <c r="C633" s="37">
        <v>313</v>
      </c>
      <c r="D633" s="37" t="s">
        <v>19</v>
      </c>
      <c r="E633" s="38">
        <f aca="true" t="shared" si="348" ref="E633:O633">SUM(E634:E635)</f>
        <v>43500</v>
      </c>
      <c r="F633" s="38">
        <f>SUM(F634:F635)</f>
        <v>0</v>
      </c>
      <c r="G633" s="38">
        <f t="shared" si="343"/>
        <v>43500</v>
      </c>
      <c r="H633" s="44">
        <f t="shared" si="348"/>
        <v>43500</v>
      </c>
      <c r="I633" s="44">
        <f t="shared" si="348"/>
        <v>0</v>
      </c>
      <c r="J633" s="38">
        <f t="shared" si="348"/>
        <v>0</v>
      </c>
      <c r="K633" s="38">
        <f t="shared" si="348"/>
        <v>0</v>
      </c>
      <c r="L633" s="38">
        <f t="shared" si="348"/>
        <v>0</v>
      </c>
      <c r="M633" s="38">
        <f t="shared" si="348"/>
        <v>0</v>
      </c>
      <c r="N633" s="38">
        <f>SUM(N634:N635)</f>
        <v>0</v>
      </c>
      <c r="O633" s="38">
        <f t="shared" si="348"/>
        <v>0</v>
      </c>
    </row>
    <row r="634" spans="1:15" s="96" customFormat="1" ht="15" customHeight="1">
      <c r="A634" s="89" t="s">
        <v>766</v>
      </c>
      <c r="B634" s="55"/>
      <c r="C634" s="92">
        <v>3132</v>
      </c>
      <c r="D634" s="92" t="s">
        <v>337</v>
      </c>
      <c r="E634" s="93">
        <v>39000</v>
      </c>
      <c r="F634" s="93">
        <f>G634-E634</f>
        <v>0</v>
      </c>
      <c r="G634" s="93">
        <f t="shared" si="343"/>
        <v>39000</v>
      </c>
      <c r="H634" s="97">
        <v>39000</v>
      </c>
      <c r="I634" s="118">
        <v>0</v>
      </c>
      <c r="J634" s="95">
        <v>0</v>
      </c>
      <c r="K634" s="95">
        <v>0</v>
      </c>
      <c r="L634" s="95">
        <v>0</v>
      </c>
      <c r="M634" s="95">
        <v>0</v>
      </c>
      <c r="N634" s="95">
        <v>0</v>
      </c>
      <c r="O634" s="95">
        <v>0</v>
      </c>
    </row>
    <row r="635" spans="1:15" s="96" customFormat="1" ht="15" customHeight="1">
      <c r="A635" s="89" t="s">
        <v>767</v>
      </c>
      <c r="B635" s="55"/>
      <c r="C635" s="92">
        <v>3133</v>
      </c>
      <c r="D635" s="92" t="s">
        <v>338</v>
      </c>
      <c r="E635" s="93">
        <v>4500</v>
      </c>
      <c r="F635" s="93">
        <f>G635-E635</f>
        <v>0</v>
      </c>
      <c r="G635" s="93">
        <f t="shared" si="343"/>
        <v>4500</v>
      </c>
      <c r="H635" s="97">
        <v>4500</v>
      </c>
      <c r="I635" s="118">
        <v>0</v>
      </c>
      <c r="J635" s="95">
        <v>0</v>
      </c>
      <c r="K635" s="95">
        <v>0</v>
      </c>
      <c r="L635" s="95">
        <v>0</v>
      </c>
      <c r="M635" s="95">
        <v>0</v>
      </c>
      <c r="N635" s="95">
        <v>0</v>
      </c>
      <c r="O635" s="95">
        <v>0</v>
      </c>
    </row>
    <row r="636" spans="1:15" ht="21" customHeight="1">
      <c r="A636" s="40"/>
      <c r="B636" s="34"/>
      <c r="C636" s="37">
        <v>32</v>
      </c>
      <c r="D636" s="37" t="s">
        <v>35</v>
      </c>
      <c r="E636" s="38">
        <f>E637+E641+E645+E652</f>
        <v>104930</v>
      </c>
      <c r="F636" s="38">
        <f>F637+F641+F645+F652</f>
        <v>0</v>
      </c>
      <c r="G636" s="38">
        <f t="shared" si="343"/>
        <v>104930</v>
      </c>
      <c r="H636" s="44">
        <f aca="true" t="shared" si="349" ref="H636:O636">H637+H641+H645+H652</f>
        <v>88200</v>
      </c>
      <c r="I636" s="44">
        <f t="shared" si="349"/>
        <v>10230</v>
      </c>
      <c r="J636" s="38">
        <f t="shared" si="349"/>
        <v>0</v>
      </c>
      <c r="K636" s="38">
        <f t="shared" si="349"/>
        <v>0</v>
      </c>
      <c r="L636" s="38">
        <f t="shared" si="349"/>
        <v>6500</v>
      </c>
      <c r="M636" s="38">
        <f t="shared" si="349"/>
        <v>0</v>
      </c>
      <c r="N636" s="38">
        <f t="shared" si="349"/>
        <v>0</v>
      </c>
      <c r="O636" s="38">
        <f t="shared" si="349"/>
        <v>0</v>
      </c>
    </row>
    <row r="637" spans="1:15" ht="18" customHeight="1">
      <c r="A637" s="40"/>
      <c r="B637" s="40"/>
      <c r="C637" s="47">
        <v>321</v>
      </c>
      <c r="D637" s="31" t="s">
        <v>999</v>
      </c>
      <c r="E637" s="38">
        <f>SUM(E638:E640)</f>
        <v>13000</v>
      </c>
      <c r="F637" s="38">
        <f>SUM(F638:F640)</f>
        <v>0</v>
      </c>
      <c r="G637" s="38">
        <f t="shared" si="343"/>
        <v>13000</v>
      </c>
      <c r="H637" s="44">
        <f>SUM(H638:H640)</f>
        <v>7000</v>
      </c>
      <c r="I637" s="44">
        <f aca="true" t="shared" si="350" ref="I637:O637">SUM(I638:I640)</f>
        <v>6000</v>
      </c>
      <c r="J637" s="38">
        <f t="shared" si="350"/>
        <v>0</v>
      </c>
      <c r="K637" s="38">
        <f t="shared" si="350"/>
        <v>0</v>
      </c>
      <c r="L637" s="38">
        <f t="shared" si="350"/>
        <v>0</v>
      </c>
      <c r="M637" s="38">
        <f t="shared" si="350"/>
        <v>0</v>
      </c>
      <c r="N637" s="38">
        <f t="shared" si="350"/>
        <v>0</v>
      </c>
      <c r="O637" s="38">
        <f t="shared" si="350"/>
        <v>0</v>
      </c>
    </row>
    <row r="638" spans="1:15" s="96" customFormat="1" ht="15" customHeight="1">
      <c r="A638" s="89"/>
      <c r="B638" s="89"/>
      <c r="C638" s="103">
        <v>3211</v>
      </c>
      <c r="D638" s="91" t="s">
        <v>22</v>
      </c>
      <c r="E638" s="93">
        <v>3000</v>
      </c>
      <c r="F638" s="93">
        <f>G638-E638</f>
        <v>0</v>
      </c>
      <c r="G638" s="93">
        <f>SUM(H638:O638)</f>
        <v>3000</v>
      </c>
      <c r="H638" s="97">
        <v>0</v>
      </c>
      <c r="I638" s="97">
        <v>3000</v>
      </c>
      <c r="J638" s="93">
        <v>0</v>
      </c>
      <c r="K638" s="93">
        <v>0</v>
      </c>
      <c r="L638" s="93">
        <v>0</v>
      </c>
      <c r="M638" s="93">
        <v>0</v>
      </c>
      <c r="N638" s="93">
        <v>0</v>
      </c>
      <c r="O638" s="93">
        <v>0</v>
      </c>
    </row>
    <row r="639" spans="1:15" s="96" customFormat="1" ht="15" customHeight="1">
      <c r="A639" s="89" t="s">
        <v>552</v>
      </c>
      <c r="B639" s="89"/>
      <c r="C639" s="103">
        <v>3212</v>
      </c>
      <c r="D639" s="91" t="s">
        <v>1000</v>
      </c>
      <c r="E639" s="93">
        <v>7000</v>
      </c>
      <c r="F639" s="93">
        <f>G639-E639</f>
        <v>0</v>
      </c>
      <c r="G639" s="93">
        <f t="shared" si="343"/>
        <v>7000</v>
      </c>
      <c r="H639" s="97">
        <v>7000</v>
      </c>
      <c r="I639" s="97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v>0</v>
      </c>
      <c r="O639" s="93">
        <v>0</v>
      </c>
    </row>
    <row r="640" spans="1:15" s="96" customFormat="1" ht="15" customHeight="1">
      <c r="A640" s="89"/>
      <c r="B640" s="89"/>
      <c r="C640" s="103">
        <v>3213</v>
      </c>
      <c r="D640" s="91" t="s">
        <v>23</v>
      </c>
      <c r="E640" s="93">
        <v>3000</v>
      </c>
      <c r="F640" s="93">
        <f>G640-E640</f>
        <v>0</v>
      </c>
      <c r="G640" s="93">
        <f t="shared" si="343"/>
        <v>3000</v>
      </c>
      <c r="H640" s="97">
        <v>0</v>
      </c>
      <c r="I640" s="97">
        <v>3000</v>
      </c>
      <c r="J640" s="93">
        <v>0</v>
      </c>
      <c r="K640" s="93">
        <v>0</v>
      </c>
      <c r="L640" s="93">
        <v>0</v>
      </c>
      <c r="M640" s="93">
        <v>0</v>
      </c>
      <c r="N640" s="93">
        <v>0</v>
      </c>
      <c r="O640" s="93">
        <v>0</v>
      </c>
    </row>
    <row r="641" spans="1:15" ht="17.25" customHeight="1">
      <c r="A641" s="40" t="s">
        <v>0</v>
      </c>
      <c r="B641" s="34"/>
      <c r="C641" s="37">
        <v>322</v>
      </c>
      <c r="D641" s="37" t="s">
        <v>24</v>
      </c>
      <c r="E641" s="38">
        <f>E642+E643+E644</f>
        <v>14000</v>
      </c>
      <c r="F641" s="38">
        <f>F642+F643+F644</f>
        <v>0</v>
      </c>
      <c r="G641" s="38">
        <f t="shared" si="343"/>
        <v>14000</v>
      </c>
      <c r="H641" s="44">
        <f aca="true" t="shared" si="351" ref="H641:O641">H642+H643+H644</f>
        <v>14000</v>
      </c>
      <c r="I641" s="44">
        <f t="shared" si="351"/>
        <v>0</v>
      </c>
      <c r="J641" s="38">
        <f t="shared" si="351"/>
        <v>0</v>
      </c>
      <c r="K641" s="38">
        <f t="shared" si="351"/>
        <v>0</v>
      </c>
      <c r="L641" s="38">
        <f t="shared" si="351"/>
        <v>0</v>
      </c>
      <c r="M641" s="38">
        <f t="shared" si="351"/>
        <v>0</v>
      </c>
      <c r="N641" s="38">
        <f t="shared" si="351"/>
        <v>0</v>
      </c>
      <c r="O641" s="38">
        <f t="shared" si="351"/>
        <v>0</v>
      </c>
    </row>
    <row r="642" spans="1:15" s="96" customFormat="1" ht="14.25" customHeight="1">
      <c r="A642" s="89" t="s">
        <v>927</v>
      </c>
      <c r="B642" s="55"/>
      <c r="C642" s="92">
        <v>3221</v>
      </c>
      <c r="D642" s="92" t="s">
        <v>1027</v>
      </c>
      <c r="E642" s="93">
        <v>8000</v>
      </c>
      <c r="F642" s="93">
        <f>G642-E642</f>
        <v>0</v>
      </c>
      <c r="G642" s="93">
        <f t="shared" si="343"/>
        <v>8000</v>
      </c>
      <c r="H642" s="97">
        <v>8000</v>
      </c>
      <c r="I642" s="97">
        <v>0</v>
      </c>
      <c r="J642" s="95">
        <v>0</v>
      </c>
      <c r="K642" s="95">
        <v>0</v>
      </c>
      <c r="L642" s="95">
        <v>0</v>
      </c>
      <c r="M642" s="95">
        <v>0</v>
      </c>
      <c r="N642" s="95">
        <v>0</v>
      </c>
      <c r="O642" s="95">
        <v>0</v>
      </c>
    </row>
    <row r="643" spans="1:15" s="96" customFormat="1" ht="14.25" customHeight="1">
      <c r="A643" s="89" t="s">
        <v>928</v>
      </c>
      <c r="B643" s="55"/>
      <c r="C643" s="92">
        <v>3224</v>
      </c>
      <c r="D643" s="92" t="s">
        <v>1028</v>
      </c>
      <c r="E643" s="93">
        <v>3000</v>
      </c>
      <c r="F643" s="93">
        <f>G643-E643</f>
        <v>0</v>
      </c>
      <c r="G643" s="93">
        <f t="shared" si="343"/>
        <v>3000</v>
      </c>
      <c r="H643" s="97">
        <v>3000</v>
      </c>
      <c r="I643" s="118">
        <v>0</v>
      </c>
      <c r="J643" s="95">
        <v>0</v>
      </c>
      <c r="K643" s="95">
        <v>0</v>
      </c>
      <c r="L643" s="95">
        <v>0</v>
      </c>
      <c r="M643" s="95">
        <v>0</v>
      </c>
      <c r="N643" s="95">
        <v>0</v>
      </c>
      <c r="O643" s="95">
        <v>0</v>
      </c>
    </row>
    <row r="644" spans="1:15" s="96" customFormat="1" ht="14.25" customHeight="1">
      <c r="A644" s="89" t="s">
        <v>929</v>
      </c>
      <c r="B644" s="55"/>
      <c r="C644" s="92">
        <v>3225</v>
      </c>
      <c r="D644" s="92" t="s">
        <v>1029</v>
      </c>
      <c r="E644" s="93">
        <v>3000</v>
      </c>
      <c r="F644" s="93">
        <f>G644-E644</f>
        <v>0</v>
      </c>
      <c r="G644" s="93">
        <f t="shared" si="343"/>
        <v>3000</v>
      </c>
      <c r="H644" s="97">
        <v>3000</v>
      </c>
      <c r="I644" s="118">
        <v>0</v>
      </c>
      <c r="J644" s="95">
        <v>0</v>
      </c>
      <c r="K644" s="95">
        <v>0</v>
      </c>
      <c r="L644" s="95">
        <v>0</v>
      </c>
      <c r="M644" s="95">
        <v>0</v>
      </c>
      <c r="N644" s="95">
        <v>0</v>
      </c>
      <c r="O644" s="95">
        <v>0</v>
      </c>
    </row>
    <row r="645" spans="1:15" ht="18" customHeight="1">
      <c r="A645" s="42"/>
      <c r="B645" s="34"/>
      <c r="C645" s="37">
        <v>323</v>
      </c>
      <c r="D645" s="37" t="s">
        <v>29</v>
      </c>
      <c r="E645" s="38">
        <f>SUM(E646:E651)</f>
        <v>69000</v>
      </c>
      <c r="F645" s="38">
        <f>SUM(F646:F651)</f>
        <v>0</v>
      </c>
      <c r="G645" s="38">
        <f t="shared" si="343"/>
        <v>69000</v>
      </c>
      <c r="H645" s="44">
        <f aca="true" t="shared" si="352" ref="H645:O645">SUM(H646:H651)</f>
        <v>62500</v>
      </c>
      <c r="I645" s="44">
        <f t="shared" si="352"/>
        <v>0</v>
      </c>
      <c r="J645" s="38">
        <f t="shared" si="352"/>
        <v>0</v>
      </c>
      <c r="K645" s="38">
        <f t="shared" si="352"/>
        <v>0</v>
      </c>
      <c r="L645" s="38">
        <f t="shared" si="352"/>
        <v>6500</v>
      </c>
      <c r="M645" s="38">
        <f t="shared" si="352"/>
        <v>0</v>
      </c>
      <c r="N645" s="38">
        <f>SUM(N646:N651)</f>
        <v>0</v>
      </c>
      <c r="O645" s="38">
        <f t="shared" si="352"/>
        <v>0</v>
      </c>
    </row>
    <row r="646" spans="1:15" s="96" customFormat="1" ht="14.25" customHeight="1">
      <c r="A646" s="89" t="s">
        <v>930</v>
      </c>
      <c r="B646" s="55"/>
      <c r="C646" s="92">
        <v>3231</v>
      </c>
      <c r="D646" s="92" t="s">
        <v>30</v>
      </c>
      <c r="E646" s="93">
        <v>8000</v>
      </c>
      <c r="F646" s="93">
        <f aca="true" t="shared" si="353" ref="F646:F651">G646-E646</f>
        <v>0</v>
      </c>
      <c r="G646" s="93">
        <f t="shared" si="343"/>
        <v>8000</v>
      </c>
      <c r="H646" s="97">
        <v>8000</v>
      </c>
      <c r="I646" s="97">
        <v>0</v>
      </c>
      <c r="J646" s="95">
        <v>0</v>
      </c>
      <c r="K646" s="95">
        <v>0</v>
      </c>
      <c r="L646" s="95">
        <v>0</v>
      </c>
      <c r="M646" s="95">
        <v>0</v>
      </c>
      <c r="N646" s="95">
        <v>0</v>
      </c>
      <c r="O646" s="95">
        <v>0</v>
      </c>
    </row>
    <row r="647" spans="1:15" s="96" customFormat="1" ht="14.25" customHeight="1">
      <c r="A647" s="89" t="s">
        <v>931</v>
      </c>
      <c r="B647" s="55"/>
      <c r="C647" s="92">
        <v>3232</v>
      </c>
      <c r="D647" s="92" t="s">
        <v>725</v>
      </c>
      <c r="E647" s="93">
        <v>11000</v>
      </c>
      <c r="F647" s="93">
        <f t="shared" si="353"/>
        <v>-2000</v>
      </c>
      <c r="G647" s="93">
        <f t="shared" si="343"/>
        <v>9000</v>
      </c>
      <c r="H647" s="97">
        <v>9000</v>
      </c>
      <c r="I647" s="97">
        <v>0</v>
      </c>
      <c r="J647" s="95">
        <v>0</v>
      </c>
      <c r="K647" s="95">
        <v>0</v>
      </c>
      <c r="L647" s="95">
        <v>0</v>
      </c>
      <c r="M647" s="95">
        <v>0</v>
      </c>
      <c r="N647" s="95">
        <v>0</v>
      </c>
      <c r="O647" s="95">
        <v>0</v>
      </c>
    </row>
    <row r="648" spans="1:15" s="96" customFormat="1" ht="14.25" customHeight="1">
      <c r="A648" s="89"/>
      <c r="B648" s="55"/>
      <c r="C648" s="92">
        <v>3233</v>
      </c>
      <c r="D648" s="92" t="s">
        <v>557</v>
      </c>
      <c r="E648" s="93">
        <v>3500</v>
      </c>
      <c r="F648" s="93">
        <f t="shared" si="353"/>
        <v>0</v>
      </c>
      <c r="G648" s="93">
        <f t="shared" si="343"/>
        <v>3500</v>
      </c>
      <c r="H648" s="97">
        <v>0</v>
      </c>
      <c r="I648" s="97">
        <v>0</v>
      </c>
      <c r="J648" s="95">
        <v>0</v>
      </c>
      <c r="K648" s="95">
        <v>0</v>
      </c>
      <c r="L648" s="97">
        <v>3500</v>
      </c>
      <c r="M648" s="95">
        <v>0</v>
      </c>
      <c r="N648" s="95">
        <v>0</v>
      </c>
      <c r="O648" s="95">
        <v>0</v>
      </c>
    </row>
    <row r="649" spans="1:15" s="96" customFormat="1" ht="14.25" customHeight="1">
      <c r="A649" s="89" t="s">
        <v>932</v>
      </c>
      <c r="B649" s="55"/>
      <c r="C649" s="92">
        <v>3237</v>
      </c>
      <c r="D649" s="92" t="s">
        <v>1030</v>
      </c>
      <c r="E649" s="93">
        <v>38000</v>
      </c>
      <c r="F649" s="93">
        <f t="shared" si="353"/>
        <v>2000</v>
      </c>
      <c r="G649" s="93">
        <f t="shared" si="343"/>
        <v>40000</v>
      </c>
      <c r="H649" s="97">
        <v>37000</v>
      </c>
      <c r="I649" s="97">
        <v>0</v>
      </c>
      <c r="J649" s="95">
        <v>0</v>
      </c>
      <c r="K649" s="95">
        <v>0</v>
      </c>
      <c r="L649" s="97">
        <v>3000</v>
      </c>
      <c r="M649" s="95">
        <v>0</v>
      </c>
      <c r="N649" s="95">
        <v>0</v>
      </c>
      <c r="O649" s="95">
        <v>0</v>
      </c>
    </row>
    <row r="650" spans="1:15" s="96" customFormat="1" ht="14.25" customHeight="1">
      <c r="A650" s="89" t="s">
        <v>933</v>
      </c>
      <c r="B650" s="55"/>
      <c r="C650" s="92">
        <v>3238</v>
      </c>
      <c r="D650" s="92" t="s">
        <v>751</v>
      </c>
      <c r="E650" s="93">
        <v>7000</v>
      </c>
      <c r="F650" s="93">
        <f t="shared" si="353"/>
        <v>0</v>
      </c>
      <c r="G650" s="93">
        <f t="shared" si="343"/>
        <v>7000</v>
      </c>
      <c r="H650" s="97">
        <v>7000</v>
      </c>
      <c r="I650" s="97">
        <v>0</v>
      </c>
      <c r="J650" s="95">
        <v>0</v>
      </c>
      <c r="K650" s="95">
        <v>0</v>
      </c>
      <c r="L650" s="95">
        <v>0</v>
      </c>
      <c r="M650" s="95">
        <v>0</v>
      </c>
      <c r="N650" s="95">
        <v>0</v>
      </c>
      <c r="O650" s="95">
        <v>0</v>
      </c>
    </row>
    <row r="651" spans="1:15" s="96" customFormat="1" ht="14.25" customHeight="1">
      <c r="A651" s="89" t="s">
        <v>934</v>
      </c>
      <c r="B651" s="55"/>
      <c r="C651" s="92">
        <v>3239</v>
      </c>
      <c r="D651" s="92" t="s">
        <v>364</v>
      </c>
      <c r="E651" s="93">
        <v>1500</v>
      </c>
      <c r="F651" s="93">
        <f t="shared" si="353"/>
        <v>0</v>
      </c>
      <c r="G651" s="93">
        <f t="shared" si="343"/>
        <v>1500</v>
      </c>
      <c r="H651" s="97">
        <v>1500</v>
      </c>
      <c r="I651" s="97">
        <v>0</v>
      </c>
      <c r="J651" s="95">
        <v>0</v>
      </c>
      <c r="K651" s="95">
        <v>0</v>
      </c>
      <c r="L651" s="93">
        <v>0</v>
      </c>
      <c r="M651" s="95">
        <v>0</v>
      </c>
      <c r="N651" s="95">
        <v>0</v>
      </c>
      <c r="O651" s="95">
        <v>0</v>
      </c>
    </row>
    <row r="652" spans="1:15" ht="18" customHeight="1">
      <c r="A652" s="42" t="s">
        <v>0</v>
      </c>
      <c r="B652" s="34"/>
      <c r="C652" s="37">
        <v>329</v>
      </c>
      <c r="D652" s="37" t="s">
        <v>1031</v>
      </c>
      <c r="E652" s="38">
        <f>SUM(E653:E655)</f>
        <v>8930</v>
      </c>
      <c r="F652" s="38">
        <f>SUM(F653:F655)</f>
        <v>0</v>
      </c>
      <c r="G652" s="38">
        <f t="shared" si="343"/>
        <v>8930</v>
      </c>
      <c r="H652" s="44">
        <f aca="true" t="shared" si="354" ref="H652:O652">SUM(H653:H655)</f>
        <v>4700</v>
      </c>
      <c r="I652" s="44">
        <f t="shared" si="354"/>
        <v>4230</v>
      </c>
      <c r="J652" s="38">
        <f t="shared" si="354"/>
        <v>0</v>
      </c>
      <c r="K652" s="38">
        <f t="shared" si="354"/>
        <v>0</v>
      </c>
      <c r="L652" s="38">
        <f t="shared" si="354"/>
        <v>0</v>
      </c>
      <c r="M652" s="38">
        <f t="shared" si="354"/>
        <v>0</v>
      </c>
      <c r="N652" s="38">
        <f t="shared" si="354"/>
        <v>0</v>
      </c>
      <c r="O652" s="38">
        <f t="shared" si="354"/>
        <v>0</v>
      </c>
    </row>
    <row r="653" spans="1:15" s="96" customFormat="1" ht="14.25" customHeight="1">
      <c r="A653" s="89" t="s">
        <v>915</v>
      </c>
      <c r="B653" s="55"/>
      <c r="C653" s="92">
        <v>3292</v>
      </c>
      <c r="D653" s="92" t="s">
        <v>565</v>
      </c>
      <c r="E653" s="93">
        <v>4700</v>
      </c>
      <c r="F653" s="93">
        <f>G653-E653</f>
        <v>0</v>
      </c>
      <c r="G653" s="93">
        <f t="shared" si="343"/>
        <v>4700</v>
      </c>
      <c r="H653" s="97">
        <v>4700</v>
      </c>
      <c r="I653" s="118">
        <v>0</v>
      </c>
      <c r="J653" s="95">
        <v>0</v>
      </c>
      <c r="K653" s="95">
        <v>0</v>
      </c>
      <c r="L653" s="95">
        <v>0</v>
      </c>
      <c r="M653" s="95">
        <v>0</v>
      </c>
      <c r="N653" s="95">
        <v>0</v>
      </c>
      <c r="O653" s="95">
        <v>0</v>
      </c>
    </row>
    <row r="654" spans="1:15" s="96" customFormat="1" ht="14.25" customHeight="1">
      <c r="A654" s="89"/>
      <c r="B654" s="89"/>
      <c r="C654" s="103">
        <v>3293</v>
      </c>
      <c r="D654" s="91" t="s">
        <v>560</v>
      </c>
      <c r="E654" s="93">
        <v>3500</v>
      </c>
      <c r="F654" s="93">
        <f>G654-E654</f>
        <v>0</v>
      </c>
      <c r="G654" s="93">
        <f aca="true" t="shared" si="355" ref="G654:G664">SUM(H654:O654)</f>
        <v>3500</v>
      </c>
      <c r="H654" s="97">
        <v>0</v>
      </c>
      <c r="I654" s="97">
        <v>3500</v>
      </c>
      <c r="J654" s="93">
        <v>0</v>
      </c>
      <c r="K654" s="93">
        <v>0</v>
      </c>
      <c r="L654" s="95">
        <v>0</v>
      </c>
      <c r="M654" s="95">
        <v>0</v>
      </c>
      <c r="N654" s="95">
        <v>0</v>
      </c>
      <c r="O654" s="95">
        <v>0</v>
      </c>
    </row>
    <row r="655" spans="1:15" s="138" customFormat="1" ht="14.25" customHeight="1">
      <c r="A655" s="89"/>
      <c r="B655" s="89"/>
      <c r="C655" s="103">
        <v>3299</v>
      </c>
      <c r="D655" s="91" t="s">
        <v>561</v>
      </c>
      <c r="E655" s="93">
        <v>730</v>
      </c>
      <c r="F655" s="93">
        <f>G655-E655</f>
        <v>0</v>
      </c>
      <c r="G655" s="93">
        <f t="shared" si="355"/>
        <v>730</v>
      </c>
      <c r="H655" s="97">
        <v>0</v>
      </c>
      <c r="I655" s="97">
        <v>730</v>
      </c>
      <c r="J655" s="93">
        <v>0</v>
      </c>
      <c r="K655" s="93">
        <v>0</v>
      </c>
      <c r="L655" s="93">
        <v>0</v>
      </c>
      <c r="M655" s="95">
        <v>0</v>
      </c>
      <c r="N655" s="95">
        <v>0</v>
      </c>
      <c r="O655" s="95">
        <v>0</v>
      </c>
    </row>
    <row r="656" spans="1:15" s="134" customFormat="1" ht="17.25" customHeight="1">
      <c r="A656" s="152" t="s">
        <v>2</v>
      </c>
      <c r="B656" s="153" t="s">
        <v>44</v>
      </c>
      <c r="C656" s="154" t="s">
        <v>554</v>
      </c>
      <c r="D656" s="156" t="s">
        <v>59</v>
      </c>
      <c r="E656" s="157" t="s">
        <v>944</v>
      </c>
      <c r="F656" s="157" t="s">
        <v>942</v>
      </c>
      <c r="G656" s="154" t="s">
        <v>945</v>
      </c>
      <c r="H656" s="155" t="s">
        <v>840</v>
      </c>
      <c r="I656" s="155"/>
      <c r="J656" s="155"/>
      <c r="K656" s="155"/>
      <c r="L656" s="155"/>
      <c r="M656" s="155"/>
      <c r="N656" s="155"/>
      <c r="O656" s="155"/>
    </row>
    <row r="657" spans="1:15" ht="36" customHeight="1">
      <c r="A657" s="152"/>
      <c r="B657" s="152"/>
      <c r="C657" s="155"/>
      <c r="D657" s="156"/>
      <c r="E657" s="158"/>
      <c r="F657" s="158"/>
      <c r="G657" s="155"/>
      <c r="H657" s="104" t="s">
        <v>272</v>
      </c>
      <c r="I657" s="104" t="s">
        <v>45</v>
      </c>
      <c r="J657" s="104" t="s">
        <v>271</v>
      </c>
      <c r="K657" s="104" t="s">
        <v>273</v>
      </c>
      <c r="L657" s="104" t="s">
        <v>46</v>
      </c>
      <c r="M657" s="104" t="s">
        <v>739</v>
      </c>
      <c r="N657" s="104" t="s">
        <v>274</v>
      </c>
      <c r="O657" s="104" t="s">
        <v>628</v>
      </c>
    </row>
    <row r="658" spans="1:15" ht="10.5" customHeight="1">
      <c r="A658" s="55">
        <v>1</v>
      </c>
      <c r="B658" s="55">
        <v>2</v>
      </c>
      <c r="C658" s="55">
        <v>3</v>
      </c>
      <c r="D658" s="55">
        <v>4</v>
      </c>
      <c r="E658" s="55">
        <v>5</v>
      </c>
      <c r="F658" s="55">
        <v>6</v>
      </c>
      <c r="G658" s="55">
        <v>7</v>
      </c>
      <c r="H658" s="55">
        <v>8</v>
      </c>
      <c r="I658" s="55">
        <v>9</v>
      </c>
      <c r="J658" s="55">
        <v>10</v>
      </c>
      <c r="K658" s="55">
        <v>11</v>
      </c>
      <c r="L658" s="55">
        <v>12</v>
      </c>
      <c r="M658" s="55">
        <v>13</v>
      </c>
      <c r="N658" s="55">
        <v>14</v>
      </c>
      <c r="O658" s="55">
        <v>15</v>
      </c>
    </row>
    <row r="659" spans="1:15" ht="21" customHeight="1">
      <c r="A659" s="40"/>
      <c r="B659" s="40"/>
      <c r="C659" s="37">
        <v>34</v>
      </c>
      <c r="D659" s="37" t="s">
        <v>1015</v>
      </c>
      <c r="E659" s="38">
        <f>E660</f>
        <v>3600</v>
      </c>
      <c r="F659" s="38">
        <f>F660</f>
        <v>0</v>
      </c>
      <c r="G659" s="38">
        <f t="shared" si="355"/>
        <v>3600</v>
      </c>
      <c r="H659" s="38">
        <f>H660</f>
        <v>0</v>
      </c>
      <c r="I659" s="38">
        <f aca="true" t="shared" si="356" ref="I659:O659">I660</f>
        <v>3600</v>
      </c>
      <c r="J659" s="38">
        <f t="shared" si="356"/>
        <v>0</v>
      </c>
      <c r="K659" s="38">
        <f t="shared" si="356"/>
        <v>0</v>
      </c>
      <c r="L659" s="38">
        <f t="shared" si="356"/>
        <v>0</v>
      </c>
      <c r="M659" s="38">
        <f t="shared" si="356"/>
        <v>0</v>
      </c>
      <c r="N659" s="38">
        <f t="shared" si="356"/>
        <v>0</v>
      </c>
      <c r="O659" s="38">
        <f t="shared" si="356"/>
        <v>0</v>
      </c>
    </row>
    <row r="660" spans="1:15" ht="18" customHeight="1">
      <c r="A660" s="40"/>
      <c r="B660" s="40"/>
      <c r="C660" s="37">
        <v>343</v>
      </c>
      <c r="D660" s="37" t="s">
        <v>712</v>
      </c>
      <c r="E660" s="38">
        <f aca="true" t="shared" si="357" ref="E660:O660">SUM(E661)</f>
        <v>3600</v>
      </c>
      <c r="F660" s="38">
        <f t="shared" si="357"/>
        <v>0</v>
      </c>
      <c r="G660" s="38">
        <f t="shared" si="355"/>
        <v>3600</v>
      </c>
      <c r="H660" s="38">
        <f t="shared" si="357"/>
        <v>0</v>
      </c>
      <c r="I660" s="38">
        <f t="shared" si="357"/>
        <v>3600</v>
      </c>
      <c r="J660" s="38">
        <f t="shared" si="357"/>
        <v>0</v>
      </c>
      <c r="K660" s="38">
        <f t="shared" si="357"/>
        <v>0</v>
      </c>
      <c r="L660" s="38">
        <f t="shared" si="357"/>
        <v>0</v>
      </c>
      <c r="M660" s="38">
        <f t="shared" si="357"/>
        <v>0</v>
      </c>
      <c r="N660" s="38">
        <f t="shared" si="357"/>
        <v>0</v>
      </c>
      <c r="O660" s="38">
        <f t="shared" si="357"/>
        <v>0</v>
      </c>
    </row>
    <row r="661" spans="1:15" s="96" customFormat="1" ht="14.25" customHeight="1">
      <c r="A661" s="89"/>
      <c r="B661" s="89"/>
      <c r="C661" s="92">
        <v>3431</v>
      </c>
      <c r="D661" s="92" t="s">
        <v>1016</v>
      </c>
      <c r="E661" s="93">
        <v>3600</v>
      </c>
      <c r="F661" s="93">
        <f>G661-E661</f>
        <v>0</v>
      </c>
      <c r="G661" s="93">
        <f t="shared" si="355"/>
        <v>3600</v>
      </c>
      <c r="H661" s="97">
        <v>0</v>
      </c>
      <c r="I661" s="97">
        <v>3600</v>
      </c>
      <c r="J661" s="97">
        <v>0</v>
      </c>
      <c r="K661" s="97">
        <v>0</v>
      </c>
      <c r="L661" s="93">
        <v>0</v>
      </c>
      <c r="M661" s="93">
        <v>0</v>
      </c>
      <c r="N661" s="93">
        <v>0</v>
      </c>
      <c r="O661" s="93">
        <v>0</v>
      </c>
    </row>
    <row r="662" spans="1:15" ht="21" customHeight="1">
      <c r="A662" s="40"/>
      <c r="B662" s="40"/>
      <c r="C662" s="37">
        <v>38</v>
      </c>
      <c r="D662" s="37" t="s">
        <v>718</v>
      </c>
      <c r="E662" s="38">
        <f>E663</f>
        <v>1000</v>
      </c>
      <c r="F662" s="38">
        <f>F663</f>
        <v>0</v>
      </c>
      <c r="G662" s="38">
        <f t="shared" si="355"/>
        <v>1000</v>
      </c>
      <c r="H662" s="44">
        <f>H663</f>
        <v>0</v>
      </c>
      <c r="I662" s="44">
        <f aca="true" t="shared" si="358" ref="I662:O662">I663</f>
        <v>1000</v>
      </c>
      <c r="J662" s="44">
        <f t="shared" si="358"/>
        <v>0</v>
      </c>
      <c r="K662" s="44">
        <f t="shared" si="358"/>
        <v>0</v>
      </c>
      <c r="L662" s="38">
        <f t="shared" si="358"/>
        <v>0</v>
      </c>
      <c r="M662" s="38">
        <f t="shared" si="358"/>
        <v>0</v>
      </c>
      <c r="N662" s="38">
        <f t="shared" si="358"/>
        <v>0</v>
      </c>
      <c r="O662" s="38">
        <f t="shared" si="358"/>
        <v>0</v>
      </c>
    </row>
    <row r="663" spans="1:15" ht="18" customHeight="1">
      <c r="A663" s="40"/>
      <c r="B663" s="40"/>
      <c r="C663" s="37">
        <v>381</v>
      </c>
      <c r="D663" s="37" t="s">
        <v>719</v>
      </c>
      <c r="E663" s="38">
        <f aca="true" t="shared" si="359" ref="E663:O663">SUM(E664)</f>
        <v>1000</v>
      </c>
      <c r="F663" s="38">
        <f t="shared" si="359"/>
        <v>0</v>
      </c>
      <c r="G663" s="38">
        <f t="shared" si="355"/>
        <v>1000</v>
      </c>
      <c r="H663" s="44">
        <f t="shared" si="359"/>
        <v>0</v>
      </c>
      <c r="I663" s="44">
        <f t="shared" si="359"/>
        <v>1000</v>
      </c>
      <c r="J663" s="44">
        <f t="shared" si="359"/>
        <v>0</v>
      </c>
      <c r="K663" s="44">
        <f t="shared" si="359"/>
        <v>0</v>
      </c>
      <c r="L663" s="38">
        <f t="shared" si="359"/>
        <v>0</v>
      </c>
      <c r="M663" s="38">
        <f t="shared" si="359"/>
        <v>0</v>
      </c>
      <c r="N663" s="38">
        <f t="shared" si="359"/>
        <v>0</v>
      </c>
      <c r="O663" s="38">
        <f t="shared" si="359"/>
        <v>0</v>
      </c>
    </row>
    <row r="664" spans="1:15" s="96" customFormat="1" ht="14.25" customHeight="1">
      <c r="A664" s="89"/>
      <c r="B664" s="89"/>
      <c r="C664" s="92">
        <v>3811</v>
      </c>
      <c r="D664" s="92" t="s">
        <v>957</v>
      </c>
      <c r="E664" s="93">
        <v>1000</v>
      </c>
      <c r="F664" s="93">
        <f>G664-E664</f>
        <v>0</v>
      </c>
      <c r="G664" s="93">
        <f t="shared" si="355"/>
        <v>1000</v>
      </c>
      <c r="H664" s="97">
        <v>0</v>
      </c>
      <c r="I664" s="97">
        <v>1000</v>
      </c>
      <c r="J664" s="97">
        <v>0</v>
      </c>
      <c r="K664" s="97">
        <v>0</v>
      </c>
      <c r="L664" s="93">
        <v>0</v>
      </c>
      <c r="M664" s="93">
        <v>0</v>
      </c>
      <c r="N664" s="93">
        <v>0</v>
      </c>
      <c r="O664" s="93">
        <v>0</v>
      </c>
    </row>
    <row r="665" spans="1:15" s="9" customFormat="1" ht="24" customHeight="1">
      <c r="A665" s="19"/>
      <c r="B665" s="61" t="s">
        <v>676</v>
      </c>
      <c r="C665" s="188" t="s">
        <v>1048</v>
      </c>
      <c r="D665" s="189"/>
      <c r="E665" s="11">
        <f>E666+E675</f>
        <v>143200</v>
      </c>
      <c r="F665" s="11">
        <f>F666+F675</f>
        <v>0</v>
      </c>
      <c r="G665" s="11">
        <f t="shared" si="343"/>
        <v>143200</v>
      </c>
      <c r="H665" s="119">
        <f aca="true" t="shared" si="360" ref="H665:O665">H666+H675</f>
        <v>77000</v>
      </c>
      <c r="I665" s="119">
        <f t="shared" si="360"/>
        <v>1200</v>
      </c>
      <c r="J665" s="119">
        <f t="shared" si="360"/>
        <v>0</v>
      </c>
      <c r="K665" s="119">
        <f t="shared" si="360"/>
        <v>65000</v>
      </c>
      <c r="L665" s="11">
        <f t="shared" si="360"/>
        <v>0</v>
      </c>
      <c r="M665" s="11">
        <f t="shared" si="360"/>
        <v>0</v>
      </c>
      <c r="N665" s="11">
        <f t="shared" si="360"/>
        <v>0</v>
      </c>
      <c r="O665" s="11">
        <f t="shared" si="360"/>
        <v>0</v>
      </c>
    </row>
    <row r="666" spans="1:15" ht="21" customHeight="1">
      <c r="A666" s="40"/>
      <c r="B666" s="40"/>
      <c r="C666" s="37">
        <v>42</v>
      </c>
      <c r="D666" s="37" t="s">
        <v>574</v>
      </c>
      <c r="E666" s="38">
        <f>SUM(E667+E670+E672)</f>
        <v>143000</v>
      </c>
      <c r="F666" s="38">
        <f>SUM(F667+F670+F672)</f>
        <v>0</v>
      </c>
      <c r="G666" s="38">
        <f t="shared" si="343"/>
        <v>143000</v>
      </c>
      <c r="H666" s="44">
        <f aca="true" t="shared" si="361" ref="H666:O666">SUM(H667+H670+H672)</f>
        <v>77000</v>
      </c>
      <c r="I666" s="44">
        <f t="shared" si="361"/>
        <v>1000</v>
      </c>
      <c r="J666" s="44">
        <f t="shared" si="361"/>
        <v>0</v>
      </c>
      <c r="K666" s="44">
        <f t="shared" si="361"/>
        <v>65000</v>
      </c>
      <c r="L666" s="38">
        <f t="shared" si="361"/>
        <v>0</v>
      </c>
      <c r="M666" s="38">
        <f t="shared" si="361"/>
        <v>0</v>
      </c>
      <c r="N666" s="38">
        <f t="shared" si="361"/>
        <v>0</v>
      </c>
      <c r="O666" s="38">
        <f t="shared" si="361"/>
        <v>0</v>
      </c>
    </row>
    <row r="667" spans="1:15" ht="18" customHeight="1">
      <c r="A667" s="40"/>
      <c r="B667" s="40"/>
      <c r="C667" s="37">
        <v>422</v>
      </c>
      <c r="D667" s="37" t="s">
        <v>575</v>
      </c>
      <c r="E667" s="38">
        <f>E668+E669</f>
        <v>12000</v>
      </c>
      <c r="F667" s="38">
        <f>F668+F669</f>
        <v>0</v>
      </c>
      <c r="G667" s="38">
        <f t="shared" si="343"/>
        <v>12000</v>
      </c>
      <c r="H667" s="44">
        <f>H668+H669</f>
        <v>11000</v>
      </c>
      <c r="I667" s="44">
        <f aca="true" t="shared" si="362" ref="I667:O667">I668+I669</f>
        <v>1000</v>
      </c>
      <c r="J667" s="44">
        <f t="shared" si="362"/>
        <v>0</v>
      </c>
      <c r="K667" s="44">
        <f t="shared" si="362"/>
        <v>0</v>
      </c>
      <c r="L667" s="38">
        <f t="shared" si="362"/>
        <v>0</v>
      </c>
      <c r="M667" s="38">
        <f t="shared" si="362"/>
        <v>0</v>
      </c>
      <c r="N667" s="38">
        <f t="shared" si="362"/>
        <v>0</v>
      </c>
      <c r="O667" s="38">
        <f t="shared" si="362"/>
        <v>0</v>
      </c>
    </row>
    <row r="668" spans="1:15" s="96" customFormat="1" ht="14.25" customHeight="1">
      <c r="A668" s="89" t="s">
        <v>916</v>
      </c>
      <c r="B668" s="89"/>
      <c r="C668" s="92">
        <v>4221</v>
      </c>
      <c r="D668" s="92" t="s">
        <v>1032</v>
      </c>
      <c r="E668" s="93">
        <v>10000</v>
      </c>
      <c r="F668" s="93">
        <f>G668-E668</f>
        <v>0</v>
      </c>
      <c r="G668" s="93">
        <f t="shared" si="343"/>
        <v>10000</v>
      </c>
      <c r="H668" s="97">
        <v>9000</v>
      </c>
      <c r="I668" s="97">
        <v>1000</v>
      </c>
      <c r="J668" s="97">
        <v>0</v>
      </c>
      <c r="K668" s="97">
        <v>0</v>
      </c>
      <c r="L668" s="93">
        <v>0</v>
      </c>
      <c r="M668" s="93">
        <v>0</v>
      </c>
      <c r="N668" s="93">
        <v>0</v>
      </c>
      <c r="O668" s="93">
        <v>0</v>
      </c>
    </row>
    <row r="669" spans="1:15" s="96" customFormat="1" ht="14.25" customHeight="1">
      <c r="A669" s="89" t="s">
        <v>917</v>
      </c>
      <c r="B669" s="89"/>
      <c r="C669" s="92">
        <v>4223</v>
      </c>
      <c r="D669" s="92" t="s">
        <v>1020</v>
      </c>
      <c r="E669" s="93">
        <v>2000</v>
      </c>
      <c r="F669" s="93">
        <f>G669-E669</f>
        <v>0</v>
      </c>
      <c r="G669" s="93">
        <f>SUM(H669:O669)</f>
        <v>2000</v>
      </c>
      <c r="H669" s="97">
        <v>2000</v>
      </c>
      <c r="I669" s="97">
        <v>0</v>
      </c>
      <c r="J669" s="97">
        <v>0</v>
      </c>
      <c r="K669" s="97">
        <v>0</v>
      </c>
      <c r="L669" s="93">
        <v>0</v>
      </c>
      <c r="M669" s="93">
        <v>0</v>
      </c>
      <c r="N669" s="93">
        <v>0</v>
      </c>
      <c r="O669" s="93">
        <v>0</v>
      </c>
    </row>
    <row r="670" spans="1:15" ht="18" customHeight="1">
      <c r="A670" s="40" t="s">
        <v>0</v>
      </c>
      <c r="B670" s="40"/>
      <c r="C670" s="37">
        <v>424</v>
      </c>
      <c r="D670" s="37" t="s">
        <v>1033</v>
      </c>
      <c r="E670" s="38">
        <f aca="true" t="shared" si="363" ref="E670:O670">SUM(E671)</f>
        <v>120000</v>
      </c>
      <c r="F670" s="38">
        <f t="shared" si="363"/>
        <v>0</v>
      </c>
      <c r="G670" s="38">
        <f t="shared" si="343"/>
        <v>120000</v>
      </c>
      <c r="H670" s="44">
        <f t="shared" si="363"/>
        <v>60000</v>
      </c>
      <c r="I670" s="44">
        <f t="shared" si="363"/>
        <v>0</v>
      </c>
      <c r="J670" s="44">
        <f t="shared" si="363"/>
        <v>0</v>
      </c>
      <c r="K670" s="44">
        <f t="shared" si="363"/>
        <v>60000</v>
      </c>
      <c r="L670" s="38">
        <f t="shared" si="363"/>
        <v>0</v>
      </c>
      <c r="M670" s="38">
        <f t="shared" si="363"/>
        <v>0</v>
      </c>
      <c r="N670" s="38">
        <f t="shared" si="363"/>
        <v>0</v>
      </c>
      <c r="O670" s="38">
        <f t="shared" si="363"/>
        <v>0</v>
      </c>
    </row>
    <row r="671" spans="1:15" s="96" customFormat="1" ht="14.25" customHeight="1">
      <c r="A671" s="89" t="s">
        <v>918</v>
      </c>
      <c r="B671" s="89"/>
      <c r="C671" s="92">
        <v>4241</v>
      </c>
      <c r="D671" s="92" t="s">
        <v>1034</v>
      </c>
      <c r="E671" s="93">
        <v>120000</v>
      </c>
      <c r="F671" s="93">
        <f>G671-E671</f>
        <v>0</v>
      </c>
      <c r="G671" s="93">
        <f t="shared" si="343"/>
        <v>120000</v>
      </c>
      <c r="H671" s="97">
        <v>60000</v>
      </c>
      <c r="I671" s="118">
        <v>0</v>
      </c>
      <c r="J671" s="118">
        <v>0</v>
      </c>
      <c r="K671" s="97">
        <v>60000</v>
      </c>
      <c r="L671" s="93">
        <v>0</v>
      </c>
      <c r="M671" s="95">
        <v>0</v>
      </c>
      <c r="N671" s="95">
        <v>0</v>
      </c>
      <c r="O671" s="95">
        <v>0</v>
      </c>
    </row>
    <row r="672" spans="1:15" ht="18" customHeight="1">
      <c r="A672" s="40" t="s">
        <v>0</v>
      </c>
      <c r="B672" s="40"/>
      <c r="C672" s="37">
        <v>426</v>
      </c>
      <c r="D672" s="37" t="s">
        <v>1022</v>
      </c>
      <c r="E672" s="38">
        <f>E673+E674</f>
        <v>11000</v>
      </c>
      <c r="F672" s="38">
        <f>F673+F674</f>
        <v>0</v>
      </c>
      <c r="G672" s="38">
        <f>SUM(H672:O672)</f>
        <v>11000</v>
      </c>
      <c r="H672" s="44">
        <f>H673+H674</f>
        <v>6000</v>
      </c>
      <c r="I672" s="44">
        <f aca="true" t="shared" si="364" ref="I672:O672">I673+I674</f>
        <v>0</v>
      </c>
      <c r="J672" s="44">
        <f t="shared" si="364"/>
        <v>0</v>
      </c>
      <c r="K672" s="44">
        <f t="shared" si="364"/>
        <v>5000</v>
      </c>
      <c r="L672" s="38">
        <f t="shared" si="364"/>
        <v>0</v>
      </c>
      <c r="M672" s="38">
        <f t="shared" si="364"/>
        <v>0</v>
      </c>
      <c r="N672" s="38">
        <f t="shared" si="364"/>
        <v>0</v>
      </c>
      <c r="O672" s="38">
        <f t="shared" si="364"/>
        <v>0</v>
      </c>
    </row>
    <row r="673" spans="1:15" s="96" customFormat="1" ht="14.25" customHeight="1">
      <c r="A673" s="89" t="s">
        <v>919</v>
      </c>
      <c r="B673" s="89"/>
      <c r="C673" s="92">
        <v>4262</v>
      </c>
      <c r="D673" s="92" t="s">
        <v>1023</v>
      </c>
      <c r="E673" s="93">
        <v>3000</v>
      </c>
      <c r="F673" s="93">
        <f>G673-E673</f>
        <v>0</v>
      </c>
      <c r="G673" s="93">
        <f>SUM(H673:O673)</f>
        <v>3000</v>
      </c>
      <c r="H673" s="97">
        <v>3000</v>
      </c>
      <c r="I673" s="97">
        <v>0</v>
      </c>
      <c r="J673" s="118">
        <v>0</v>
      </c>
      <c r="K673" s="97">
        <v>0</v>
      </c>
      <c r="L673" s="93">
        <v>0</v>
      </c>
      <c r="M673" s="95">
        <v>0</v>
      </c>
      <c r="N673" s="95">
        <v>0</v>
      </c>
      <c r="O673" s="95">
        <v>0</v>
      </c>
    </row>
    <row r="674" spans="1:15" s="96" customFormat="1" ht="14.25" customHeight="1">
      <c r="A674" s="89" t="s">
        <v>937</v>
      </c>
      <c r="B674" s="89"/>
      <c r="C674" s="92">
        <v>4263</v>
      </c>
      <c r="D674" s="92" t="s">
        <v>1035</v>
      </c>
      <c r="E674" s="93">
        <v>8000</v>
      </c>
      <c r="F674" s="93">
        <f>G674-E674</f>
        <v>0</v>
      </c>
      <c r="G674" s="93">
        <f>SUM(H674:O674)</f>
        <v>8000</v>
      </c>
      <c r="H674" s="97">
        <v>3000</v>
      </c>
      <c r="I674" s="118">
        <v>0</v>
      </c>
      <c r="J674" s="118">
        <v>0</v>
      </c>
      <c r="K674" s="97">
        <v>5000</v>
      </c>
      <c r="L674" s="93">
        <v>0</v>
      </c>
      <c r="M674" s="95">
        <v>0</v>
      </c>
      <c r="N674" s="95">
        <v>0</v>
      </c>
      <c r="O674" s="95">
        <v>0</v>
      </c>
    </row>
    <row r="675" spans="1:15" ht="21" customHeight="1">
      <c r="A675" s="40"/>
      <c r="B675" s="40"/>
      <c r="C675" s="37">
        <v>43</v>
      </c>
      <c r="D675" s="37" t="s">
        <v>1036</v>
      </c>
      <c r="E675" s="38">
        <f>SUM(E676+E679+E681)</f>
        <v>200</v>
      </c>
      <c r="F675" s="38">
        <f>SUM(F676+F679+F681)</f>
        <v>0</v>
      </c>
      <c r="G675" s="38">
        <f t="shared" si="343"/>
        <v>200</v>
      </c>
      <c r="H675" s="38">
        <f>SUM(H676+H679+H681)</f>
        <v>0</v>
      </c>
      <c r="I675" s="38">
        <f aca="true" t="shared" si="365" ref="I675:O675">SUM(I676+I679+I681)</f>
        <v>200</v>
      </c>
      <c r="J675" s="38">
        <f t="shared" si="365"/>
        <v>0</v>
      </c>
      <c r="K675" s="38">
        <f t="shared" si="365"/>
        <v>0</v>
      </c>
      <c r="L675" s="38">
        <f t="shared" si="365"/>
        <v>0</v>
      </c>
      <c r="M675" s="38">
        <f t="shared" si="365"/>
        <v>0</v>
      </c>
      <c r="N675" s="38">
        <f t="shared" si="365"/>
        <v>0</v>
      </c>
      <c r="O675" s="38">
        <f t="shared" si="365"/>
        <v>0</v>
      </c>
    </row>
    <row r="676" spans="1:15" ht="18" customHeight="1">
      <c r="A676" s="40"/>
      <c r="B676" s="40"/>
      <c r="C676" s="37">
        <v>431</v>
      </c>
      <c r="D676" s="37" t="s">
        <v>1037</v>
      </c>
      <c r="E676" s="38">
        <f>E677</f>
        <v>200</v>
      </c>
      <c r="F676" s="38">
        <f>F677</f>
        <v>0</v>
      </c>
      <c r="G676" s="38">
        <f t="shared" si="343"/>
        <v>200</v>
      </c>
      <c r="H676" s="38">
        <f aca="true" t="shared" si="366" ref="H676:N676">H677</f>
        <v>0</v>
      </c>
      <c r="I676" s="38">
        <f t="shared" si="366"/>
        <v>200</v>
      </c>
      <c r="J676" s="38">
        <f t="shared" si="366"/>
        <v>0</v>
      </c>
      <c r="K676" s="38">
        <f t="shared" si="366"/>
        <v>0</v>
      </c>
      <c r="L676" s="38">
        <f t="shared" si="366"/>
        <v>0</v>
      </c>
      <c r="M676" s="38">
        <f t="shared" si="366"/>
        <v>0</v>
      </c>
      <c r="N676" s="38">
        <f t="shared" si="366"/>
        <v>0</v>
      </c>
      <c r="O676" s="38">
        <f>O677</f>
        <v>0</v>
      </c>
    </row>
    <row r="677" spans="1:15" s="96" customFormat="1" ht="14.25" customHeight="1">
      <c r="A677" s="89"/>
      <c r="B677" s="89"/>
      <c r="C677" s="92">
        <v>4312</v>
      </c>
      <c r="D677" s="92" t="s">
        <v>1038</v>
      </c>
      <c r="E677" s="93">
        <v>200</v>
      </c>
      <c r="F677" s="93">
        <f>G677-E677</f>
        <v>0</v>
      </c>
      <c r="G677" s="93">
        <f>SUM(H677:O677)</f>
        <v>200</v>
      </c>
      <c r="H677" s="93">
        <v>0</v>
      </c>
      <c r="I677" s="97">
        <v>200</v>
      </c>
      <c r="J677" s="93">
        <v>0</v>
      </c>
      <c r="K677" s="93">
        <v>0</v>
      </c>
      <c r="L677" s="93">
        <v>0</v>
      </c>
      <c r="M677" s="93">
        <v>0</v>
      </c>
      <c r="N677" s="93">
        <v>0</v>
      </c>
      <c r="O677" s="93">
        <v>0</v>
      </c>
    </row>
    <row r="678" spans="1:15" s="9" customFormat="1" ht="27" customHeight="1">
      <c r="A678" s="13"/>
      <c r="B678" s="19"/>
      <c r="C678" s="10"/>
      <c r="D678" s="121" t="s">
        <v>1039</v>
      </c>
      <c r="E678" s="11">
        <f>E4</f>
        <v>63281630</v>
      </c>
      <c r="F678" s="11">
        <f>F4</f>
        <v>-8614942</v>
      </c>
      <c r="G678" s="11">
        <f t="shared" si="343"/>
        <v>54666688</v>
      </c>
      <c r="H678" s="11">
        <f aca="true" t="shared" si="367" ref="H678:O678">H4</f>
        <v>26300000</v>
      </c>
      <c r="I678" s="11">
        <f t="shared" si="367"/>
        <v>7210130</v>
      </c>
      <c r="J678" s="11">
        <f t="shared" si="367"/>
        <v>9475000</v>
      </c>
      <c r="K678" s="11">
        <f t="shared" si="367"/>
        <v>10459000</v>
      </c>
      <c r="L678" s="11">
        <f t="shared" si="367"/>
        <v>213500</v>
      </c>
      <c r="M678" s="11">
        <f t="shared" si="367"/>
        <v>15000</v>
      </c>
      <c r="N678" s="11">
        <f>N4</f>
        <v>0</v>
      </c>
      <c r="O678" s="11">
        <f t="shared" si="367"/>
        <v>994058</v>
      </c>
    </row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</sheetData>
  <sheetProtection/>
  <mergeCells count="287">
    <mergeCell ref="C612:D612"/>
    <mergeCell ref="C627:D627"/>
    <mergeCell ref="C626:D626"/>
    <mergeCell ref="C441:D441"/>
    <mergeCell ref="C401:D401"/>
    <mergeCell ref="C529:D529"/>
    <mergeCell ref="C541:D541"/>
    <mergeCell ref="C389:D389"/>
    <mergeCell ref="C384:D384"/>
    <mergeCell ref="C434:D434"/>
    <mergeCell ref="C388:D388"/>
    <mergeCell ref="C503:D503"/>
    <mergeCell ref="C549:D549"/>
    <mergeCell ref="C508:D508"/>
    <mergeCell ref="C417:D417"/>
    <mergeCell ref="C452:D452"/>
    <mergeCell ref="C412:D412"/>
    <mergeCell ref="C217:D217"/>
    <mergeCell ref="C489:D489"/>
    <mergeCell ref="C339:D339"/>
    <mergeCell ref="C467:D467"/>
    <mergeCell ref="C495:D495"/>
    <mergeCell ref="C303:D303"/>
    <mergeCell ref="C348:D348"/>
    <mergeCell ref="C323:D323"/>
    <mergeCell ref="C324:D324"/>
    <mergeCell ref="C380:D380"/>
    <mergeCell ref="F562:F563"/>
    <mergeCell ref="C205:D205"/>
    <mergeCell ref="C201:D201"/>
    <mergeCell ref="C170:D170"/>
    <mergeCell ref="C213:D213"/>
    <mergeCell ref="C194:D194"/>
    <mergeCell ref="C536:D536"/>
    <mergeCell ref="C507:D507"/>
    <mergeCell ref="C485:D485"/>
    <mergeCell ref="C448:D448"/>
    <mergeCell ref="C154:D154"/>
    <mergeCell ref="A562:A563"/>
    <mergeCell ref="B562:B563"/>
    <mergeCell ref="C562:C563"/>
    <mergeCell ref="D562:D563"/>
    <mergeCell ref="E562:E563"/>
    <mergeCell ref="C525:D525"/>
    <mergeCell ref="C521:D521"/>
    <mergeCell ref="C474:D474"/>
    <mergeCell ref="C475:D475"/>
    <mergeCell ref="C81:D81"/>
    <mergeCell ref="C146:D146"/>
    <mergeCell ref="G562:G563"/>
    <mergeCell ref="H562:O562"/>
    <mergeCell ref="C139:D139"/>
    <mergeCell ref="C178:D178"/>
    <mergeCell ref="C169:D169"/>
    <mergeCell ref="C147:D147"/>
    <mergeCell ref="C158:D158"/>
    <mergeCell ref="C132:D132"/>
    <mergeCell ref="C665:D665"/>
    <mergeCell ref="C545:D545"/>
    <mergeCell ref="C550:D550"/>
    <mergeCell ref="C551:D551"/>
    <mergeCell ref="C625:D625"/>
    <mergeCell ref="C424:D424"/>
    <mergeCell ref="C479:D479"/>
    <mergeCell ref="C480:D480"/>
    <mergeCell ref="C490:D490"/>
    <mergeCell ref="C616:D616"/>
    <mergeCell ref="H1:O1"/>
    <mergeCell ref="C128:D128"/>
    <mergeCell ref="C110:D110"/>
    <mergeCell ref="C116:D116"/>
    <mergeCell ref="C7:D7"/>
    <mergeCell ref="G1:G2"/>
    <mergeCell ref="C49:D49"/>
    <mergeCell ref="C60:D60"/>
    <mergeCell ref="C40:D40"/>
    <mergeCell ref="C59:D59"/>
    <mergeCell ref="C347:D347"/>
    <mergeCell ref="C248:D248"/>
    <mergeCell ref="C277:D277"/>
    <mergeCell ref="C270:D270"/>
    <mergeCell ref="A1:A2"/>
    <mergeCell ref="B1:B2"/>
    <mergeCell ref="C1:C2"/>
    <mergeCell ref="C6:D6"/>
    <mergeCell ref="D1:D2"/>
    <mergeCell ref="C109:D109"/>
    <mergeCell ref="F1:F2"/>
    <mergeCell ref="C5:D5"/>
    <mergeCell ref="B4:D4"/>
    <mergeCell ref="C308:D308"/>
    <mergeCell ref="C319:D319"/>
    <mergeCell ref="C299:D299"/>
    <mergeCell ref="C80:D80"/>
    <mergeCell ref="C193:D193"/>
    <mergeCell ref="C189:D189"/>
    <mergeCell ref="C179:D179"/>
    <mergeCell ref="C223:D223"/>
    <mergeCell ref="E1:E2"/>
    <mergeCell ref="C265:D265"/>
    <mergeCell ref="C244:D244"/>
    <mergeCell ref="C264:D264"/>
    <mergeCell ref="C269:D269"/>
    <mergeCell ref="C185:D185"/>
    <mergeCell ref="C224:D224"/>
    <mergeCell ref="C174:D174"/>
    <mergeCell ref="C117:D117"/>
    <mergeCell ref="C239:D239"/>
    <mergeCell ref="C281:D281"/>
    <mergeCell ref="C307:D307"/>
    <mergeCell ref="C282:D282"/>
    <mergeCell ref="C259:D259"/>
    <mergeCell ref="C122:D122"/>
    <mergeCell ref="C235:D235"/>
    <mergeCell ref="C209:D209"/>
    <mergeCell ref="C231:D231"/>
    <mergeCell ref="C162:D162"/>
    <mergeCell ref="E254:E255"/>
    <mergeCell ref="F254:F255"/>
    <mergeCell ref="H254:O254"/>
    <mergeCell ref="C240:D240"/>
    <mergeCell ref="G254:G255"/>
    <mergeCell ref="C312:D312"/>
    <mergeCell ref="C368:D368"/>
    <mergeCell ref="C361:D361"/>
    <mergeCell ref="C357:D357"/>
    <mergeCell ref="C352:D352"/>
    <mergeCell ref="C295:D295"/>
    <mergeCell ref="A254:A255"/>
    <mergeCell ref="B254:B255"/>
    <mergeCell ref="C254:C255"/>
    <mergeCell ref="D254:D255"/>
    <mergeCell ref="C332:D332"/>
    <mergeCell ref="G622:G623"/>
    <mergeCell ref="H622:O622"/>
    <mergeCell ref="A656:A657"/>
    <mergeCell ref="B656:B657"/>
    <mergeCell ref="C656:C657"/>
    <mergeCell ref="D656:D657"/>
    <mergeCell ref="E656:E657"/>
    <mergeCell ref="F656:F657"/>
    <mergeCell ref="G656:G657"/>
    <mergeCell ref="H656:O656"/>
    <mergeCell ref="G104:G105"/>
    <mergeCell ref="H104:O104"/>
    <mergeCell ref="G597:G598"/>
    <mergeCell ref="H597:O597"/>
    <mergeCell ref="A622:A623"/>
    <mergeCell ref="B622:B623"/>
    <mergeCell ref="C622:C623"/>
    <mergeCell ref="D622:D623"/>
    <mergeCell ref="E622:E623"/>
    <mergeCell ref="F622:F623"/>
    <mergeCell ref="A104:A105"/>
    <mergeCell ref="B104:B105"/>
    <mergeCell ref="C104:C105"/>
    <mergeCell ref="D104:D105"/>
    <mergeCell ref="E104:E105"/>
    <mergeCell ref="F104:F105"/>
    <mergeCell ref="G135:G136"/>
    <mergeCell ref="H135:O135"/>
    <mergeCell ref="A597:A598"/>
    <mergeCell ref="B597:B598"/>
    <mergeCell ref="C597:C598"/>
    <mergeCell ref="D597:D598"/>
    <mergeCell ref="E597:E598"/>
    <mergeCell ref="F597:F598"/>
    <mergeCell ref="C376:D376"/>
    <mergeCell ref="C362:D362"/>
    <mergeCell ref="A135:A136"/>
    <mergeCell ref="B135:B136"/>
    <mergeCell ref="C135:C136"/>
    <mergeCell ref="D135:D136"/>
    <mergeCell ref="E135:E136"/>
    <mergeCell ref="F135:F136"/>
    <mergeCell ref="A166:A167"/>
    <mergeCell ref="B166:B167"/>
    <mergeCell ref="C166:C167"/>
    <mergeCell ref="D166:D167"/>
    <mergeCell ref="E166:E167"/>
    <mergeCell ref="F166:F167"/>
    <mergeCell ref="G166:G167"/>
    <mergeCell ref="H166:O166"/>
    <mergeCell ref="A196:A197"/>
    <mergeCell ref="B196:B197"/>
    <mergeCell ref="C196:C197"/>
    <mergeCell ref="D196:D197"/>
    <mergeCell ref="E196:E197"/>
    <mergeCell ref="F196:F197"/>
    <mergeCell ref="G196:G197"/>
    <mergeCell ref="H196:O196"/>
    <mergeCell ref="A226:A227"/>
    <mergeCell ref="B226:B227"/>
    <mergeCell ref="C226:C227"/>
    <mergeCell ref="D226:D227"/>
    <mergeCell ref="E226:E227"/>
    <mergeCell ref="F226:F227"/>
    <mergeCell ref="G226:G227"/>
    <mergeCell ref="H226:O226"/>
    <mergeCell ref="A283:A284"/>
    <mergeCell ref="B283:B284"/>
    <mergeCell ref="C283:C284"/>
    <mergeCell ref="D283:D284"/>
    <mergeCell ref="E283:E284"/>
    <mergeCell ref="F283:F284"/>
    <mergeCell ref="G283:G284"/>
    <mergeCell ref="H283:O283"/>
    <mergeCell ref="A314:A315"/>
    <mergeCell ref="B314:B315"/>
    <mergeCell ref="C314:C315"/>
    <mergeCell ref="D314:D315"/>
    <mergeCell ref="E314:E315"/>
    <mergeCell ref="F314:F315"/>
    <mergeCell ref="G314:G315"/>
    <mergeCell ref="H314:O314"/>
    <mergeCell ref="A70:A71"/>
    <mergeCell ref="B70:B71"/>
    <mergeCell ref="C70:C71"/>
    <mergeCell ref="D70:D71"/>
    <mergeCell ref="E70:E71"/>
    <mergeCell ref="F70:F71"/>
    <mergeCell ref="G70:G71"/>
    <mergeCell ref="H70:O70"/>
    <mergeCell ref="A344:A345"/>
    <mergeCell ref="B344:B345"/>
    <mergeCell ref="C344:C345"/>
    <mergeCell ref="D344:D345"/>
    <mergeCell ref="E344:E345"/>
    <mergeCell ref="F344:F345"/>
    <mergeCell ref="G344:G345"/>
    <mergeCell ref="H344:O344"/>
    <mergeCell ref="A373:A374"/>
    <mergeCell ref="B373:B374"/>
    <mergeCell ref="C373:C374"/>
    <mergeCell ref="D373:D374"/>
    <mergeCell ref="E373:E374"/>
    <mergeCell ref="F373:F374"/>
    <mergeCell ref="G373:G374"/>
    <mergeCell ref="H373:O373"/>
    <mergeCell ref="A405:A406"/>
    <mergeCell ref="B405:B406"/>
    <mergeCell ref="C405:C406"/>
    <mergeCell ref="D405:D406"/>
    <mergeCell ref="E405:E406"/>
    <mergeCell ref="F405:F406"/>
    <mergeCell ref="G405:G406"/>
    <mergeCell ref="H405:O405"/>
    <mergeCell ref="A438:A439"/>
    <mergeCell ref="B438:B439"/>
    <mergeCell ref="C438:C439"/>
    <mergeCell ref="D438:D439"/>
    <mergeCell ref="E438:E439"/>
    <mergeCell ref="F438:F439"/>
    <mergeCell ref="G438:G439"/>
    <mergeCell ref="H438:O438"/>
    <mergeCell ref="A470:A471"/>
    <mergeCell ref="B470:B471"/>
    <mergeCell ref="C470:C471"/>
    <mergeCell ref="D470:D471"/>
    <mergeCell ref="E470:E471"/>
    <mergeCell ref="F470:F471"/>
    <mergeCell ref="G470:G471"/>
    <mergeCell ref="H470:O470"/>
    <mergeCell ref="A500:A501"/>
    <mergeCell ref="B500:B501"/>
    <mergeCell ref="C500:C501"/>
    <mergeCell ref="D500:D501"/>
    <mergeCell ref="E500:E501"/>
    <mergeCell ref="F500:F501"/>
    <mergeCell ref="G500:G501"/>
    <mergeCell ref="H500:O500"/>
    <mergeCell ref="G37:G38"/>
    <mergeCell ref="H37:O37"/>
    <mergeCell ref="G532:G533"/>
    <mergeCell ref="H532:O532"/>
    <mergeCell ref="A532:A533"/>
    <mergeCell ref="B532:B533"/>
    <mergeCell ref="C532:C533"/>
    <mergeCell ref="D532:D533"/>
    <mergeCell ref="E532:E533"/>
    <mergeCell ref="F532:F533"/>
    <mergeCell ref="A37:A38"/>
    <mergeCell ref="B37:B38"/>
    <mergeCell ref="C37:C38"/>
    <mergeCell ref="D37:D38"/>
    <mergeCell ref="E37:E38"/>
    <mergeCell ref="F37:F38"/>
  </mergeCells>
  <printOptions/>
  <pageMargins left="0.25" right="0.25" top="0.75" bottom="0.75" header="0.3" footer="0.3"/>
  <pageSetup horizontalDpi="600" verticalDpi="60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2018-12-27T07:42:03Z</cp:lastPrinted>
  <dcterms:created xsi:type="dcterms:W3CDTF">2004-01-09T13:07:12Z</dcterms:created>
  <dcterms:modified xsi:type="dcterms:W3CDTF">2018-12-27T07:43:18Z</dcterms:modified>
  <cp:category/>
  <cp:version/>
  <cp:contentType/>
  <cp:contentStatus/>
</cp:coreProperties>
</file>