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2"/>
  </bookViews>
  <sheets>
    <sheet name="Opći" sheetId="1" r:id="rId1"/>
    <sheet name="Pos." sheetId="2" r:id="rId2"/>
    <sheet name="završne odredbe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F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G237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<sst xmlns="http://schemas.openxmlformats.org/spreadsheetml/2006/main" count="2256" uniqueCount="1278">
  <si>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</si>
  <si>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</si>
  <si>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</si>
  <si>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</si>
  <si>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</si>
  <si>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</si>
  <si>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</si>
  <si>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</si>
  <si>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</si>
  <si>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</si>
  <si>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</si>
  <si>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</si>
  <si>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</si>
  <si>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</si>
  <si>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</si>
  <si>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</si>
  <si>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</si>
  <si>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</si>
  <si>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</si>
  <si>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</si>
  <si>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</si>
  <si>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</si>
  <si>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</si>
  <si>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</si>
  <si>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</si>
  <si>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</si>
  <si>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</si>
  <si>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</si>
  <si>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</si>
  <si>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</si>
  <si>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</si>
  <si>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</si>
  <si>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</si>
  <si>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</si>
  <si>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</si>
  <si>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</si>
  <si>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</si>
  <si>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</si>
  <si>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</si>
  <si>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</si>
  <si>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</si>
  <si>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</si>
  <si>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</si>
  <si>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</si>
  <si>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</si>
  <si>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</si>
  <si>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</si>
  <si>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</si>
  <si>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</si>
  <si>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</si>
  <si>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</si>
  <si>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</si>
  <si>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</si>
  <si>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</si>
  <si>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</si>
  <si>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</si>
  <si>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</si>
  <si>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</si>
  <si>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</si>
  <si>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</si>
  <si>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</si>
  <si>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</si>
  <si>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</si>
  <si>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</si>
  <si>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</si>
  <si>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</si>
  <si>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</si>
  <si>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</si>
  <si>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</si>
  <si>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</si>
  <si>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</si>
  <si>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</si>
  <si>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</si>
  <si>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</si>
  <si>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</si>
  <si>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</si>
  <si>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</si>
  <si>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</si>
  <si>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</si>
  <si>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</si>
  <si>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</si>
  <si>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</si>
  <si>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</si>
  <si>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</si>
  <si>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</si>
  <si>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</si>
  <si>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</si>
  <si>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</si>
  <si>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</si>
  <si>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</si>
  <si>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</si>
  <si>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</si>
  <si>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</si>
  <si>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</si>
  <si>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</si>
  <si>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</si>
  <si>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</si>
  <si>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</si>
  <si>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</si>
  <si>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</si>
  <si>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</si>
  <si>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</si>
  <si>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</si>
  <si>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</si>
  <si>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</si>
  <si>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</si>
  <si>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</si>
  <si>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</si>
  <si>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</si>
  <si>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</si>
  <si>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</si>
  <si>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</si>
  <si>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</si>
  <si>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</si>
  <si>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</si>
  <si>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</si>
  <si>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</si>
  <si>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</si>
  <si>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</si>
  <si>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</si>
  <si>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</si>
  <si>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</si>
  <si>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</si>
  <si>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</si>
  <si>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</si>
  <si>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</si>
  <si>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</si>
  <si>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</si>
  <si>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</si>
  <si>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</si>
  <si>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</si>
  <si>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</si>
  <si>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</si>
  <si>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</si>
  <si>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</si>
  <si>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</si>
  <si>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</si>
  <si>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</si>
  <si>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</si>
  <si>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</si>
  <si>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</si>
  <si>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</si>
  <si>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</si>
  <si>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</si>
  <si>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</si>
  <si>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</si>
  <si>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</si>
  <si>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</si>
  <si>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</si>
  <si>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</si>
  <si>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</si>
  <si>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</si>
  <si>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</si>
  <si>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</si>
  <si>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</si>
  <si>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</si>
  <si>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</si>
  <si>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</si>
  <si>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</si>
  <si>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</si>
  <si>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</si>
  <si>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</si>
  <si>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</si>
  <si>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</si>
  <si>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</si>
  <si>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</si>
  <si>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</si>
  <si>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</si>
  <si>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</si>
  <si>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</si>
  <si>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</si>
  <si>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</si>
  <si>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</si>
  <si>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</si>
  <si>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</si>
  <si>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</si>
  <si>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</si>
  <si>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</si>
  <si>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</si>
  <si>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</si>
  <si>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</si>
  <si>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</si>
  <si>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</si>
  <si>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</si>
  <si>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</si>
  <si>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</si>
  <si>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</si>
  <si>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</si>
  <si>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</si>
  <si>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</si>
  <si>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</si>
  <si>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</si>
  <si>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</si>
  <si>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</si>
  <si>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</si>
  <si>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</si>
  <si>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</si>
  <si>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</si>
  <si>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</si>
  <si>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</si>
  <si>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</si>
  <si>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</si>
  <si>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</si>
  <si>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</si>
  <si>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</si>
  <si>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</si>
  <si>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</si>
  <si>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</si>
  <si>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</si>
  <si>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</si>
  <si>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</si>
  <si>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</si>
  <si>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</si>
  <si>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</si>
  <si>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</si>
  <si>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</si>
  <si>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</si>
  <si>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</si>
  <si>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</si>
  <si>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</si>
  <si>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</si>
  <si>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</si>
  <si>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</si>
  <si>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</si>
  <si>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</si>
  <si>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</si>
  <si>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</si>
  <si>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</si>
  <si>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</si>
  <si>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</si>
  <si>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</si>
  <si>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</si>
  <si>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</si>
  <si>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</si>
  <si>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</si>
  <si>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</si>
  <si>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</si>
  <si>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</si>
  <si>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</si>
  <si>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</si>
  <si>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</si>
  <si>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</si>
  <si>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</si>
  <si>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</si>
  <si>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</si>
  <si>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</si>
  <si>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</si>
  <si>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</si>
  <si>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</si>
  <si>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</si>
  <si>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</si>
  <si>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</si>
  <si>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</si>
  <si>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</si>
  <si>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</si>
  <si>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</si>
  <si>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</si>
  <si>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</si>
  <si>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</si>
  <si>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</si>
  <si>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</si>
  <si>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</si>
  <si>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</si>
  <si>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</si>
  <si>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</si>
  <si>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</si>
  <si>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</si>
  <si>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</si>
  <si>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</si>
  <si>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</si>
  <si>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</si>
  <si>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</si>
  <si>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</si>
  <si>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</si>
  <si>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</si>
  <si>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</si>
  <si>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</si>
  <si>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</si>
  <si>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</si>
  <si>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</si>
  <si>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</si>
  <si>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</si>
  <si>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</si>
  <si>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</si>
  <si>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</si>
  <si>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</si>
  <si>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</si>
  <si>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</si>
  <si>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</si>
  <si>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</si>
  <si>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</si>
  <si>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</si>
  <si>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</si>
  <si>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</si>
  <si>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</si>
  <si>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</si>
  <si>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</si>
  <si>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</si>
  <si>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</si>
  <si>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</si>
  <si>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</si>
  <si>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</si>
  <si>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</si>
  <si>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</si>
  <si>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</si>
  <si>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</si>
  <si>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</si>
  <si>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</si>
  <si>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</si>
  <si>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</si>
  <si>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</si>
  <si>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</si>
  <si>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</si>
  <si>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</si>
  <si>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</si>
  <si>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</si>
  <si>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</si>
  <si>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</si>
  <si>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</si>
  <si>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</si>
  <si>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</si>
  <si>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</si>
  <si>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</si>
  <si>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</si>
  <si>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</si>
  <si>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</si>
  <si>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</si>
  <si>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</si>
  <si>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</si>
  <si>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</si>
  <si>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</si>
  <si>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</si>
  <si>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</si>
  <si>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</si>
  <si>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</si>
  <si>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</si>
  <si>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</si>
  <si>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</si>
  <si>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</si>
  <si>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</si>
  <si>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</si>
  <si>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</si>
  <si>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</si>
  <si>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</si>
  <si>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</si>
  <si>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</si>
  <si>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</si>
  <si>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</si>
  <si>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</si>
  <si>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</si>
  <si>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</si>
  <si>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</si>
  <si>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</si>
  <si>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</si>
  <si>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</si>
  <si>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</si>
  <si>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</si>
  <si>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</si>
  <si>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</si>
  <si>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</si>
  <si>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</si>
  <si>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</si>
  <si>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</si>
  <si>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</si>
  <si>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</si>
  <si>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</si>
  <si>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</si>
  <si>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</si>
  <si>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</si>
  <si>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</si>
  <si>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</si>
  <si>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</si>
  <si>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</si>
  <si>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</si>
  <si>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</si>
  <si>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</si>
  <si>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</si>
  <si>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</si>
  <si>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</si>
  <si>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</si>
  <si>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</si>
  <si>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</si>
  <si>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</si>
  <si>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</si>
  <si>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</si>
  <si>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</si>
  <si>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</si>
  <si>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</si>
  <si>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</si>
  <si>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</si>
  <si>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</si>
  <si>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</si>
  <si>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</si>
  <si>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</si>
  <si>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</si>
  <si>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</si>
  <si>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</si>
  <si>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</si>
  <si>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</si>
  <si>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</si>
  <si>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</si>
  <si>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</si>
  <si>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</si>
  <si>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</si>
  <si>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</si>
  <si>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</si>
  <si>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</si>
  <si>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</si>
  <si>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</si>
  <si>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</si>
  <si>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</si>
  <si>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</si>
  <si>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</si>
  <si>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</si>
  <si>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</si>
  <si>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</si>
  <si>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</si>
  <si>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</si>
  <si>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</si>
  <si>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</si>
  <si>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</si>
  <si>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</si>
  <si>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</si>
  <si>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</si>
  <si>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</si>
  <si>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</si>
  <si>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</si>
  <si>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</si>
  <si>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</si>
  <si>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</si>
  <si>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</si>
  <si>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</si>
  <si>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</si>
  <si>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</si>
  <si>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</si>
  <si>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</si>
  <si>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</si>
  <si>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</si>
  <si>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</si>
  <si>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</si>
  <si>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</si>
  <si>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</si>
  <si>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</si>
  <si>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</si>
  <si>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</si>
  <si>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</si>
  <si>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</si>
  <si>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</si>
  <si>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</si>
  <si>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</si>
  <si>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</si>
  <si>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</si>
  <si>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</si>
  <si>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</si>
  <si>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</si>
  <si>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</si>
  <si>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</si>
  <si>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</si>
  <si>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</si>
  <si>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</si>
  <si>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</si>
  <si>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</si>
  <si>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</si>
  <si>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</si>
  <si>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</si>
  <si>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</si>
  <si>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</si>
  <si>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</si>
  <si>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</si>
  <si>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</si>
  <si>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</si>
  <si>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</si>
  <si>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</si>
  <si>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</si>
  <si>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</si>
  <si>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</si>
  <si>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</si>
  <si>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</si>
  <si>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</si>
  <si>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</si>
  <si>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</si>
  <si>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</si>
  <si>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</si>
  <si>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</si>
  <si>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</si>
  <si>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</si>
  <si>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</si>
  <si>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</si>
  <si>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</si>
  <si>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</si>
  <si>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</si>
  <si>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</si>
  <si>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</si>
  <si>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</si>
  <si>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</si>
  <si>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</si>
  <si>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</si>
  <si>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</si>
  <si>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</si>
  <si>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</si>
  <si>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</si>
  <si>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</si>
  <si>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</si>
  <si>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</si>
  <si>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</si>
  <si>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</si>
  <si>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</si>
  <si>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</si>
  <si>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</si>
  <si>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</si>
  <si>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</si>
  <si>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</si>
  <si>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</si>
  <si>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</si>
  <si>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</si>
  <si>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</si>
  <si>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</si>
  <si>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</si>
  <si>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</si>
  <si>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</si>
  <si>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</si>
  <si>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</si>
  <si>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</si>
  <si>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</si>
  <si>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</si>
  <si>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</si>
  <si>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</si>
  <si>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</si>
  <si>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</si>
  <si>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</si>
  <si>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</si>
  <si>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</si>
  <si>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</si>
  <si>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</si>
  <si>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</si>
  <si>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</si>
  <si>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</si>
  <si>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</si>
  <si>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</si>
  <si>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</si>
  <si>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</si>
  <si>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</si>
  <si>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</si>
  <si>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</si>
  <si>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</si>
  <si>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</si>
  <si>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</si>
  <si>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</si>
  <si>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</si>
  <si>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</si>
  <si>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</si>
  <si>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</si>
  <si>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</si>
  <si>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</si>
  <si>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</si>
  <si>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</si>
  <si>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</si>
  <si>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</si>
  <si>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</si>
  <si>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</si>
  <si>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</si>
  <si>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</si>
  <si>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</si>
  <si>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</si>
  <si>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</si>
  <si>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</si>
  <si>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</si>
  <si>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</si>
  <si>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</si>
  <si>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</si>
  <si>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</si>
  <si>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</si>
  <si>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</si>
  <si>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</si>
  <si>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</si>
  <si>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</si>
  <si>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</si>
  <si>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</si>
  <si>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</si>
  <si>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</si>
  <si>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</si>
  <si>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</si>
  <si>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</si>
  <si>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</si>
  <si>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</si>
  <si>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</si>
  <si>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</si>
  <si>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</si>
  <si>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</si>
  <si>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</si>
  <si>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</si>
  <si>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</si>
  <si>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</si>
  <si>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</si>
  <si>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</si>
  <si>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</si>
  <si>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</si>
  <si>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</si>
  <si>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</si>
  <si>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</si>
  <si>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</si>
  <si>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</si>
  <si>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</si>
  <si>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</si>
  <si>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</si>
  <si>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</si>
  <si>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</si>
  <si>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</si>
  <si>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</si>
  <si>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</si>
  <si>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</si>
  <si>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</si>
  <si>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</si>
  <si>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</si>
  <si>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</si>
  <si>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</si>
  <si>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</si>
  <si>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</si>
  <si>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</si>
  <si>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</si>
  <si>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</si>
  <si>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</si>
  <si>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</si>
  <si>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</si>
  <si>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</si>
  <si>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</si>
  <si>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</si>
  <si>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</si>
  <si>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</si>
  <si>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</si>
  <si>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</si>
  <si>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</si>
  <si>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</si>
  <si>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</si>
  <si>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</si>
  <si>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</si>
  <si>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</si>
  <si>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</si>
  <si>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</si>
  <si>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</si>
  <si>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</si>
  <si>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</si>
  <si>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</si>
  <si>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</si>
  <si>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</si>
  <si>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</si>
  <si>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</si>
  <si>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</si>
  <si>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</si>
  <si>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</si>
  <si>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</si>
  <si>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</si>
  <si>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</si>
  <si>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</si>
  <si>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</si>
  <si>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</si>
  <si>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</si>
  <si>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</si>
  <si>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</si>
  <si>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</si>
  <si>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</si>
  <si>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</si>
  <si>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</si>
  <si>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</si>
  <si>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</si>
  <si>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</si>
  <si>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</si>
  <si>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</si>
  <si>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</si>
  <si>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</si>
  <si>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</si>
  <si>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</si>
  <si>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</si>
  <si>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</si>
  <si>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</si>
  <si>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</si>
  <si>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</si>
  <si>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</si>
  <si>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</si>
  <si>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</si>
  <si>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</si>
  <si>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</si>
  <si>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</si>
  <si>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</si>
  <si>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</si>
  <si>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</si>
  <si>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</si>
  <si>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</si>
  <si>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</si>
  <si>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</si>
  <si>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</si>
  <si>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</si>
  <si>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</si>
  <si>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</si>
  <si>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</si>
  <si>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</si>
  <si>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</si>
  <si>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</si>
  <si>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</si>
  <si>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</si>
  <si>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</si>
  <si>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</si>
  <si>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</si>
  <si>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</si>
  <si>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</si>
  <si>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</si>
  <si>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</si>
  <si>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</si>
  <si>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</si>
  <si>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</si>
  <si>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</si>
  <si>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</si>
  <si>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</si>
  <si>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</si>
  <si>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</si>
  <si>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</si>
  <si>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</si>
  <si>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</si>
  <si>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</si>
  <si>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</si>
  <si>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</si>
  <si>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</si>
  <si>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</si>
  <si>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</si>
  <si>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</si>
  <si>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</si>
  <si>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</si>
  <si>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</si>
  <si>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</si>
  <si>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</si>
  <si>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</si>
  <si>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</si>
  <si>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</si>
  <si>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</si>
  <si>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</si>
  <si>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</si>
  <si>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</si>
  <si>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</si>
  <si>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</si>
  <si>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</si>
  <si>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</si>
  <si>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</si>
  <si>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</si>
  <si>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</si>
  <si>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</si>
  <si>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</si>
  <si>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</si>
  <si>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</si>
  <si>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</si>
  <si>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</si>
  <si>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</si>
  <si>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</si>
  <si>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</si>
  <si>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</si>
  <si>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</si>
  <si>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</si>
  <si>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</si>
  <si>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</si>
  <si>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</si>
  <si>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</si>
  <si>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</si>
  <si>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</si>
  <si>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</si>
  <si>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</si>
  <si>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</si>
  <si>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</si>
  <si>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</si>
  <si>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</si>
  <si>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</si>
  <si>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</si>
  <si>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</si>
  <si>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</si>
  <si>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</si>
  <si>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</si>
  <si>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</si>
  <si>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</si>
  <si>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</si>
  <si>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</si>
  <si>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</si>
  <si>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</si>
  <si>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</si>
  <si>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</si>
  <si>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</si>
  <si>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</si>
  <si>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</si>
  <si>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</si>
  <si>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</si>
  <si>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</si>
  <si>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</si>
  <si>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</si>
  <si>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</si>
  <si>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</si>
  <si>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</si>
  <si>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</si>
  <si>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</si>
  <si>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</si>
  <si>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</si>
  <si>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</si>
  <si>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</si>
  <si>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</si>
  <si>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</si>
  <si>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</si>
  <si>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</si>
  <si>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</si>
  <si>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</si>
  <si>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</si>
  <si>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</si>
  <si>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</si>
  <si>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</si>
  <si>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</si>
  <si>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</si>
  <si>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</si>
  <si>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</si>
  <si>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</si>
  <si>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</si>
  <si>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</si>
  <si>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</si>
  <si>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</si>
  <si>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</si>
  <si>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</si>
  <si>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</si>
  <si>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</si>
  <si>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</si>
  <si>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</si>
  <si>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</si>
  <si>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</si>
  <si>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</si>
  <si>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</si>
  <si>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</si>
  <si>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</si>
  <si>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</si>
  <si>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</si>
  <si>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</si>
  <si>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</si>
  <si>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</si>
  <si>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</si>
  <si>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</si>
  <si>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</si>
  <si>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</si>
  <si>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</si>
  <si>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</si>
  <si>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</si>
  <si>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</si>
  <si>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</si>
  <si>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</si>
  <si>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</si>
  <si>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</si>
  <si>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</si>
  <si>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</si>
  <si>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</si>
  <si>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</si>
  <si>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</si>
  <si>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</si>
  <si>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</si>
  <si>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</si>
  <si>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</si>
  <si>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</si>
  <si>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</si>
  <si>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</si>
  <si>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</si>
  <si>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</si>
  <si>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</si>
  <si>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</si>
  <si>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</si>
  <si>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</si>
  <si>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</si>
  <si>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</si>
  <si>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</si>
  <si>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</si>
  <si>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</si>
  <si>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</si>
  <si>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</si>
  <si>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</si>
  <si>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</si>
  <si>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</si>
  <si>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</si>
  <si>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</si>
  <si>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</si>
  <si>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</si>
  <si>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</si>
  <si>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</si>
  <si>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</si>
  <si>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</si>
  <si>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</si>
  <si>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</si>
  <si>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</si>
  <si>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</si>
  <si>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</si>
  <si>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</si>
  <si>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</si>
  <si>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</si>
  <si>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</si>
  <si>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</si>
  <si>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</si>
  <si>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</si>
  <si>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</si>
  <si>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</si>
  <si>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</si>
  <si>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</si>
  <si>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</si>
  <si>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</si>
  <si>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</si>
  <si>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</si>
  <si>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</si>
  <si>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</si>
  <si>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</si>
  <si>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</si>
  <si>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</si>
  <si>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</si>
  <si>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</si>
  <si>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</si>
  <si>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</si>
  <si>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</si>
  <si>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</si>
  <si>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</si>
  <si>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</si>
  <si>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</si>
  <si>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</si>
  <si>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</si>
  <si>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</si>
  <si>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</si>
  <si>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</si>
  <si>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</si>
  <si>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</si>
  <si>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</si>
  <si>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</si>
  <si>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</si>
  <si>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</si>
  <si>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</si>
  <si>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</si>
  <si>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</si>
  <si>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</si>
  <si>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</si>
  <si>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</si>
  <si>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</si>
  <si>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</si>
  <si>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</si>
  <si>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</si>
  <si>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</si>
  <si>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</si>
  <si>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</si>
  <si>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</si>
  <si>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</si>
  <si>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</si>
  <si>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</si>
  <si>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</si>
  <si>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</si>
  <si>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</si>
  <si>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</si>
  <si>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</si>
  <si>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</si>
  <si>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</si>
  <si>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</si>
  <si>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</si>
  <si>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</si>
  <si>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</si>
  <si>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</si>
  <si>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</si>
  <si>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</si>
  <si>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</si>
  <si>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</si>
  <si>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</si>
  <si>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</si>
  <si>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</si>
  <si>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</si>
  <si>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</si>
  <si>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</si>
  <si>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</si>
  <si>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</si>
  <si>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</si>
  <si>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</si>
  <si>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</si>
  <si>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</si>
  <si>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</si>
  <si>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</si>
  <si>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</si>
  <si>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</si>
  <si>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</si>
  <si>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</si>
  <si>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</si>
  <si>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</si>
  <si>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</si>
  <si>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</si>
  <si>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</si>
  <si>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</si>
  <si>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</si>
  <si>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</si>
  <si>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</si>
  <si>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</si>
  <si>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</si>
  <si>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</si>
  <si>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</si>
  <si>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</si>
  <si>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</si>
  <si>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</si>
  <si>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</si>
  <si>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</si>
  <si>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</si>
  <si>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</si>
  <si>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</si>
  <si>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</si>
  <si>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</si>
  <si>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</si>
  <si>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</si>
  <si>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</si>
  <si>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</si>
  <si>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</si>
  <si>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</si>
  <si>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</si>
  <si>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</si>
  <si>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</si>
  <si>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</si>
  <si>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</si>
  <si>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</si>
  <si>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</si>
  <si>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</si>
  <si>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</si>
  <si>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</si>
  <si>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</si>
  <si>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</si>
  <si>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</si>
  <si>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</si>
  <si>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</si>
  <si>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</si>
  <si>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</si>
  <si>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</si>
  <si>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</si>
  <si>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</si>
  <si>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</si>
  <si>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</si>
  <si>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</si>
  <si>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</si>
  <si>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</si>
  <si>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</si>
  <si>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</si>
  <si>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</si>
  <si>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</si>
  <si>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</si>
  <si>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</si>
  <si>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</si>
  <si>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</si>
  <si>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</si>
  <si>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</si>
  <si>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</si>
  <si>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</si>
  <si>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</si>
  <si>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</si>
  <si>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</si>
  <si>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</si>
  <si>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</si>
  <si>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</si>
  <si>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</si>
  <si>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</si>
  <si>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</si>
  <si>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</si>
  <si>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</si>
  <si>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</si>
  <si>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</si>
  <si>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</si>
  <si>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</si>
  <si>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</si>
  <si>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</si>
  <si>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</si>
  <si>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</si>
  <si>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</si>
  <si>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</si>
  <si>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</si>
  <si>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</si>
  <si>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</si>
  <si>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</si>
  <si>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</si>
  <si>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PRIJEVOZNA SREDSTVA</t>
  </si>
  <si>
    <t xml:space="preserve"> K.projekt K1019 10:  Dodatna ulaganja na gradskoj Loggi
 i kuli sat  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</si>
  <si>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</si>
  <si>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</si>
  <si>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</si>
  <si>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</si>
  <si>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</si>
  <si>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</si>
  <si>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</si>
  <si>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</si>
  <si>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</si>
  <si>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</si>
  <si>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</si>
  <si>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</si>
  <si>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</si>
  <si>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</si>
  <si>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</si>
  <si>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</si>
  <si>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</si>
  <si>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</si>
  <si>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</si>
  <si>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</si>
  <si>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</si>
  <si>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</si>
  <si>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</si>
  <si>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</si>
  <si>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</si>
  <si>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</si>
  <si>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</si>
  <si>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</si>
  <si>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</si>
  <si>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</si>
  <si>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</si>
  <si>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</si>
  <si>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</si>
  <si>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</si>
  <si>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</si>
  <si>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</si>
  <si>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</si>
  <si>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</si>
  <si>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</si>
  <si>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</si>
  <si>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</si>
  <si>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</si>
  <si>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</si>
  <si>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</si>
  <si>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</si>
  <si>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</si>
  <si>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</si>
  <si>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</si>
  <si>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</si>
  <si>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</si>
  <si>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</si>
  <si>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</si>
  <si>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</si>
  <si>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</si>
  <si>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</si>
  <si>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</si>
  <si>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</si>
  <si>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</si>
  <si>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</si>
  <si>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>Troškovi otočnih dana i programa Predškole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</si>
  <si>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</si>
  <si>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</si>
  <si>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</si>
  <si>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</si>
  <si>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</si>
  <si>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</si>
  <si>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</si>
  <si>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</si>
  <si>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</si>
  <si>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</si>
  <si>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</si>
  <si>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</si>
  <si>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</si>
  <si>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</si>
  <si>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</si>
  <si>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</si>
  <si>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</si>
  <si>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</si>
  <si>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</si>
  <si>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</si>
  <si>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</si>
  <si>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</si>
  <si>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</si>
  <si>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</si>
  <si>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</si>
  <si>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</si>
  <si>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</si>
  <si>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</si>
  <si>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</si>
  <si>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</si>
  <si>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</si>
  <si>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</si>
  <si>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</si>
  <si>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</si>
  <si>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</si>
  <si>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</si>
  <si>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</si>
  <si>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</si>
  <si>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</si>
  <si>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</si>
  <si>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</si>
  <si>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</si>
  <si>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</si>
  <si>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</si>
  <si>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</si>
  <si>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</si>
  <si>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</si>
  <si>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 K.projekt K1006 02:  Adaptacija i dogradnja zgrade u ulici Antifašizma 10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</si>
  <si>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</si>
  <si>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</si>
  <si>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</si>
  <si>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>PLAN PRIHODA I PRIMITAKA, TE RASHODA I IZDATAKA</t>
  </si>
  <si>
    <t>godinu sastoji se od:</t>
  </si>
  <si>
    <t>Plan
za 2021.g.</t>
  </si>
  <si>
    <t>PLAN
za 2021.g.</t>
  </si>
  <si>
    <t xml:space="preserve">Prihodi i primici, te rashodi i izdaci po ekonomskoj klasifikaciji utvrđuju se u Računu prihoda i primitaka, te </t>
  </si>
  <si>
    <t>Rashodi poslovanja, rashodi za nabavu nefinancijske imovine  te izdaci za otplatu zajmova u ukupnoj svoti</t>
  </si>
  <si>
    <t xml:space="preserve"> - ostale naknade za korištenje nef. imovine- pravo služnosti</t>
  </si>
  <si>
    <t>177a</t>
  </si>
  <si>
    <t>- rad. bilježnice i dod.nast.materijal za učenike osn.škole</t>
  </si>
  <si>
    <t xml:space="preserve">Grada Hvara ("Službeni glasnik Grada Hvara" br.:3/18, 10/18 i 2/21),a u skladu sa Proračunom Grada Hvara  </t>
  </si>
  <si>
    <t>za 2022.godinu Gradonačelnik Grada  Hvara dana     prosinca 2021. godine,  d o n o s i:</t>
  </si>
  <si>
    <t>PRORAČUNA GRADA HVARA ZA 2022. GODINU</t>
  </si>
  <si>
    <t>Plan prihoda i primitaka, te rashoda i izdataka Proračuna Grada Hvara ( u daljnjem tekstu: Plan) za 2022.</t>
  </si>
  <si>
    <t>Plan
za 2022.g.</t>
  </si>
  <si>
    <t xml:space="preserve"> PLAN
za 2022.g.</t>
  </si>
  <si>
    <t>Računu rashoda i izdataka  za 2022. kako slijedi:</t>
  </si>
  <si>
    <t>PLAN
za 2022.g.</t>
  </si>
  <si>
    <t xml:space="preserve">                         Ovaj Plan objavit će se u "Službenom glasniku Grada Hvara", a stupa na snagu</t>
  </si>
  <si>
    <t>Hvar,   . prosinca, 2021.godine</t>
  </si>
  <si>
    <t xml:space="preserve">                1. siječnja 2022.g.</t>
  </si>
  <si>
    <t>dijelu Plana za 2022.godinu kako slijedi:</t>
  </si>
  <si>
    <t>I Z V O R I     F I N A N C I R A N J A   za   2022. god.</t>
  </si>
  <si>
    <t>Plan za 2021.god.</t>
  </si>
  <si>
    <t>PLAN ZA
2022.god.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</si>
  <si>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</si>
  <si>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</si>
  <si>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</si>
  <si>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</si>
  <si>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</si>
  <si>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</si>
  <si>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</si>
  <si>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</si>
  <si>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</si>
  <si>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</si>
  <si>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</si>
  <si>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</si>
  <si>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</si>
  <si>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</si>
  <si>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</si>
  <si>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</si>
  <si>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</si>
  <si>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</si>
  <si>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>Kapitalna pomoć Fond za zaštitu o.-kanta za otpad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</si>
  <si>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</si>
  <si>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</si>
  <si>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</si>
  <si>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</si>
  <si>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</si>
  <si>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</si>
  <si>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>KLASA: 400-01/20-01/</t>
  </si>
  <si>
    <t>URBROJ: 2128/01-01/1-20-</t>
  </si>
  <si>
    <t xml:space="preserve">RASHODI ZA NABAVU PROIZ.DUGOT. IMOVINE </t>
  </si>
  <si>
    <t xml:space="preserve"> T.projekt T1009 02:  Pomoć Komunalnom za sanaciju 
komunalnog odlagališta </t>
  </si>
  <si>
    <t>Izrada provedbenih programa</t>
  </si>
  <si>
    <t xml:space="preserve"> K.projekt K1010 02:  Projekt Grada dobre energije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</si>
  <si>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</si>
  <si>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</si>
  <si>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</si>
  <si>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</si>
  <si>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</si>
  <si>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 xml:space="preserve"> K.projekt K1015 02:  Izgradnja gradskog groblja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</si>
  <si>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</si>
  <si>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</si>
  <si>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</si>
  <si>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</si>
  <si>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</si>
  <si>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</si>
  <si>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</si>
  <si>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</si>
  <si>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Aktivnost A1005 05:  Usluge sudstva, policije, zdravstva i  
pomoć komunalnog  redarstva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</si>
  <si>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</si>
  <si>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</si>
  <si>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</si>
  <si>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 xml:space="preserve"> T.projekt K1015 04:  Pomoć Komunalnom Hvar za izgradnju novog groblja </t>
  </si>
  <si>
    <t>114a</t>
  </si>
  <si>
    <t xml:space="preserve"> Aktivnost A1023 04: Pomoć udrugama osoba s invaliditetom te udruga u području zdr. I soc.skrbi</t>
  </si>
  <si>
    <t xml:space="preserve"> - turistička pristojbe</t>
  </si>
  <si>
    <t xml:space="preserve"> K.Projekt K2001 02:  Dodatno ulaganje u zgradu i dvorište
                      Dječjeg vrtića Hvar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</si>
  <si>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</si>
  <si>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</si>
  <si>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</si>
  <si>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</si>
  <si>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sx</t>
  </si>
  <si>
    <t>Naknada članovima GV i rad. tijelima</t>
  </si>
  <si>
    <t>Subvencije poljoprivrednicima i obrtnicima</t>
  </si>
  <si>
    <t xml:space="preserve"> T.projekt T1007 01:  Subvencije u poljoprivredi i zaštita okoliša</t>
  </si>
  <si>
    <t>Pomoć Komunalnom za sanac.odlagalališta</t>
  </si>
  <si>
    <t>od 59.425.870 kuna raspoređuju se po nositeljima, korisnicima, aktivnostima i projektima u Posebnom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</si>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</sst>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Bell MT"/>
      <family val="1"/>
    </font>
    <font>
      <b/>
      <sz val="14"/>
      <name val="Bodoni MT"/>
      <family val="1"/>
    </font>
    <font>
      <sz val="14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5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indent="1"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3" fontId="13" fillId="0" borderId="0" xfId="0" applyNumberFormat="1" applyFont="1" applyFill="1" applyBorder="1" applyAlignment="1">
      <alignment/>
    </xf>
    <xf numFmtId="3" fontId="13" fillId="35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left" indent="1"/>
    </xf>
    <xf numFmtId="49" fontId="35" fillId="0" borderId="10" xfId="0" applyNumberFormat="1" applyFont="1" applyBorder="1" applyAlignment="1">
      <alignment horizontal="left" indent="1"/>
    </xf>
    <xf numFmtId="3" fontId="8" fillId="38" borderId="11" xfId="0" applyNumberFormat="1" applyFont="1" applyFill="1" applyBorder="1" applyAlignment="1">
      <alignment/>
    </xf>
    <xf numFmtId="3" fontId="13" fillId="38" borderId="11" xfId="0" applyNumberFormat="1" applyFont="1" applyFill="1" applyBorder="1" applyAlignment="1">
      <alignment/>
    </xf>
    <xf numFmtId="3" fontId="13" fillId="38" borderId="18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13" fillId="38" borderId="19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75" fillId="0" borderId="10" xfId="0" applyNumberFormat="1" applyFont="1" applyBorder="1" applyAlignment="1">
      <alignment/>
    </xf>
    <xf numFmtId="3" fontId="75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3" fillId="38" borderId="12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indent="1"/>
    </xf>
    <xf numFmtId="3" fontId="8" fillId="0" borderId="1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0" fontId="13" fillId="0" borderId="11" xfId="0" applyFont="1" applyBorder="1" applyAlignment="1">
      <alignment/>
    </xf>
    <xf numFmtId="3" fontId="8" fillId="38" borderId="12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3" fillId="36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vertical="center"/>
    </xf>
    <xf numFmtId="49" fontId="13" fillId="35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3" fontId="8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2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wrapText="1"/>
    </xf>
    <xf numFmtId="49" fontId="6" fillId="33" borderId="15" xfId="0" applyNumberFormat="1" applyFont="1" applyFill="1" applyBorder="1" applyAlignment="1">
      <alignment/>
    </xf>
    <xf numFmtId="49" fontId="17" fillId="33" borderId="20" xfId="0" applyNumberFormat="1" applyFont="1" applyFill="1" applyBorder="1" applyAlignment="1">
      <alignment horizontal="left"/>
    </xf>
    <xf numFmtId="49" fontId="17" fillId="33" borderId="15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left" vertical="top" wrapText="1"/>
    </xf>
    <xf numFmtId="49" fontId="17" fillId="33" borderId="15" xfId="0" applyNumberFormat="1" applyFont="1" applyFill="1" applyBorder="1" applyAlignment="1">
      <alignment horizontal="left" vertical="top"/>
    </xf>
    <xf numFmtId="49" fontId="17" fillId="33" borderId="20" xfId="0" applyNumberFormat="1" applyFont="1" applyFill="1" applyBorder="1" applyAlignment="1">
      <alignment horizontal="left"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/>
    </xf>
    <xf numFmtId="49" fontId="17" fillId="33" borderId="20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vertical="center"/>
    </xf>
    <xf numFmtId="49" fontId="17" fillId="34" borderId="20" xfId="0" applyNumberFormat="1" applyFont="1" applyFill="1" applyBorder="1" applyAlignment="1">
      <alignment horizontal="left" vertical="center"/>
    </xf>
    <xf numFmtId="49" fontId="17" fillId="34" borderId="15" xfId="0" applyNumberFormat="1" applyFont="1" applyFill="1" applyBorder="1" applyAlignment="1">
      <alignment horizontal="left" vertical="center"/>
    </xf>
    <xf numFmtId="49" fontId="1" fillId="34" borderId="20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/>
    </xf>
    <xf numFmtId="0" fontId="1" fillId="37" borderId="21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/>
    </xf>
    <xf numFmtId="49" fontId="9" fillId="33" borderId="20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 wrapText="1"/>
    </xf>
    <xf numFmtId="49" fontId="28" fillId="34" borderId="20" xfId="0" applyNumberFormat="1" applyFont="1" applyFill="1" applyBorder="1" applyAlignment="1">
      <alignment horizontal="left" vertical="center"/>
    </xf>
    <xf numFmtId="49" fontId="28" fillId="34" borderId="15" xfId="0" applyNumberFormat="1" applyFont="1" applyFill="1" applyBorder="1" applyAlignment="1">
      <alignment horizontal="left" vertical="center"/>
    </xf>
    <xf numFmtId="49" fontId="19" fillId="34" borderId="20" xfId="0" applyNumberFormat="1" applyFont="1" applyFill="1" applyBorder="1" applyAlignment="1">
      <alignment horizontal="left" vertical="center"/>
    </xf>
    <xf numFmtId="49" fontId="19" fillId="34" borderId="15" xfId="0" applyNumberFormat="1" applyFont="1" applyFill="1" applyBorder="1" applyAlignment="1">
      <alignment horizontal="left" vertical="center"/>
    </xf>
    <xf numFmtId="49" fontId="19" fillId="33" borderId="20" xfId="0" applyNumberFormat="1" applyFont="1" applyFill="1" applyBorder="1" applyAlignment="1">
      <alignment horizontal="left"/>
    </xf>
    <xf numFmtId="49" fontId="19" fillId="33" borderId="15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49" fontId="28" fillId="33" borderId="20" xfId="0" applyNumberFormat="1" applyFont="1" applyFill="1" applyBorder="1" applyAlignment="1">
      <alignment horizontal="left"/>
    </xf>
    <xf numFmtId="49" fontId="28" fillId="33" borderId="15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 horizontal="left" vertical="center" wrapText="1" indent="1"/>
    </xf>
    <xf numFmtId="0" fontId="1" fillId="33" borderId="15" xfId="0" applyFont="1" applyFill="1" applyBorder="1" applyAlignment="1">
      <alignment horizontal="left" vertical="center" wrapText="1" indent="1"/>
    </xf>
    <xf numFmtId="49" fontId="6" fillId="33" borderId="10" xfId="0" applyNumberFormat="1" applyFont="1" applyFill="1" applyBorder="1" applyAlignment="1">
      <alignment horizontal="left" wrapText="1"/>
    </xf>
    <xf numFmtId="49" fontId="17" fillId="33" borderId="15" xfId="0" applyNumberFormat="1" applyFont="1" applyFill="1" applyBorder="1" applyAlignment="1">
      <alignment horizontal="left" vertical="center"/>
    </xf>
    <xf numFmtId="49" fontId="17" fillId="33" borderId="21" xfId="0" applyNumberFormat="1" applyFont="1" applyFill="1" applyBorder="1" applyAlignment="1">
      <alignment horizontal="left"/>
    </xf>
    <xf numFmtId="49" fontId="17" fillId="33" borderId="14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49" fontId="6" fillId="34" borderId="20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"/>
  <sheetViews>
    <sheetView zoomScale="140" zoomScaleNormal="140" zoomScalePageLayoutView="0" workbookViewId="0" topLeftCell="A13">
      <selection activeCell="D332" sqref="D332"/>
    </sheetView>
  </sheetViews>
  <sheetFormatPr defaultColWidth="9.140625" defaultRowHeight="12.75"/>
  <cols>
    <col min="1" max="1" width="6.8515625" style="9" customWidth="1"/>
    <col min="2" max="2" width="47.57421875" style="9" customWidth="1"/>
    <col min="3" max="4" width="9.8515625" style="9" customWidth="1"/>
    <col min="5" max="16384" width="9.140625" style="9" customWidth="1"/>
  </cols>
  <sheetData>
    <row r="1" spans="1:4" ht="18.75" customHeight="1">
      <c r="A1" s="64" t="s">
        <v>872</v>
      </c>
      <c r="B1" s="64"/>
      <c r="C1" s="64"/>
      <c r="D1" s="64"/>
    </row>
    <row r="2" spans="1:4" ht="14.25" customHeight="1">
      <c r="A2" s="64" t="s">
        <v>1193</v>
      </c>
      <c r="B2" s="64"/>
      <c r="C2" s="64"/>
      <c r="D2" s="64"/>
    </row>
    <row r="3" spans="1:4" ht="14.25" customHeight="1">
      <c r="A3" s="64" t="s">
        <v>1194</v>
      </c>
      <c r="B3" s="64"/>
      <c r="C3" s="64"/>
      <c r="D3" s="64"/>
    </row>
    <row r="4" spans="1:4" ht="23.25" customHeight="1">
      <c r="A4" s="64"/>
      <c r="B4" s="64"/>
      <c r="C4" s="64"/>
      <c r="D4" s="64"/>
    </row>
    <row r="5" ht="10.5" customHeight="1"/>
    <row r="6" ht="21" customHeight="1"/>
    <row r="7" spans="1:4" ht="21" customHeight="1">
      <c r="A7" s="150" t="s">
        <v>1184</v>
      </c>
      <c r="B7" s="150"/>
      <c r="C7" s="150"/>
      <c r="D7" s="150"/>
    </row>
    <row r="8" spans="1:4" ht="21" customHeight="1">
      <c r="A8" s="216" t="s">
        <v>1195</v>
      </c>
      <c r="B8" s="216"/>
      <c r="C8" s="216"/>
      <c r="D8" s="216"/>
    </row>
    <row r="9" spans="1:2" ht="23.25" customHeight="1">
      <c r="A9" s="13"/>
      <c r="B9" s="13"/>
    </row>
    <row r="10" ht="27" customHeight="1">
      <c r="A10" s="46" t="s">
        <v>111</v>
      </c>
    </row>
    <row r="12" spans="1:4" ht="20.25" customHeight="1">
      <c r="A12" s="217" t="s">
        <v>276</v>
      </c>
      <c r="B12" s="217"/>
      <c r="C12" s="217"/>
      <c r="D12" s="217"/>
    </row>
    <row r="14" spans="1:2" ht="14.25" customHeight="1">
      <c r="A14" s="64" t="s">
        <v>1196</v>
      </c>
      <c r="B14" s="64"/>
    </row>
    <row r="15" spans="1:2" ht="14.25" customHeight="1">
      <c r="A15" s="64" t="s">
        <v>1185</v>
      </c>
      <c r="B15" s="64"/>
    </row>
    <row r="16" ht="9" customHeight="1"/>
    <row r="17" spans="1:4" ht="33" customHeight="1">
      <c r="A17" s="218" t="s">
        <v>187</v>
      </c>
      <c r="B17" s="219"/>
      <c r="C17" s="100" t="s">
        <v>1186</v>
      </c>
      <c r="D17" s="100" t="s">
        <v>1197</v>
      </c>
    </row>
    <row r="18" spans="1:4" ht="16.5" customHeight="1">
      <c r="A18" s="3" t="s">
        <v>184</v>
      </c>
      <c r="B18" s="3"/>
      <c r="C18" s="48">
        <f>C48</f>
        <v>36552750</v>
      </c>
      <c r="D18" s="48">
        <f>D48</f>
        <v>50029950</v>
      </c>
    </row>
    <row r="19" spans="1:4" ht="16.5" customHeight="1">
      <c r="A19" s="3" t="s">
        <v>112</v>
      </c>
      <c r="B19" s="3"/>
      <c r="C19" s="48">
        <f>C179</f>
        <v>5000</v>
      </c>
      <c r="D19" s="48">
        <f>D179</f>
        <v>5000</v>
      </c>
    </row>
    <row r="20" spans="1:4" ht="16.5" customHeight="1">
      <c r="A20" s="1" t="s">
        <v>113</v>
      </c>
      <c r="B20" s="1"/>
      <c r="C20" s="11">
        <f>SUM(C18:C19)</f>
        <v>36557750</v>
      </c>
      <c r="D20" s="11">
        <f>SUM(D18:D19)</f>
        <v>50034950</v>
      </c>
    </row>
    <row r="21" spans="1:4" ht="16.5" customHeight="1">
      <c r="A21" s="3" t="s">
        <v>185</v>
      </c>
      <c r="B21" s="3"/>
      <c r="C21" s="48">
        <f>C205</f>
        <v>27636500</v>
      </c>
      <c r="D21" s="48">
        <f>D205</f>
        <v>35793770</v>
      </c>
    </row>
    <row r="22" spans="1:4" ht="16.5" customHeight="1">
      <c r="A22" s="3" t="s">
        <v>114</v>
      </c>
      <c r="B22" s="3"/>
      <c r="C22" s="48">
        <f>C280</f>
        <v>14618150</v>
      </c>
      <c r="D22" s="48">
        <f>D280</f>
        <v>23479100</v>
      </c>
    </row>
    <row r="23" spans="1:4" ht="16.5" customHeight="1">
      <c r="A23" s="1" t="s">
        <v>186</v>
      </c>
      <c r="B23" s="1"/>
      <c r="C23" s="11">
        <f>SUM(C21:C22)</f>
        <v>42254650</v>
      </c>
      <c r="D23" s="11">
        <f>SUM(D21:D22)</f>
        <v>59272870</v>
      </c>
    </row>
    <row r="24" spans="1:4" ht="16.5" customHeight="1">
      <c r="A24" s="3" t="s">
        <v>115</v>
      </c>
      <c r="B24" s="3"/>
      <c r="C24" s="48">
        <f>C20-C23</f>
        <v>-5696900</v>
      </c>
      <c r="D24" s="48">
        <f>D20-D23</f>
        <v>-9237920</v>
      </c>
    </row>
    <row r="25" ht="19.5" customHeight="1"/>
    <row r="26" spans="1:4" ht="34.5" customHeight="1">
      <c r="A26" s="18" t="s">
        <v>1158</v>
      </c>
      <c r="B26" s="19"/>
      <c r="C26" s="100" t="s">
        <v>1187</v>
      </c>
      <c r="D26" s="100" t="s">
        <v>1198</v>
      </c>
    </row>
    <row r="27" spans="1:4" ht="16.5" customHeight="1">
      <c r="A27" s="144" t="s">
        <v>1164</v>
      </c>
      <c r="B27" s="143"/>
      <c r="C27" s="48">
        <f>C192</f>
        <v>2705550</v>
      </c>
      <c r="D27" s="48">
        <f>D192</f>
        <v>0</v>
      </c>
    </row>
    <row r="28" spans="1:4" ht="16.5" customHeight="1">
      <c r="A28" s="144" t="s">
        <v>1166</v>
      </c>
      <c r="B28" s="3"/>
      <c r="C28" s="48">
        <f>C313</f>
        <v>2722599</v>
      </c>
      <c r="D28" s="48">
        <f>D313</f>
        <v>153000</v>
      </c>
    </row>
    <row r="29" spans="1:4" ht="16.5" customHeight="1">
      <c r="A29" s="1" t="s">
        <v>1163</v>
      </c>
      <c r="B29" s="1"/>
      <c r="C29" s="11">
        <f>C27-C28</f>
        <v>-17049</v>
      </c>
      <c r="D29" s="11">
        <f>D27-D28</f>
        <v>-153000</v>
      </c>
    </row>
    <row r="30" ht="21" customHeight="1"/>
    <row r="31" spans="1:4" ht="18.75" customHeight="1">
      <c r="A31" s="1" t="s">
        <v>188</v>
      </c>
      <c r="B31" s="1"/>
      <c r="C31" s="101">
        <f>C20+C27</f>
        <v>39263300</v>
      </c>
      <c r="D31" s="101">
        <f>D20+D27</f>
        <v>50034950</v>
      </c>
    </row>
    <row r="32" spans="1:4" ht="18.75" customHeight="1">
      <c r="A32" s="1" t="s">
        <v>189</v>
      </c>
      <c r="B32" s="1"/>
      <c r="C32" s="101">
        <f>C23+C28</f>
        <v>44977249</v>
      </c>
      <c r="D32" s="101">
        <f>D23+D28</f>
        <v>59425870</v>
      </c>
    </row>
    <row r="33" spans="1:4" ht="18.75" customHeight="1">
      <c r="A33" s="3" t="s">
        <v>190</v>
      </c>
      <c r="B33" s="3"/>
      <c r="C33" s="48">
        <f>C31-C32</f>
        <v>-5713949</v>
      </c>
      <c r="D33" s="48">
        <f>D31-D32</f>
        <v>-9390920</v>
      </c>
    </row>
    <row r="34" spans="1:4" ht="18.75" customHeight="1">
      <c r="A34" s="1" t="s">
        <v>612</v>
      </c>
      <c r="B34" s="1"/>
      <c r="C34" s="11">
        <v>5713949</v>
      </c>
      <c r="D34" s="11">
        <v>9390920</v>
      </c>
    </row>
    <row r="35" spans="1:4" ht="18.75" customHeight="1">
      <c r="A35" s="3" t="s">
        <v>191</v>
      </c>
      <c r="B35" s="3"/>
      <c r="C35" s="48">
        <f>C33+C34</f>
        <v>0</v>
      </c>
      <c r="D35" s="48">
        <f>D33+D34</f>
        <v>0</v>
      </c>
    </row>
    <row r="36" ht="20.25" customHeight="1"/>
    <row r="37" ht="20.25" customHeight="1"/>
    <row r="38" ht="20.25" customHeight="1"/>
    <row r="39" ht="20.25" customHeight="1"/>
    <row r="40" ht="24.75" customHeight="1"/>
    <row r="41" spans="1:4" ht="18" customHeight="1">
      <c r="A41" s="217" t="s">
        <v>58</v>
      </c>
      <c r="B41" s="217"/>
      <c r="C41" s="217"/>
      <c r="D41" s="217"/>
    </row>
    <row r="42" ht="16.5" customHeight="1"/>
    <row r="43" ht="15" customHeight="1">
      <c r="A43" s="64" t="s">
        <v>1188</v>
      </c>
    </row>
    <row r="44" ht="15" customHeight="1">
      <c r="A44" s="64" t="s">
        <v>1199</v>
      </c>
    </row>
    <row r="45" spans="1:2" ht="23.25" customHeight="1">
      <c r="A45" s="8" t="s">
        <v>39</v>
      </c>
      <c r="B45" s="8"/>
    </row>
    <row r="46" spans="3:4" ht="10.5" customHeight="1">
      <c r="C46" s="103" t="s">
        <v>110</v>
      </c>
      <c r="D46" s="103" t="s">
        <v>110</v>
      </c>
    </row>
    <row r="47" spans="1:4" ht="35.25" customHeight="1">
      <c r="A47" s="109" t="s">
        <v>109</v>
      </c>
      <c r="B47" s="20" t="s">
        <v>223</v>
      </c>
      <c r="C47" s="102" t="s">
        <v>1187</v>
      </c>
      <c r="D47" s="102" t="s">
        <v>1200</v>
      </c>
    </row>
    <row r="48" spans="1:4" ht="24" customHeight="1">
      <c r="A48" s="21" t="s">
        <v>192</v>
      </c>
      <c r="B48" s="105" t="s">
        <v>193</v>
      </c>
      <c r="C48" s="101">
        <f>C49+C68+C98+C123+C153+C172</f>
        <v>36552750</v>
      </c>
      <c r="D48" s="101">
        <f>D49+D68+D98+D123+D153+D172</f>
        <v>50029950</v>
      </c>
    </row>
    <row r="49" spans="1:4" ht="24" customHeight="1">
      <c r="A49" s="4" t="s">
        <v>194</v>
      </c>
      <c r="B49" s="106" t="s">
        <v>116</v>
      </c>
      <c r="C49" s="11">
        <f>C50+C57+C63</f>
        <v>15656000</v>
      </c>
      <c r="D49" s="11">
        <f>D50+D57+D63</f>
        <v>19856000</v>
      </c>
    </row>
    <row r="50" spans="1:4" ht="21" customHeight="1">
      <c r="A50" s="4" t="s">
        <v>195</v>
      </c>
      <c r="B50" s="106" t="s">
        <v>117</v>
      </c>
      <c r="C50" s="11">
        <f>SUM(C51:C56)</f>
        <v>7350000</v>
      </c>
      <c r="D50" s="11">
        <f>SUM(D51:D56)</f>
        <v>8050000</v>
      </c>
    </row>
    <row r="51" spans="1:4" ht="15" customHeight="1">
      <c r="A51" s="62" t="s">
        <v>196</v>
      </c>
      <c r="B51" s="49" t="s">
        <v>118</v>
      </c>
      <c r="C51" s="63">
        <v>4800000</v>
      </c>
      <c r="D51" s="63">
        <v>5200000</v>
      </c>
    </row>
    <row r="52" spans="1:4" ht="15" customHeight="1">
      <c r="A52" s="62" t="s">
        <v>197</v>
      </c>
      <c r="B52" s="49" t="s">
        <v>119</v>
      </c>
      <c r="C52" s="63">
        <v>900000</v>
      </c>
      <c r="D52" s="63">
        <v>1050000</v>
      </c>
    </row>
    <row r="53" spans="1:4" ht="15" customHeight="1">
      <c r="A53" s="62" t="s">
        <v>198</v>
      </c>
      <c r="B53" s="49" t="s">
        <v>120</v>
      </c>
      <c r="C53" s="63">
        <v>1850000</v>
      </c>
      <c r="D53" s="63">
        <v>2100000</v>
      </c>
    </row>
    <row r="54" spans="1:4" ht="15" customHeight="1">
      <c r="A54" s="62" t="s">
        <v>343</v>
      </c>
      <c r="B54" s="49" t="s">
        <v>344</v>
      </c>
      <c r="C54" s="63">
        <v>400000</v>
      </c>
      <c r="D54" s="63">
        <v>400000</v>
      </c>
    </row>
    <row r="55" spans="1:4" ht="15" customHeight="1">
      <c r="A55" s="62" t="s">
        <v>199</v>
      </c>
      <c r="B55" s="49" t="s">
        <v>121</v>
      </c>
      <c r="C55" s="63">
        <v>-600000</v>
      </c>
      <c r="D55" s="63">
        <v>-700000</v>
      </c>
    </row>
    <row r="56" spans="1:4" ht="15" customHeight="1">
      <c r="A56" s="62" t="s">
        <v>719</v>
      </c>
      <c r="B56" s="49" t="s">
        <v>720</v>
      </c>
      <c r="C56" s="63">
        <v>0</v>
      </c>
      <c r="D56" s="63">
        <v>0</v>
      </c>
    </row>
    <row r="57" spans="1:4" ht="21" customHeight="1">
      <c r="A57" s="4" t="s">
        <v>200</v>
      </c>
      <c r="B57" s="106" t="s">
        <v>122</v>
      </c>
      <c r="C57" s="11">
        <f>C58+C61</f>
        <v>5900000</v>
      </c>
      <c r="D57" s="11">
        <f>D58+D61</f>
        <v>8500000</v>
      </c>
    </row>
    <row r="58" spans="1:4" ht="15" customHeight="1">
      <c r="A58" s="62" t="s">
        <v>201</v>
      </c>
      <c r="B58" s="49" t="s">
        <v>123</v>
      </c>
      <c r="C58" s="63">
        <f>SUM(C59:C60)</f>
        <v>2400000</v>
      </c>
      <c r="D58" s="63">
        <f>SUM(D59:D60)</f>
        <v>5000000</v>
      </c>
    </row>
    <row r="59" spans="1:4" ht="13.5" customHeight="1">
      <c r="A59" s="62" t="s">
        <v>70</v>
      </c>
      <c r="B59" s="49" t="s">
        <v>203</v>
      </c>
      <c r="C59" s="63">
        <v>200000</v>
      </c>
      <c r="D59" s="63">
        <v>200000</v>
      </c>
    </row>
    <row r="60" spans="1:4" ht="13.5" customHeight="1">
      <c r="A60" s="62" t="s">
        <v>71</v>
      </c>
      <c r="B60" s="49" t="s">
        <v>204</v>
      </c>
      <c r="C60" s="63">
        <v>2200000</v>
      </c>
      <c r="D60" s="63">
        <v>4800000</v>
      </c>
    </row>
    <row r="61" spans="1:4" ht="15" customHeight="1">
      <c r="A61" s="62" t="s">
        <v>202</v>
      </c>
      <c r="B61" s="49" t="s">
        <v>124</v>
      </c>
      <c r="C61" s="63">
        <f>SUM(C62)</f>
        <v>3500000</v>
      </c>
      <c r="D61" s="63">
        <f>SUM(D62)</f>
        <v>3500000</v>
      </c>
    </row>
    <row r="62" spans="1:4" ht="12">
      <c r="A62" s="62" t="s">
        <v>72</v>
      </c>
      <c r="B62" s="49" t="s">
        <v>205</v>
      </c>
      <c r="C62" s="63">
        <v>3500000</v>
      </c>
      <c r="D62" s="63">
        <v>3500000</v>
      </c>
    </row>
    <row r="63" spans="1:4" ht="21" customHeight="1">
      <c r="A63" s="4" t="s">
        <v>206</v>
      </c>
      <c r="B63" s="106" t="s">
        <v>125</v>
      </c>
      <c r="C63" s="11">
        <f>C64+C66</f>
        <v>2406000</v>
      </c>
      <c r="D63" s="11">
        <f>D64+D66</f>
        <v>3306000</v>
      </c>
    </row>
    <row r="64" spans="1:4" ht="15" customHeight="1">
      <c r="A64" s="62" t="s">
        <v>207</v>
      </c>
      <c r="B64" s="49" t="s">
        <v>126</v>
      </c>
      <c r="C64" s="63">
        <f>SUM(C65)</f>
        <v>2400000</v>
      </c>
      <c r="D64" s="63">
        <f>SUM(D65)</f>
        <v>3300000</v>
      </c>
    </row>
    <row r="65" spans="1:4" ht="13.5" customHeight="1">
      <c r="A65" s="62" t="s">
        <v>73</v>
      </c>
      <c r="B65" s="49" t="s">
        <v>209</v>
      </c>
      <c r="C65" s="63">
        <v>2400000</v>
      </c>
      <c r="D65" s="63">
        <v>3300000</v>
      </c>
    </row>
    <row r="66" spans="1:4" ht="15" customHeight="1">
      <c r="A66" s="62" t="s">
        <v>208</v>
      </c>
      <c r="B66" s="49" t="s">
        <v>312</v>
      </c>
      <c r="C66" s="63">
        <f>SUM(C67:C67)</f>
        <v>6000</v>
      </c>
      <c r="D66" s="63">
        <f>SUM(D67:D67)</f>
        <v>6000</v>
      </c>
    </row>
    <row r="67" spans="1:4" ht="13.5" customHeight="1">
      <c r="A67" s="62" t="s">
        <v>74</v>
      </c>
      <c r="B67" s="49" t="s">
        <v>210</v>
      </c>
      <c r="C67" s="63">
        <v>6000</v>
      </c>
      <c r="D67" s="63">
        <v>6000</v>
      </c>
    </row>
    <row r="68" spans="1:4" ht="24" customHeight="1">
      <c r="A68" s="4" t="s">
        <v>211</v>
      </c>
      <c r="B68" s="106" t="s">
        <v>127</v>
      </c>
      <c r="C68" s="11">
        <f>C69+C72+C75+C82+C89+C96</f>
        <v>3523800</v>
      </c>
      <c r="D68" s="11">
        <f>D69+D72+D75+D82+D89+D96</f>
        <v>9321000</v>
      </c>
    </row>
    <row r="69" spans="1:4" ht="21" customHeight="1">
      <c r="A69" s="4" t="s">
        <v>806</v>
      </c>
      <c r="B69" s="106" t="s">
        <v>807</v>
      </c>
      <c r="C69" s="11">
        <f aca="true" t="shared" si="0" ref="C69:D73">C70</f>
        <v>121000</v>
      </c>
      <c r="D69" s="11">
        <f t="shared" si="0"/>
        <v>80000</v>
      </c>
    </row>
    <row r="70" spans="1:4" ht="15" customHeight="1">
      <c r="A70" s="62" t="s">
        <v>808</v>
      </c>
      <c r="B70" s="49" t="s">
        <v>809</v>
      </c>
      <c r="C70" s="63">
        <f t="shared" si="0"/>
        <v>121000</v>
      </c>
      <c r="D70" s="63">
        <f t="shared" si="0"/>
        <v>80000</v>
      </c>
    </row>
    <row r="71" spans="1:4" ht="13.5" customHeight="1">
      <c r="A71" s="62" t="s">
        <v>810</v>
      </c>
      <c r="B71" s="49" t="s">
        <v>811</v>
      </c>
      <c r="C71" s="63">
        <v>121000</v>
      </c>
      <c r="D71" s="63">
        <v>80000</v>
      </c>
    </row>
    <row r="72" spans="1:4" ht="21" customHeight="1">
      <c r="A72" s="4" t="s">
        <v>1082</v>
      </c>
      <c r="B72" s="131" t="s">
        <v>1085</v>
      </c>
      <c r="C72" s="11">
        <f t="shared" si="0"/>
        <v>0</v>
      </c>
      <c r="D72" s="11">
        <f t="shared" si="0"/>
        <v>0</v>
      </c>
    </row>
    <row r="73" spans="1:4" ht="15" customHeight="1">
      <c r="A73" s="62" t="s">
        <v>1083</v>
      </c>
      <c r="B73" s="49" t="s">
        <v>1086</v>
      </c>
      <c r="C73" s="63">
        <f t="shared" si="0"/>
        <v>0</v>
      </c>
      <c r="D73" s="63">
        <f t="shared" si="0"/>
        <v>0</v>
      </c>
    </row>
    <row r="74" spans="1:4" ht="13.5" customHeight="1">
      <c r="A74" s="62" t="s">
        <v>1084</v>
      </c>
      <c r="B74" s="49" t="s">
        <v>1087</v>
      </c>
      <c r="C74" s="63">
        <v>0</v>
      </c>
      <c r="D74" s="63">
        <v>0</v>
      </c>
    </row>
    <row r="75" spans="1:4" ht="21" customHeight="1">
      <c r="A75" s="4" t="s">
        <v>212</v>
      </c>
      <c r="B75" s="106" t="s">
        <v>587</v>
      </c>
      <c r="C75" s="11">
        <f>C76+C79</f>
        <v>1258400</v>
      </c>
      <c r="D75" s="11">
        <f>D76+D79</f>
        <v>489000</v>
      </c>
    </row>
    <row r="76" spans="1:4" ht="15" customHeight="1">
      <c r="A76" s="62" t="s">
        <v>213</v>
      </c>
      <c r="B76" s="49" t="s">
        <v>588</v>
      </c>
      <c r="C76" s="63">
        <f>SUM(C77:C78)</f>
        <v>378400</v>
      </c>
      <c r="D76" s="63">
        <f>SUM(D77:D78)</f>
        <v>89000</v>
      </c>
    </row>
    <row r="77" spans="1:4" ht="13.5" customHeight="1">
      <c r="A77" s="62" t="s">
        <v>75</v>
      </c>
      <c r="B77" s="49" t="s">
        <v>76</v>
      </c>
      <c r="C77" s="63">
        <v>70000</v>
      </c>
      <c r="D77" s="63">
        <v>80000</v>
      </c>
    </row>
    <row r="78" spans="1:4" ht="13.5" customHeight="1">
      <c r="A78" s="62" t="s">
        <v>77</v>
      </c>
      <c r="B78" s="49" t="s">
        <v>78</v>
      </c>
      <c r="C78" s="63">
        <v>308400</v>
      </c>
      <c r="D78" s="63">
        <v>9000</v>
      </c>
    </row>
    <row r="79" spans="1:4" ht="15" customHeight="1">
      <c r="A79" s="62" t="s">
        <v>214</v>
      </c>
      <c r="B79" s="49" t="s">
        <v>589</v>
      </c>
      <c r="C79" s="63">
        <f>SUM(C80:C81)</f>
        <v>880000</v>
      </c>
      <c r="D79" s="63">
        <f>SUM(D80:D81)</f>
        <v>400000</v>
      </c>
    </row>
    <row r="80" spans="1:4" ht="13.5" customHeight="1">
      <c r="A80" s="62" t="s">
        <v>79</v>
      </c>
      <c r="B80" s="49" t="s">
        <v>81</v>
      </c>
      <c r="C80" s="63">
        <v>630000</v>
      </c>
      <c r="D80" s="63">
        <v>150000</v>
      </c>
    </row>
    <row r="81" spans="1:4" ht="13.5" customHeight="1">
      <c r="A81" s="62" t="s">
        <v>80</v>
      </c>
      <c r="B81" s="49" t="s">
        <v>69</v>
      </c>
      <c r="C81" s="63">
        <v>250000</v>
      </c>
      <c r="D81" s="63">
        <v>250000</v>
      </c>
    </row>
    <row r="82" spans="1:4" ht="21" customHeight="1">
      <c r="A82" s="4" t="s">
        <v>67</v>
      </c>
      <c r="B82" s="106" t="s">
        <v>590</v>
      </c>
      <c r="C82" s="11">
        <f>C83+C86</f>
        <v>45000</v>
      </c>
      <c r="D82" s="11">
        <f>D83+D86</f>
        <v>920000</v>
      </c>
    </row>
    <row r="83" spans="1:4" ht="15" customHeight="1">
      <c r="A83" s="62" t="s">
        <v>369</v>
      </c>
      <c r="B83" s="49" t="s">
        <v>591</v>
      </c>
      <c r="C83" s="63">
        <f>C84+C85</f>
        <v>0</v>
      </c>
      <c r="D83" s="63">
        <f>D84+D85</f>
        <v>0</v>
      </c>
    </row>
    <row r="84" spans="1:4" ht="13.5" customHeight="1">
      <c r="A84" s="62" t="s">
        <v>370</v>
      </c>
      <c r="B84" s="49" t="s">
        <v>721</v>
      </c>
      <c r="C84" s="63">
        <v>0</v>
      </c>
      <c r="D84" s="63">
        <v>0</v>
      </c>
    </row>
    <row r="85" spans="1:4" ht="13.5" customHeight="1">
      <c r="A85" s="62" t="s">
        <v>370</v>
      </c>
      <c r="B85" s="49" t="s">
        <v>883</v>
      </c>
      <c r="C85" s="63">
        <v>0</v>
      </c>
      <c r="D85" s="63">
        <v>0</v>
      </c>
    </row>
    <row r="86" spans="1:4" ht="15" customHeight="1">
      <c r="A86" s="62" t="s">
        <v>68</v>
      </c>
      <c r="B86" s="49" t="s">
        <v>592</v>
      </c>
      <c r="C86" s="63">
        <f>C87+C88</f>
        <v>45000</v>
      </c>
      <c r="D86" s="63">
        <f>D87+D88</f>
        <v>920000</v>
      </c>
    </row>
    <row r="87" spans="1:4" ht="13.5" customHeight="1">
      <c r="A87" s="62" t="s">
        <v>278</v>
      </c>
      <c r="B87" s="49" t="s">
        <v>65</v>
      </c>
      <c r="C87" s="63">
        <v>45000</v>
      </c>
      <c r="D87" s="63">
        <v>80000</v>
      </c>
    </row>
    <row r="88" spans="1:4" ht="13.5" customHeight="1">
      <c r="A88" s="62" t="s">
        <v>278</v>
      </c>
      <c r="B88" s="49" t="s">
        <v>1272</v>
      </c>
      <c r="C88" s="63">
        <v>0</v>
      </c>
      <c r="D88" s="63">
        <v>840000</v>
      </c>
    </row>
    <row r="89" spans="1:4" ht="21" customHeight="1">
      <c r="A89" s="59" t="s">
        <v>627</v>
      </c>
      <c r="B89" s="107" t="s">
        <v>628</v>
      </c>
      <c r="C89" s="104">
        <f>C90+C94</f>
        <v>72000</v>
      </c>
      <c r="D89" s="104">
        <f>D90+D94</f>
        <v>70000</v>
      </c>
    </row>
    <row r="90" spans="1:4" ht="15" customHeight="1">
      <c r="A90" s="81" t="s">
        <v>629</v>
      </c>
      <c r="B90" s="61" t="s">
        <v>630</v>
      </c>
      <c r="C90" s="82">
        <f>SUM(C91:C93)</f>
        <v>12000</v>
      </c>
      <c r="D90" s="82">
        <f>SUM(D91:D93)</f>
        <v>10000</v>
      </c>
    </row>
    <row r="91" spans="1:4" ht="13.5" customHeight="1">
      <c r="A91" s="81" t="s">
        <v>631</v>
      </c>
      <c r="B91" s="61" t="s">
        <v>632</v>
      </c>
      <c r="C91" s="82">
        <v>12000</v>
      </c>
      <c r="D91" s="82">
        <v>10000</v>
      </c>
    </row>
    <row r="92" spans="1:4" ht="13.5" customHeight="1">
      <c r="A92" s="81" t="s">
        <v>631</v>
      </c>
      <c r="B92" s="61" t="s">
        <v>633</v>
      </c>
      <c r="C92" s="82">
        <v>0</v>
      </c>
      <c r="D92" s="82">
        <v>0</v>
      </c>
    </row>
    <row r="93" spans="1:4" ht="13.5" customHeight="1">
      <c r="A93" s="81" t="s">
        <v>631</v>
      </c>
      <c r="B93" s="61" t="s">
        <v>1077</v>
      </c>
      <c r="C93" s="82">
        <v>0</v>
      </c>
      <c r="D93" s="82">
        <v>0</v>
      </c>
    </row>
    <row r="94" spans="1:4" ht="15" customHeight="1">
      <c r="A94" s="81" t="s">
        <v>634</v>
      </c>
      <c r="B94" s="61" t="s">
        <v>635</v>
      </c>
      <c r="C94" s="82">
        <f>C95</f>
        <v>60000</v>
      </c>
      <c r="D94" s="82">
        <f>D95</f>
        <v>60000</v>
      </c>
    </row>
    <row r="95" spans="1:4" ht="13.5" customHeight="1">
      <c r="A95" s="81" t="s">
        <v>744</v>
      </c>
      <c r="B95" s="61" t="s">
        <v>636</v>
      </c>
      <c r="C95" s="82">
        <v>60000</v>
      </c>
      <c r="D95" s="82">
        <v>60000</v>
      </c>
    </row>
    <row r="96" spans="1:4" ht="21" customHeight="1">
      <c r="A96" s="4" t="s">
        <v>723</v>
      </c>
      <c r="B96" s="106" t="s">
        <v>745</v>
      </c>
      <c r="C96" s="11">
        <f>C97</f>
        <v>2027400</v>
      </c>
      <c r="D96" s="11">
        <f>D97</f>
        <v>7762000</v>
      </c>
    </row>
    <row r="97" spans="1:4" ht="15" customHeight="1">
      <c r="A97" s="62" t="s">
        <v>732</v>
      </c>
      <c r="B97" s="49" t="s">
        <v>746</v>
      </c>
      <c r="C97" s="63">
        <v>2027400</v>
      </c>
      <c r="D97" s="63">
        <v>7762000</v>
      </c>
    </row>
    <row r="98" spans="1:4" ht="24" customHeight="1">
      <c r="A98" s="4" t="s">
        <v>215</v>
      </c>
      <c r="B98" s="106" t="s">
        <v>128</v>
      </c>
      <c r="C98" s="11">
        <f>C99+C107</f>
        <v>6168700</v>
      </c>
      <c r="D98" s="11">
        <f>D99+D107</f>
        <v>7278700</v>
      </c>
    </row>
    <row r="99" spans="1:4" ht="21" customHeight="1">
      <c r="A99" s="4" t="s">
        <v>216</v>
      </c>
      <c r="B99" s="106" t="s">
        <v>129</v>
      </c>
      <c r="C99" s="11">
        <f>C100+C105</f>
        <v>57200</v>
      </c>
      <c r="D99" s="11">
        <f>D100+D105</f>
        <v>47200</v>
      </c>
    </row>
    <row r="100" spans="1:4" ht="15" customHeight="1">
      <c r="A100" s="62" t="s">
        <v>217</v>
      </c>
      <c r="B100" s="49" t="s">
        <v>130</v>
      </c>
      <c r="C100" s="63">
        <f>SUM(C101:C104)</f>
        <v>27200</v>
      </c>
      <c r="D100" s="63">
        <f>SUM(D101:D104)</f>
        <v>20200</v>
      </c>
    </row>
    <row r="101" spans="1:4" ht="13.5" customHeight="1">
      <c r="A101" s="62" t="s">
        <v>82</v>
      </c>
      <c r="B101" s="49" t="s">
        <v>83</v>
      </c>
      <c r="C101" s="133">
        <v>27000</v>
      </c>
      <c r="D101" s="133">
        <v>20000</v>
      </c>
    </row>
    <row r="102" spans="1:4" ht="13.5" customHeight="1">
      <c r="A102" s="62" t="s">
        <v>84</v>
      </c>
      <c r="B102" s="49" t="s">
        <v>85</v>
      </c>
      <c r="C102" s="63">
        <v>100</v>
      </c>
      <c r="D102" s="63">
        <v>100</v>
      </c>
    </row>
    <row r="103" spans="1:4" ht="13.5" customHeight="1">
      <c r="A103" s="81" t="s">
        <v>84</v>
      </c>
      <c r="B103" s="61" t="s">
        <v>722</v>
      </c>
      <c r="C103" s="82">
        <v>100</v>
      </c>
      <c r="D103" s="82">
        <v>100</v>
      </c>
    </row>
    <row r="104" spans="1:4" ht="13.5" customHeight="1">
      <c r="A104" s="81" t="s">
        <v>84</v>
      </c>
      <c r="B104" s="61" t="s">
        <v>640</v>
      </c>
      <c r="C104" s="82">
        <v>0</v>
      </c>
      <c r="D104" s="82">
        <v>0</v>
      </c>
    </row>
    <row r="105" spans="1:4" ht="15" customHeight="1">
      <c r="A105" s="62" t="s">
        <v>218</v>
      </c>
      <c r="B105" s="49" t="s">
        <v>131</v>
      </c>
      <c r="C105" s="63">
        <f>SUM(C106)</f>
        <v>30000</v>
      </c>
      <c r="D105" s="63">
        <f>SUM(D106)</f>
        <v>27000</v>
      </c>
    </row>
    <row r="106" spans="1:4" ht="13.5" customHeight="1">
      <c r="A106" s="62" t="s">
        <v>86</v>
      </c>
      <c r="B106" s="49" t="s">
        <v>87</v>
      </c>
      <c r="C106" s="63">
        <v>30000</v>
      </c>
      <c r="D106" s="63">
        <v>27000</v>
      </c>
    </row>
    <row r="107" spans="1:4" ht="21" customHeight="1">
      <c r="A107" s="4" t="s">
        <v>219</v>
      </c>
      <c r="B107" s="106" t="s">
        <v>132</v>
      </c>
      <c r="C107" s="11">
        <f>C108+C111+C116+C121</f>
        <v>6111500</v>
      </c>
      <c r="D107" s="11">
        <f>D108+D111+D116+D121</f>
        <v>7231500</v>
      </c>
    </row>
    <row r="108" spans="1:4" ht="15" customHeight="1">
      <c r="A108" s="62" t="s">
        <v>220</v>
      </c>
      <c r="B108" s="49" t="s">
        <v>133</v>
      </c>
      <c r="C108" s="63">
        <f>SUM(C109:C110)</f>
        <v>850000</v>
      </c>
      <c r="D108" s="63">
        <f>SUM(D109:D110)</f>
        <v>1150000</v>
      </c>
    </row>
    <row r="109" spans="1:7" ht="13.5" customHeight="1">
      <c r="A109" s="62" t="s">
        <v>88</v>
      </c>
      <c r="B109" s="49" t="s">
        <v>89</v>
      </c>
      <c r="C109" s="63">
        <v>850000</v>
      </c>
      <c r="D109" s="185">
        <v>1150000</v>
      </c>
      <c r="G109" s="187"/>
    </row>
    <row r="110" spans="1:4" ht="13.5" customHeight="1">
      <c r="A110" s="62" t="s">
        <v>371</v>
      </c>
      <c r="B110" s="49" t="s">
        <v>372</v>
      </c>
      <c r="C110" s="63">
        <v>0</v>
      </c>
      <c r="D110" s="63">
        <v>0</v>
      </c>
    </row>
    <row r="111" spans="1:4" ht="15" customHeight="1">
      <c r="A111" s="62" t="s">
        <v>221</v>
      </c>
      <c r="B111" s="49" t="s">
        <v>639</v>
      </c>
      <c r="C111" s="63">
        <f>SUM(C112:C115)</f>
        <v>3760500</v>
      </c>
      <c r="D111" s="63">
        <f>SUM(D112:D115)</f>
        <v>4410500</v>
      </c>
    </row>
    <row r="112" spans="1:4" ht="13.5" customHeight="1">
      <c r="A112" s="62" t="s">
        <v>618</v>
      </c>
      <c r="B112" s="49" t="s">
        <v>619</v>
      </c>
      <c r="C112" s="63">
        <v>2500</v>
      </c>
      <c r="D112" s="63">
        <v>2500</v>
      </c>
    </row>
    <row r="113" spans="1:4" ht="13.5" customHeight="1">
      <c r="A113" s="62" t="s">
        <v>279</v>
      </c>
      <c r="B113" s="49" t="s">
        <v>593</v>
      </c>
      <c r="C113" s="63">
        <v>3500000</v>
      </c>
      <c r="D113" s="63">
        <v>4200000</v>
      </c>
    </row>
    <row r="114" spans="1:4" ht="13.5" customHeight="1">
      <c r="A114" s="81" t="s">
        <v>279</v>
      </c>
      <c r="B114" s="61" t="s">
        <v>637</v>
      </c>
      <c r="C114" s="82">
        <v>8000</v>
      </c>
      <c r="D114" s="82">
        <v>8000</v>
      </c>
    </row>
    <row r="115" spans="1:4" ht="13.5" customHeight="1">
      <c r="A115" s="62" t="s">
        <v>362</v>
      </c>
      <c r="B115" s="49" t="s">
        <v>363</v>
      </c>
      <c r="C115" s="63">
        <v>250000</v>
      </c>
      <c r="D115" s="63">
        <v>200000</v>
      </c>
    </row>
    <row r="116" spans="1:4" ht="15" customHeight="1">
      <c r="A116" s="62" t="s">
        <v>222</v>
      </c>
      <c r="B116" s="49" t="s">
        <v>366</v>
      </c>
      <c r="C116" s="63">
        <f>C117+C118+C119+C120</f>
        <v>1451000</v>
      </c>
      <c r="D116" s="63">
        <f>D117+D118+D119+D120</f>
        <v>1621000</v>
      </c>
    </row>
    <row r="117" spans="1:4" ht="13.5" customHeight="1">
      <c r="A117" s="62" t="s">
        <v>300</v>
      </c>
      <c r="B117" s="49" t="s">
        <v>301</v>
      </c>
      <c r="C117" s="63">
        <v>1000</v>
      </c>
      <c r="D117" s="185">
        <v>1000</v>
      </c>
    </row>
    <row r="118" spans="1:4" ht="13.5" customHeight="1">
      <c r="A118" s="62" t="s">
        <v>90</v>
      </c>
      <c r="B118" s="49" t="s">
        <v>48</v>
      </c>
      <c r="C118" s="63">
        <v>250000</v>
      </c>
      <c r="D118" s="185">
        <v>300000</v>
      </c>
    </row>
    <row r="119" spans="1:4" ht="13.5" customHeight="1">
      <c r="A119" s="62" t="s">
        <v>91</v>
      </c>
      <c r="B119" s="49" t="s">
        <v>49</v>
      </c>
      <c r="C119" s="63">
        <v>1200000</v>
      </c>
      <c r="D119" s="63">
        <v>1000000</v>
      </c>
    </row>
    <row r="120" spans="1:4" ht="13.5" customHeight="1">
      <c r="A120" s="62" t="s">
        <v>91</v>
      </c>
      <c r="B120" s="49" t="s">
        <v>1190</v>
      </c>
      <c r="C120" s="63">
        <v>0</v>
      </c>
      <c r="D120" s="63">
        <v>320000</v>
      </c>
    </row>
    <row r="121" spans="1:4" ht="15" customHeight="1">
      <c r="A121" s="62" t="s">
        <v>364</v>
      </c>
      <c r="B121" s="49" t="s">
        <v>47</v>
      </c>
      <c r="C121" s="63">
        <f>C122</f>
        <v>50000</v>
      </c>
      <c r="D121" s="63">
        <f>D122</f>
        <v>50000</v>
      </c>
    </row>
    <row r="122" spans="1:4" ht="13.5" customHeight="1">
      <c r="A122" s="62" t="s">
        <v>365</v>
      </c>
      <c r="B122" s="49" t="s">
        <v>367</v>
      </c>
      <c r="C122" s="63">
        <v>50000</v>
      </c>
      <c r="D122" s="185">
        <v>50000</v>
      </c>
    </row>
    <row r="123" spans="1:4" ht="24" customHeight="1">
      <c r="A123" s="22" t="s">
        <v>224</v>
      </c>
      <c r="B123" s="106" t="s">
        <v>594</v>
      </c>
      <c r="C123" s="11">
        <f>C124+C136+C148</f>
        <v>6733250</v>
      </c>
      <c r="D123" s="11">
        <f>D124+D136+D148</f>
        <v>7174250</v>
      </c>
    </row>
    <row r="124" spans="1:4" ht="21" customHeight="1">
      <c r="A124" s="22" t="s">
        <v>225</v>
      </c>
      <c r="B124" s="106" t="s">
        <v>313</v>
      </c>
      <c r="C124" s="11">
        <f>C125+C127+C129</f>
        <v>955000</v>
      </c>
      <c r="D124" s="11">
        <f>D125+D127+D129</f>
        <v>1455000</v>
      </c>
    </row>
    <row r="125" spans="1:4" ht="15" customHeight="1">
      <c r="A125" s="50" t="s">
        <v>226</v>
      </c>
      <c r="B125" s="49" t="s">
        <v>134</v>
      </c>
      <c r="C125" s="63">
        <f>SUM(C126)</f>
        <v>50000</v>
      </c>
      <c r="D125" s="63">
        <f>SUM(D126)</f>
        <v>50000</v>
      </c>
    </row>
    <row r="126" spans="1:4" ht="13.5" customHeight="1">
      <c r="A126" s="50" t="s">
        <v>92</v>
      </c>
      <c r="B126" s="49" t="s">
        <v>255</v>
      </c>
      <c r="C126" s="63">
        <v>50000</v>
      </c>
      <c r="D126" s="63">
        <v>50000</v>
      </c>
    </row>
    <row r="127" spans="1:4" ht="15" customHeight="1">
      <c r="A127" s="50" t="s">
        <v>227</v>
      </c>
      <c r="B127" s="49" t="s">
        <v>314</v>
      </c>
      <c r="C127" s="63">
        <f>SUM(C128)</f>
        <v>50000</v>
      </c>
      <c r="D127" s="63">
        <f>SUM(D128)</f>
        <v>50000</v>
      </c>
    </row>
    <row r="128" spans="1:4" ht="13.5" customHeight="1">
      <c r="A128" s="50" t="s">
        <v>93</v>
      </c>
      <c r="B128" s="49" t="s">
        <v>229</v>
      </c>
      <c r="C128" s="63">
        <v>50000</v>
      </c>
      <c r="D128" s="63">
        <v>50000</v>
      </c>
    </row>
    <row r="129" spans="1:4" ht="15" customHeight="1">
      <c r="A129" s="50" t="s">
        <v>228</v>
      </c>
      <c r="B129" s="49" t="s">
        <v>315</v>
      </c>
      <c r="C129" s="63">
        <f>SUM(C130:C133)</f>
        <v>855000</v>
      </c>
      <c r="D129" s="63">
        <f>SUM(D130:D133)</f>
        <v>1355000</v>
      </c>
    </row>
    <row r="130" spans="1:4" ht="13.5" customHeight="1">
      <c r="A130" s="50" t="s">
        <v>94</v>
      </c>
      <c r="B130" s="49" t="s">
        <v>1260</v>
      </c>
      <c r="C130" s="133">
        <v>850000</v>
      </c>
      <c r="D130" s="186">
        <v>1350000</v>
      </c>
    </row>
    <row r="131" spans="1:4" ht="13.5" customHeight="1">
      <c r="A131" s="50" t="s">
        <v>582</v>
      </c>
      <c r="B131" s="49" t="s">
        <v>583</v>
      </c>
      <c r="C131" s="63">
        <v>5000</v>
      </c>
      <c r="D131" s="185">
        <v>5000</v>
      </c>
    </row>
    <row r="132" spans="1:4" ht="13.5" customHeight="1">
      <c r="A132" s="50" t="s">
        <v>620</v>
      </c>
      <c r="B132" s="49" t="s">
        <v>621</v>
      </c>
      <c r="C132" s="63">
        <v>0</v>
      </c>
      <c r="D132" s="63">
        <v>0</v>
      </c>
    </row>
    <row r="133" spans="1:4" ht="13.5" customHeight="1">
      <c r="A133" s="50" t="s">
        <v>620</v>
      </c>
      <c r="B133" s="49" t="s">
        <v>622</v>
      </c>
      <c r="C133" s="63">
        <v>0</v>
      </c>
      <c r="D133" s="63">
        <v>0</v>
      </c>
    </row>
    <row r="134" spans="1:4" ht="93.75" customHeight="1">
      <c r="A134" s="25"/>
      <c r="B134" s="25"/>
      <c r="C134" s="25"/>
      <c r="D134" s="25"/>
    </row>
    <row r="135" spans="1:4" ht="31.5" customHeight="1">
      <c r="A135" s="109" t="s">
        <v>109</v>
      </c>
      <c r="B135" s="20" t="s">
        <v>223</v>
      </c>
      <c r="C135" s="102" t="s">
        <v>1187</v>
      </c>
      <c r="D135" s="102" t="s">
        <v>1200</v>
      </c>
    </row>
    <row r="136" spans="1:4" ht="21" customHeight="1">
      <c r="A136" s="22" t="s">
        <v>232</v>
      </c>
      <c r="B136" s="106" t="s">
        <v>135</v>
      </c>
      <c r="C136" s="11">
        <f>C137+C139+C141</f>
        <v>1078250</v>
      </c>
      <c r="D136" s="11">
        <f>D137+D139+D141</f>
        <v>1019250</v>
      </c>
    </row>
    <row r="137" spans="1:4" ht="15" customHeight="1">
      <c r="A137" s="50" t="s">
        <v>281</v>
      </c>
      <c r="B137" s="49" t="s">
        <v>282</v>
      </c>
      <c r="C137" s="63">
        <f>C138</f>
        <v>15000</v>
      </c>
      <c r="D137" s="63">
        <f>D138</f>
        <v>15000</v>
      </c>
    </row>
    <row r="138" spans="1:4" ht="13.5" customHeight="1">
      <c r="A138" s="50" t="s">
        <v>283</v>
      </c>
      <c r="B138" s="49" t="s">
        <v>358</v>
      </c>
      <c r="C138" s="63">
        <v>15000</v>
      </c>
      <c r="D138" s="185">
        <v>15000</v>
      </c>
    </row>
    <row r="139" spans="1:4" ht="15" customHeight="1">
      <c r="A139" s="50" t="s">
        <v>724</v>
      </c>
      <c r="B139" s="49" t="s">
        <v>725</v>
      </c>
      <c r="C139" s="63">
        <f>C140</f>
        <v>0</v>
      </c>
      <c r="D139" s="63">
        <f>D140</f>
        <v>0</v>
      </c>
    </row>
    <row r="140" spans="1:4" ht="13.5" customHeight="1">
      <c r="A140" s="50" t="s">
        <v>726</v>
      </c>
      <c r="B140" s="49" t="s">
        <v>727</v>
      </c>
      <c r="C140" s="63">
        <v>0</v>
      </c>
      <c r="D140" s="63">
        <v>0</v>
      </c>
    </row>
    <row r="141" spans="1:4" ht="15" customHeight="1">
      <c r="A141" s="50" t="s">
        <v>233</v>
      </c>
      <c r="B141" s="49" t="s">
        <v>294</v>
      </c>
      <c r="C141" s="63">
        <f>SUM(C142:C147)</f>
        <v>1063250</v>
      </c>
      <c r="D141" s="63">
        <f>SUM(D142:D147)</f>
        <v>1004250</v>
      </c>
    </row>
    <row r="142" spans="1:4" ht="13.5" customHeight="1">
      <c r="A142" s="60" t="s">
        <v>345</v>
      </c>
      <c r="B142" s="61" t="s">
        <v>638</v>
      </c>
      <c r="C142" s="82">
        <v>800000</v>
      </c>
      <c r="D142" s="82">
        <v>828000</v>
      </c>
    </row>
    <row r="143" spans="1:4" ht="13.5" customHeight="1">
      <c r="A143" s="60" t="s">
        <v>345</v>
      </c>
      <c r="B143" s="61" t="s">
        <v>641</v>
      </c>
      <c r="C143" s="82">
        <v>14250</v>
      </c>
      <c r="D143" s="82">
        <v>26250</v>
      </c>
    </row>
    <row r="144" spans="1:4" ht="13.5" customHeight="1">
      <c r="A144" s="50" t="s">
        <v>273</v>
      </c>
      <c r="B144" s="49" t="s">
        <v>272</v>
      </c>
      <c r="C144" s="63">
        <v>157000</v>
      </c>
      <c r="D144" s="63">
        <v>150000</v>
      </c>
    </row>
    <row r="145" spans="1:4" ht="13.5" customHeight="1">
      <c r="A145" s="50" t="s">
        <v>346</v>
      </c>
      <c r="B145" s="49" t="s">
        <v>347</v>
      </c>
      <c r="C145" s="63">
        <v>92000</v>
      </c>
      <c r="D145" s="63">
        <v>0</v>
      </c>
    </row>
    <row r="146" spans="1:4" ht="13.5" customHeight="1">
      <c r="A146" s="50" t="s">
        <v>1078</v>
      </c>
      <c r="B146" s="49" t="s">
        <v>1079</v>
      </c>
      <c r="C146" s="63">
        <v>0</v>
      </c>
      <c r="D146" s="63">
        <v>0</v>
      </c>
    </row>
    <row r="147" spans="1:4" ht="13.5" customHeight="1">
      <c r="A147" s="50" t="s">
        <v>352</v>
      </c>
      <c r="B147" s="49" t="s">
        <v>353</v>
      </c>
      <c r="C147" s="63">
        <v>0</v>
      </c>
      <c r="D147" s="63">
        <v>0</v>
      </c>
    </row>
    <row r="148" spans="1:4" ht="18" customHeight="1">
      <c r="A148" s="22" t="s">
        <v>280</v>
      </c>
      <c r="B148" s="106" t="s">
        <v>284</v>
      </c>
      <c r="C148" s="11">
        <f>C149+C151</f>
        <v>4700000</v>
      </c>
      <c r="D148" s="11">
        <f>D149+D151</f>
        <v>4700000</v>
      </c>
    </row>
    <row r="149" spans="1:4" ht="15" customHeight="1">
      <c r="A149" s="50" t="s">
        <v>285</v>
      </c>
      <c r="B149" s="49" t="s">
        <v>286</v>
      </c>
      <c r="C149" s="63">
        <f>C150</f>
        <v>2200000</v>
      </c>
      <c r="D149" s="63">
        <f>D150</f>
        <v>2200000</v>
      </c>
    </row>
    <row r="150" spans="1:4" ht="13.5" customHeight="1">
      <c r="A150" s="50" t="s">
        <v>287</v>
      </c>
      <c r="B150" s="49" t="s">
        <v>230</v>
      </c>
      <c r="C150" s="63">
        <v>2200000</v>
      </c>
      <c r="D150" s="185">
        <v>2200000</v>
      </c>
    </row>
    <row r="151" spans="1:4" ht="15" customHeight="1">
      <c r="A151" s="50" t="s">
        <v>288</v>
      </c>
      <c r="B151" s="49" t="s">
        <v>289</v>
      </c>
      <c r="C151" s="63">
        <f>C152</f>
        <v>2500000</v>
      </c>
      <c r="D151" s="63">
        <f>D152</f>
        <v>2500000</v>
      </c>
    </row>
    <row r="152" spans="1:4" ht="13.5" customHeight="1">
      <c r="A152" s="50" t="s">
        <v>290</v>
      </c>
      <c r="B152" s="49" t="s">
        <v>231</v>
      </c>
      <c r="C152" s="63">
        <v>2500000</v>
      </c>
      <c r="D152" s="185">
        <v>2500000</v>
      </c>
    </row>
    <row r="153" spans="1:4" ht="21" customHeight="1">
      <c r="A153" s="22" t="s">
        <v>234</v>
      </c>
      <c r="B153" s="106" t="s">
        <v>316</v>
      </c>
      <c r="C153" s="11">
        <f>C154+C163</f>
        <v>4311000</v>
      </c>
      <c r="D153" s="11">
        <f>D154+D163</f>
        <v>6250000</v>
      </c>
    </row>
    <row r="154" spans="1:4" ht="18" customHeight="1">
      <c r="A154" s="22" t="s">
        <v>235</v>
      </c>
      <c r="B154" s="106" t="s">
        <v>595</v>
      </c>
      <c r="C154" s="11">
        <f>C155</f>
        <v>4300000</v>
      </c>
      <c r="D154" s="11">
        <f>D155</f>
        <v>6090000</v>
      </c>
    </row>
    <row r="155" spans="1:4" ht="14.25" customHeight="1">
      <c r="A155" s="50" t="s">
        <v>291</v>
      </c>
      <c r="B155" s="49" t="s">
        <v>292</v>
      </c>
      <c r="C155" s="63">
        <f>SUM(C156:C162)</f>
        <v>4300000</v>
      </c>
      <c r="D155" s="63">
        <f>SUM(D156:D162)</f>
        <v>6090000</v>
      </c>
    </row>
    <row r="156" spans="1:4" ht="13.5" customHeight="1">
      <c r="A156" s="50" t="s">
        <v>293</v>
      </c>
      <c r="B156" s="132" t="s">
        <v>1080</v>
      </c>
      <c r="C156" s="63">
        <v>0</v>
      </c>
      <c r="D156" s="63">
        <v>0</v>
      </c>
    </row>
    <row r="157" spans="1:4" s="134" customFormat="1" ht="13.5" customHeight="1">
      <c r="A157" s="130" t="s">
        <v>293</v>
      </c>
      <c r="B157" s="132" t="s">
        <v>1088</v>
      </c>
      <c r="C157" s="133">
        <v>75000</v>
      </c>
      <c r="D157" s="133">
        <v>80000</v>
      </c>
    </row>
    <row r="158" spans="1:4" ht="13.5" customHeight="1">
      <c r="A158" s="50" t="s">
        <v>293</v>
      </c>
      <c r="B158" s="49" t="s">
        <v>1145</v>
      </c>
      <c r="C158" s="63">
        <v>4000000</v>
      </c>
      <c r="D158" s="63">
        <v>5760000</v>
      </c>
    </row>
    <row r="159" spans="1:4" ht="13.5" customHeight="1">
      <c r="A159" s="50" t="s">
        <v>293</v>
      </c>
      <c r="B159" s="49" t="s">
        <v>1066</v>
      </c>
      <c r="C159" s="63">
        <v>0</v>
      </c>
      <c r="D159" s="63">
        <v>0</v>
      </c>
    </row>
    <row r="160" spans="1:4" ht="13.5" customHeight="1">
      <c r="A160" s="50" t="s">
        <v>293</v>
      </c>
      <c r="B160" s="49" t="s">
        <v>348</v>
      </c>
      <c r="C160" s="63">
        <v>225000</v>
      </c>
      <c r="D160" s="63">
        <v>250000</v>
      </c>
    </row>
    <row r="161" spans="1:4" ht="13.5" customHeight="1">
      <c r="A161" s="50" t="s">
        <v>293</v>
      </c>
      <c r="B161" s="49" t="s">
        <v>368</v>
      </c>
      <c r="C161" s="63">
        <v>0</v>
      </c>
      <c r="D161" s="63">
        <v>0</v>
      </c>
    </row>
    <row r="162" spans="1:4" ht="13.5" customHeight="1">
      <c r="A162" s="50" t="s">
        <v>293</v>
      </c>
      <c r="B162" s="49" t="s">
        <v>684</v>
      </c>
      <c r="C162" s="63">
        <v>0</v>
      </c>
      <c r="D162" s="63">
        <v>0</v>
      </c>
    </row>
    <row r="163" spans="1:4" ht="18" customHeight="1">
      <c r="A163" s="22" t="s">
        <v>236</v>
      </c>
      <c r="B163" s="106" t="s">
        <v>137</v>
      </c>
      <c r="C163" s="11">
        <f>C164+C170</f>
        <v>11000</v>
      </c>
      <c r="D163" s="11">
        <f>D164+D170</f>
        <v>160000</v>
      </c>
    </row>
    <row r="164" spans="1:4" ht="14.25" customHeight="1">
      <c r="A164" s="50" t="s">
        <v>237</v>
      </c>
      <c r="B164" s="49" t="s">
        <v>138</v>
      </c>
      <c r="C164" s="63">
        <f>SUM(C165:C169)</f>
        <v>11000</v>
      </c>
      <c r="D164" s="63">
        <f>SUM(D165:D169)</f>
        <v>10000</v>
      </c>
    </row>
    <row r="165" spans="1:4" ht="13.5" customHeight="1">
      <c r="A165" s="50" t="s">
        <v>96</v>
      </c>
      <c r="B165" s="49" t="s">
        <v>97</v>
      </c>
      <c r="C165" s="63">
        <v>0</v>
      </c>
      <c r="D165" s="63">
        <v>0</v>
      </c>
    </row>
    <row r="166" spans="1:4" ht="13.5" customHeight="1">
      <c r="A166" s="50" t="s">
        <v>98</v>
      </c>
      <c r="B166" s="49" t="s">
        <v>99</v>
      </c>
      <c r="C166" s="133">
        <v>0</v>
      </c>
      <c r="D166" s="133">
        <v>0</v>
      </c>
    </row>
    <row r="167" spans="1:4" ht="13.5" customHeight="1">
      <c r="A167" s="60" t="s">
        <v>237</v>
      </c>
      <c r="B167" s="61" t="s">
        <v>642</v>
      </c>
      <c r="C167" s="82">
        <v>10000</v>
      </c>
      <c r="D167" s="82">
        <v>10000</v>
      </c>
    </row>
    <row r="168" spans="1:4" ht="13.5" customHeight="1">
      <c r="A168" s="60" t="s">
        <v>237</v>
      </c>
      <c r="B168" s="61" t="s">
        <v>643</v>
      </c>
      <c r="C168" s="82">
        <v>1000</v>
      </c>
      <c r="D168" s="82">
        <v>0</v>
      </c>
    </row>
    <row r="169" spans="1:4" ht="13.5" customHeight="1">
      <c r="A169" s="60" t="s">
        <v>237</v>
      </c>
      <c r="B169" s="61" t="s">
        <v>1081</v>
      </c>
      <c r="C169" s="82">
        <v>0</v>
      </c>
      <c r="D169" s="82">
        <v>0</v>
      </c>
    </row>
    <row r="170" spans="1:4" ht="14.25" customHeight="1">
      <c r="A170" s="130" t="s">
        <v>1060</v>
      </c>
      <c r="B170" s="49" t="s">
        <v>1061</v>
      </c>
      <c r="C170" s="63">
        <f>C171</f>
        <v>0</v>
      </c>
      <c r="D170" s="63">
        <f>D171</f>
        <v>150000</v>
      </c>
    </row>
    <row r="171" spans="1:4" ht="13.5" customHeight="1">
      <c r="A171" s="50" t="s">
        <v>1062</v>
      </c>
      <c r="B171" s="49" t="s">
        <v>1063</v>
      </c>
      <c r="C171" s="133">
        <v>0</v>
      </c>
      <c r="D171" s="133">
        <v>150000</v>
      </c>
    </row>
    <row r="172" spans="1:4" ht="21" customHeight="1">
      <c r="A172" s="22" t="s">
        <v>295</v>
      </c>
      <c r="B172" s="106" t="s">
        <v>296</v>
      </c>
      <c r="C172" s="11">
        <f>C173+C177</f>
        <v>160000</v>
      </c>
      <c r="D172" s="11">
        <f>D173+D177</f>
        <v>150000</v>
      </c>
    </row>
    <row r="173" spans="1:4" ht="18" customHeight="1">
      <c r="A173" s="22" t="s">
        <v>297</v>
      </c>
      <c r="B173" s="106" t="s">
        <v>596</v>
      </c>
      <c r="C173" s="11">
        <f>C174</f>
        <v>100000</v>
      </c>
      <c r="D173" s="11">
        <f>D174</f>
        <v>100000</v>
      </c>
    </row>
    <row r="174" spans="1:4" ht="15" customHeight="1">
      <c r="A174" s="50" t="s">
        <v>298</v>
      </c>
      <c r="B174" s="49" t="s">
        <v>136</v>
      </c>
      <c r="C174" s="63">
        <f>C175+C176</f>
        <v>100000</v>
      </c>
      <c r="D174" s="63">
        <f>D175+D176</f>
        <v>100000</v>
      </c>
    </row>
    <row r="175" spans="1:4" ht="13.5" customHeight="1">
      <c r="A175" s="50" t="s">
        <v>317</v>
      </c>
      <c r="B175" s="49" t="s">
        <v>623</v>
      </c>
      <c r="C175" s="63">
        <v>60000</v>
      </c>
      <c r="D175" s="63">
        <v>60000</v>
      </c>
    </row>
    <row r="176" spans="1:4" ht="13.5" customHeight="1">
      <c r="A176" s="50" t="s">
        <v>317</v>
      </c>
      <c r="B176" s="49" t="s">
        <v>95</v>
      </c>
      <c r="C176" s="63">
        <v>40000</v>
      </c>
      <c r="D176" s="63">
        <v>40000</v>
      </c>
    </row>
    <row r="177" spans="1:4" ht="18" customHeight="1">
      <c r="A177" s="22" t="s">
        <v>336</v>
      </c>
      <c r="B177" s="1" t="s">
        <v>338</v>
      </c>
      <c r="C177" s="2">
        <f>SUM(C178)</f>
        <v>60000</v>
      </c>
      <c r="D177" s="2">
        <f>SUM(D178)</f>
        <v>50000</v>
      </c>
    </row>
    <row r="178" spans="1:4" ht="15" customHeight="1">
      <c r="A178" s="50" t="s">
        <v>337</v>
      </c>
      <c r="B178" s="49" t="s">
        <v>339</v>
      </c>
      <c r="C178" s="63">
        <v>60000</v>
      </c>
      <c r="D178" s="63">
        <v>50000</v>
      </c>
    </row>
    <row r="179" spans="1:4" ht="26.25" customHeight="1">
      <c r="A179" s="23" t="s">
        <v>238</v>
      </c>
      <c r="B179" s="105" t="s">
        <v>139</v>
      </c>
      <c r="C179" s="101">
        <f>C180+C184</f>
        <v>5000</v>
      </c>
      <c r="D179" s="101">
        <f>D180+D184</f>
        <v>5000</v>
      </c>
    </row>
    <row r="180" spans="1:4" ht="21" customHeight="1">
      <c r="A180" s="22" t="s">
        <v>239</v>
      </c>
      <c r="B180" s="106" t="s">
        <v>318</v>
      </c>
      <c r="C180" s="11">
        <f>SUM(C181)</f>
        <v>0</v>
      </c>
      <c r="D180" s="11">
        <f>SUM(D181)</f>
        <v>0</v>
      </c>
    </row>
    <row r="181" spans="1:4" ht="18" customHeight="1">
      <c r="A181" s="22" t="s">
        <v>240</v>
      </c>
      <c r="B181" s="106" t="s">
        <v>140</v>
      </c>
      <c r="C181" s="11">
        <f>SUM(C182)</f>
        <v>0</v>
      </c>
      <c r="D181" s="11">
        <f>SUM(D182)</f>
        <v>0</v>
      </c>
    </row>
    <row r="182" spans="1:4" ht="15" customHeight="1">
      <c r="A182" s="50" t="s">
        <v>241</v>
      </c>
      <c r="B182" s="49" t="s">
        <v>141</v>
      </c>
      <c r="C182" s="63">
        <f>C183</f>
        <v>0</v>
      </c>
      <c r="D182" s="63">
        <f>D183</f>
        <v>0</v>
      </c>
    </row>
    <row r="183" spans="1:4" ht="13.5" customHeight="1">
      <c r="A183" s="50" t="s">
        <v>100</v>
      </c>
      <c r="B183" s="49" t="s">
        <v>101</v>
      </c>
      <c r="C183" s="63">
        <v>0</v>
      </c>
      <c r="D183" s="63">
        <v>0</v>
      </c>
    </row>
    <row r="184" spans="1:4" ht="21" customHeight="1">
      <c r="A184" s="22" t="s">
        <v>242</v>
      </c>
      <c r="B184" s="106" t="s">
        <v>319</v>
      </c>
      <c r="C184" s="11">
        <f>SUM(C185+C188)</f>
        <v>5000</v>
      </c>
      <c r="D184" s="11">
        <f>SUM(D185+D188)</f>
        <v>5000</v>
      </c>
    </row>
    <row r="185" spans="1:4" ht="18" customHeight="1">
      <c r="A185" s="22" t="s">
        <v>243</v>
      </c>
      <c r="B185" s="106" t="s">
        <v>142</v>
      </c>
      <c r="C185" s="11">
        <f>SUM(C186)</f>
        <v>5000</v>
      </c>
      <c r="D185" s="11">
        <f>SUM(D186)</f>
        <v>5000</v>
      </c>
    </row>
    <row r="186" spans="1:4" ht="15" customHeight="1">
      <c r="A186" s="50" t="s">
        <v>244</v>
      </c>
      <c r="B186" s="49" t="s">
        <v>103</v>
      </c>
      <c r="C186" s="63">
        <f>C187</f>
        <v>5000</v>
      </c>
      <c r="D186" s="63">
        <f>D187</f>
        <v>5000</v>
      </c>
    </row>
    <row r="187" spans="1:4" ht="13.5" customHeight="1">
      <c r="A187" s="50" t="s">
        <v>102</v>
      </c>
      <c r="B187" s="49" t="s">
        <v>104</v>
      </c>
      <c r="C187" s="63">
        <v>5000</v>
      </c>
      <c r="D187" s="63">
        <v>5000</v>
      </c>
    </row>
    <row r="188" spans="1:4" ht="18" customHeight="1">
      <c r="A188" s="22" t="s">
        <v>373</v>
      </c>
      <c r="B188" s="106" t="s">
        <v>374</v>
      </c>
      <c r="C188" s="11">
        <f>SUM(C189)</f>
        <v>0</v>
      </c>
      <c r="D188" s="11">
        <f>SUM(D189)</f>
        <v>0</v>
      </c>
    </row>
    <row r="189" spans="1:4" ht="15" customHeight="1">
      <c r="A189" s="50" t="s">
        <v>375</v>
      </c>
      <c r="B189" s="49" t="s">
        <v>597</v>
      </c>
      <c r="C189" s="63">
        <f>C190</f>
        <v>0</v>
      </c>
      <c r="D189" s="63">
        <f>D190</f>
        <v>0</v>
      </c>
    </row>
    <row r="190" spans="1:4" ht="13.5" customHeight="1">
      <c r="A190" s="50" t="s">
        <v>376</v>
      </c>
      <c r="B190" s="49" t="s">
        <v>377</v>
      </c>
      <c r="C190" s="63">
        <v>0</v>
      </c>
      <c r="D190" s="63">
        <v>0</v>
      </c>
    </row>
    <row r="191" spans="1:4" ht="25.5" customHeight="1">
      <c r="A191" s="3"/>
      <c r="B191" s="108" t="s">
        <v>143</v>
      </c>
      <c r="C191" s="101">
        <f>C48+C179</f>
        <v>36557750</v>
      </c>
      <c r="D191" s="101">
        <f>D48+D179</f>
        <v>50034950</v>
      </c>
    </row>
    <row r="192" spans="1:4" ht="26.25" customHeight="1">
      <c r="A192" s="23" t="s">
        <v>573</v>
      </c>
      <c r="B192" s="105" t="s">
        <v>574</v>
      </c>
      <c r="C192" s="101">
        <f>C193+C196</f>
        <v>2705550</v>
      </c>
      <c r="D192" s="101">
        <f>D193+D196</f>
        <v>0</v>
      </c>
    </row>
    <row r="193" spans="1:4" ht="21" customHeight="1">
      <c r="A193" s="22" t="s">
        <v>1147</v>
      </c>
      <c r="B193" s="131" t="s">
        <v>1152</v>
      </c>
      <c r="C193" s="11">
        <f>C194</f>
        <v>0</v>
      </c>
      <c r="D193" s="11">
        <f>D194</f>
        <v>0</v>
      </c>
    </row>
    <row r="194" spans="1:4" ht="21.75" customHeight="1">
      <c r="A194" s="22" t="s">
        <v>1148</v>
      </c>
      <c r="B194" s="141" t="s">
        <v>1153</v>
      </c>
      <c r="C194" s="11">
        <f>SUM(C195)</f>
        <v>0</v>
      </c>
      <c r="D194" s="11">
        <f>SUM(D195)</f>
        <v>0</v>
      </c>
    </row>
    <row r="195" spans="1:4" ht="15" customHeight="1">
      <c r="A195" s="50" t="s">
        <v>1149</v>
      </c>
      <c r="B195" s="138" t="s">
        <v>1150</v>
      </c>
      <c r="C195" s="63">
        <v>0</v>
      </c>
      <c r="D195" s="63">
        <v>0</v>
      </c>
    </row>
    <row r="196" spans="1:4" ht="21" customHeight="1">
      <c r="A196" s="22" t="s">
        <v>1131</v>
      </c>
      <c r="B196" s="106" t="s">
        <v>1162</v>
      </c>
      <c r="C196" s="11">
        <f>SUM(C197+C199)</f>
        <v>2705550</v>
      </c>
      <c r="D196" s="11">
        <f>SUM(D197+D199)</f>
        <v>0</v>
      </c>
    </row>
    <row r="197" spans="1:4" ht="24" customHeight="1">
      <c r="A197" s="22" t="s">
        <v>1159</v>
      </c>
      <c r="B197" s="142" t="s">
        <v>1161</v>
      </c>
      <c r="C197" s="11">
        <f aca="true" t="shared" si="1" ref="C197:D199">SUM(C198)</f>
        <v>2705550</v>
      </c>
      <c r="D197" s="11">
        <f t="shared" si="1"/>
        <v>0</v>
      </c>
    </row>
    <row r="198" spans="1:4" ht="15" customHeight="1">
      <c r="A198" s="50" t="s">
        <v>1160</v>
      </c>
      <c r="B198" s="138" t="s">
        <v>1165</v>
      </c>
      <c r="C198" s="63">
        <v>2705550</v>
      </c>
      <c r="D198" s="63">
        <v>0</v>
      </c>
    </row>
    <row r="199" spans="1:4" ht="18" customHeight="1">
      <c r="A199" s="22" t="s">
        <v>1141</v>
      </c>
      <c r="B199" s="131" t="s">
        <v>1143</v>
      </c>
      <c r="C199" s="11">
        <f t="shared" si="1"/>
        <v>0</v>
      </c>
      <c r="D199" s="11">
        <f t="shared" si="1"/>
        <v>0</v>
      </c>
    </row>
    <row r="200" spans="1:4" ht="15" customHeight="1">
      <c r="A200" s="50" t="s">
        <v>1142</v>
      </c>
      <c r="B200" s="138" t="s">
        <v>1144</v>
      </c>
      <c r="C200" s="63">
        <v>0</v>
      </c>
      <c r="D200" s="63">
        <v>0</v>
      </c>
    </row>
    <row r="201" spans="1:4" ht="25.5" customHeight="1">
      <c r="A201" s="3"/>
      <c r="B201" s="108" t="s">
        <v>575</v>
      </c>
      <c r="C201" s="101">
        <f>C191+C192</f>
        <v>39263300</v>
      </c>
      <c r="D201" s="101">
        <f>D191+D192</f>
        <v>50034950</v>
      </c>
    </row>
    <row r="202" ht="33.75" customHeight="1">
      <c r="A202" s="7" t="s">
        <v>245</v>
      </c>
    </row>
    <row r="203" ht="15" customHeight="1"/>
    <row r="204" spans="1:4" ht="33" customHeight="1">
      <c r="A204" s="109" t="s">
        <v>109</v>
      </c>
      <c r="B204" s="20" t="s">
        <v>40</v>
      </c>
      <c r="C204" s="102" t="s">
        <v>1187</v>
      </c>
      <c r="D204" s="102" t="s">
        <v>1200</v>
      </c>
    </row>
    <row r="205" spans="1:4" ht="24" customHeight="1">
      <c r="A205" s="23" t="s">
        <v>246</v>
      </c>
      <c r="B205" s="105" t="s">
        <v>267</v>
      </c>
      <c r="C205" s="101">
        <f>C206+C214+C247+C255+C258+C265+C269</f>
        <v>27636500</v>
      </c>
      <c r="D205" s="101">
        <f>D206+D214+D247+D255+D258+D265+D269</f>
        <v>35793770</v>
      </c>
    </row>
    <row r="206" spans="1:4" ht="21" customHeight="1">
      <c r="A206" s="22" t="s">
        <v>247</v>
      </c>
      <c r="B206" s="110" t="s">
        <v>144</v>
      </c>
      <c r="C206" s="11">
        <f>SUM(C207+C209+C211)</f>
        <v>7537950</v>
      </c>
      <c r="D206" s="11">
        <f>SUM(D207+D209+D211)</f>
        <v>8025770</v>
      </c>
    </row>
    <row r="207" spans="1:4" ht="18" customHeight="1">
      <c r="A207" s="22" t="s">
        <v>248</v>
      </c>
      <c r="B207" s="106" t="s">
        <v>320</v>
      </c>
      <c r="C207" s="11">
        <f>SUM(C208:C208)</f>
        <v>6185000</v>
      </c>
      <c r="D207" s="11">
        <f>SUM(D208:D208)</f>
        <v>6515620</v>
      </c>
    </row>
    <row r="208" spans="1:4" ht="15" customHeight="1">
      <c r="A208" s="50" t="s">
        <v>249</v>
      </c>
      <c r="B208" s="49" t="s">
        <v>145</v>
      </c>
      <c r="C208" s="63">
        <f>SUM('Pos.'!E10+'Pos.'!E525+'Pos.'!E626+'Pos.'!E716+'Pos.'!E781+'Pos.'!E693)</f>
        <v>6185000</v>
      </c>
      <c r="D208" s="63">
        <f>SUM('Pos.'!F10+'Pos.'!F525+'Pos.'!F626+'Pos.'!F716+'Pos.'!F781+'Pos.'!F693)</f>
        <v>6515620</v>
      </c>
    </row>
    <row r="209" spans="1:4" ht="18" customHeight="1">
      <c r="A209" s="22" t="s">
        <v>250</v>
      </c>
      <c r="B209" s="106" t="s">
        <v>253</v>
      </c>
      <c r="C209" s="11">
        <f>C210</f>
        <v>369500</v>
      </c>
      <c r="D209" s="11">
        <f>D210</f>
        <v>458800</v>
      </c>
    </row>
    <row r="210" spans="1:4" ht="15" customHeight="1">
      <c r="A210" s="50" t="s">
        <v>251</v>
      </c>
      <c r="B210" s="49" t="s">
        <v>146</v>
      </c>
      <c r="C210" s="63">
        <f>'Pos.'!E12+'Pos.'!E631+'Pos.'!E718+'Pos.'!E783</f>
        <v>369500</v>
      </c>
      <c r="D210" s="63">
        <f>'Pos.'!F12+'Pos.'!F631+'Pos.'!F718+'Pos.'!F783</f>
        <v>458800</v>
      </c>
    </row>
    <row r="211" spans="1:4" ht="18" customHeight="1">
      <c r="A211" s="22" t="s">
        <v>252</v>
      </c>
      <c r="B211" s="1" t="s">
        <v>321</v>
      </c>
      <c r="C211" s="2">
        <f>SUM(C212:C213)</f>
        <v>983450</v>
      </c>
      <c r="D211" s="2">
        <f>SUM(D212:D213)</f>
        <v>1051350</v>
      </c>
    </row>
    <row r="212" spans="1:4" ht="15" customHeight="1">
      <c r="A212" s="83">
        <v>3132</v>
      </c>
      <c r="B212" s="49" t="s">
        <v>322</v>
      </c>
      <c r="C212" s="63">
        <f>SUM('Pos.'!E14+'Pos.'!E527+'Pos.'!E633+'Pos.'!E720+'Pos.'!E785+'Pos.'!E694)</f>
        <v>983450</v>
      </c>
      <c r="D212" s="63">
        <f>SUM('Pos.'!F14+'Pos.'!F527+'Pos.'!F633+'Pos.'!F720+'Pos.'!F785+'Pos.'!F694)</f>
        <v>1051350</v>
      </c>
    </row>
    <row r="213" spans="1:4" ht="15" customHeight="1">
      <c r="A213" s="83">
        <v>3133</v>
      </c>
      <c r="B213" s="49" t="s">
        <v>323</v>
      </c>
      <c r="C213" s="63">
        <f>SUM('Pos.'!E15+'Pos.'!E528+'Pos.'!E634+'Pos.'!E721)</f>
        <v>0</v>
      </c>
      <c r="D213" s="63">
        <f>SUM('Pos.'!F15+'Pos.'!F528+'Pos.'!F634+'Pos.'!F721)</f>
        <v>0</v>
      </c>
    </row>
    <row r="214" spans="1:4" ht="21" customHeight="1">
      <c r="A214" s="5">
        <v>32</v>
      </c>
      <c r="B214" s="106" t="s">
        <v>147</v>
      </c>
      <c r="C214" s="11">
        <f>SUM(C215+C220+C227+C237+C239)</f>
        <v>14030850</v>
      </c>
      <c r="D214" s="11">
        <f>SUM(D215+D220+D227+D237+D239)</f>
        <v>15884700</v>
      </c>
    </row>
    <row r="215" spans="1:4" ht="18" customHeight="1">
      <c r="A215" s="5">
        <v>321</v>
      </c>
      <c r="B215" s="106" t="s">
        <v>254</v>
      </c>
      <c r="C215" s="11">
        <f>SUM(C216:C219)</f>
        <v>385500</v>
      </c>
      <c r="D215" s="11">
        <f>SUM(D216:D219)</f>
        <v>485000</v>
      </c>
    </row>
    <row r="216" spans="1:4" ht="15" customHeight="1">
      <c r="A216" s="83">
        <v>3211</v>
      </c>
      <c r="B216" s="49" t="s">
        <v>148</v>
      </c>
      <c r="C216" s="63">
        <f>SUM('Pos.'!E18+'Pos.'!E637+'Pos.'!E724+'Pos.'!E789+'Pos.'!E701)</f>
        <v>68000</v>
      </c>
      <c r="D216" s="63">
        <f>SUM('Pos.'!F18+'Pos.'!F637+'Pos.'!F724+'Pos.'!F789+'Pos.'!F701)</f>
        <v>98000</v>
      </c>
    </row>
    <row r="217" spans="1:4" ht="15" customHeight="1">
      <c r="A217" s="83" t="s">
        <v>53</v>
      </c>
      <c r="B217" s="49" t="s">
        <v>55</v>
      </c>
      <c r="C217" s="63">
        <f>SUM('Pos.'!E19+'Pos.'!E531+'Pos.'!E638+'Pos.'!E725+'Pos.'!E790)</f>
        <v>281000</v>
      </c>
      <c r="D217" s="63">
        <f>SUM('Pos.'!F19+'Pos.'!F531+'Pos.'!F638+'Pos.'!F725+'Pos.'!F790)</f>
        <v>320500</v>
      </c>
    </row>
    <row r="218" spans="1:4" ht="15" customHeight="1">
      <c r="A218" s="83">
        <v>3213</v>
      </c>
      <c r="B218" s="49" t="s">
        <v>149</v>
      </c>
      <c r="C218" s="63">
        <f>SUM('Pos.'!E20+'Pos.'!E639+'Pos.'!E726+'Pos.'!E791+'Pos.'!E702)</f>
        <v>36000</v>
      </c>
      <c r="D218" s="63">
        <f>SUM('Pos.'!F20+'Pos.'!F639+'Pos.'!F726+'Pos.'!F791+'Pos.'!F702)</f>
        <v>66000</v>
      </c>
    </row>
    <row r="219" spans="1:4" ht="15" customHeight="1">
      <c r="A219" s="83" t="s">
        <v>324</v>
      </c>
      <c r="B219" s="49" t="s">
        <v>325</v>
      </c>
      <c r="C219" s="63">
        <f>'Pos.'!E21</f>
        <v>500</v>
      </c>
      <c r="D219" s="63">
        <f>'Pos.'!F21</f>
        <v>500</v>
      </c>
    </row>
    <row r="220" spans="1:4" ht="18" customHeight="1">
      <c r="A220" s="5">
        <v>322</v>
      </c>
      <c r="B220" s="106" t="s">
        <v>256</v>
      </c>
      <c r="C220" s="11">
        <f>SUM(C221:C226)</f>
        <v>1980000</v>
      </c>
      <c r="D220" s="11">
        <f>SUM(D221:D226)</f>
        <v>2064000</v>
      </c>
    </row>
    <row r="221" spans="1:4" ht="15" customHeight="1">
      <c r="A221" s="83">
        <v>3221</v>
      </c>
      <c r="B221" s="49" t="s">
        <v>150</v>
      </c>
      <c r="C221" s="63">
        <f>'Pos.'!E23+'Pos.'!E65+'Pos.'!E260+'Pos.'!E342+'Pos.'!E394+'Pos.'!E496+'Pos.'!E458+'Pos.'!E641+'Pos.'!E728+'Pos.'!E793+'Pos.'!E704</f>
        <v>589000</v>
      </c>
      <c r="D221" s="63">
        <f>'Pos.'!F23+'Pos.'!F65+'Pos.'!F260+'Pos.'!F342+'Pos.'!F394+'Pos.'!F496+'Pos.'!F458+'Pos.'!F641+'Pos.'!F728+'Pos.'!F793+'Pos.'!F704</f>
        <v>675000</v>
      </c>
    </row>
    <row r="222" spans="1:4" ht="15" customHeight="1">
      <c r="A222" s="83" t="s">
        <v>644</v>
      </c>
      <c r="B222" s="49" t="s">
        <v>645</v>
      </c>
      <c r="C222" s="63">
        <f>'Pos.'!E642</f>
        <v>255000</v>
      </c>
      <c r="D222" s="63">
        <f>'Pos.'!F642</f>
        <v>285000</v>
      </c>
    </row>
    <row r="223" spans="1:4" ht="15" customHeight="1">
      <c r="A223" s="83">
        <v>3223</v>
      </c>
      <c r="B223" s="49" t="s">
        <v>151</v>
      </c>
      <c r="C223" s="63">
        <f>'Pos.'!E24+'Pos.'!E326+'Pos.'!E643+'Pos.'!E794</f>
        <v>600000</v>
      </c>
      <c r="D223" s="63">
        <f>'Pos.'!F24+'Pos.'!F326+'Pos.'!F643+'Pos.'!F794</f>
        <v>550000</v>
      </c>
    </row>
    <row r="224" spans="1:4" ht="15" customHeight="1">
      <c r="A224" s="83">
        <v>3224</v>
      </c>
      <c r="B224" s="49" t="s">
        <v>152</v>
      </c>
      <c r="C224" s="63">
        <f>'Pos.'!E25+'Pos.'!E173+'Pos.'!E497+'Pos.'!E214+'Pos.'!E327+'Pos.'!E346+'Pos.'!E395+'Pos.'!E431+'Pos.'!E644+'Pos.'!E732+'Pos.'!E795</f>
        <v>521000</v>
      </c>
      <c r="D224" s="63">
        <f>'Pos.'!F25+'Pos.'!F173+'Pos.'!F497+'Pos.'!F214+'Pos.'!F327+'Pos.'!F346+'Pos.'!F395+'Pos.'!F431+'Pos.'!F644+'Pos.'!F732+'Pos.'!F795</f>
        <v>524000</v>
      </c>
    </row>
    <row r="225" spans="1:4" ht="15" customHeight="1">
      <c r="A225" s="83">
        <v>3225</v>
      </c>
      <c r="B225" s="49" t="s">
        <v>153</v>
      </c>
      <c r="C225" s="63">
        <f>'Pos.'!E26+'Pos.'!E459+'Pos.'!E514+'Pos.'!E733+'Pos.'!E796</f>
        <v>8000</v>
      </c>
      <c r="D225" s="63">
        <f>'Pos.'!F26+'Pos.'!F459+'Pos.'!F514+'Pos.'!F733+'Pos.'!F796</f>
        <v>8000</v>
      </c>
    </row>
    <row r="226" spans="1:4" ht="15" customHeight="1">
      <c r="A226" s="83" t="s">
        <v>378</v>
      </c>
      <c r="B226" s="49" t="s">
        <v>380</v>
      </c>
      <c r="C226" s="63">
        <f>'Pos.'!E27+'Pos.'!E645+'Pos.'!E797</f>
        <v>7000</v>
      </c>
      <c r="D226" s="63">
        <f>'Pos.'!F27+'Pos.'!F645+'Pos.'!F797</f>
        <v>22000</v>
      </c>
    </row>
    <row r="227" spans="1:4" ht="18" customHeight="1">
      <c r="A227" s="5">
        <v>323</v>
      </c>
      <c r="B227" s="106" t="s">
        <v>257</v>
      </c>
      <c r="C227" s="11">
        <f>SUM(C228:C236)</f>
        <v>10716900</v>
      </c>
      <c r="D227" s="11">
        <f>SUM(D228:D236)</f>
        <v>11955050</v>
      </c>
    </row>
    <row r="228" spans="1:4" ht="14.25" customHeight="1">
      <c r="A228" s="83">
        <v>3231</v>
      </c>
      <c r="B228" s="49" t="s">
        <v>154</v>
      </c>
      <c r="C228" s="63">
        <f>SUM('Pos.'!E29+'Pos.'!E647+'Pos.'!E735+'Pos.'!E67+'Pos.'!E799)</f>
        <v>268500</v>
      </c>
      <c r="D228" s="63">
        <f>SUM('Pos.'!F29+'Pos.'!F647+'Pos.'!F735+'Pos.'!F67+'Pos.'!F799)</f>
        <v>247500</v>
      </c>
    </row>
    <row r="229" spans="1:4" ht="14.25" customHeight="1">
      <c r="A229" s="83">
        <v>3232</v>
      </c>
      <c r="B229" s="49" t="s">
        <v>155</v>
      </c>
      <c r="C229" s="63">
        <f>'Pos.'!E30+'Pos.'!E175+'Pos.'!E499+'Pos.'!E216+'Pos.'!E233+'Pos.'!E245+'Pos.'!E306+'Pos.'!E329+'Pos.'!E348+'Pos.'!E384+'Pos.'!E397+'Pos.'!E433+'Pos.'!E648+'Pos.'!E736+'Pos.'!E192+'Pos.'!E800</f>
        <v>4885000</v>
      </c>
      <c r="D229" s="63">
        <f>'Pos.'!F30+'Pos.'!F175+'Pos.'!F499+'Pos.'!F216+'Pos.'!F233+'Pos.'!F245+'Pos.'!F306+'Pos.'!F329+'Pos.'!F348+'Pos.'!F384+'Pos.'!F397+'Pos.'!F433+'Pos.'!F648+'Pos.'!F736+'Pos.'!F192+'Pos.'!F800</f>
        <v>4665000</v>
      </c>
    </row>
    <row r="230" spans="1:4" ht="14.25" customHeight="1">
      <c r="A230" s="83">
        <v>3233</v>
      </c>
      <c r="B230" s="49" t="s">
        <v>156</v>
      </c>
      <c r="C230" s="63">
        <f>SUM('Pos.'!E90+'Pos.'!E68+'Pos.'!E262+'Pos.'!E649+'Pos.'!E737+'Pos.'!E43+'Pos.'!E801+'Pos.'!E82+'Pos.'!E706)</f>
        <v>319500</v>
      </c>
      <c r="D230" s="63">
        <f>SUM('Pos.'!F90+'Pos.'!F68+'Pos.'!F262+'Pos.'!F649+'Pos.'!F737+'Pos.'!F43+'Pos.'!F801+'Pos.'!F82+'Pos.'!F706)</f>
        <v>478500</v>
      </c>
    </row>
    <row r="231" spans="1:4" ht="14.25" customHeight="1">
      <c r="A231" s="83">
        <v>3234</v>
      </c>
      <c r="B231" s="49" t="s">
        <v>157</v>
      </c>
      <c r="C231" s="63">
        <f>'Pos.'!E31+'Pos.'!E349+'Pos.'!E402+'Pos.'!E503+'Pos.'!E650+'Pos.'!E802+'Pos.'!E738</f>
        <v>696000</v>
      </c>
      <c r="D231" s="63">
        <f>'Pos.'!F31+'Pos.'!F349+'Pos.'!F402+'Pos.'!F503+'Pos.'!F650+'Pos.'!F802+'Pos.'!F738</f>
        <v>731500</v>
      </c>
    </row>
    <row r="232" spans="1:4" ht="14.25" customHeight="1">
      <c r="A232" s="83">
        <v>3235</v>
      </c>
      <c r="B232" s="49" t="s">
        <v>158</v>
      </c>
      <c r="C232" s="63">
        <f>'Pos.'!E32+'Pos.'!E69+'Pos.'!E461+'Pos.'!E350+'Pos.'!E504+'Pos.'!E739</f>
        <v>316000</v>
      </c>
      <c r="D232" s="63">
        <f>'Pos.'!F32+'Pos.'!F69+'Pos.'!F461+'Pos.'!F350+'Pos.'!F504+'Pos.'!F739</f>
        <v>306100</v>
      </c>
    </row>
    <row r="233" spans="1:4" ht="14.25" customHeight="1">
      <c r="A233" s="83" t="s">
        <v>41</v>
      </c>
      <c r="B233" s="49" t="s">
        <v>42</v>
      </c>
      <c r="C233" s="63">
        <f>'Pos.'!E351+'Pos.'!E651</f>
        <v>147000</v>
      </c>
      <c r="D233" s="63">
        <f>'Pos.'!F351+'Pos.'!F651</f>
        <v>166000</v>
      </c>
    </row>
    <row r="234" spans="1:4" ht="14.25" customHeight="1">
      <c r="A234" s="83">
        <v>3237</v>
      </c>
      <c r="B234" s="49" t="s">
        <v>159</v>
      </c>
      <c r="C234" s="63">
        <f>'Pos.'!E73+'Pos.'!E91+'Pos.'!E287+'Pos.'!E307+'Pos.'!E398+'Pos.'!E462+'Pos.'!E476+'Pos.'!E505+'Pos.'!E536+'Pos.'!E652+'Pos.'!E687+'Pos.'!E740+'Pos.'!E385+'Pos.'!E804+'Pos.'!E707</f>
        <v>1738900</v>
      </c>
      <c r="D234" s="63">
        <f>'Pos.'!F73+'Pos.'!F91+'Pos.'!F287+'Pos.'!F307+'Pos.'!F398+'Pos.'!F462+'Pos.'!F476+'Pos.'!F505+'Pos.'!F536+'Pos.'!F652+'Pos.'!F687+'Pos.'!F740+'Pos.'!F385+'Pos.'!F804+'Pos.'!F707</f>
        <v>2722450</v>
      </c>
    </row>
    <row r="235" spans="1:4" ht="14.25" customHeight="1">
      <c r="A235" s="83">
        <v>3238</v>
      </c>
      <c r="B235" s="49" t="s">
        <v>160</v>
      </c>
      <c r="C235" s="63">
        <f>SUM('Pos.'!E33+'Pos.'!E92+'Pos.'!E653+'Pos.'!E741+'Pos.'!E463+'Pos.'!E805)</f>
        <v>197000</v>
      </c>
      <c r="D235" s="63">
        <f>SUM('Pos.'!F33+'Pos.'!F92+'Pos.'!F653+'Pos.'!F741+'Pos.'!F463+'Pos.'!F805)</f>
        <v>215000</v>
      </c>
    </row>
    <row r="236" spans="1:4" ht="14.25" customHeight="1">
      <c r="A236" s="83">
        <v>3239</v>
      </c>
      <c r="B236" s="49" t="s">
        <v>161</v>
      </c>
      <c r="C236" s="63">
        <f>'Pos.'!E34+'Pos.'!E74+'Pos.'!E93+'Pos.'!E176+'Pos.'!E352+'Pos.'!E403+'Pos.'!E469+'Pos.'!E477+'Pos.'!E506+'Pos.'!E654+'Pos.'!E688+'Pos.'!E742+'Pos.'!E806</f>
        <v>2149000</v>
      </c>
      <c r="D236" s="63">
        <f>'Pos.'!F34+'Pos.'!F74+'Pos.'!F93+'Pos.'!F176+'Pos.'!F352+'Pos.'!F403+'Pos.'!F469+'Pos.'!F477+'Pos.'!F506+'Pos.'!F654+'Pos.'!F688+'Pos.'!F742+'Pos.'!F806</f>
        <v>2423000</v>
      </c>
    </row>
    <row r="237" spans="1:4" ht="18" customHeight="1">
      <c r="A237" s="5" t="s">
        <v>307</v>
      </c>
      <c r="B237" s="106" t="s">
        <v>311</v>
      </c>
      <c r="C237" s="11">
        <f>C238</f>
        <v>5000</v>
      </c>
      <c r="D237" s="11">
        <f>D238</f>
        <v>10000</v>
      </c>
    </row>
    <row r="238" spans="1:4" ht="15.75" customHeight="1">
      <c r="A238" s="83" t="s">
        <v>309</v>
      </c>
      <c r="B238" s="49" t="s">
        <v>310</v>
      </c>
      <c r="C238" s="63">
        <f>'Pos.'!E45+'Pos.'!E95+'Pos.'!E656</f>
        <v>5000</v>
      </c>
      <c r="D238" s="63">
        <f>'Pos.'!F45+'Pos.'!F95+'Pos.'!F656</f>
        <v>10000</v>
      </c>
    </row>
    <row r="239" spans="1:4" ht="18" customHeight="1">
      <c r="A239" s="5">
        <v>329</v>
      </c>
      <c r="B239" s="106" t="s">
        <v>258</v>
      </c>
      <c r="C239" s="11">
        <f>SUM(C240:C246)</f>
        <v>943450</v>
      </c>
      <c r="D239" s="11">
        <f>SUM(D240:D246)</f>
        <v>1370650</v>
      </c>
    </row>
    <row r="240" spans="1:4" ht="15" customHeight="1">
      <c r="A240" s="83">
        <v>3291</v>
      </c>
      <c r="B240" s="49" t="s">
        <v>326</v>
      </c>
      <c r="C240" s="63">
        <f>'Pos.'!E47+'Pos.'!E405+'Pos.'!E658+'Pos.'!E810</f>
        <v>165500</v>
      </c>
      <c r="D240" s="63">
        <f>'Pos.'!F47+'Pos.'!F405+'Pos.'!F658+'Pos.'!F810</f>
        <v>165500</v>
      </c>
    </row>
    <row r="241" spans="1:4" ht="15" customHeight="1">
      <c r="A241" s="83">
        <v>3292</v>
      </c>
      <c r="B241" s="49" t="s">
        <v>163</v>
      </c>
      <c r="C241" s="63">
        <f>SUM('Pos.'!E97+'Pos.'!E659+'Pos.'!E744+'Pos.'!E76+'Pos.'!E811)</f>
        <v>133700</v>
      </c>
      <c r="D241" s="63">
        <f>SUM('Pos.'!F97+'Pos.'!F659+'Pos.'!F744+'Pos.'!F76+'Pos.'!F811)</f>
        <v>138700</v>
      </c>
    </row>
    <row r="242" spans="1:4" ht="15" customHeight="1">
      <c r="A242" s="83">
        <v>3293</v>
      </c>
      <c r="B242" s="49" t="s">
        <v>164</v>
      </c>
      <c r="C242" s="63">
        <f>'Pos.'!E36+'Pos.'!E48+'Pos.'!E77+'Pos.'!E471+'Pos.'!E479+'Pos.'!E660+'Pos.'!E745+'Pos.'!E812</f>
        <v>171500</v>
      </c>
      <c r="D242" s="63">
        <f>'Pos.'!F36+'Pos.'!F48+'Pos.'!F77+'Pos.'!F471+'Pos.'!F479+'Pos.'!F660+'Pos.'!F745+'Pos.'!F812</f>
        <v>196500</v>
      </c>
    </row>
    <row r="243" spans="1:4" ht="15" customHeight="1">
      <c r="A243" s="83">
        <v>3294</v>
      </c>
      <c r="B243" s="49" t="s">
        <v>598</v>
      </c>
      <c r="C243" s="63">
        <f>SUM('Pos.'!E98)</f>
        <v>65000</v>
      </c>
      <c r="D243" s="63">
        <f>SUM('Pos.'!F98)</f>
        <v>65000</v>
      </c>
    </row>
    <row r="244" spans="1:4" ht="15" customHeight="1">
      <c r="A244" s="83" t="s">
        <v>349</v>
      </c>
      <c r="B244" s="49" t="s">
        <v>350</v>
      </c>
      <c r="C244" s="63">
        <f>'Pos.'!E99+'Pos.'!E661+'Pos.'!E747+'Pos.'!E813</f>
        <v>52000</v>
      </c>
      <c r="D244" s="63">
        <f>'Pos.'!F99+'Pos.'!F661+'Pos.'!F747+'Pos.'!F813</f>
        <v>52200</v>
      </c>
    </row>
    <row r="245" spans="1:4" ht="15" customHeight="1">
      <c r="A245" s="83" t="s">
        <v>624</v>
      </c>
      <c r="B245" s="49" t="s">
        <v>626</v>
      </c>
      <c r="C245" s="63">
        <f>'Pos.'!E100</f>
        <v>40000</v>
      </c>
      <c r="D245" s="63">
        <f>'Pos.'!F100</f>
        <v>400000</v>
      </c>
    </row>
    <row r="246" spans="1:4" ht="15" customHeight="1">
      <c r="A246" s="83">
        <v>3299</v>
      </c>
      <c r="B246" s="49" t="s">
        <v>162</v>
      </c>
      <c r="C246" s="63">
        <f>'Pos.'!E78+'Pos.'!E101+'Pos.'!E142+'Pos.'!E143+'Pos.'!E154+'Pos.'!E165+'Pos.'!E472+'Pos.'!E480+'Pos.'!E662+'Pos.'!E748+'Pos.'!E814</f>
        <v>315750</v>
      </c>
      <c r="D246" s="63">
        <f>'Pos.'!F78+'Pos.'!F101+'Pos.'!F142+'Pos.'!F143+'Pos.'!F154+'Pos.'!F165+'Pos.'!F472+'Pos.'!F480+'Pos.'!F662+'Pos.'!F748+'Pos.'!F814</f>
        <v>352750</v>
      </c>
    </row>
    <row r="247" spans="1:4" ht="21" customHeight="1">
      <c r="A247" s="5">
        <v>34</v>
      </c>
      <c r="B247" s="106" t="s">
        <v>165</v>
      </c>
      <c r="C247" s="11">
        <f>C248+C250</f>
        <v>143300</v>
      </c>
      <c r="D247" s="11">
        <f>D248+D250</f>
        <v>95300</v>
      </c>
    </row>
    <row r="248" spans="1:4" ht="18" customHeight="1">
      <c r="A248" s="5" t="s">
        <v>1097</v>
      </c>
      <c r="B248" s="106" t="s">
        <v>1100</v>
      </c>
      <c r="C248" s="11">
        <f>C249</f>
        <v>2000</v>
      </c>
      <c r="D248" s="11">
        <f>D249</f>
        <v>3000</v>
      </c>
    </row>
    <row r="249" spans="1:4" ht="15" customHeight="1">
      <c r="A249" s="83" t="s">
        <v>1098</v>
      </c>
      <c r="B249" s="49" t="s">
        <v>1099</v>
      </c>
      <c r="C249" s="63">
        <f>'Pos.'!E127</f>
        <v>2000</v>
      </c>
      <c r="D249" s="63">
        <f>'Pos.'!F127</f>
        <v>3000</v>
      </c>
    </row>
    <row r="250" spans="1:4" ht="18" customHeight="1">
      <c r="A250" s="5">
        <v>343</v>
      </c>
      <c r="B250" s="106" t="s">
        <v>259</v>
      </c>
      <c r="C250" s="11">
        <f>SUM(C251:C254)</f>
        <v>141300</v>
      </c>
      <c r="D250" s="11">
        <f>SUM(D251:D254)</f>
        <v>92300</v>
      </c>
    </row>
    <row r="251" spans="1:4" ht="15" customHeight="1">
      <c r="A251" s="83">
        <v>3431</v>
      </c>
      <c r="B251" s="49" t="s">
        <v>166</v>
      </c>
      <c r="C251" s="63">
        <f>SUM('Pos.'!E129+'Pos.'!E668+'Pos.'!E751+'Pos.'!E817)</f>
        <v>74300</v>
      </c>
      <c r="D251" s="63">
        <f>SUM('Pos.'!F129+'Pos.'!F668+'Pos.'!F751+'Pos.'!F817)</f>
        <v>72300</v>
      </c>
    </row>
    <row r="252" spans="1:4" ht="15" customHeight="1">
      <c r="A252" s="83" t="s">
        <v>879</v>
      </c>
      <c r="B252" s="49" t="s">
        <v>881</v>
      </c>
      <c r="C252" s="63">
        <f>'Pos.'!E130</f>
        <v>2000</v>
      </c>
      <c r="D252" s="63">
        <f>'Pos.'!F130</f>
        <v>0</v>
      </c>
    </row>
    <row r="253" spans="1:4" ht="15" customHeight="1">
      <c r="A253" s="83">
        <v>3433</v>
      </c>
      <c r="B253" s="49" t="s">
        <v>167</v>
      </c>
      <c r="C253" s="63">
        <f>SUM('Pos.'!E131)</f>
        <v>10000</v>
      </c>
      <c r="D253" s="63">
        <f>SUM('Pos.'!F131)</f>
        <v>10000</v>
      </c>
    </row>
    <row r="254" spans="1:4" ht="15" customHeight="1">
      <c r="A254" s="83" t="s">
        <v>1216</v>
      </c>
      <c r="B254" s="49" t="s">
        <v>1218</v>
      </c>
      <c r="C254" s="63">
        <f>'Pos.'!E132</f>
        <v>55000</v>
      </c>
      <c r="D254" s="63">
        <f>'Pos.'!F132</f>
        <v>10000</v>
      </c>
    </row>
    <row r="255" spans="1:4" ht="21" customHeight="1">
      <c r="A255" s="5">
        <v>35</v>
      </c>
      <c r="B255" s="106" t="s">
        <v>168</v>
      </c>
      <c r="C255" s="11">
        <f>C256</f>
        <v>0</v>
      </c>
      <c r="D255" s="11">
        <f>D256</f>
        <v>200000</v>
      </c>
    </row>
    <row r="256" spans="1:4" ht="18" customHeight="1">
      <c r="A256" s="5">
        <v>352</v>
      </c>
      <c r="B256" s="106" t="s">
        <v>260</v>
      </c>
      <c r="C256" s="11">
        <f>C257</f>
        <v>0</v>
      </c>
      <c r="D256" s="11">
        <f>D257</f>
        <v>200000</v>
      </c>
    </row>
    <row r="257" spans="1:4" ht="15" customHeight="1">
      <c r="A257" s="83">
        <v>3523</v>
      </c>
      <c r="B257" s="49" t="s">
        <v>599</v>
      </c>
      <c r="C257" s="63">
        <f>'Pos.'!E200</f>
        <v>0</v>
      </c>
      <c r="D257" s="63">
        <f>'Pos.'!F200</f>
        <v>200000</v>
      </c>
    </row>
    <row r="258" spans="1:4" ht="21" customHeight="1">
      <c r="A258" s="5" t="s">
        <v>576</v>
      </c>
      <c r="B258" s="106" t="s">
        <v>579</v>
      </c>
      <c r="C258" s="11">
        <f>C259+C262</f>
        <v>1104000</v>
      </c>
      <c r="D258" s="11">
        <f>D259+D262</f>
        <v>1359000</v>
      </c>
    </row>
    <row r="259" spans="1:4" ht="18" customHeight="1">
      <c r="A259" s="5" t="s">
        <v>577</v>
      </c>
      <c r="B259" s="106" t="s">
        <v>580</v>
      </c>
      <c r="C259" s="11">
        <f>C260+C261</f>
        <v>124000</v>
      </c>
      <c r="D259" s="11">
        <f>D260+D261</f>
        <v>40000</v>
      </c>
    </row>
    <row r="260" spans="1:4" ht="15" customHeight="1">
      <c r="A260" s="83" t="s">
        <v>578</v>
      </c>
      <c r="B260" s="49" t="s">
        <v>581</v>
      </c>
      <c r="C260" s="63">
        <f>'Pos.'!E595+'Pos.'!E265</f>
        <v>52000</v>
      </c>
      <c r="D260" s="63">
        <f>'Pos.'!F595+'Pos.'!F265</f>
        <v>40000</v>
      </c>
    </row>
    <row r="261" spans="1:4" ht="15" customHeight="1">
      <c r="A261" s="83" t="s">
        <v>973</v>
      </c>
      <c r="B261" s="49" t="s">
        <v>974</v>
      </c>
      <c r="C261" s="63">
        <f>'Pos.'!E266</f>
        <v>72000</v>
      </c>
      <c r="D261" s="63">
        <f>'Pos.'!F266</f>
        <v>0</v>
      </c>
    </row>
    <row r="262" spans="1:4" ht="18" customHeight="1">
      <c r="A262" s="5" t="s">
        <v>605</v>
      </c>
      <c r="B262" s="106" t="s">
        <v>608</v>
      </c>
      <c r="C262" s="11">
        <f>C263+C264</f>
        <v>980000</v>
      </c>
      <c r="D262" s="11">
        <f>D263+D264</f>
        <v>1319000</v>
      </c>
    </row>
    <row r="263" spans="1:4" ht="15" customHeight="1">
      <c r="A263" s="83" t="s">
        <v>606</v>
      </c>
      <c r="B263" s="49" t="s">
        <v>609</v>
      </c>
      <c r="C263" s="63">
        <f>'Pos.'!E417+'Pos.'!E421+'Pos.'!E489+'Pos.'!E490+'Pos.'!E566+'Pos.'!E571+'Pos.'!E168</f>
        <v>800000</v>
      </c>
      <c r="D263" s="63">
        <f>'Pos.'!F417+'Pos.'!F421+'Pos.'!F489+'Pos.'!F490+'Pos.'!F566+'Pos.'!F571+'Pos.'!F168</f>
        <v>959000</v>
      </c>
    </row>
    <row r="264" spans="1:4" ht="15" customHeight="1">
      <c r="A264" s="83" t="s">
        <v>607</v>
      </c>
      <c r="B264" s="49" t="s">
        <v>610</v>
      </c>
      <c r="C264" s="63">
        <f>'Pos.'!E422+'Pos.'!E491+'Pos.'!E492+'Pos.'!E567+'Pos.'!E572</f>
        <v>180000</v>
      </c>
      <c r="D264" s="63">
        <f>'Pos.'!F422+'Pos.'!F491+'Pos.'!F492+'Pos.'!F567+'Pos.'!F572</f>
        <v>360000</v>
      </c>
    </row>
    <row r="265" spans="1:4" ht="21" customHeight="1">
      <c r="A265" s="5">
        <v>37</v>
      </c>
      <c r="B265" s="106" t="s">
        <v>169</v>
      </c>
      <c r="C265" s="11">
        <f>C266</f>
        <v>875400</v>
      </c>
      <c r="D265" s="11">
        <f>D266</f>
        <v>849000</v>
      </c>
    </row>
    <row r="266" spans="1:4" ht="18" customHeight="1">
      <c r="A266" s="5">
        <v>372</v>
      </c>
      <c r="B266" s="106" t="s">
        <v>600</v>
      </c>
      <c r="C266" s="11">
        <f>SUM(C267:C268)</f>
        <v>875400</v>
      </c>
      <c r="D266" s="11">
        <f>SUM(D267:D268)</f>
        <v>849000</v>
      </c>
    </row>
    <row r="267" spans="1:4" ht="15" customHeight="1">
      <c r="A267" s="83">
        <v>3721</v>
      </c>
      <c r="B267" s="49" t="s">
        <v>170</v>
      </c>
      <c r="C267" s="63">
        <f>'Pos.'!E581+'Pos.'!E602</f>
        <v>580000</v>
      </c>
      <c r="D267" s="63">
        <f>'Pos.'!F581+'Pos.'!F602</f>
        <v>700000</v>
      </c>
    </row>
    <row r="268" spans="1:4" ht="15" customHeight="1">
      <c r="A268" s="83">
        <v>3722</v>
      </c>
      <c r="B268" s="49" t="s">
        <v>171</v>
      </c>
      <c r="C268" s="63">
        <f>'Pos.'!E584+'Pos.'!E610</f>
        <v>295400</v>
      </c>
      <c r="D268" s="63">
        <f>'Pos.'!F584+'Pos.'!F610</f>
        <v>149000</v>
      </c>
    </row>
    <row r="269" spans="1:4" ht="21" customHeight="1">
      <c r="A269" s="5">
        <v>38</v>
      </c>
      <c r="B269" s="106" t="s">
        <v>327</v>
      </c>
      <c r="C269" s="11">
        <f>C270+C272+C276+C278+C274</f>
        <v>3945000</v>
      </c>
      <c r="D269" s="11">
        <f>D270+D272+D276+D278+D274</f>
        <v>9380000</v>
      </c>
    </row>
    <row r="270" spans="1:4" ht="18" customHeight="1">
      <c r="A270" s="5">
        <v>381</v>
      </c>
      <c r="B270" s="106" t="s">
        <v>261</v>
      </c>
      <c r="C270" s="11">
        <f>SUM(C271)</f>
        <v>2875000</v>
      </c>
      <c r="D270" s="11">
        <f>SUM(D271)</f>
        <v>3830000</v>
      </c>
    </row>
    <row r="271" spans="1:4" ht="15" customHeight="1">
      <c r="A271" s="83">
        <v>3811</v>
      </c>
      <c r="B271" s="49" t="s">
        <v>172</v>
      </c>
      <c r="C271" s="63">
        <f>'Pos.'!E147+'Pos.'!E158+'Pos.'!E204+'Pos.'!E440+'Pos.'!E484+'Pos.'!E548+'Pos.'!E553+'Pos.'!E558+'Pos.'!E606+'Pos.'!E615+'Pos.'!E754+'Pos.'!E85</f>
        <v>2875000</v>
      </c>
      <c r="D271" s="63">
        <f>'Pos.'!F147+'Pos.'!F158+'Pos.'!F204+'Pos.'!F440+'Pos.'!F484+'Pos.'!F548+'Pos.'!F553+'Pos.'!F558+'Pos.'!F606+'Pos.'!F615+'Pos.'!F754+'Pos.'!F85</f>
        <v>3830000</v>
      </c>
    </row>
    <row r="272" spans="1:4" ht="18" customHeight="1">
      <c r="A272" s="5">
        <v>382</v>
      </c>
      <c r="B272" s="106" t="s">
        <v>262</v>
      </c>
      <c r="C272" s="11">
        <f>C273</f>
        <v>450000</v>
      </c>
      <c r="D272" s="11">
        <f>D273</f>
        <v>450000</v>
      </c>
    </row>
    <row r="273" spans="1:4" ht="23.25" customHeight="1">
      <c r="A273" s="83">
        <v>3821</v>
      </c>
      <c r="B273" s="49" t="s">
        <v>173</v>
      </c>
      <c r="C273" s="63">
        <f>'Pos.'!E149+'Pos.'!E150</f>
        <v>450000</v>
      </c>
      <c r="D273" s="63">
        <f>'Pos.'!F149+'Pos.'!F150</f>
        <v>450000</v>
      </c>
    </row>
    <row r="274" spans="1:4" ht="18" customHeight="1">
      <c r="A274" s="5" t="s">
        <v>981</v>
      </c>
      <c r="B274" s="106" t="s">
        <v>985</v>
      </c>
      <c r="C274" s="11">
        <f>SUM(C275)</f>
        <v>0</v>
      </c>
      <c r="D274" s="11">
        <f>SUM(D275)</f>
        <v>0</v>
      </c>
    </row>
    <row r="275" spans="1:4" s="64" customFormat="1" ht="15" customHeight="1">
      <c r="A275" s="83" t="s">
        <v>983</v>
      </c>
      <c r="B275" s="49" t="s">
        <v>986</v>
      </c>
      <c r="C275" s="63">
        <f>SUM('Pos.'!E111)</f>
        <v>0</v>
      </c>
      <c r="D275" s="63">
        <f>SUM('Pos.'!F111)</f>
        <v>0</v>
      </c>
    </row>
    <row r="276" spans="1:4" ht="18" customHeight="1">
      <c r="A276" s="5">
        <v>385</v>
      </c>
      <c r="B276" s="106" t="s">
        <v>263</v>
      </c>
      <c r="C276" s="11">
        <f>SUM(C277)</f>
        <v>100000</v>
      </c>
      <c r="D276" s="11">
        <f>SUM(D277)</f>
        <v>100000</v>
      </c>
    </row>
    <row r="277" spans="1:4" s="64" customFormat="1" ht="15" customHeight="1">
      <c r="A277" s="83">
        <v>3851</v>
      </c>
      <c r="B277" s="49" t="s">
        <v>174</v>
      </c>
      <c r="C277" s="63">
        <f>SUM('Pos.'!E113)</f>
        <v>100000</v>
      </c>
      <c r="D277" s="63">
        <f>SUM('Pos.'!F113)</f>
        <v>100000</v>
      </c>
    </row>
    <row r="278" spans="1:4" ht="18" customHeight="1">
      <c r="A278" s="5">
        <v>386</v>
      </c>
      <c r="B278" s="106" t="s">
        <v>264</v>
      </c>
      <c r="C278" s="11">
        <f>SUM(C279)</f>
        <v>520000</v>
      </c>
      <c r="D278" s="11">
        <f>SUM(D279)</f>
        <v>5000000</v>
      </c>
    </row>
    <row r="279" spans="1:4" s="64" customFormat="1" ht="15" customHeight="1">
      <c r="A279" s="83">
        <v>3861</v>
      </c>
      <c r="B279" s="49" t="s">
        <v>175</v>
      </c>
      <c r="C279" s="63">
        <f>'Pos.'!E237+'Pos.'!E249+'Pos.'!E321+'Pos.'!E356+'Pos.'!E389</f>
        <v>520000</v>
      </c>
      <c r="D279" s="63">
        <f>'Pos.'!F237+'Pos.'!F249+'Pos.'!F321+'Pos.'!F356+'Pos.'!F389</f>
        <v>5000000</v>
      </c>
    </row>
    <row r="280" spans="1:4" ht="26.25" customHeight="1">
      <c r="A280" s="24">
        <v>4</v>
      </c>
      <c r="B280" s="105" t="s">
        <v>176</v>
      </c>
      <c r="C280" s="101">
        <f>C281+C286+C305+C308</f>
        <v>14618150</v>
      </c>
      <c r="D280" s="101">
        <f>D281+D286+D305+D308</f>
        <v>23479100</v>
      </c>
    </row>
    <row r="281" spans="1:4" ht="21" customHeight="1">
      <c r="A281" s="5">
        <v>41</v>
      </c>
      <c r="B281" s="106" t="s">
        <v>328</v>
      </c>
      <c r="C281" s="11">
        <f>C282+C284</f>
        <v>475000</v>
      </c>
      <c r="D281" s="11">
        <f>D282+D284</f>
        <v>2569000</v>
      </c>
    </row>
    <row r="282" spans="1:4" ht="18" customHeight="1">
      <c r="A282" s="5">
        <v>411</v>
      </c>
      <c r="B282" s="106" t="s">
        <v>265</v>
      </c>
      <c r="C282" s="11">
        <f>SUM(C283)</f>
        <v>175000</v>
      </c>
      <c r="D282" s="11">
        <f>SUM(D283)</f>
        <v>2155000</v>
      </c>
    </row>
    <row r="283" spans="1:4" s="64" customFormat="1" ht="15" customHeight="1">
      <c r="A283" s="83">
        <v>4111</v>
      </c>
      <c r="B283" s="49" t="s">
        <v>177</v>
      </c>
      <c r="C283" s="63">
        <f>'Pos.'!E220+'Pos.'!E295+'Pos.'!E373+'Pos.'!E302+'Pos.'!E209+'Pos.'!E241</f>
        <v>175000</v>
      </c>
      <c r="D283" s="63">
        <f>'Pos.'!F220+'Pos.'!F295+'Pos.'!F373+'Pos.'!F302+'Pos.'!F209+'Pos.'!F241</f>
        <v>2155000</v>
      </c>
    </row>
    <row r="284" spans="1:4" ht="18" customHeight="1">
      <c r="A284" s="5" t="s">
        <v>1137</v>
      </c>
      <c r="B284" s="106" t="s">
        <v>1138</v>
      </c>
      <c r="C284" s="11">
        <f>SUM(C285)</f>
        <v>300000</v>
      </c>
      <c r="D284" s="11">
        <f>SUM(D285)</f>
        <v>414000</v>
      </c>
    </row>
    <row r="285" spans="1:4" s="64" customFormat="1" ht="15" customHeight="1">
      <c r="A285" s="83" t="s">
        <v>1139</v>
      </c>
      <c r="B285" s="49" t="s">
        <v>1140</v>
      </c>
      <c r="C285" s="63">
        <f>'Pos.'!E774</f>
        <v>300000</v>
      </c>
      <c r="D285" s="63">
        <f>'Pos.'!F774</f>
        <v>414000</v>
      </c>
    </row>
    <row r="286" spans="1:4" ht="21" customHeight="1">
      <c r="A286" s="5">
        <v>42</v>
      </c>
      <c r="B286" s="106" t="s">
        <v>340</v>
      </c>
      <c r="C286" s="11">
        <f>C287+C291+C300+C302+C298</f>
        <v>11095150</v>
      </c>
      <c r="D286" s="11">
        <f>D287+D291+D300+D302+D298</f>
        <v>18260100</v>
      </c>
    </row>
    <row r="287" spans="1:4" ht="18" customHeight="1">
      <c r="A287" s="5">
        <v>421</v>
      </c>
      <c r="B287" s="106" t="s">
        <v>266</v>
      </c>
      <c r="C287" s="11">
        <f>SUM(C288:C290)</f>
        <v>10055550</v>
      </c>
      <c r="D287" s="11">
        <f>SUM(D288:D290)</f>
        <v>16300000</v>
      </c>
    </row>
    <row r="288" spans="1:4" s="64" customFormat="1" ht="15" customHeight="1">
      <c r="A288" s="83">
        <v>4212</v>
      </c>
      <c r="B288" s="49" t="s">
        <v>178</v>
      </c>
      <c r="C288" s="63">
        <f>'Pos.'!E426+'Pos.'!E445+'Pos.'!E619+'Pos.'!E576</f>
        <v>255000</v>
      </c>
      <c r="D288" s="63">
        <f>'Pos.'!F426+'Pos.'!F445+'Pos.'!F619+'Pos.'!F576</f>
        <v>290000</v>
      </c>
    </row>
    <row r="289" spans="1:4" s="64" customFormat="1" ht="15" customHeight="1">
      <c r="A289" s="83" t="s">
        <v>108</v>
      </c>
      <c r="B289" s="49" t="s">
        <v>329</v>
      </c>
      <c r="C289" s="63">
        <f>'Pos.'!E228+'Pos.'!E360+'Pos.'!E364</f>
        <v>3070000</v>
      </c>
      <c r="D289" s="63">
        <f>'Pos.'!F228+'Pos.'!F360+'Pos.'!F364</f>
        <v>7100000</v>
      </c>
    </row>
    <row r="290" spans="1:4" s="64" customFormat="1" ht="15" customHeight="1">
      <c r="A290" s="83" t="s">
        <v>305</v>
      </c>
      <c r="B290" s="49" t="s">
        <v>306</v>
      </c>
      <c r="C290" s="63">
        <f>'Pos.'!E298+'Pos.'!E333+'Pos.'!E380+'Pos.'!E412+'Pos.'!E449+'Pos.'!E256+'Pos.'!E311+'Pos.'!E337+'Pos.'!E270</f>
        <v>6730550</v>
      </c>
      <c r="D290" s="63">
        <f>'Pos.'!F298+'Pos.'!F333+'Pos.'!F380+'Pos.'!F412+'Pos.'!F449+'Pos.'!F256+'Pos.'!F311+'Pos.'!F337+'Pos.'!F270</f>
        <v>8910000</v>
      </c>
    </row>
    <row r="291" spans="1:4" ht="18" customHeight="1">
      <c r="A291" s="5">
        <v>422</v>
      </c>
      <c r="B291" s="106" t="s">
        <v>7</v>
      </c>
      <c r="C291" s="11">
        <f>SUM(C292:C297)</f>
        <v>520600</v>
      </c>
      <c r="D291" s="11">
        <f>SUM(D292:D297)</f>
        <v>1287100</v>
      </c>
    </row>
    <row r="292" spans="1:4" s="64" customFormat="1" ht="14.25" customHeight="1">
      <c r="A292" s="83">
        <v>4221</v>
      </c>
      <c r="B292" s="49" t="s">
        <v>179</v>
      </c>
      <c r="C292" s="63">
        <f>SUM('Pos.'!E52+'Pos.'!E672+'Pos.'!E758+'Pos.'!E824)</f>
        <v>58500</v>
      </c>
      <c r="D292" s="63">
        <f>SUM('Pos.'!F52+'Pos.'!F672+'Pos.'!F758+'Pos.'!F824)</f>
        <v>136000</v>
      </c>
    </row>
    <row r="293" spans="1:4" s="64" customFormat="1" ht="14.25" customHeight="1">
      <c r="A293" s="83" t="s">
        <v>4</v>
      </c>
      <c r="B293" s="49" t="s">
        <v>5</v>
      </c>
      <c r="C293" s="63">
        <f>'Pos.'!E53+'Pos.'!E673+'Pos.'!E825</f>
        <v>7000</v>
      </c>
      <c r="D293" s="63">
        <f>'Pos.'!F53+'Pos.'!F673+'Pos.'!F825</f>
        <v>10000</v>
      </c>
    </row>
    <row r="294" spans="1:4" s="64" customFormat="1" ht="14.25" customHeight="1">
      <c r="A294" s="83" t="s">
        <v>601</v>
      </c>
      <c r="B294" s="49" t="s">
        <v>6</v>
      </c>
      <c r="C294" s="63">
        <f>'Pos.'!E54+'Pos.'!E674+'Pos.'!E759+'Pos.'!E826</f>
        <v>14000</v>
      </c>
      <c r="D294" s="63">
        <f>'Pos.'!F54+'Pos.'!F674+'Pos.'!F759+'Pos.'!F826</f>
        <v>19000</v>
      </c>
    </row>
    <row r="295" spans="1:4" s="64" customFormat="1" ht="14.25" customHeight="1">
      <c r="A295" s="83" t="s">
        <v>584</v>
      </c>
      <c r="B295" s="49" t="s">
        <v>586</v>
      </c>
      <c r="C295" s="63">
        <f>'Pos.'!E55+'Pos.'!E675</f>
        <v>4000</v>
      </c>
      <c r="D295" s="63">
        <f>'Pos.'!F55+'Pos.'!F675</f>
        <v>5000</v>
      </c>
    </row>
    <row r="296" spans="1:4" s="64" customFormat="1" ht="14.25" customHeight="1">
      <c r="A296" s="83" t="s">
        <v>799</v>
      </c>
      <c r="B296" s="49" t="s">
        <v>800</v>
      </c>
      <c r="C296" s="63">
        <f>'Pos.'!E676</f>
        <v>5000</v>
      </c>
      <c r="D296" s="63">
        <f>'Pos.'!F676</f>
        <v>2000</v>
      </c>
    </row>
    <row r="297" spans="1:4" s="64" customFormat="1" ht="14.25" customHeight="1">
      <c r="A297" s="83" t="s">
        <v>106</v>
      </c>
      <c r="B297" s="49" t="s">
        <v>303</v>
      </c>
      <c r="C297" s="63">
        <f>'Pos.'!E56+'Pos.'!E368+'Pos.'!E517+'Pos.'!E677+'Pos.'!E829+'Pos.'!E710</f>
        <v>432100</v>
      </c>
      <c r="D297" s="63">
        <f>'Pos.'!F56+'Pos.'!F368+'Pos.'!F517+'Pos.'!F677+'Pos.'!F829+'Pos.'!F710</f>
        <v>1115100</v>
      </c>
    </row>
    <row r="298" spans="1:4" ht="18" customHeight="1">
      <c r="A298" s="5" t="s">
        <v>1057</v>
      </c>
      <c r="B298" s="106" t="s">
        <v>1065</v>
      </c>
      <c r="C298" s="11">
        <f>SUM(C299)</f>
        <v>0</v>
      </c>
      <c r="D298" s="11">
        <f>SUM(D299)</f>
        <v>0</v>
      </c>
    </row>
    <row r="299" spans="1:4" s="64" customFormat="1" ht="15" customHeight="1">
      <c r="A299" s="83" t="s">
        <v>1058</v>
      </c>
      <c r="B299" s="49" t="s">
        <v>1064</v>
      </c>
      <c r="C299" s="63">
        <f>'Pos.'!E58</f>
        <v>0</v>
      </c>
      <c r="D299" s="63">
        <f>'Pos.'!F58</f>
        <v>0</v>
      </c>
    </row>
    <row r="300" spans="1:4" ht="18" customHeight="1">
      <c r="A300" s="5">
        <v>424</v>
      </c>
      <c r="B300" s="106" t="s">
        <v>8</v>
      </c>
      <c r="C300" s="11">
        <f>SUM(C301)</f>
        <v>120000</v>
      </c>
      <c r="D300" s="11">
        <f>SUM(D301)</f>
        <v>120000</v>
      </c>
    </row>
    <row r="301" spans="1:4" s="64" customFormat="1" ht="15" customHeight="1">
      <c r="A301" s="83">
        <v>4241</v>
      </c>
      <c r="B301" s="49" t="s">
        <v>180</v>
      </c>
      <c r="C301" s="63">
        <f>SUM('Pos.'!E761)</f>
        <v>120000</v>
      </c>
      <c r="D301" s="63">
        <f>SUM('Pos.'!F761)</f>
        <v>120000</v>
      </c>
    </row>
    <row r="302" spans="1:4" ht="18" customHeight="1">
      <c r="A302" s="5">
        <v>426</v>
      </c>
      <c r="B302" s="106" t="s">
        <v>9</v>
      </c>
      <c r="C302" s="11">
        <f>SUM(C303:C304)</f>
        <v>399000</v>
      </c>
      <c r="D302" s="11">
        <f>SUM(D303:D304)</f>
        <v>553000</v>
      </c>
    </row>
    <row r="303" spans="1:4" s="64" customFormat="1" ht="15" customHeight="1">
      <c r="A303" s="83">
        <v>4262</v>
      </c>
      <c r="B303" s="49" t="s">
        <v>181</v>
      </c>
      <c r="C303" s="63">
        <f>'Pos.'!E60+'Pos.'!E679+'Pos.'!E763+'Pos.'!E831</f>
        <v>93000</v>
      </c>
      <c r="D303" s="63">
        <f>'Pos.'!F60+'Pos.'!F679+'Pos.'!F763+'Pos.'!F831</f>
        <v>47000</v>
      </c>
    </row>
    <row r="304" spans="1:4" s="64" customFormat="1" ht="15" customHeight="1">
      <c r="A304" s="83" t="s">
        <v>330</v>
      </c>
      <c r="B304" s="49" t="s">
        <v>331</v>
      </c>
      <c r="C304" s="63">
        <f>SUM('Pos.'!E275+'Pos.'!E279+'Pos.'!E291+'Pos.'!E764)</f>
        <v>306000</v>
      </c>
      <c r="D304" s="63">
        <f>SUM('Pos.'!F275+'Pos.'!F279+'Pos.'!F291+'Pos.'!F764)</f>
        <v>506000</v>
      </c>
    </row>
    <row r="305" spans="1:4" ht="21" customHeight="1">
      <c r="A305" s="5" t="s">
        <v>792</v>
      </c>
      <c r="B305" s="106" t="s">
        <v>793</v>
      </c>
      <c r="C305" s="11">
        <f>C306</f>
        <v>0</v>
      </c>
      <c r="D305" s="11">
        <f>D306</f>
        <v>0</v>
      </c>
    </row>
    <row r="306" spans="1:4" ht="18" customHeight="1">
      <c r="A306" s="5" t="s">
        <v>794</v>
      </c>
      <c r="B306" s="106" t="s">
        <v>795</v>
      </c>
      <c r="C306" s="11">
        <f>C307</f>
        <v>0</v>
      </c>
      <c r="D306" s="11">
        <f>D307</f>
        <v>0</v>
      </c>
    </row>
    <row r="307" spans="1:4" s="64" customFormat="1" ht="15" customHeight="1">
      <c r="A307" s="83" t="s">
        <v>796</v>
      </c>
      <c r="B307" s="49" t="s">
        <v>797</v>
      </c>
      <c r="C307" s="63">
        <f>'Pos.'!E770</f>
        <v>0</v>
      </c>
      <c r="D307" s="63">
        <f>'Pos.'!F770</f>
        <v>0</v>
      </c>
    </row>
    <row r="308" spans="1:4" ht="21" customHeight="1">
      <c r="A308" s="5" t="s">
        <v>11</v>
      </c>
      <c r="B308" s="106" t="s">
        <v>341</v>
      </c>
      <c r="C308" s="11">
        <f>C309</f>
        <v>3048000</v>
      </c>
      <c r="D308" s="11">
        <f>D309</f>
        <v>2650000</v>
      </c>
    </row>
    <row r="309" spans="1:4" ht="18" customHeight="1">
      <c r="A309" s="5" t="s">
        <v>12</v>
      </c>
      <c r="B309" s="106" t="s">
        <v>13</v>
      </c>
      <c r="C309" s="11">
        <f>C310</f>
        <v>3048000</v>
      </c>
      <c r="D309" s="11">
        <f>D310</f>
        <v>2650000</v>
      </c>
    </row>
    <row r="310" spans="1:4" s="64" customFormat="1" ht="15" customHeight="1">
      <c r="A310" s="83" t="s">
        <v>14</v>
      </c>
      <c r="B310" s="49" t="s">
        <v>66</v>
      </c>
      <c r="C310" s="63">
        <f>'Pos.'!E180+'Pos.'!E184+'Pos.'!E188+'Pos.'!E453+'Pos.'!E510+'Pos.'!E521+'Pos.'!E539+'Pos.'!E543+'Pos.'!E683</f>
        <v>3048000</v>
      </c>
      <c r="D310" s="63">
        <f>'Pos.'!F180+'Pos.'!F184+'Pos.'!F188+'Pos.'!F453+'Pos.'!F510+'Pos.'!F521+'Pos.'!F539+'Pos.'!F543+'Pos.'!F683</f>
        <v>2650000</v>
      </c>
    </row>
    <row r="311" spans="1:4" ht="25.5" customHeight="1">
      <c r="A311" s="6"/>
      <c r="B311" s="105" t="s">
        <v>182</v>
      </c>
      <c r="C311" s="101">
        <f>C205+C280</f>
        <v>42254650</v>
      </c>
      <c r="D311" s="101">
        <f>D205+D280</f>
        <v>59272870</v>
      </c>
    </row>
    <row r="312" spans="1:4" ht="28.5" customHeight="1" hidden="1">
      <c r="A312" s="47" t="s">
        <v>183</v>
      </c>
      <c r="B312" s="26"/>
      <c r="C312" s="25"/>
      <c r="D312" s="25"/>
    </row>
    <row r="313" spans="1:4" ht="26.25" customHeight="1">
      <c r="A313" s="24" t="s">
        <v>1092</v>
      </c>
      <c r="B313" s="136" t="s">
        <v>1093</v>
      </c>
      <c r="C313" s="101">
        <f>C314+C317</f>
        <v>2722599</v>
      </c>
      <c r="D313" s="101">
        <f>D314+D317</f>
        <v>153000</v>
      </c>
    </row>
    <row r="314" spans="1:4" ht="21" customHeight="1">
      <c r="A314" s="5" t="s">
        <v>1208</v>
      </c>
      <c r="B314" s="145" t="s">
        <v>1212</v>
      </c>
      <c r="C314" s="11">
        <f>C315</f>
        <v>2689599</v>
      </c>
      <c r="D314" s="11">
        <f>D315</f>
        <v>0</v>
      </c>
    </row>
    <row r="315" spans="1:4" ht="35.25" customHeight="1">
      <c r="A315" s="5" t="s">
        <v>1209</v>
      </c>
      <c r="B315" s="146" t="s">
        <v>1213</v>
      </c>
      <c r="C315" s="11">
        <f>C316</f>
        <v>2689599</v>
      </c>
      <c r="D315" s="11">
        <f>D316</f>
        <v>0</v>
      </c>
    </row>
    <row r="316" spans="1:4" s="64" customFormat="1" ht="21.75" customHeight="1">
      <c r="A316" s="83" t="s">
        <v>1210</v>
      </c>
      <c r="B316" s="137" t="s">
        <v>1214</v>
      </c>
      <c r="C316" s="63">
        <f>'Pos.'!E118</f>
        <v>2689599</v>
      </c>
      <c r="D316" s="63">
        <f>'Pos.'!F118</f>
        <v>0</v>
      </c>
    </row>
    <row r="317" spans="1:4" ht="21" customHeight="1">
      <c r="A317" s="5" t="s">
        <v>1090</v>
      </c>
      <c r="B317" s="145" t="s">
        <v>1167</v>
      </c>
      <c r="C317" s="11">
        <f>C318+C320</f>
        <v>33000</v>
      </c>
      <c r="D317" s="11">
        <f>D318+D320</f>
        <v>153000</v>
      </c>
    </row>
    <row r="318" spans="1:4" ht="35.25" customHeight="1">
      <c r="A318" s="5" t="s">
        <v>1168</v>
      </c>
      <c r="B318" s="146" t="s">
        <v>1171</v>
      </c>
      <c r="C318" s="11">
        <f>C319</f>
        <v>0</v>
      </c>
      <c r="D318" s="11">
        <f>D319</f>
        <v>150000</v>
      </c>
    </row>
    <row r="319" spans="1:4" s="64" customFormat="1" ht="21.75" customHeight="1">
      <c r="A319" s="83" t="s">
        <v>1170</v>
      </c>
      <c r="B319" s="137" t="s">
        <v>1169</v>
      </c>
      <c r="C319" s="63">
        <f>'Pos.'!E121</f>
        <v>0</v>
      </c>
      <c r="D319" s="63">
        <f>'Pos.'!F121</f>
        <v>150000</v>
      </c>
    </row>
    <row r="320" spans="1:4" ht="35.25" customHeight="1">
      <c r="A320" s="5" t="s">
        <v>1174</v>
      </c>
      <c r="B320" s="146" t="s">
        <v>1177</v>
      </c>
      <c r="C320" s="11">
        <f>C321</f>
        <v>33000</v>
      </c>
      <c r="D320" s="11">
        <f>D321</f>
        <v>3000</v>
      </c>
    </row>
    <row r="321" spans="1:4" s="64" customFormat="1" ht="21.75" customHeight="1">
      <c r="A321" s="83" t="s">
        <v>1178</v>
      </c>
      <c r="B321" s="148" t="s">
        <v>1179</v>
      </c>
      <c r="C321" s="63">
        <f>'Pos.'!E123</f>
        <v>33000</v>
      </c>
      <c r="D321" s="63">
        <f>'Pos.'!F123</f>
        <v>3000</v>
      </c>
    </row>
    <row r="322" spans="1:4" ht="25.5" customHeight="1">
      <c r="A322" s="6"/>
      <c r="B322" s="136" t="s">
        <v>1094</v>
      </c>
      <c r="C322" s="101">
        <f>C311+C313</f>
        <v>44977249</v>
      </c>
      <c r="D322" s="101">
        <f>D311+D313</f>
        <v>59425870</v>
      </c>
    </row>
    <row r="323" spans="1:4" ht="0.75" customHeight="1" hidden="1">
      <c r="A323" s="25"/>
      <c r="B323" s="25"/>
      <c r="C323" s="25"/>
      <c r="D323" s="25"/>
    </row>
    <row r="324" spans="1:4" ht="0.75" customHeight="1">
      <c r="A324" s="25"/>
      <c r="B324" s="25"/>
      <c r="C324" s="25"/>
      <c r="D324" s="25"/>
    </row>
    <row r="325" spans="1:4" ht="0.75" customHeight="1">
      <c r="A325" s="25"/>
      <c r="B325" s="25"/>
      <c r="C325" s="25"/>
      <c r="D325" s="25"/>
    </row>
    <row r="326" spans="1:4" ht="0.75" customHeight="1">
      <c r="A326" s="25"/>
      <c r="B326" s="25"/>
      <c r="C326" s="25"/>
      <c r="D326" s="25"/>
    </row>
    <row r="327" spans="1:4" ht="24" customHeight="1">
      <c r="A327" s="217" t="s">
        <v>60</v>
      </c>
      <c r="B327" s="217"/>
      <c r="C327" s="217"/>
      <c r="D327" s="217"/>
    </row>
    <row r="328" ht="14.25" customHeight="1"/>
    <row r="329" spans="1:4" ht="14.25" customHeight="1">
      <c r="A329" s="64" t="s">
        <v>1189</v>
      </c>
      <c r="B329" s="64"/>
      <c r="C329" s="64"/>
      <c r="D329" s="64"/>
    </row>
    <row r="330" spans="1:4" ht="12.75" customHeight="1">
      <c r="A330" s="64" t="s">
        <v>1271</v>
      </c>
      <c r="B330" s="64"/>
      <c r="C330" s="64"/>
      <c r="D330" s="64"/>
    </row>
    <row r="331" spans="1:4" ht="12.75" customHeight="1">
      <c r="A331" s="64" t="s">
        <v>1204</v>
      </c>
      <c r="B331" s="64"/>
      <c r="C331" s="64"/>
      <c r="D331" s="64"/>
    </row>
    <row r="332" spans="1:4" ht="274.5" customHeight="1">
      <c r="A332" s="64"/>
      <c r="B332" s="64"/>
      <c r="C332" s="64"/>
      <c r="D332" s="64"/>
    </row>
    <row r="333" spans="1:4" ht="218.25" customHeight="1">
      <c r="A333" s="25"/>
      <c r="B333" s="25"/>
      <c r="C333" s="25"/>
      <c r="D333" s="25"/>
    </row>
    <row r="334" ht="32.25" customHeight="1"/>
    <row r="336" ht="21" customHeight="1"/>
    <row r="337" ht="18" customHeight="1"/>
    <row r="338" ht="12.75" customHeight="1"/>
    <row r="340" ht="18.75" customHeight="1"/>
    <row r="341" ht="20.25" customHeight="1"/>
    <row r="342" ht="20.25" customHeight="1"/>
    <row r="343" ht="15" customHeight="1"/>
    <row r="344" ht="15" customHeight="1"/>
    <row r="345" ht="15" customHeight="1"/>
    <row r="348" ht="15" customHeight="1"/>
    <row r="349" ht="15" customHeight="1"/>
    <row r="351" ht="16.5" customHeight="1"/>
    <row r="352" ht="11.25" customHeight="1"/>
    <row r="353" ht="13.5" customHeight="1"/>
    <row r="354" ht="5.25" customHeight="1" hidden="1"/>
    <row r="355" ht="21.75" customHeight="1"/>
    <row r="356" ht="15.75" customHeight="1"/>
    <row r="357" ht="33.75" customHeight="1"/>
  </sheetData>
  <sheetProtection/>
  <mergeCells count="5">
    <mergeCell ref="A8:D8"/>
    <mergeCell ref="A327:D327"/>
    <mergeCell ref="A17:B17"/>
    <mergeCell ref="A41:D41"/>
    <mergeCell ref="A12:D12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32"/>
  <sheetViews>
    <sheetView view="pageLayout" zoomScale="118" zoomScaleNormal="124" zoomScaleSheetLayoutView="50" zoomScalePageLayoutView="118" workbookViewId="0" topLeftCell="A151">
      <selection activeCell="B160" sqref="B160"/>
    </sheetView>
  </sheetViews>
  <sheetFormatPr defaultColWidth="9.140625" defaultRowHeight="12.75"/>
  <cols>
    <col min="1" max="1" width="5.00390625" style="29" customWidth="1"/>
    <col min="2" max="2" width="6.7109375" style="55" customWidth="1"/>
    <col min="3" max="3" width="8.28125" style="29" customWidth="1"/>
    <col min="4" max="4" width="40.140625" style="29" customWidth="1"/>
    <col min="5" max="5" width="11.421875" style="29" customWidth="1"/>
    <col min="6" max="6" width="11.7109375" style="29" customWidth="1"/>
    <col min="7" max="7" width="11.00390625" style="29" customWidth="1"/>
    <col min="8" max="8" width="9.7109375" style="29" customWidth="1"/>
    <col min="9" max="10" width="10.8515625" style="29" customWidth="1"/>
    <col min="11" max="11" width="9.28125" style="29" customWidth="1"/>
    <col min="12" max="12" width="9.140625" style="29" customWidth="1"/>
    <col min="13" max="13" width="8.8515625" style="29" customWidth="1"/>
    <col min="14" max="14" width="10.140625" style="29" customWidth="1"/>
    <col min="15" max="16384" width="9.140625" style="29" customWidth="1"/>
  </cols>
  <sheetData>
    <row r="1" spans="1:14" ht="17.25" customHeight="1">
      <c r="A1" s="223" t="s">
        <v>2</v>
      </c>
      <c r="B1" s="224" t="s">
        <v>44</v>
      </c>
      <c r="C1" s="225" t="s">
        <v>546</v>
      </c>
      <c r="D1" s="227" t="s">
        <v>59</v>
      </c>
      <c r="E1" s="228" t="s">
        <v>1206</v>
      </c>
      <c r="F1" s="225" t="s">
        <v>1207</v>
      </c>
      <c r="G1" s="226" t="s">
        <v>1205</v>
      </c>
      <c r="H1" s="226"/>
      <c r="I1" s="226"/>
      <c r="J1" s="226"/>
      <c r="K1" s="226"/>
      <c r="L1" s="226"/>
      <c r="M1" s="226"/>
      <c r="N1" s="226"/>
    </row>
    <row r="2" spans="1:14" ht="36" customHeight="1">
      <c r="A2" s="223"/>
      <c r="B2" s="223"/>
      <c r="C2" s="226"/>
      <c r="D2" s="227"/>
      <c r="E2" s="229"/>
      <c r="F2" s="226"/>
      <c r="G2" s="99" t="s">
        <v>269</v>
      </c>
      <c r="H2" s="99" t="s">
        <v>45</v>
      </c>
      <c r="I2" s="99" t="s">
        <v>268</v>
      </c>
      <c r="J2" s="99" t="s">
        <v>270</v>
      </c>
      <c r="K2" s="99" t="s">
        <v>46</v>
      </c>
      <c r="L2" s="99" t="s">
        <v>718</v>
      </c>
      <c r="M2" s="99" t="s">
        <v>1157</v>
      </c>
      <c r="N2" s="99" t="s">
        <v>613</v>
      </c>
    </row>
    <row r="3" spans="1:14" ht="10.5" customHeigh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7</v>
      </c>
      <c r="G3" s="51">
        <v>8</v>
      </c>
      <c r="H3" s="51">
        <v>9</v>
      </c>
      <c r="I3" s="51">
        <v>10</v>
      </c>
      <c r="J3" s="51">
        <v>11</v>
      </c>
      <c r="K3" s="51">
        <v>12</v>
      </c>
      <c r="L3" s="51">
        <v>13</v>
      </c>
      <c r="M3" s="51">
        <v>14</v>
      </c>
      <c r="N3" s="51">
        <v>15</v>
      </c>
    </row>
    <row r="4" spans="1:14" s="25" customFormat="1" ht="36.75" customHeight="1">
      <c r="A4" s="79"/>
      <c r="B4" s="260" t="s">
        <v>987</v>
      </c>
      <c r="C4" s="261"/>
      <c r="D4" s="262"/>
      <c r="E4" s="80">
        <f>E5+E620+E711+E775</f>
        <v>44977249</v>
      </c>
      <c r="F4" s="80">
        <f>SUM(G4:N4)</f>
        <v>59425870</v>
      </c>
      <c r="G4" s="80">
        <f>G5+G620+G711</f>
        <v>26025600</v>
      </c>
      <c r="H4" s="80">
        <f aca="true" t="shared" si="0" ref="H4:N4">H5+H620+H711</f>
        <v>6124350</v>
      </c>
      <c r="I4" s="80">
        <f t="shared" si="0"/>
        <v>8399000</v>
      </c>
      <c r="J4" s="80">
        <f t="shared" si="0"/>
        <v>9321000</v>
      </c>
      <c r="K4" s="80">
        <f t="shared" si="0"/>
        <v>160000</v>
      </c>
      <c r="L4" s="80">
        <f t="shared" si="0"/>
        <v>5000</v>
      </c>
      <c r="M4" s="80">
        <f t="shared" si="0"/>
        <v>0</v>
      </c>
      <c r="N4" s="80">
        <f t="shared" si="0"/>
        <v>9390920</v>
      </c>
    </row>
    <row r="5" spans="1:14" ht="34.5" customHeight="1">
      <c r="A5" s="31"/>
      <c r="B5" s="52"/>
      <c r="C5" s="277" t="s">
        <v>988</v>
      </c>
      <c r="D5" s="278"/>
      <c r="E5" s="15">
        <f>E6+E61+E86+E114+E138+E169+E196+E210+E229+E271+E280+E317+E322+E338+E369+E390+E413+E427+E454+E544+E549+E559+E577</f>
        <v>38828049</v>
      </c>
      <c r="F5" s="15">
        <f aca="true" t="shared" si="1" ref="F5:F34">SUM(G5:N5)</f>
        <v>52401500</v>
      </c>
      <c r="G5" s="15">
        <f aca="true" t="shared" si="2" ref="G5:N5">G6+G61+G86+G114+G138+G169+G196+G210+G229+G271+G280+G317+G322+G338+G369+G390+G413+G427+G454+G544+G549+G559+G577</f>
        <v>21773930</v>
      </c>
      <c r="H5" s="15">
        <f t="shared" si="2"/>
        <v>6090000</v>
      </c>
      <c r="I5" s="15">
        <f t="shared" si="2"/>
        <v>7571000</v>
      </c>
      <c r="J5" s="15">
        <f t="shared" si="2"/>
        <v>8029000</v>
      </c>
      <c r="K5" s="15">
        <f t="shared" si="2"/>
        <v>150000</v>
      </c>
      <c r="L5" s="15">
        <f t="shared" si="2"/>
        <v>5000</v>
      </c>
      <c r="M5" s="15">
        <f t="shared" si="2"/>
        <v>0</v>
      </c>
      <c r="N5" s="15">
        <f t="shared" si="2"/>
        <v>8782570</v>
      </c>
    </row>
    <row r="6" spans="1:14" s="71" customFormat="1" ht="21.75" customHeight="1">
      <c r="A6" s="70"/>
      <c r="B6" s="65"/>
      <c r="C6" s="274" t="s">
        <v>685</v>
      </c>
      <c r="D6" s="274"/>
      <c r="E6" s="69">
        <f>E7+E40+E49</f>
        <v>5902500</v>
      </c>
      <c r="F6" s="69">
        <f t="shared" si="1"/>
        <v>6300500</v>
      </c>
      <c r="G6" s="69">
        <f aca="true" t="shared" si="3" ref="G6:N6">G7+G40+G49</f>
        <v>4019500</v>
      </c>
      <c r="H6" s="69">
        <f t="shared" si="3"/>
        <v>1201000</v>
      </c>
      <c r="I6" s="69">
        <f t="shared" si="3"/>
        <v>0</v>
      </c>
      <c r="J6" s="69">
        <f t="shared" si="3"/>
        <v>80000</v>
      </c>
      <c r="K6" s="69">
        <f t="shared" si="3"/>
        <v>0</v>
      </c>
      <c r="L6" s="69">
        <f t="shared" si="3"/>
        <v>0</v>
      </c>
      <c r="M6" s="69">
        <f t="shared" si="3"/>
        <v>0</v>
      </c>
      <c r="N6" s="69">
        <f t="shared" si="3"/>
        <v>1000000</v>
      </c>
    </row>
    <row r="7" spans="1:14" s="9" customFormat="1" ht="18.75" customHeight="1">
      <c r="A7" s="14"/>
      <c r="B7" s="53" t="s">
        <v>3</v>
      </c>
      <c r="C7" s="256" t="s">
        <v>381</v>
      </c>
      <c r="D7" s="257"/>
      <c r="E7" s="16">
        <f>E8+E16</f>
        <v>5362500</v>
      </c>
      <c r="F7" s="16">
        <f t="shared" si="1"/>
        <v>5610500</v>
      </c>
      <c r="G7" s="16">
        <f>G8+G16</f>
        <v>3409500</v>
      </c>
      <c r="H7" s="16">
        <f aca="true" t="shared" si="4" ref="H7:N7">H8+H16</f>
        <v>1201000</v>
      </c>
      <c r="I7" s="16">
        <f t="shared" si="4"/>
        <v>0</v>
      </c>
      <c r="J7" s="16">
        <f t="shared" si="4"/>
        <v>0</v>
      </c>
      <c r="K7" s="16">
        <f t="shared" si="4"/>
        <v>0</v>
      </c>
      <c r="L7" s="16">
        <f t="shared" si="4"/>
        <v>0</v>
      </c>
      <c r="M7" s="16">
        <f t="shared" si="4"/>
        <v>0</v>
      </c>
      <c r="N7" s="16">
        <f t="shared" si="4"/>
        <v>1000000</v>
      </c>
    </row>
    <row r="8" spans="1:14" ht="21" customHeight="1">
      <c r="A8" s="27"/>
      <c r="B8" s="54"/>
      <c r="C8" s="27">
        <v>31</v>
      </c>
      <c r="D8" s="33" t="s">
        <v>15</v>
      </c>
      <c r="E8" s="34">
        <f>E9+E11+E13</f>
        <v>3765000</v>
      </c>
      <c r="F8" s="35">
        <f t="shared" si="1"/>
        <v>4090000</v>
      </c>
      <c r="G8" s="34">
        <f aca="true" t="shared" si="5" ref="G8:M8">G9+G11+G13</f>
        <v>1889000</v>
      </c>
      <c r="H8" s="34">
        <f t="shared" si="5"/>
        <v>1201000</v>
      </c>
      <c r="I8" s="34">
        <f t="shared" si="5"/>
        <v>0</v>
      </c>
      <c r="J8" s="34">
        <f t="shared" si="5"/>
        <v>0</v>
      </c>
      <c r="K8" s="34">
        <f t="shared" si="5"/>
        <v>0</v>
      </c>
      <c r="L8" s="34">
        <f t="shared" si="5"/>
        <v>0</v>
      </c>
      <c r="M8" s="34">
        <f t="shared" si="5"/>
        <v>0</v>
      </c>
      <c r="N8" s="34">
        <f>N9+N11+N13+N28</f>
        <v>1000000</v>
      </c>
    </row>
    <row r="9" spans="1:14" ht="18" customHeight="1">
      <c r="A9" s="27"/>
      <c r="B9" s="54"/>
      <c r="C9" s="27">
        <v>311</v>
      </c>
      <c r="D9" s="33" t="s">
        <v>332</v>
      </c>
      <c r="E9" s="34">
        <f>SUM(E10:E10)</f>
        <v>3100000</v>
      </c>
      <c r="F9" s="35">
        <f t="shared" si="1"/>
        <v>3300000</v>
      </c>
      <c r="G9" s="34">
        <f aca="true" t="shared" si="6" ref="G9:N9">SUM(G10:G10)</f>
        <v>1299000</v>
      </c>
      <c r="H9" s="34">
        <f t="shared" si="6"/>
        <v>1001000</v>
      </c>
      <c r="I9" s="34">
        <f t="shared" si="6"/>
        <v>0</v>
      </c>
      <c r="J9" s="34">
        <f t="shared" si="6"/>
        <v>0</v>
      </c>
      <c r="K9" s="34">
        <f t="shared" si="6"/>
        <v>0</v>
      </c>
      <c r="L9" s="34">
        <f t="shared" si="6"/>
        <v>0</v>
      </c>
      <c r="M9" s="34">
        <f t="shared" si="6"/>
        <v>0</v>
      </c>
      <c r="N9" s="34">
        <f t="shared" si="6"/>
        <v>1000000</v>
      </c>
    </row>
    <row r="10" spans="1:14" s="91" customFormat="1" ht="15" customHeight="1">
      <c r="A10" s="84" t="s">
        <v>384</v>
      </c>
      <c r="B10" s="85"/>
      <c r="C10" s="86">
        <v>3111</v>
      </c>
      <c r="D10" s="87" t="s">
        <v>16</v>
      </c>
      <c r="E10" s="88">
        <v>3100000</v>
      </c>
      <c r="F10" s="165">
        <f t="shared" si="1"/>
        <v>3300000</v>
      </c>
      <c r="G10" s="88">
        <v>1299000</v>
      </c>
      <c r="H10" s="88">
        <v>1001000</v>
      </c>
      <c r="I10" s="90">
        <v>0</v>
      </c>
      <c r="J10" s="88">
        <v>0</v>
      </c>
      <c r="K10" s="90">
        <v>0</v>
      </c>
      <c r="L10" s="90">
        <v>0</v>
      </c>
      <c r="M10" s="88">
        <v>0</v>
      </c>
      <c r="N10" s="88">
        <v>1000000</v>
      </c>
    </row>
    <row r="11" spans="1:14" ht="12.75" customHeight="1">
      <c r="A11" s="36"/>
      <c r="B11" s="54"/>
      <c r="C11" s="27">
        <v>312</v>
      </c>
      <c r="D11" s="33" t="s">
        <v>17</v>
      </c>
      <c r="E11" s="34">
        <f aca="true" t="shared" si="7" ref="E11:N11">E12</f>
        <v>190000</v>
      </c>
      <c r="F11" s="35">
        <f t="shared" si="1"/>
        <v>270000</v>
      </c>
      <c r="G11" s="34">
        <f>G12</f>
        <v>270000</v>
      </c>
      <c r="H11" s="34">
        <f t="shared" si="7"/>
        <v>0</v>
      </c>
      <c r="I11" s="34">
        <f t="shared" si="7"/>
        <v>0</v>
      </c>
      <c r="J11" s="34">
        <f t="shared" si="7"/>
        <v>0</v>
      </c>
      <c r="K11" s="34">
        <f t="shared" si="7"/>
        <v>0</v>
      </c>
      <c r="L11" s="34">
        <f t="shared" si="7"/>
        <v>0</v>
      </c>
      <c r="M11" s="34">
        <f t="shared" si="7"/>
        <v>0</v>
      </c>
      <c r="N11" s="34">
        <f t="shared" si="7"/>
        <v>0</v>
      </c>
    </row>
    <row r="12" spans="1:14" s="91" customFormat="1" ht="15" customHeight="1">
      <c r="A12" s="84" t="s">
        <v>385</v>
      </c>
      <c r="B12" s="85"/>
      <c r="C12" s="86">
        <v>3121</v>
      </c>
      <c r="D12" s="87" t="s">
        <v>18</v>
      </c>
      <c r="E12" s="88">
        <v>190000</v>
      </c>
      <c r="F12" s="166">
        <f t="shared" si="1"/>
        <v>270000</v>
      </c>
      <c r="G12" s="88">
        <v>270000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88">
        <v>0</v>
      </c>
    </row>
    <row r="13" spans="1:14" ht="11.25" customHeight="1">
      <c r="A13" s="36"/>
      <c r="B13" s="54"/>
      <c r="C13" s="27">
        <v>313</v>
      </c>
      <c r="D13" s="33" t="s">
        <v>19</v>
      </c>
      <c r="E13" s="34">
        <f>SUM(E14:E15)</f>
        <v>475000</v>
      </c>
      <c r="F13" s="35">
        <f t="shared" si="1"/>
        <v>520000</v>
      </c>
      <c r="G13" s="34">
        <f>SUM(G14:G15)</f>
        <v>320000</v>
      </c>
      <c r="H13" s="34">
        <f>SUM(H14:H15)</f>
        <v>200000</v>
      </c>
      <c r="I13" s="34">
        <f aca="true" t="shared" si="8" ref="I13:N13">SUM(I14:I15)</f>
        <v>0</v>
      </c>
      <c r="J13" s="34">
        <f t="shared" si="8"/>
        <v>0</v>
      </c>
      <c r="K13" s="34">
        <f t="shared" si="8"/>
        <v>0</v>
      </c>
      <c r="L13" s="34">
        <f t="shared" si="8"/>
        <v>0</v>
      </c>
      <c r="M13" s="34">
        <f t="shared" si="8"/>
        <v>0</v>
      </c>
      <c r="N13" s="34">
        <f t="shared" si="8"/>
        <v>0</v>
      </c>
    </row>
    <row r="14" spans="1:14" s="91" customFormat="1" ht="15" customHeight="1">
      <c r="A14" s="84" t="s">
        <v>386</v>
      </c>
      <c r="B14" s="84"/>
      <c r="C14" s="86">
        <v>3132</v>
      </c>
      <c r="D14" s="87" t="s">
        <v>333</v>
      </c>
      <c r="E14" s="88">
        <v>475000</v>
      </c>
      <c r="F14" s="165">
        <f t="shared" si="1"/>
        <v>520000</v>
      </c>
      <c r="G14" s="88">
        <v>320000</v>
      </c>
      <c r="H14" s="88">
        <v>200000</v>
      </c>
      <c r="I14" s="90">
        <v>0</v>
      </c>
      <c r="J14" s="90">
        <v>0</v>
      </c>
      <c r="K14" s="90">
        <v>0</v>
      </c>
      <c r="L14" s="90">
        <v>0</v>
      </c>
      <c r="M14" s="88">
        <v>0</v>
      </c>
      <c r="N14" s="88">
        <v>0</v>
      </c>
    </row>
    <row r="15" spans="1:14" s="91" customFormat="1" ht="15" customHeight="1">
      <c r="A15" s="84" t="s">
        <v>387</v>
      </c>
      <c r="B15" s="84"/>
      <c r="C15" s="86">
        <v>3133</v>
      </c>
      <c r="D15" s="87" t="s">
        <v>334</v>
      </c>
      <c r="E15" s="88">
        <v>0</v>
      </c>
      <c r="F15" s="89">
        <f t="shared" si="1"/>
        <v>0</v>
      </c>
      <c r="G15" s="88">
        <v>0</v>
      </c>
      <c r="H15" s="88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88">
        <v>0</v>
      </c>
    </row>
    <row r="16" spans="1:14" ht="15.75" customHeight="1">
      <c r="A16" s="36"/>
      <c r="B16" s="36"/>
      <c r="C16" s="27">
        <v>32</v>
      </c>
      <c r="D16" s="33" t="s">
        <v>20</v>
      </c>
      <c r="E16" s="34">
        <f>E17+E22+E28+E35</f>
        <v>1597500</v>
      </c>
      <c r="F16" s="35">
        <f t="shared" si="1"/>
        <v>1520500</v>
      </c>
      <c r="G16" s="34">
        <f>G17+G22+G28+G35</f>
        <v>1520500</v>
      </c>
      <c r="H16" s="34">
        <f>H17+H22+H28+H35</f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4">
        <f>N17+N22+N28</f>
        <v>0</v>
      </c>
    </row>
    <row r="17" spans="1:14" ht="13.5" customHeight="1">
      <c r="A17" s="36"/>
      <c r="B17" s="36"/>
      <c r="C17" s="27">
        <v>321</v>
      </c>
      <c r="D17" s="33" t="s">
        <v>21</v>
      </c>
      <c r="E17" s="34">
        <f>SUM(E18:E21)</f>
        <v>195500</v>
      </c>
      <c r="F17" s="35">
        <f t="shared" si="1"/>
        <v>215500</v>
      </c>
      <c r="G17" s="34">
        <f>SUM(G18:G21)</f>
        <v>215500</v>
      </c>
      <c r="H17" s="34">
        <f>SUM(H18:H20)</f>
        <v>0</v>
      </c>
      <c r="I17" s="34">
        <f>SUM(I18:I20)</f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s="91" customFormat="1" ht="15" customHeight="1">
      <c r="A18" s="84" t="s">
        <v>388</v>
      </c>
      <c r="B18" s="84"/>
      <c r="C18" s="86">
        <v>3211</v>
      </c>
      <c r="D18" s="87" t="s">
        <v>22</v>
      </c>
      <c r="E18" s="88">
        <v>60000</v>
      </c>
      <c r="F18" s="166">
        <f t="shared" si="1"/>
        <v>60000</v>
      </c>
      <c r="G18" s="88">
        <v>60000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</row>
    <row r="19" spans="1:14" s="91" customFormat="1" ht="15" customHeight="1">
      <c r="A19" s="84" t="s">
        <v>389</v>
      </c>
      <c r="B19" s="84"/>
      <c r="C19" s="86" t="s">
        <v>53</v>
      </c>
      <c r="D19" s="87" t="s">
        <v>54</v>
      </c>
      <c r="E19" s="88">
        <v>120000</v>
      </c>
      <c r="F19" s="166">
        <f t="shared" si="1"/>
        <v>140000</v>
      </c>
      <c r="G19" s="88">
        <v>140000</v>
      </c>
      <c r="H19" s="88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</row>
    <row r="20" spans="1:14" s="91" customFormat="1" ht="15" customHeight="1">
      <c r="A20" s="84" t="s">
        <v>390</v>
      </c>
      <c r="B20" s="84"/>
      <c r="C20" s="86">
        <v>3213</v>
      </c>
      <c r="D20" s="87" t="s">
        <v>23</v>
      </c>
      <c r="E20" s="88">
        <v>15000</v>
      </c>
      <c r="F20" s="166">
        <f t="shared" si="1"/>
        <v>15000</v>
      </c>
      <c r="G20" s="88">
        <v>15000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</row>
    <row r="21" spans="1:14" s="91" customFormat="1" ht="15" customHeight="1">
      <c r="A21" s="84" t="s">
        <v>391</v>
      </c>
      <c r="B21" s="84"/>
      <c r="C21" s="86" t="s">
        <v>324</v>
      </c>
      <c r="D21" s="87" t="s">
        <v>335</v>
      </c>
      <c r="E21" s="88">
        <v>500</v>
      </c>
      <c r="F21" s="166">
        <f t="shared" si="1"/>
        <v>500</v>
      </c>
      <c r="G21" s="88">
        <v>500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</row>
    <row r="22" spans="1:14" ht="14.25" customHeight="1">
      <c r="A22" s="36"/>
      <c r="B22" s="36"/>
      <c r="C22" s="27">
        <v>322</v>
      </c>
      <c r="D22" s="33" t="s">
        <v>24</v>
      </c>
      <c r="E22" s="34">
        <f>SUM(E23:E27)</f>
        <v>342000</v>
      </c>
      <c r="F22" s="35">
        <f t="shared" si="1"/>
        <v>330000</v>
      </c>
      <c r="G22" s="34">
        <f>SUM(G23:G27)</f>
        <v>330000</v>
      </c>
      <c r="H22" s="34">
        <f>SUM(H23:H27)</f>
        <v>0</v>
      </c>
      <c r="I22" s="34">
        <f>SUM(I23:I27)</f>
        <v>0</v>
      </c>
      <c r="J22" s="32">
        <v>0</v>
      </c>
      <c r="K22" s="32">
        <v>0</v>
      </c>
      <c r="L22" s="32">
        <v>0</v>
      </c>
      <c r="M22" s="32">
        <v>0</v>
      </c>
      <c r="N22" s="34">
        <f>N23+N24</f>
        <v>0</v>
      </c>
    </row>
    <row r="23" spans="1:14" s="91" customFormat="1" ht="15" customHeight="1">
      <c r="A23" s="84" t="s">
        <v>392</v>
      </c>
      <c r="B23" s="84"/>
      <c r="C23" s="86">
        <v>3221</v>
      </c>
      <c r="D23" s="87" t="s">
        <v>25</v>
      </c>
      <c r="E23" s="88">
        <v>150000</v>
      </c>
      <c r="F23" s="166">
        <f t="shared" si="1"/>
        <v>120000</v>
      </c>
      <c r="G23" s="88">
        <v>120000</v>
      </c>
      <c r="H23" s="88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88">
        <v>0</v>
      </c>
    </row>
    <row r="24" spans="1:14" s="91" customFormat="1" ht="15" customHeight="1">
      <c r="A24" s="84" t="s">
        <v>393</v>
      </c>
      <c r="B24" s="84"/>
      <c r="C24" s="86">
        <v>3223</v>
      </c>
      <c r="D24" s="87" t="s">
        <v>26</v>
      </c>
      <c r="E24" s="88">
        <v>180000</v>
      </c>
      <c r="F24" s="166">
        <f t="shared" si="1"/>
        <v>180000</v>
      </c>
      <c r="G24" s="88">
        <v>180000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88">
        <v>0</v>
      </c>
    </row>
    <row r="25" spans="1:14" s="91" customFormat="1" ht="15" customHeight="1">
      <c r="A25" s="84" t="s">
        <v>394</v>
      </c>
      <c r="B25" s="84"/>
      <c r="C25" s="86">
        <v>3224</v>
      </c>
      <c r="D25" s="87" t="s">
        <v>27</v>
      </c>
      <c r="E25" s="88">
        <v>2000</v>
      </c>
      <c r="F25" s="166">
        <f t="shared" si="1"/>
        <v>5000</v>
      </c>
      <c r="G25" s="88">
        <v>5000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</row>
    <row r="26" spans="1:14" s="91" customFormat="1" ht="15" customHeight="1">
      <c r="A26" s="84" t="s">
        <v>395</v>
      </c>
      <c r="B26" s="84"/>
      <c r="C26" s="86">
        <v>3225</v>
      </c>
      <c r="D26" s="87" t="s">
        <v>28</v>
      </c>
      <c r="E26" s="88">
        <v>5000</v>
      </c>
      <c r="F26" s="166">
        <f t="shared" si="1"/>
        <v>5000</v>
      </c>
      <c r="G26" s="88">
        <v>5000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</row>
    <row r="27" spans="1:14" s="91" customFormat="1" ht="15" customHeight="1">
      <c r="A27" s="84" t="s">
        <v>396</v>
      </c>
      <c r="B27" s="84"/>
      <c r="C27" s="86" t="s">
        <v>378</v>
      </c>
      <c r="D27" s="87" t="s">
        <v>379</v>
      </c>
      <c r="E27" s="88">
        <v>5000</v>
      </c>
      <c r="F27" s="166">
        <f t="shared" si="1"/>
        <v>20000</v>
      </c>
      <c r="G27" s="88">
        <v>20000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</row>
    <row r="28" spans="1:14" ht="11.25" customHeight="1">
      <c r="A28" s="37"/>
      <c r="B28" s="36"/>
      <c r="C28" s="27">
        <v>323</v>
      </c>
      <c r="D28" s="33" t="s">
        <v>29</v>
      </c>
      <c r="E28" s="34">
        <f>SUM(E29:E34)</f>
        <v>990000</v>
      </c>
      <c r="F28" s="35">
        <f t="shared" si="1"/>
        <v>905000</v>
      </c>
      <c r="G28" s="34">
        <f aca="true" t="shared" si="9" ref="G28:L28">SUM(G29:G34)</f>
        <v>905000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34">
        <f t="shared" si="9"/>
        <v>0</v>
      </c>
      <c r="L28" s="34">
        <f t="shared" si="9"/>
        <v>0</v>
      </c>
      <c r="M28" s="32">
        <v>0</v>
      </c>
      <c r="N28" s="34">
        <f>N29+N32</f>
        <v>0</v>
      </c>
    </row>
    <row r="29" spans="1:14" s="91" customFormat="1" ht="15" customHeight="1">
      <c r="A29" s="84" t="s">
        <v>397</v>
      </c>
      <c r="B29" s="84"/>
      <c r="C29" s="86">
        <v>3231</v>
      </c>
      <c r="D29" s="87" t="s">
        <v>30</v>
      </c>
      <c r="E29" s="88">
        <v>240000</v>
      </c>
      <c r="F29" s="166">
        <f t="shared" si="1"/>
        <v>220000</v>
      </c>
      <c r="G29" s="88">
        <v>220000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88">
        <v>0</v>
      </c>
    </row>
    <row r="30" spans="1:14" s="91" customFormat="1" ht="15" customHeight="1">
      <c r="A30" s="84" t="s">
        <v>398</v>
      </c>
      <c r="B30" s="84"/>
      <c r="C30" s="86">
        <v>3232</v>
      </c>
      <c r="D30" s="87" t="s">
        <v>31</v>
      </c>
      <c r="E30" s="88">
        <v>190000</v>
      </c>
      <c r="F30" s="166">
        <f t="shared" si="1"/>
        <v>120000</v>
      </c>
      <c r="G30" s="88">
        <v>120000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</row>
    <row r="31" spans="1:14" s="91" customFormat="1" ht="15" customHeight="1">
      <c r="A31" s="84" t="s">
        <v>399</v>
      </c>
      <c r="B31" s="84"/>
      <c r="C31" s="86">
        <v>3234</v>
      </c>
      <c r="D31" s="87" t="s">
        <v>32</v>
      </c>
      <c r="E31" s="88">
        <v>60000</v>
      </c>
      <c r="F31" s="166">
        <f t="shared" si="1"/>
        <v>60000</v>
      </c>
      <c r="G31" s="88">
        <v>60000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</row>
    <row r="32" spans="1:14" s="91" customFormat="1" ht="15" customHeight="1">
      <c r="A32" s="84" t="s">
        <v>400</v>
      </c>
      <c r="B32" s="84"/>
      <c r="C32" s="86" t="s">
        <v>360</v>
      </c>
      <c r="D32" s="87" t="s">
        <v>361</v>
      </c>
      <c r="E32" s="88">
        <v>310000</v>
      </c>
      <c r="F32" s="166">
        <f t="shared" si="1"/>
        <v>300000</v>
      </c>
      <c r="G32" s="88">
        <v>300000</v>
      </c>
      <c r="H32" s="88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88">
        <v>0</v>
      </c>
    </row>
    <row r="33" spans="1:14" s="91" customFormat="1" ht="15" customHeight="1">
      <c r="A33" s="119" t="s">
        <v>401</v>
      </c>
      <c r="B33" s="119"/>
      <c r="C33" s="120">
        <v>3238</v>
      </c>
      <c r="D33" s="121" t="s">
        <v>33</v>
      </c>
      <c r="E33" s="122">
        <v>170000</v>
      </c>
      <c r="F33" s="167">
        <f t="shared" si="1"/>
        <v>185000</v>
      </c>
      <c r="G33" s="123">
        <v>185000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</row>
    <row r="34" spans="1:14" s="91" customFormat="1" ht="15" customHeight="1">
      <c r="A34" s="84" t="s">
        <v>402</v>
      </c>
      <c r="B34" s="84"/>
      <c r="C34" s="86" t="s">
        <v>351</v>
      </c>
      <c r="D34" s="87" t="s">
        <v>359</v>
      </c>
      <c r="E34" s="88">
        <v>20000</v>
      </c>
      <c r="F34" s="166">
        <f t="shared" si="1"/>
        <v>20000</v>
      </c>
      <c r="G34" s="88">
        <v>20000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</row>
    <row r="35" spans="1:14" ht="10.5" customHeight="1">
      <c r="A35" s="180"/>
      <c r="B35" s="172"/>
      <c r="C35" s="173" t="s">
        <v>299</v>
      </c>
      <c r="D35" s="174" t="s">
        <v>304</v>
      </c>
      <c r="E35" s="171">
        <f aca="true" t="shared" si="10" ref="E35:N35">E36</f>
        <v>70000</v>
      </c>
      <c r="F35" s="171">
        <f t="shared" si="10"/>
        <v>70000</v>
      </c>
      <c r="G35" s="171">
        <f t="shared" si="10"/>
        <v>70000</v>
      </c>
      <c r="H35" s="171">
        <f t="shared" si="10"/>
        <v>0</v>
      </c>
      <c r="I35" s="171">
        <f t="shared" si="10"/>
        <v>0</v>
      </c>
      <c r="J35" s="171">
        <f t="shared" si="10"/>
        <v>0</v>
      </c>
      <c r="K35" s="171">
        <f t="shared" si="10"/>
        <v>0</v>
      </c>
      <c r="L35" s="171">
        <f t="shared" si="10"/>
        <v>0</v>
      </c>
      <c r="M35" s="171">
        <f t="shared" si="10"/>
        <v>0</v>
      </c>
      <c r="N35" s="171">
        <f t="shared" si="10"/>
        <v>0</v>
      </c>
    </row>
    <row r="36" spans="1:14" s="127" customFormat="1" ht="15" customHeight="1">
      <c r="A36" s="84" t="s">
        <v>403</v>
      </c>
      <c r="B36" s="84"/>
      <c r="C36" s="86">
        <v>3293</v>
      </c>
      <c r="D36" s="87" t="s">
        <v>552</v>
      </c>
      <c r="E36" s="88">
        <v>70000</v>
      </c>
      <c r="F36" s="181">
        <f>SUM(G36:N36)</f>
        <v>70000</v>
      </c>
      <c r="G36" s="182">
        <v>70000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183">
        <v>0</v>
      </c>
    </row>
    <row r="37" spans="1:14" s="126" customFormat="1" ht="17.25" customHeight="1">
      <c r="A37" s="223" t="s">
        <v>2</v>
      </c>
      <c r="B37" s="224" t="s">
        <v>44</v>
      </c>
      <c r="C37" s="225" t="s">
        <v>546</v>
      </c>
      <c r="D37" s="227" t="s">
        <v>59</v>
      </c>
      <c r="E37" s="228" t="s">
        <v>1206</v>
      </c>
      <c r="F37" s="225" t="s">
        <v>1207</v>
      </c>
      <c r="G37" s="226" t="s">
        <v>1205</v>
      </c>
      <c r="H37" s="226"/>
      <c r="I37" s="226"/>
      <c r="J37" s="226"/>
      <c r="K37" s="226"/>
      <c r="L37" s="226"/>
      <c r="M37" s="226"/>
      <c r="N37" s="226"/>
    </row>
    <row r="38" spans="1:14" s="126" customFormat="1" ht="36" customHeight="1">
      <c r="A38" s="223"/>
      <c r="B38" s="223"/>
      <c r="C38" s="226"/>
      <c r="D38" s="227"/>
      <c r="E38" s="229"/>
      <c r="F38" s="226"/>
      <c r="G38" s="118" t="s">
        <v>269</v>
      </c>
      <c r="H38" s="118" t="s">
        <v>45</v>
      </c>
      <c r="I38" s="118" t="s">
        <v>268</v>
      </c>
      <c r="J38" s="118" t="s">
        <v>270</v>
      </c>
      <c r="K38" s="118" t="s">
        <v>46</v>
      </c>
      <c r="L38" s="118" t="s">
        <v>718</v>
      </c>
      <c r="M38" s="99" t="s">
        <v>1151</v>
      </c>
      <c r="N38" s="118" t="s">
        <v>613</v>
      </c>
    </row>
    <row r="39" spans="1:14" s="126" customFormat="1" ht="10.5" customHeight="1">
      <c r="A39" s="51">
        <v>1</v>
      </c>
      <c r="B39" s="51">
        <v>2</v>
      </c>
      <c r="C39" s="51">
        <v>3</v>
      </c>
      <c r="D39" s="51">
        <v>4</v>
      </c>
      <c r="E39" s="51">
        <v>5</v>
      </c>
      <c r="F39" s="51">
        <v>7</v>
      </c>
      <c r="G39" s="51">
        <v>8</v>
      </c>
      <c r="H39" s="51">
        <v>9</v>
      </c>
      <c r="I39" s="51">
        <v>10</v>
      </c>
      <c r="J39" s="51">
        <v>11</v>
      </c>
      <c r="K39" s="51">
        <v>12</v>
      </c>
      <c r="L39" s="51">
        <v>13</v>
      </c>
      <c r="M39" s="51">
        <v>14</v>
      </c>
      <c r="N39" s="51">
        <v>15</v>
      </c>
    </row>
    <row r="40" spans="1:14" s="9" customFormat="1" ht="25.5" customHeight="1">
      <c r="A40" s="28"/>
      <c r="B40" s="56" t="s">
        <v>3</v>
      </c>
      <c r="C40" s="265" t="s">
        <v>975</v>
      </c>
      <c r="D40" s="266"/>
      <c r="E40" s="16">
        <f>E41</f>
        <v>205000</v>
      </c>
      <c r="F40" s="16">
        <f>SUM(G40:N40)</f>
        <v>215000</v>
      </c>
      <c r="G40" s="16">
        <f>G41</f>
        <v>215000</v>
      </c>
      <c r="H40" s="16">
        <f aca="true" t="shared" si="11" ref="H40:N40">H41</f>
        <v>0</v>
      </c>
      <c r="I40" s="16">
        <f t="shared" si="11"/>
        <v>0</v>
      </c>
      <c r="J40" s="16">
        <f t="shared" si="11"/>
        <v>0</v>
      </c>
      <c r="K40" s="16">
        <f t="shared" si="11"/>
        <v>0</v>
      </c>
      <c r="L40" s="16">
        <f t="shared" si="11"/>
        <v>0</v>
      </c>
      <c r="M40" s="16">
        <f t="shared" si="11"/>
        <v>0</v>
      </c>
      <c r="N40" s="16">
        <f t="shared" si="11"/>
        <v>0</v>
      </c>
    </row>
    <row r="41" spans="1:14" ht="21" customHeight="1">
      <c r="A41" s="36"/>
      <c r="B41" s="36"/>
      <c r="C41" s="27">
        <v>32</v>
      </c>
      <c r="D41" s="33" t="s">
        <v>35</v>
      </c>
      <c r="E41" s="34">
        <f>E42+E44+E46</f>
        <v>205000</v>
      </c>
      <c r="F41" s="35">
        <f>SUM(G41:N41)</f>
        <v>215000</v>
      </c>
      <c r="G41" s="34">
        <f aca="true" t="shared" si="12" ref="G41:N41">G42+G44+G46</f>
        <v>215000</v>
      </c>
      <c r="H41" s="34">
        <f t="shared" si="12"/>
        <v>0</v>
      </c>
      <c r="I41" s="34">
        <f t="shared" si="12"/>
        <v>0</v>
      </c>
      <c r="J41" s="34">
        <f t="shared" si="12"/>
        <v>0</v>
      </c>
      <c r="K41" s="34">
        <f t="shared" si="12"/>
        <v>0</v>
      </c>
      <c r="L41" s="34">
        <f t="shared" si="12"/>
        <v>0</v>
      </c>
      <c r="M41" s="34">
        <f>M42+M44+M46</f>
        <v>0</v>
      </c>
      <c r="N41" s="34">
        <f t="shared" si="12"/>
        <v>0</v>
      </c>
    </row>
    <row r="42" spans="1:14" ht="18" customHeight="1">
      <c r="A42" s="36"/>
      <c r="B42" s="36"/>
      <c r="C42" s="27">
        <v>323</v>
      </c>
      <c r="D42" s="33" t="s">
        <v>548</v>
      </c>
      <c r="E42" s="34">
        <f>E43</f>
        <v>25000</v>
      </c>
      <c r="F42" s="34">
        <f>SUM(G42:N42)</f>
        <v>25000</v>
      </c>
      <c r="G42" s="34">
        <f>G43</f>
        <v>25000</v>
      </c>
      <c r="H42" s="34">
        <f aca="true" t="shared" si="13" ref="H42:N42">H43</f>
        <v>0</v>
      </c>
      <c r="I42" s="34">
        <f t="shared" si="13"/>
        <v>0</v>
      </c>
      <c r="J42" s="34">
        <f t="shared" si="13"/>
        <v>0</v>
      </c>
      <c r="K42" s="34">
        <f t="shared" si="13"/>
        <v>0</v>
      </c>
      <c r="L42" s="34">
        <f t="shared" si="13"/>
        <v>0</v>
      </c>
      <c r="M42" s="34">
        <f t="shared" si="13"/>
        <v>0</v>
      </c>
      <c r="N42" s="34">
        <f t="shared" si="13"/>
        <v>0</v>
      </c>
    </row>
    <row r="43" spans="1:14" s="91" customFormat="1" ht="15" customHeight="1">
      <c r="A43" s="84" t="s">
        <v>404</v>
      </c>
      <c r="B43" s="84"/>
      <c r="C43" s="86">
        <v>3233</v>
      </c>
      <c r="D43" s="87" t="s">
        <v>549</v>
      </c>
      <c r="E43" s="88">
        <v>25000</v>
      </c>
      <c r="F43" s="166">
        <f>SUM(G43:N43)</f>
        <v>25000</v>
      </c>
      <c r="G43" s="92">
        <v>25000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</row>
    <row r="44" spans="1:14" ht="18" customHeight="1">
      <c r="A44" s="36"/>
      <c r="B44" s="36"/>
      <c r="C44" s="27" t="s">
        <v>307</v>
      </c>
      <c r="D44" s="33" t="s">
        <v>308</v>
      </c>
      <c r="E44" s="34">
        <f aca="true" t="shared" si="14" ref="E44:N44">E45</f>
        <v>5000</v>
      </c>
      <c r="F44" s="35">
        <f>SUM(G44:N44)</f>
        <v>5000</v>
      </c>
      <c r="G44" s="34">
        <f t="shared" si="14"/>
        <v>5000</v>
      </c>
      <c r="H44" s="34">
        <f t="shared" si="14"/>
        <v>0</v>
      </c>
      <c r="I44" s="34">
        <f t="shared" si="14"/>
        <v>0</v>
      </c>
      <c r="J44" s="34">
        <f t="shared" si="14"/>
        <v>0</v>
      </c>
      <c r="K44" s="34">
        <f t="shared" si="14"/>
        <v>0</v>
      </c>
      <c r="L44" s="34">
        <f t="shared" si="14"/>
        <v>0</v>
      </c>
      <c r="M44" s="34">
        <f t="shared" si="14"/>
        <v>0</v>
      </c>
      <c r="N44" s="34">
        <f t="shared" si="14"/>
        <v>0</v>
      </c>
    </row>
    <row r="45" spans="1:14" s="91" customFormat="1" ht="15" customHeight="1">
      <c r="A45" s="84" t="s">
        <v>405</v>
      </c>
      <c r="B45" s="84"/>
      <c r="C45" s="86" t="s">
        <v>309</v>
      </c>
      <c r="D45" s="87" t="s">
        <v>556</v>
      </c>
      <c r="E45" s="88">
        <v>5000</v>
      </c>
      <c r="F45" s="166">
        <f aca="true" t="shared" si="15" ref="F45:F74">SUM(G45:N45)</f>
        <v>5000</v>
      </c>
      <c r="G45" s="88">
        <v>5000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</row>
    <row r="46" spans="1:14" ht="18" customHeight="1">
      <c r="A46" s="36"/>
      <c r="B46" s="36"/>
      <c r="C46" s="27">
        <v>329</v>
      </c>
      <c r="D46" s="33" t="s">
        <v>34</v>
      </c>
      <c r="E46" s="34">
        <f>SUM(E47:E48)</f>
        <v>175000</v>
      </c>
      <c r="F46" s="35">
        <f t="shared" si="15"/>
        <v>185000</v>
      </c>
      <c r="G46" s="34">
        <f>SUM(G47:G48)</f>
        <v>185000</v>
      </c>
      <c r="H46" s="34">
        <f>SUM(H47:H48)</f>
        <v>0</v>
      </c>
      <c r="I46" s="34">
        <f>SUM(I47:I48)</f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s="91" customFormat="1" ht="15" customHeight="1">
      <c r="A47" s="84" t="s">
        <v>406</v>
      </c>
      <c r="B47" s="84"/>
      <c r="C47" s="86">
        <v>3291</v>
      </c>
      <c r="D47" s="87" t="s">
        <v>1267</v>
      </c>
      <c r="E47" s="88">
        <v>130000</v>
      </c>
      <c r="F47" s="166">
        <f t="shared" si="15"/>
        <v>130000</v>
      </c>
      <c r="G47" s="88">
        <v>130000</v>
      </c>
      <c r="H47" s="88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</row>
    <row r="48" spans="1:14" s="91" customFormat="1" ht="15" customHeight="1">
      <c r="A48" s="84" t="s">
        <v>407</v>
      </c>
      <c r="B48" s="84"/>
      <c r="C48" s="86">
        <v>3293</v>
      </c>
      <c r="D48" s="87" t="s">
        <v>552</v>
      </c>
      <c r="E48" s="88">
        <v>45000</v>
      </c>
      <c r="F48" s="166">
        <f t="shared" si="15"/>
        <v>55000</v>
      </c>
      <c r="G48" s="88">
        <v>55000</v>
      </c>
      <c r="H48" s="88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</row>
    <row r="49" spans="1:14" s="9" customFormat="1" ht="24" customHeight="1">
      <c r="A49" s="12"/>
      <c r="B49" s="57" t="s">
        <v>3</v>
      </c>
      <c r="C49" s="263" t="s">
        <v>965</v>
      </c>
      <c r="D49" s="264"/>
      <c r="E49" s="11">
        <f>E50</f>
        <v>335000</v>
      </c>
      <c r="F49" s="11">
        <f t="shared" si="15"/>
        <v>475000</v>
      </c>
      <c r="G49" s="11">
        <f aca="true" t="shared" si="16" ref="G49:N49">G50</f>
        <v>395000</v>
      </c>
      <c r="H49" s="11">
        <f t="shared" si="16"/>
        <v>0</v>
      </c>
      <c r="I49" s="11">
        <f t="shared" si="16"/>
        <v>0</v>
      </c>
      <c r="J49" s="11">
        <f t="shared" si="16"/>
        <v>80000</v>
      </c>
      <c r="K49" s="11">
        <f t="shared" si="16"/>
        <v>0</v>
      </c>
      <c r="L49" s="11">
        <f t="shared" si="16"/>
        <v>0</v>
      </c>
      <c r="M49" s="11">
        <f t="shared" si="16"/>
        <v>0</v>
      </c>
      <c r="N49" s="11">
        <f t="shared" si="16"/>
        <v>0</v>
      </c>
    </row>
    <row r="50" spans="1:14" ht="21" customHeight="1">
      <c r="A50" s="38"/>
      <c r="B50" s="36"/>
      <c r="C50" s="27">
        <v>42</v>
      </c>
      <c r="D50" s="33" t="s">
        <v>566</v>
      </c>
      <c r="E50" s="34">
        <f>E51+E59+E57</f>
        <v>335000</v>
      </c>
      <c r="F50" s="34">
        <f t="shared" si="15"/>
        <v>475000</v>
      </c>
      <c r="G50" s="34">
        <f>G51+G59+G57</f>
        <v>395000</v>
      </c>
      <c r="H50" s="34">
        <f aca="true" t="shared" si="17" ref="H50:N50">H51+H59+H57</f>
        <v>0</v>
      </c>
      <c r="I50" s="34">
        <f t="shared" si="17"/>
        <v>0</v>
      </c>
      <c r="J50" s="34">
        <f t="shared" si="17"/>
        <v>80000</v>
      </c>
      <c r="K50" s="34">
        <f t="shared" si="17"/>
        <v>0</v>
      </c>
      <c r="L50" s="34">
        <f t="shared" si="17"/>
        <v>0</v>
      </c>
      <c r="M50" s="34">
        <f t="shared" si="17"/>
        <v>0</v>
      </c>
      <c r="N50" s="34">
        <f t="shared" si="17"/>
        <v>0</v>
      </c>
    </row>
    <row r="51" spans="1:14" ht="18" customHeight="1">
      <c r="A51" s="38"/>
      <c r="B51" s="36"/>
      <c r="C51" s="27">
        <v>422</v>
      </c>
      <c r="D51" s="33" t="s">
        <v>567</v>
      </c>
      <c r="E51" s="34">
        <f>SUM(E52:E56)</f>
        <v>250000</v>
      </c>
      <c r="F51" s="34">
        <f t="shared" si="15"/>
        <v>435000</v>
      </c>
      <c r="G51" s="34">
        <f aca="true" t="shared" si="18" ref="G51:N51">SUM(G52:G56)</f>
        <v>355000</v>
      </c>
      <c r="H51" s="34">
        <f t="shared" si="18"/>
        <v>0</v>
      </c>
      <c r="I51" s="34">
        <f t="shared" si="18"/>
        <v>0</v>
      </c>
      <c r="J51" s="34">
        <f t="shared" si="18"/>
        <v>80000</v>
      </c>
      <c r="K51" s="34">
        <f t="shared" si="18"/>
        <v>0</v>
      </c>
      <c r="L51" s="34">
        <f t="shared" si="18"/>
        <v>0</v>
      </c>
      <c r="M51" s="34">
        <f t="shared" si="18"/>
        <v>0</v>
      </c>
      <c r="N51" s="34">
        <f t="shared" si="18"/>
        <v>0</v>
      </c>
    </row>
    <row r="52" spans="1:14" s="91" customFormat="1" ht="14.25" customHeight="1">
      <c r="A52" s="84" t="s">
        <v>408</v>
      </c>
      <c r="B52" s="84"/>
      <c r="C52" s="86">
        <v>4221</v>
      </c>
      <c r="D52" s="87" t="s">
        <v>568</v>
      </c>
      <c r="E52" s="88">
        <v>35000</v>
      </c>
      <c r="F52" s="169">
        <f t="shared" si="15"/>
        <v>120000</v>
      </c>
      <c r="G52" s="88">
        <v>120000</v>
      </c>
      <c r="H52" s="90">
        <v>0</v>
      </c>
      <c r="I52" s="90">
        <v>0</v>
      </c>
      <c r="J52" s="90">
        <v>0</v>
      </c>
      <c r="K52" s="90">
        <v>0</v>
      </c>
      <c r="L52" s="88">
        <v>0</v>
      </c>
      <c r="M52" s="90">
        <v>0</v>
      </c>
      <c r="N52" s="88">
        <v>0</v>
      </c>
    </row>
    <row r="53" spans="1:14" s="91" customFormat="1" ht="14.25" customHeight="1">
      <c r="A53" s="84" t="s">
        <v>409</v>
      </c>
      <c r="B53" s="84"/>
      <c r="C53" s="86">
        <v>4222</v>
      </c>
      <c r="D53" s="87" t="s">
        <v>569</v>
      </c>
      <c r="E53" s="88">
        <v>5000</v>
      </c>
      <c r="F53" s="169">
        <f t="shared" si="15"/>
        <v>5000</v>
      </c>
      <c r="G53" s="88">
        <v>5000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</row>
    <row r="54" spans="1:14" s="91" customFormat="1" ht="14.25" customHeight="1">
      <c r="A54" s="84" t="s">
        <v>410</v>
      </c>
      <c r="B54" s="84"/>
      <c r="C54" s="86">
        <v>4223</v>
      </c>
      <c r="D54" s="87" t="s">
        <v>570</v>
      </c>
      <c r="E54" s="88">
        <v>10000</v>
      </c>
      <c r="F54" s="169">
        <f t="shared" si="15"/>
        <v>10000</v>
      </c>
      <c r="G54" s="88">
        <v>10000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</row>
    <row r="55" spans="1:14" s="91" customFormat="1" ht="14.25" customHeight="1">
      <c r="A55" s="84" t="s">
        <v>411</v>
      </c>
      <c r="B55" s="84"/>
      <c r="C55" s="86" t="s">
        <v>584</v>
      </c>
      <c r="D55" s="87" t="s">
        <v>585</v>
      </c>
      <c r="E55" s="88">
        <v>0</v>
      </c>
      <c r="F55" s="89">
        <f t="shared" si="15"/>
        <v>0</v>
      </c>
      <c r="G55" s="88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</row>
    <row r="56" spans="1:14" s="91" customFormat="1" ht="14.25" customHeight="1">
      <c r="A56" s="84" t="s">
        <v>412</v>
      </c>
      <c r="B56" s="84"/>
      <c r="C56" s="86" t="s">
        <v>106</v>
      </c>
      <c r="D56" s="87" t="s">
        <v>728</v>
      </c>
      <c r="E56" s="88">
        <v>200000</v>
      </c>
      <c r="F56" s="166">
        <f t="shared" si="15"/>
        <v>300000</v>
      </c>
      <c r="G56" s="88">
        <v>220000</v>
      </c>
      <c r="H56" s="90">
        <v>0</v>
      </c>
      <c r="I56" s="90">
        <v>0</v>
      </c>
      <c r="J56" s="88">
        <v>80000</v>
      </c>
      <c r="K56" s="90">
        <v>0</v>
      </c>
      <c r="L56" s="90">
        <v>0</v>
      </c>
      <c r="M56" s="90">
        <v>0</v>
      </c>
      <c r="N56" s="88">
        <v>0</v>
      </c>
    </row>
    <row r="57" spans="1:14" ht="18" customHeight="1">
      <c r="A57" s="38"/>
      <c r="B57" s="36"/>
      <c r="C57" s="27" t="s">
        <v>1057</v>
      </c>
      <c r="D57" s="33" t="s">
        <v>1071</v>
      </c>
      <c r="E57" s="34">
        <f>E58</f>
        <v>0</v>
      </c>
      <c r="F57" s="34">
        <f t="shared" si="15"/>
        <v>0</v>
      </c>
      <c r="G57" s="34">
        <f>G58</f>
        <v>0</v>
      </c>
      <c r="H57" s="32">
        <v>0</v>
      </c>
      <c r="I57" s="32">
        <v>0</v>
      </c>
      <c r="J57" s="32">
        <v>0</v>
      </c>
      <c r="K57" s="34">
        <f>K58</f>
        <v>0</v>
      </c>
      <c r="L57" s="32">
        <v>0</v>
      </c>
      <c r="M57" s="32">
        <v>0</v>
      </c>
      <c r="N57" s="32">
        <v>0</v>
      </c>
    </row>
    <row r="58" spans="1:14" s="91" customFormat="1" ht="15" customHeight="1">
      <c r="A58" s="84"/>
      <c r="B58" s="84"/>
      <c r="C58" s="86" t="s">
        <v>1058</v>
      </c>
      <c r="D58" s="87" t="s">
        <v>1059</v>
      </c>
      <c r="E58" s="88">
        <v>0</v>
      </c>
      <c r="F58" s="88">
        <f t="shared" si="15"/>
        <v>0</v>
      </c>
      <c r="G58" s="88">
        <v>0</v>
      </c>
      <c r="H58" s="90">
        <v>0</v>
      </c>
      <c r="I58" s="90">
        <v>0</v>
      </c>
      <c r="J58" s="90">
        <v>0</v>
      </c>
      <c r="K58" s="88">
        <v>0</v>
      </c>
      <c r="L58" s="90">
        <v>0</v>
      </c>
      <c r="M58" s="90">
        <v>0</v>
      </c>
      <c r="N58" s="90">
        <v>0</v>
      </c>
    </row>
    <row r="59" spans="1:14" ht="18" customHeight="1">
      <c r="A59" s="38"/>
      <c r="B59" s="36"/>
      <c r="C59" s="27">
        <v>426</v>
      </c>
      <c r="D59" s="33" t="s">
        <v>571</v>
      </c>
      <c r="E59" s="34">
        <f>E60</f>
        <v>85000</v>
      </c>
      <c r="F59" s="34">
        <f t="shared" si="15"/>
        <v>40000</v>
      </c>
      <c r="G59" s="34">
        <f>G60</f>
        <v>40000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</row>
    <row r="60" spans="1:14" s="91" customFormat="1" ht="15" customHeight="1">
      <c r="A60" s="84" t="s">
        <v>413</v>
      </c>
      <c r="B60" s="84"/>
      <c r="C60" s="86">
        <v>4262</v>
      </c>
      <c r="D60" s="87" t="s">
        <v>572</v>
      </c>
      <c r="E60" s="88">
        <v>85000</v>
      </c>
      <c r="F60" s="169">
        <f t="shared" si="15"/>
        <v>40000</v>
      </c>
      <c r="G60" s="88">
        <v>40000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</row>
    <row r="61" spans="1:14" s="9" customFormat="1" ht="27" customHeight="1">
      <c r="A61" s="67"/>
      <c r="B61" s="65"/>
      <c r="C61" s="267" t="s">
        <v>1247</v>
      </c>
      <c r="D61" s="267"/>
      <c r="E61" s="69">
        <f>E62+E79</f>
        <v>1216000</v>
      </c>
      <c r="F61" s="69">
        <f>SUM(G61:N61)</f>
        <v>1354000</v>
      </c>
      <c r="G61" s="69">
        <f>G62+G79</f>
        <v>0</v>
      </c>
      <c r="H61" s="69">
        <f aca="true" t="shared" si="19" ref="H61:N61">H62+H79</f>
        <v>654000</v>
      </c>
      <c r="I61" s="69">
        <f t="shared" si="19"/>
        <v>700000</v>
      </c>
      <c r="J61" s="69">
        <f t="shared" si="19"/>
        <v>0</v>
      </c>
      <c r="K61" s="69">
        <f t="shared" si="19"/>
        <v>0</v>
      </c>
      <c r="L61" s="69">
        <f t="shared" si="19"/>
        <v>0</v>
      </c>
      <c r="M61" s="69">
        <f t="shared" si="19"/>
        <v>0</v>
      </c>
      <c r="N61" s="69">
        <f t="shared" si="19"/>
        <v>0</v>
      </c>
    </row>
    <row r="62" spans="1:14" s="9" customFormat="1" ht="25.5" customHeight="1">
      <c r="A62" s="12"/>
      <c r="B62" s="57" t="s">
        <v>683</v>
      </c>
      <c r="C62" s="241" t="s">
        <v>1089</v>
      </c>
      <c r="D62" s="242"/>
      <c r="E62" s="11">
        <f>E63</f>
        <v>1186000</v>
      </c>
      <c r="F62" s="11">
        <f t="shared" si="15"/>
        <v>854000</v>
      </c>
      <c r="G62" s="11">
        <f>G63</f>
        <v>0</v>
      </c>
      <c r="H62" s="11">
        <f aca="true" t="shared" si="20" ref="H62:N62">H63</f>
        <v>454000</v>
      </c>
      <c r="I62" s="11">
        <f t="shared" si="20"/>
        <v>400000</v>
      </c>
      <c r="J62" s="11">
        <f t="shared" si="20"/>
        <v>0</v>
      </c>
      <c r="K62" s="11">
        <f t="shared" si="20"/>
        <v>0</v>
      </c>
      <c r="L62" s="11">
        <f t="shared" si="20"/>
        <v>0</v>
      </c>
      <c r="M62" s="11">
        <f t="shared" si="20"/>
        <v>0</v>
      </c>
      <c r="N62" s="11">
        <f t="shared" si="20"/>
        <v>0</v>
      </c>
    </row>
    <row r="63" spans="1:14" ht="21" customHeight="1">
      <c r="A63" s="38"/>
      <c r="B63" s="36"/>
      <c r="C63" s="27">
        <v>32</v>
      </c>
      <c r="D63" s="33" t="s">
        <v>20</v>
      </c>
      <c r="E63" s="34">
        <f>E64+E66+E75</f>
        <v>1186000</v>
      </c>
      <c r="F63" s="34">
        <f t="shared" si="15"/>
        <v>854000</v>
      </c>
      <c r="G63" s="34">
        <f aca="true" t="shared" si="21" ref="G63:N63">G64+G66+G75</f>
        <v>0</v>
      </c>
      <c r="H63" s="34">
        <f t="shared" si="21"/>
        <v>454000</v>
      </c>
      <c r="I63" s="34">
        <f t="shared" si="21"/>
        <v>400000</v>
      </c>
      <c r="J63" s="34">
        <f t="shared" si="21"/>
        <v>0</v>
      </c>
      <c r="K63" s="34">
        <f t="shared" si="21"/>
        <v>0</v>
      </c>
      <c r="L63" s="34">
        <f t="shared" si="21"/>
        <v>0</v>
      </c>
      <c r="M63" s="34">
        <f t="shared" si="21"/>
        <v>0</v>
      </c>
      <c r="N63" s="34">
        <f t="shared" si="21"/>
        <v>0</v>
      </c>
    </row>
    <row r="64" spans="1:14" ht="18" customHeight="1">
      <c r="A64" s="38"/>
      <c r="B64" s="36"/>
      <c r="C64" s="27">
        <v>322</v>
      </c>
      <c r="D64" s="33" t="s">
        <v>547</v>
      </c>
      <c r="E64" s="34">
        <f aca="true" t="shared" si="22" ref="E64:N64">SUM(E65:E65)</f>
        <v>10000</v>
      </c>
      <c r="F64" s="34">
        <f t="shared" si="15"/>
        <v>10000</v>
      </c>
      <c r="G64" s="34">
        <f t="shared" si="22"/>
        <v>0</v>
      </c>
      <c r="H64" s="34">
        <f t="shared" si="22"/>
        <v>10000</v>
      </c>
      <c r="I64" s="34">
        <f t="shared" si="22"/>
        <v>0</v>
      </c>
      <c r="J64" s="34">
        <f t="shared" si="22"/>
        <v>0</v>
      </c>
      <c r="K64" s="34">
        <f t="shared" si="22"/>
        <v>0</v>
      </c>
      <c r="L64" s="34">
        <f t="shared" si="22"/>
        <v>0</v>
      </c>
      <c r="M64" s="34">
        <f t="shared" si="22"/>
        <v>0</v>
      </c>
      <c r="N64" s="34">
        <f t="shared" si="22"/>
        <v>0</v>
      </c>
    </row>
    <row r="65" spans="1:14" s="91" customFormat="1" ht="15" customHeight="1">
      <c r="A65" s="84" t="s">
        <v>414</v>
      </c>
      <c r="B65" s="84"/>
      <c r="C65" s="86">
        <v>3221</v>
      </c>
      <c r="D65" s="87" t="s">
        <v>602</v>
      </c>
      <c r="E65" s="88">
        <v>10000</v>
      </c>
      <c r="F65" s="168">
        <f t="shared" si="15"/>
        <v>10000</v>
      </c>
      <c r="G65" s="88">
        <v>0</v>
      </c>
      <c r="H65" s="88">
        <v>10000</v>
      </c>
      <c r="I65" s="88">
        <v>0</v>
      </c>
      <c r="J65" s="88">
        <v>0</v>
      </c>
      <c r="K65" s="88">
        <v>0</v>
      </c>
      <c r="L65" s="88">
        <v>0</v>
      </c>
      <c r="M65" s="90">
        <v>0</v>
      </c>
      <c r="N65" s="90">
        <v>0</v>
      </c>
    </row>
    <row r="66" spans="1:14" ht="18" customHeight="1">
      <c r="A66" s="36"/>
      <c r="B66" s="36"/>
      <c r="C66" s="27">
        <v>323</v>
      </c>
      <c r="D66" s="33" t="s">
        <v>548</v>
      </c>
      <c r="E66" s="34">
        <f>SUM(E67:E69)+E73+E74</f>
        <v>1111000</v>
      </c>
      <c r="F66" s="34">
        <f t="shared" si="15"/>
        <v>782000</v>
      </c>
      <c r="G66" s="34">
        <f aca="true" t="shared" si="23" ref="G66:M66">SUM(G67:G69)+G73+G74</f>
        <v>0</v>
      </c>
      <c r="H66" s="34">
        <f t="shared" si="23"/>
        <v>382000</v>
      </c>
      <c r="I66" s="34">
        <f t="shared" si="23"/>
        <v>400000</v>
      </c>
      <c r="J66" s="34">
        <f t="shared" si="23"/>
        <v>0</v>
      </c>
      <c r="K66" s="34">
        <f t="shared" si="23"/>
        <v>0</v>
      </c>
      <c r="L66" s="34">
        <f t="shared" si="23"/>
        <v>0</v>
      </c>
      <c r="M66" s="34">
        <f t="shared" si="23"/>
        <v>0</v>
      </c>
      <c r="N66" s="34">
        <f>SUM(N67:N69)+N73+N74</f>
        <v>0</v>
      </c>
    </row>
    <row r="67" spans="1:14" s="91" customFormat="1" ht="15" customHeight="1">
      <c r="A67" s="84" t="s">
        <v>1067</v>
      </c>
      <c r="B67" s="84"/>
      <c r="C67" s="86" t="s">
        <v>1068</v>
      </c>
      <c r="D67" s="87" t="s">
        <v>30</v>
      </c>
      <c r="E67" s="88">
        <v>2000</v>
      </c>
      <c r="F67" s="168">
        <f t="shared" si="15"/>
        <v>2000</v>
      </c>
      <c r="G67" s="88">
        <v>0</v>
      </c>
      <c r="H67" s="88">
        <v>2000</v>
      </c>
      <c r="I67" s="88">
        <v>0</v>
      </c>
      <c r="J67" s="88">
        <v>0</v>
      </c>
      <c r="K67" s="88">
        <v>0</v>
      </c>
      <c r="L67" s="88">
        <v>0</v>
      </c>
      <c r="M67" s="90">
        <v>0</v>
      </c>
      <c r="N67" s="90">
        <v>0</v>
      </c>
    </row>
    <row r="68" spans="1:14" s="91" customFormat="1" ht="15" customHeight="1">
      <c r="A68" s="84" t="s">
        <v>415</v>
      </c>
      <c r="B68" s="84"/>
      <c r="C68" s="86">
        <v>3233</v>
      </c>
      <c r="D68" s="87" t="s">
        <v>549</v>
      </c>
      <c r="E68" s="88">
        <v>140000</v>
      </c>
      <c r="F68" s="168">
        <f t="shared" si="15"/>
        <v>140000</v>
      </c>
      <c r="G68" s="88">
        <v>0</v>
      </c>
      <c r="H68" s="88">
        <v>140000</v>
      </c>
      <c r="I68" s="88">
        <v>0</v>
      </c>
      <c r="J68" s="88">
        <v>0</v>
      </c>
      <c r="K68" s="88">
        <v>0</v>
      </c>
      <c r="L68" s="88">
        <v>0</v>
      </c>
      <c r="M68" s="90">
        <v>0</v>
      </c>
      <c r="N68" s="90">
        <v>0</v>
      </c>
    </row>
    <row r="69" spans="1:14" s="91" customFormat="1" ht="14.25" customHeight="1">
      <c r="A69" s="84" t="s">
        <v>416</v>
      </c>
      <c r="B69" s="84"/>
      <c r="C69" s="86" t="s">
        <v>360</v>
      </c>
      <c r="D69" s="87" t="s">
        <v>361</v>
      </c>
      <c r="E69" s="88">
        <v>0</v>
      </c>
      <c r="F69" s="88">
        <f t="shared" si="15"/>
        <v>0</v>
      </c>
      <c r="G69" s="88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</row>
    <row r="70" spans="1:14" s="126" customFormat="1" ht="17.25" customHeight="1">
      <c r="A70" s="223" t="s">
        <v>2</v>
      </c>
      <c r="B70" s="224" t="s">
        <v>44</v>
      </c>
      <c r="C70" s="225" t="s">
        <v>546</v>
      </c>
      <c r="D70" s="227" t="s">
        <v>59</v>
      </c>
      <c r="E70" s="228" t="s">
        <v>1206</v>
      </c>
      <c r="F70" s="225" t="s">
        <v>1207</v>
      </c>
      <c r="G70" s="220" t="s">
        <v>1205</v>
      </c>
      <c r="H70" s="221"/>
      <c r="I70" s="221"/>
      <c r="J70" s="221"/>
      <c r="K70" s="221"/>
      <c r="L70" s="221"/>
      <c r="M70" s="221"/>
      <c r="N70" s="222"/>
    </row>
    <row r="71" spans="1:14" s="126" customFormat="1" ht="36" customHeight="1">
      <c r="A71" s="223"/>
      <c r="B71" s="223"/>
      <c r="C71" s="226"/>
      <c r="D71" s="227"/>
      <c r="E71" s="229"/>
      <c r="F71" s="226"/>
      <c r="G71" s="99" t="s">
        <v>269</v>
      </c>
      <c r="H71" s="99" t="s">
        <v>45</v>
      </c>
      <c r="I71" s="99" t="s">
        <v>268</v>
      </c>
      <c r="J71" s="99" t="s">
        <v>270</v>
      </c>
      <c r="K71" s="99" t="s">
        <v>46</v>
      </c>
      <c r="L71" s="99" t="s">
        <v>718</v>
      </c>
      <c r="M71" s="99" t="s">
        <v>1151</v>
      </c>
      <c r="N71" s="99" t="s">
        <v>613</v>
      </c>
    </row>
    <row r="72" spans="1:14" s="126" customFormat="1" ht="10.5" customHeight="1">
      <c r="A72" s="51">
        <v>1</v>
      </c>
      <c r="B72" s="51">
        <v>2</v>
      </c>
      <c r="C72" s="51">
        <v>3</v>
      </c>
      <c r="D72" s="51">
        <v>4</v>
      </c>
      <c r="E72" s="51">
        <v>5</v>
      </c>
      <c r="F72" s="51">
        <v>7</v>
      </c>
      <c r="G72" s="51">
        <v>8</v>
      </c>
      <c r="H72" s="51">
        <v>9</v>
      </c>
      <c r="I72" s="51">
        <v>10</v>
      </c>
      <c r="J72" s="51">
        <v>11</v>
      </c>
      <c r="K72" s="51">
        <v>12</v>
      </c>
      <c r="L72" s="51">
        <v>13</v>
      </c>
      <c r="M72" s="51">
        <v>14</v>
      </c>
      <c r="N72" s="51">
        <v>15</v>
      </c>
    </row>
    <row r="73" spans="1:14" s="91" customFormat="1" ht="15" customHeight="1">
      <c r="A73" s="84" t="s">
        <v>417</v>
      </c>
      <c r="B73" s="84"/>
      <c r="C73" s="86">
        <v>3237</v>
      </c>
      <c r="D73" s="87" t="s">
        <v>550</v>
      </c>
      <c r="E73" s="88">
        <v>495000</v>
      </c>
      <c r="F73" s="166">
        <f t="shared" si="15"/>
        <v>300000</v>
      </c>
      <c r="G73" s="88">
        <v>0</v>
      </c>
      <c r="H73" s="88">
        <v>100000</v>
      </c>
      <c r="I73" s="88">
        <v>200000</v>
      </c>
      <c r="J73" s="88">
        <v>0</v>
      </c>
      <c r="K73" s="88">
        <v>0</v>
      </c>
      <c r="L73" s="88">
        <v>0</v>
      </c>
      <c r="M73" s="90">
        <v>0</v>
      </c>
      <c r="N73" s="90">
        <v>0</v>
      </c>
    </row>
    <row r="74" spans="1:14" s="91" customFormat="1" ht="15" customHeight="1">
      <c r="A74" s="119" t="s">
        <v>418</v>
      </c>
      <c r="B74" s="119"/>
      <c r="C74" s="120" t="s">
        <v>351</v>
      </c>
      <c r="D74" s="121" t="s">
        <v>551</v>
      </c>
      <c r="E74" s="122">
        <v>474000</v>
      </c>
      <c r="F74" s="166">
        <f t="shared" si="15"/>
        <v>340000</v>
      </c>
      <c r="G74" s="122">
        <v>0</v>
      </c>
      <c r="H74" s="122">
        <v>140000</v>
      </c>
      <c r="I74" s="122">
        <v>200000</v>
      </c>
      <c r="J74" s="122">
        <v>0</v>
      </c>
      <c r="K74" s="122">
        <v>0</v>
      </c>
      <c r="L74" s="122">
        <v>0</v>
      </c>
      <c r="M74" s="124">
        <v>0</v>
      </c>
      <c r="N74" s="124">
        <v>0</v>
      </c>
    </row>
    <row r="75" spans="1:14" ht="18" customHeight="1">
      <c r="A75" s="38"/>
      <c r="B75" s="36"/>
      <c r="C75" s="27">
        <v>329</v>
      </c>
      <c r="D75" s="33" t="s">
        <v>304</v>
      </c>
      <c r="E75" s="34">
        <f>SUM(E76:E78)</f>
        <v>65000</v>
      </c>
      <c r="F75" s="34">
        <f>SUM(F76:F78)</f>
        <v>62000</v>
      </c>
      <c r="G75" s="34">
        <f aca="true" t="shared" si="24" ref="G75:N75">SUM(G76:G78)</f>
        <v>0</v>
      </c>
      <c r="H75" s="34">
        <f t="shared" si="24"/>
        <v>62000</v>
      </c>
      <c r="I75" s="34">
        <f t="shared" si="24"/>
        <v>0</v>
      </c>
      <c r="J75" s="34">
        <f t="shared" si="24"/>
        <v>0</v>
      </c>
      <c r="K75" s="34">
        <f t="shared" si="24"/>
        <v>0</v>
      </c>
      <c r="L75" s="34">
        <f t="shared" si="24"/>
        <v>0</v>
      </c>
      <c r="M75" s="34">
        <f t="shared" si="24"/>
        <v>0</v>
      </c>
      <c r="N75" s="34">
        <f t="shared" si="24"/>
        <v>0</v>
      </c>
    </row>
    <row r="76" spans="1:14" s="91" customFormat="1" ht="15" customHeight="1">
      <c r="A76" s="84" t="s">
        <v>419</v>
      </c>
      <c r="B76" s="84"/>
      <c r="C76" s="86">
        <v>3292</v>
      </c>
      <c r="D76" s="87" t="s">
        <v>557</v>
      </c>
      <c r="E76" s="88">
        <v>0</v>
      </c>
      <c r="F76" s="88">
        <f aca="true" t="shared" si="25" ref="F76:F111">SUM(G76:N76)</f>
        <v>0</v>
      </c>
      <c r="G76" s="88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88">
        <v>0</v>
      </c>
      <c r="N76" s="88">
        <v>0</v>
      </c>
    </row>
    <row r="77" spans="1:14" s="91" customFormat="1" ht="15" customHeight="1">
      <c r="A77" s="84" t="s">
        <v>420</v>
      </c>
      <c r="B77" s="84"/>
      <c r="C77" s="86">
        <v>3293</v>
      </c>
      <c r="D77" s="87" t="s">
        <v>552</v>
      </c>
      <c r="E77" s="88">
        <v>45000</v>
      </c>
      <c r="F77" s="168">
        <f t="shared" si="25"/>
        <v>45000</v>
      </c>
      <c r="G77" s="88">
        <v>0</v>
      </c>
      <c r="H77" s="88">
        <v>45000</v>
      </c>
      <c r="I77" s="88">
        <v>0</v>
      </c>
      <c r="J77" s="88">
        <v>0</v>
      </c>
      <c r="K77" s="88">
        <v>0</v>
      </c>
      <c r="L77" s="88">
        <v>0</v>
      </c>
      <c r="M77" s="90">
        <v>0</v>
      </c>
      <c r="N77" s="90">
        <v>0</v>
      </c>
    </row>
    <row r="78" spans="1:14" s="91" customFormat="1" ht="15" customHeight="1">
      <c r="A78" s="84" t="s">
        <v>421</v>
      </c>
      <c r="B78" s="84"/>
      <c r="C78" s="86">
        <v>3299</v>
      </c>
      <c r="D78" s="87" t="s">
        <v>553</v>
      </c>
      <c r="E78" s="88">
        <v>20000</v>
      </c>
      <c r="F78" s="168">
        <f t="shared" si="25"/>
        <v>17000</v>
      </c>
      <c r="G78" s="88">
        <v>0</v>
      </c>
      <c r="H78" s="88">
        <v>17000</v>
      </c>
      <c r="I78" s="88">
        <v>0</v>
      </c>
      <c r="J78" s="88">
        <v>0</v>
      </c>
      <c r="K78" s="88">
        <v>0</v>
      </c>
      <c r="L78" s="88">
        <v>0</v>
      </c>
      <c r="M78" s="90">
        <v>0</v>
      </c>
      <c r="N78" s="90">
        <v>0</v>
      </c>
    </row>
    <row r="79" spans="1:14" s="9" customFormat="1" ht="25.5" customHeight="1">
      <c r="A79" s="12"/>
      <c r="B79" s="57" t="s">
        <v>683</v>
      </c>
      <c r="C79" s="241" t="s">
        <v>1248</v>
      </c>
      <c r="D79" s="242"/>
      <c r="E79" s="11">
        <f>E80+E83</f>
        <v>30000</v>
      </c>
      <c r="F79" s="11">
        <f t="shared" si="25"/>
        <v>500000</v>
      </c>
      <c r="G79" s="11">
        <f>G80+G83</f>
        <v>0</v>
      </c>
      <c r="H79" s="11">
        <f aca="true" t="shared" si="26" ref="H79:N79">H80+H83</f>
        <v>200000</v>
      </c>
      <c r="I79" s="11">
        <f t="shared" si="26"/>
        <v>300000</v>
      </c>
      <c r="J79" s="11">
        <f t="shared" si="26"/>
        <v>0</v>
      </c>
      <c r="K79" s="11">
        <f t="shared" si="26"/>
        <v>0</v>
      </c>
      <c r="L79" s="11">
        <f t="shared" si="26"/>
        <v>0</v>
      </c>
      <c r="M79" s="11">
        <f t="shared" si="26"/>
        <v>0</v>
      </c>
      <c r="N79" s="11">
        <f t="shared" si="26"/>
        <v>0</v>
      </c>
    </row>
    <row r="80" spans="1:14" ht="21" customHeight="1">
      <c r="A80" s="38"/>
      <c r="B80" s="36"/>
      <c r="C80" s="27">
        <v>32</v>
      </c>
      <c r="D80" s="33" t="s">
        <v>35</v>
      </c>
      <c r="E80" s="34">
        <f>E81</f>
        <v>0</v>
      </c>
      <c r="F80" s="34">
        <f>SUM(G80:N80)</f>
        <v>200000</v>
      </c>
      <c r="G80" s="34">
        <f>G81</f>
        <v>0</v>
      </c>
      <c r="H80" s="34">
        <f aca="true" t="shared" si="27" ref="H80:N81">H81</f>
        <v>200000</v>
      </c>
      <c r="I80" s="34">
        <f t="shared" si="27"/>
        <v>0</v>
      </c>
      <c r="J80" s="34">
        <f t="shared" si="27"/>
        <v>0</v>
      </c>
      <c r="K80" s="34">
        <f t="shared" si="27"/>
        <v>0</v>
      </c>
      <c r="L80" s="34">
        <f t="shared" si="27"/>
        <v>0</v>
      </c>
      <c r="M80" s="34">
        <f t="shared" si="27"/>
        <v>0</v>
      </c>
      <c r="N80" s="34">
        <f t="shared" si="27"/>
        <v>0</v>
      </c>
    </row>
    <row r="81" spans="1:14" ht="18" customHeight="1">
      <c r="A81" s="38"/>
      <c r="B81" s="36"/>
      <c r="C81" s="27">
        <v>323</v>
      </c>
      <c r="D81" s="33" t="s">
        <v>29</v>
      </c>
      <c r="E81" s="34">
        <f>E82</f>
        <v>0</v>
      </c>
      <c r="F81" s="34">
        <f>SUM(G81:N81)</f>
        <v>200000</v>
      </c>
      <c r="G81" s="34">
        <f>G82</f>
        <v>0</v>
      </c>
      <c r="H81" s="34">
        <f t="shared" si="27"/>
        <v>200000</v>
      </c>
      <c r="I81" s="34">
        <f t="shared" si="27"/>
        <v>0</v>
      </c>
      <c r="J81" s="34">
        <f t="shared" si="27"/>
        <v>0</v>
      </c>
      <c r="K81" s="34">
        <f t="shared" si="27"/>
        <v>0</v>
      </c>
      <c r="L81" s="34">
        <f t="shared" si="27"/>
        <v>0</v>
      </c>
      <c r="M81" s="34">
        <f t="shared" si="27"/>
        <v>0</v>
      </c>
      <c r="N81" s="34">
        <f t="shared" si="27"/>
        <v>0</v>
      </c>
    </row>
    <row r="82" spans="1:14" s="91" customFormat="1" ht="15" customHeight="1">
      <c r="A82" s="84" t="s">
        <v>1252</v>
      </c>
      <c r="B82" s="84"/>
      <c r="C82" s="86">
        <v>3233</v>
      </c>
      <c r="D82" s="87" t="s">
        <v>1249</v>
      </c>
      <c r="E82" s="88">
        <v>0</v>
      </c>
      <c r="F82" s="168">
        <f>SUM(G82:N82)</f>
        <v>200000</v>
      </c>
      <c r="G82" s="88">
        <v>0</v>
      </c>
      <c r="H82" s="88">
        <v>200000</v>
      </c>
      <c r="I82" s="88">
        <v>0</v>
      </c>
      <c r="J82" s="90">
        <v>0</v>
      </c>
      <c r="K82" s="90">
        <v>0</v>
      </c>
      <c r="L82" s="90">
        <v>0</v>
      </c>
      <c r="M82" s="90">
        <v>0</v>
      </c>
      <c r="N82" s="88">
        <v>0</v>
      </c>
    </row>
    <row r="83" spans="1:14" ht="21" customHeight="1">
      <c r="A83" s="38"/>
      <c r="B83" s="36"/>
      <c r="C83" s="27">
        <v>38</v>
      </c>
      <c r="D83" s="33" t="s">
        <v>698</v>
      </c>
      <c r="E83" s="34">
        <f>E84</f>
        <v>30000</v>
      </c>
      <c r="F83" s="34">
        <f t="shared" si="25"/>
        <v>300000</v>
      </c>
      <c r="G83" s="34">
        <f>G84</f>
        <v>0</v>
      </c>
      <c r="H83" s="34">
        <f>H84</f>
        <v>0</v>
      </c>
      <c r="I83" s="34">
        <f>SUM(I84+I86)</f>
        <v>300000</v>
      </c>
      <c r="J83" s="34">
        <f>SUM(J84+J86)</f>
        <v>0</v>
      </c>
      <c r="K83" s="34">
        <f>SUM(K84+K86)</f>
        <v>0</v>
      </c>
      <c r="L83" s="34">
        <f>SUM(L84+L86)</f>
        <v>0</v>
      </c>
      <c r="M83" s="34">
        <f>SUM(M84+M86)</f>
        <v>0</v>
      </c>
      <c r="N83" s="34">
        <f>N84</f>
        <v>0</v>
      </c>
    </row>
    <row r="84" spans="1:14" ht="17.25" customHeight="1">
      <c r="A84" s="38"/>
      <c r="B84" s="36"/>
      <c r="C84" s="27">
        <v>381</v>
      </c>
      <c r="D84" s="33" t="s">
        <v>699</v>
      </c>
      <c r="E84" s="34">
        <f aca="true" t="shared" si="28" ref="E84:N84">E85</f>
        <v>30000</v>
      </c>
      <c r="F84" s="34">
        <f t="shared" si="25"/>
        <v>300000</v>
      </c>
      <c r="G84" s="34">
        <f t="shared" si="28"/>
        <v>0</v>
      </c>
      <c r="H84" s="34">
        <f t="shared" si="28"/>
        <v>0</v>
      </c>
      <c r="I84" s="34">
        <f t="shared" si="28"/>
        <v>300000</v>
      </c>
      <c r="J84" s="34">
        <f t="shared" si="28"/>
        <v>0</v>
      </c>
      <c r="K84" s="34">
        <f t="shared" si="28"/>
        <v>0</v>
      </c>
      <c r="L84" s="34">
        <f t="shared" si="28"/>
        <v>0</v>
      </c>
      <c r="M84" s="34">
        <f t="shared" si="28"/>
        <v>0</v>
      </c>
      <c r="N84" s="34">
        <f t="shared" si="28"/>
        <v>0</v>
      </c>
    </row>
    <row r="85" spans="1:14" s="91" customFormat="1" ht="15" customHeight="1">
      <c r="A85" s="93" t="s">
        <v>1251</v>
      </c>
      <c r="B85" s="84"/>
      <c r="C85" s="86">
        <v>3811</v>
      </c>
      <c r="D85" s="87" t="s">
        <v>989</v>
      </c>
      <c r="E85" s="88">
        <v>30000</v>
      </c>
      <c r="F85" s="168">
        <f t="shared" si="25"/>
        <v>300000</v>
      </c>
      <c r="G85" s="92">
        <v>0</v>
      </c>
      <c r="H85" s="88">
        <v>0</v>
      </c>
      <c r="I85" s="88">
        <v>300000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</row>
    <row r="86" spans="1:14" s="9" customFormat="1" ht="27" customHeight="1">
      <c r="A86" s="67"/>
      <c r="B86" s="65"/>
      <c r="C86" s="274" t="s">
        <v>686</v>
      </c>
      <c r="D86" s="274"/>
      <c r="E86" s="69">
        <f>E87</f>
        <v>1565000</v>
      </c>
      <c r="F86" s="69">
        <f t="shared" si="25"/>
        <v>2000000</v>
      </c>
      <c r="G86" s="69">
        <f>G87</f>
        <v>1440000</v>
      </c>
      <c r="H86" s="69">
        <f aca="true" t="shared" si="29" ref="H86:N86">H87</f>
        <v>560000</v>
      </c>
      <c r="I86" s="69">
        <f t="shared" si="29"/>
        <v>0</v>
      </c>
      <c r="J86" s="69">
        <f t="shared" si="29"/>
        <v>0</v>
      </c>
      <c r="K86" s="69">
        <f t="shared" si="29"/>
        <v>0</v>
      </c>
      <c r="L86" s="69">
        <f t="shared" si="29"/>
        <v>0</v>
      </c>
      <c r="M86" s="69">
        <f t="shared" si="29"/>
        <v>0</v>
      </c>
      <c r="N86" s="69">
        <f t="shared" si="29"/>
        <v>0</v>
      </c>
    </row>
    <row r="87" spans="1:14" s="9" customFormat="1" ht="24" customHeight="1">
      <c r="A87" s="12"/>
      <c r="B87" s="57" t="s">
        <v>683</v>
      </c>
      <c r="C87" s="263" t="s">
        <v>966</v>
      </c>
      <c r="D87" s="264"/>
      <c r="E87" s="11">
        <f>E88+E109</f>
        <v>1565000</v>
      </c>
      <c r="F87" s="11">
        <f t="shared" si="25"/>
        <v>2000000</v>
      </c>
      <c r="G87" s="11">
        <f aca="true" t="shared" si="30" ref="G87:N87">G88+G109</f>
        <v>1440000</v>
      </c>
      <c r="H87" s="11">
        <f t="shared" si="30"/>
        <v>560000</v>
      </c>
      <c r="I87" s="11">
        <f t="shared" si="30"/>
        <v>0</v>
      </c>
      <c r="J87" s="11">
        <f t="shared" si="30"/>
        <v>0</v>
      </c>
      <c r="K87" s="11">
        <f t="shared" si="30"/>
        <v>0</v>
      </c>
      <c r="L87" s="11">
        <f t="shared" si="30"/>
        <v>0</v>
      </c>
      <c r="M87" s="11">
        <f t="shared" si="30"/>
        <v>0</v>
      </c>
      <c r="N87" s="11">
        <f t="shared" si="30"/>
        <v>0</v>
      </c>
    </row>
    <row r="88" spans="1:14" ht="21" customHeight="1">
      <c r="A88" s="38"/>
      <c r="B88" s="36"/>
      <c r="C88" s="27">
        <v>32</v>
      </c>
      <c r="D88" s="33" t="s">
        <v>35</v>
      </c>
      <c r="E88" s="34">
        <f>E89+E94+E96</f>
        <v>1465000</v>
      </c>
      <c r="F88" s="34">
        <f t="shared" si="25"/>
        <v>1900000</v>
      </c>
      <c r="G88" s="34">
        <f aca="true" t="shared" si="31" ref="G88:N88">G89+G94+G96</f>
        <v>1340000</v>
      </c>
      <c r="H88" s="34">
        <f t="shared" si="31"/>
        <v>560000</v>
      </c>
      <c r="I88" s="34">
        <f t="shared" si="31"/>
        <v>0</v>
      </c>
      <c r="J88" s="34">
        <f t="shared" si="31"/>
        <v>0</v>
      </c>
      <c r="K88" s="34">
        <f t="shared" si="31"/>
        <v>0</v>
      </c>
      <c r="L88" s="34">
        <f t="shared" si="31"/>
        <v>0</v>
      </c>
      <c r="M88" s="34">
        <f t="shared" si="31"/>
        <v>0</v>
      </c>
      <c r="N88" s="34">
        <f t="shared" si="31"/>
        <v>0</v>
      </c>
    </row>
    <row r="89" spans="1:14" ht="18" customHeight="1">
      <c r="A89" s="38"/>
      <c r="B89" s="36"/>
      <c r="C89" s="27">
        <v>323</v>
      </c>
      <c r="D89" s="33" t="s">
        <v>29</v>
      </c>
      <c r="E89" s="34">
        <f>SUM(E90:E93)</f>
        <v>1050000</v>
      </c>
      <c r="F89" s="34">
        <f t="shared" si="25"/>
        <v>1250000</v>
      </c>
      <c r="G89" s="34">
        <f aca="true" t="shared" si="32" ref="G89:N89">SUM(G90:G93)</f>
        <v>1050000</v>
      </c>
      <c r="H89" s="34">
        <f t="shared" si="32"/>
        <v>200000</v>
      </c>
      <c r="I89" s="34">
        <f t="shared" si="32"/>
        <v>0</v>
      </c>
      <c r="J89" s="34">
        <f t="shared" si="32"/>
        <v>0</v>
      </c>
      <c r="K89" s="34">
        <f t="shared" si="32"/>
        <v>0</v>
      </c>
      <c r="L89" s="34">
        <f t="shared" si="32"/>
        <v>0</v>
      </c>
      <c r="M89" s="34">
        <f>SUM(M90:M93)</f>
        <v>0</v>
      </c>
      <c r="N89" s="34">
        <f t="shared" si="32"/>
        <v>0</v>
      </c>
    </row>
    <row r="90" spans="1:14" s="91" customFormat="1" ht="15" customHeight="1">
      <c r="A90" s="84" t="s">
        <v>422</v>
      </c>
      <c r="B90" s="84"/>
      <c r="C90" s="86">
        <v>3233</v>
      </c>
      <c r="D90" s="87" t="s">
        <v>554</v>
      </c>
      <c r="E90" s="88">
        <v>150000</v>
      </c>
      <c r="F90" s="168">
        <f t="shared" si="25"/>
        <v>50000</v>
      </c>
      <c r="G90" s="88">
        <v>50000</v>
      </c>
      <c r="H90" s="88">
        <v>0</v>
      </c>
      <c r="I90" s="88">
        <v>0</v>
      </c>
      <c r="J90" s="90">
        <v>0</v>
      </c>
      <c r="K90" s="90">
        <v>0</v>
      </c>
      <c r="L90" s="90">
        <v>0</v>
      </c>
      <c r="M90" s="90">
        <v>0</v>
      </c>
      <c r="N90" s="88">
        <v>0</v>
      </c>
    </row>
    <row r="91" spans="1:14" s="91" customFormat="1" ht="15" customHeight="1">
      <c r="A91" s="84" t="s">
        <v>423</v>
      </c>
      <c r="B91" s="84"/>
      <c r="C91" s="86" t="s">
        <v>10</v>
      </c>
      <c r="D91" s="87" t="s">
        <v>555</v>
      </c>
      <c r="E91" s="88">
        <v>600000</v>
      </c>
      <c r="F91" s="168">
        <f t="shared" si="25"/>
        <v>900000</v>
      </c>
      <c r="G91" s="88">
        <v>900000</v>
      </c>
      <c r="H91" s="88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88">
        <v>0</v>
      </c>
    </row>
    <row r="92" spans="1:14" s="91" customFormat="1" ht="15" customHeight="1">
      <c r="A92" s="84" t="s">
        <v>424</v>
      </c>
      <c r="B92" s="84"/>
      <c r="C92" s="86" t="s">
        <v>729</v>
      </c>
      <c r="D92" s="87" t="s">
        <v>730</v>
      </c>
      <c r="E92" s="88">
        <v>0</v>
      </c>
      <c r="F92" s="88">
        <f t="shared" si="25"/>
        <v>0</v>
      </c>
      <c r="G92" s="88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</row>
    <row r="93" spans="1:14" s="91" customFormat="1" ht="15" customHeight="1">
      <c r="A93" s="84" t="s">
        <v>425</v>
      </c>
      <c r="B93" s="84"/>
      <c r="C93" s="86">
        <v>3239</v>
      </c>
      <c r="D93" s="87" t="s">
        <v>803</v>
      </c>
      <c r="E93" s="88">
        <v>300000</v>
      </c>
      <c r="F93" s="168">
        <f t="shared" si="25"/>
        <v>300000</v>
      </c>
      <c r="G93" s="88">
        <v>100000</v>
      </c>
      <c r="H93" s="88">
        <v>200000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</row>
    <row r="94" spans="1:14" ht="18" customHeight="1">
      <c r="A94" s="37"/>
      <c r="B94" s="36"/>
      <c r="C94" s="27" t="s">
        <v>307</v>
      </c>
      <c r="D94" s="33" t="s">
        <v>308</v>
      </c>
      <c r="E94" s="34">
        <f aca="true" t="shared" si="33" ref="E94:N94">E95</f>
        <v>0</v>
      </c>
      <c r="F94" s="35">
        <f t="shared" si="25"/>
        <v>5000</v>
      </c>
      <c r="G94" s="34">
        <f t="shared" si="33"/>
        <v>5000</v>
      </c>
      <c r="H94" s="34">
        <f t="shared" si="33"/>
        <v>0</v>
      </c>
      <c r="I94" s="34">
        <f t="shared" si="33"/>
        <v>0</v>
      </c>
      <c r="J94" s="34">
        <f t="shared" si="33"/>
        <v>0</v>
      </c>
      <c r="K94" s="34">
        <f t="shared" si="33"/>
        <v>0</v>
      </c>
      <c r="L94" s="34">
        <f t="shared" si="33"/>
        <v>0</v>
      </c>
      <c r="M94" s="34">
        <f t="shared" si="33"/>
        <v>0</v>
      </c>
      <c r="N94" s="34">
        <f t="shared" si="33"/>
        <v>0</v>
      </c>
    </row>
    <row r="95" spans="1:14" s="91" customFormat="1" ht="15" customHeight="1">
      <c r="A95" s="84" t="s">
        <v>426</v>
      </c>
      <c r="B95" s="84"/>
      <c r="C95" s="86" t="s">
        <v>309</v>
      </c>
      <c r="D95" s="87" t="s">
        <v>556</v>
      </c>
      <c r="E95" s="88">
        <v>0</v>
      </c>
      <c r="F95" s="166">
        <f t="shared" si="25"/>
        <v>5000</v>
      </c>
      <c r="G95" s="88">
        <v>5000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</row>
    <row r="96" spans="1:14" ht="18" customHeight="1">
      <c r="A96" s="38"/>
      <c r="B96" s="36"/>
      <c r="C96" s="27">
        <v>329</v>
      </c>
      <c r="D96" s="33" t="s">
        <v>603</v>
      </c>
      <c r="E96" s="34">
        <f>E97+E98+E99+E100+E101</f>
        <v>415000</v>
      </c>
      <c r="F96" s="34">
        <f t="shared" si="25"/>
        <v>645000</v>
      </c>
      <c r="G96" s="34">
        <f>G97+G98+G99+G100+G101</f>
        <v>285000</v>
      </c>
      <c r="H96" s="34">
        <f aca="true" t="shared" si="34" ref="H96:N96">H97+H98+H99+H100+H101</f>
        <v>360000</v>
      </c>
      <c r="I96" s="34">
        <f t="shared" si="34"/>
        <v>0</v>
      </c>
      <c r="J96" s="34">
        <f t="shared" si="34"/>
        <v>0</v>
      </c>
      <c r="K96" s="34">
        <f t="shared" si="34"/>
        <v>0</v>
      </c>
      <c r="L96" s="34">
        <f t="shared" si="34"/>
        <v>0</v>
      </c>
      <c r="M96" s="34">
        <f t="shared" si="34"/>
        <v>0</v>
      </c>
      <c r="N96" s="34">
        <f t="shared" si="34"/>
        <v>0</v>
      </c>
    </row>
    <row r="97" spans="1:14" s="91" customFormat="1" ht="15" customHeight="1">
      <c r="A97" s="84" t="s">
        <v>427</v>
      </c>
      <c r="B97" s="84"/>
      <c r="C97" s="86">
        <v>3292</v>
      </c>
      <c r="D97" s="87" t="s">
        <v>557</v>
      </c>
      <c r="E97" s="88">
        <v>75000</v>
      </c>
      <c r="F97" s="169">
        <f t="shared" si="25"/>
        <v>80000</v>
      </c>
      <c r="G97" s="88">
        <v>80000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88">
        <v>0</v>
      </c>
      <c r="N97" s="88">
        <v>0</v>
      </c>
    </row>
    <row r="98" spans="1:14" s="91" customFormat="1" ht="15" customHeight="1">
      <c r="A98" s="84" t="s">
        <v>428</v>
      </c>
      <c r="B98" s="84"/>
      <c r="C98" s="86">
        <v>3294</v>
      </c>
      <c r="D98" s="87" t="s">
        <v>604</v>
      </c>
      <c r="E98" s="88">
        <v>65000</v>
      </c>
      <c r="F98" s="169">
        <f t="shared" si="25"/>
        <v>65000</v>
      </c>
      <c r="G98" s="92">
        <v>65000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88">
        <v>0</v>
      </c>
      <c r="N98" s="88">
        <v>0</v>
      </c>
    </row>
    <row r="99" spans="1:14" s="91" customFormat="1" ht="15" customHeight="1">
      <c r="A99" s="84" t="s">
        <v>429</v>
      </c>
      <c r="B99" s="84"/>
      <c r="C99" s="86" t="s">
        <v>349</v>
      </c>
      <c r="D99" s="87" t="s">
        <v>558</v>
      </c>
      <c r="E99" s="88">
        <v>35000</v>
      </c>
      <c r="F99" s="168">
        <f t="shared" si="25"/>
        <v>35000</v>
      </c>
      <c r="G99" s="88">
        <v>35000</v>
      </c>
      <c r="H99" s="88">
        <v>0</v>
      </c>
      <c r="I99" s="90">
        <v>0</v>
      </c>
      <c r="J99" s="90">
        <v>0</v>
      </c>
      <c r="K99" s="90">
        <v>0</v>
      </c>
      <c r="L99" s="90">
        <v>0</v>
      </c>
      <c r="M99" s="88">
        <v>0</v>
      </c>
      <c r="N99" s="88">
        <v>0</v>
      </c>
    </row>
    <row r="100" spans="1:14" s="91" customFormat="1" ht="15" customHeight="1">
      <c r="A100" s="84" t="s">
        <v>430</v>
      </c>
      <c r="B100" s="84"/>
      <c r="C100" s="86" t="s">
        <v>624</v>
      </c>
      <c r="D100" s="87" t="s">
        <v>625</v>
      </c>
      <c r="E100" s="88">
        <v>40000</v>
      </c>
      <c r="F100" s="168">
        <f t="shared" si="25"/>
        <v>400000</v>
      </c>
      <c r="G100" s="88">
        <v>40000</v>
      </c>
      <c r="H100" s="88">
        <v>360000</v>
      </c>
      <c r="I100" s="90">
        <v>0</v>
      </c>
      <c r="J100" s="90">
        <v>0</v>
      </c>
      <c r="K100" s="90">
        <v>0</v>
      </c>
      <c r="L100" s="90">
        <v>0</v>
      </c>
      <c r="M100" s="88">
        <v>0</v>
      </c>
      <c r="N100" s="88">
        <v>0</v>
      </c>
    </row>
    <row r="101" spans="1:14" ht="15" customHeight="1">
      <c r="A101" s="38"/>
      <c r="B101" s="36"/>
      <c r="C101" s="27">
        <v>3299</v>
      </c>
      <c r="D101" s="33" t="s">
        <v>559</v>
      </c>
      <c r="E101" s="34">
        <f>E102+E103+E108+E107</f>
        <v>200000</v>
      </c>
      <c r="F101" s="34">
        <f t="shared" si="25"/>
        <v>65000</v>
      </c>
      <c r="G101" s="34">
        <f>G102+G103++G107+G108</f>
        <v>65000</v>
      </c>
      <c r="H101" s="34">
        <f aca="true" t="shared" si="35" ref="H101:N101">H102+H103+H108</f>
        <v>0</v>
      </c>
      <c r="I101" s="34">
        <f t="shared" si="35"/>
        <v>0</v>
      </c>
      <c r="J101" s="34">
        <f t="shared" si="35"/>
        <v>0</v>
      </c>
      <c r="K101" s="34">
        <f t="shared" si="35"/>
        <v>0</v>
      </c>
      <c r="L101" s="34">
        <f t="shared" si="35"/>
        <v>0</v>
      </c>
      <c r="M101" s="34">
        <f t="shared" si="35"/>
        <v>0</v>
      </c>
      <c r="N101" s="34">
        <f t="shared" si="35"/>
        <v>0</v>
      </c>
    </row>
    <row r="102" spans="1:14" s="91" customFormat="1" ht="14.25" customHeight="1">
      <c r="A102" s="84" t="s">
        <v>431</v>
      </c>
      <c r="B102" s="84"/>
      <c r="C102" s="86"/>
      <c r="D102" s="90" t="s">
        <v>560</v>
      </c>
      <c r="E102" s="88">
        <v>45000</v>
      </c>
      <c r="F102" s="168">
        <f t="shared" si="25"/>
        <v>45000</v>
      </c>
      <c r="G102" s="88">
        <v>45000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88">
        <v>0</v>
      </c>
      <c r="N102" s="88">
        <v>0</v>
      </c>
    </row>
    <row r="103" spans="1:14" s="91" customFormat="1" ht="14.25" customHeight="1">
      <c r="A103" s="84" t="s">
        <v>432</v>
      </c>
      <c r="B103" s="84"/>
      <c r="C103" s="86"/>
      <c r="D103" s="90" t="s">
        <v>561</v>
      </c>
      <c r="E103" s="88">
        <v>10000</v>
      </c>
      <c r="F103" s="168">
        <f t="shared" si="25"/>
        <v>10000</v>
      </c>
      <c r="G103" s="88">
        <v>10000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88">
        <v>0</v>
      </c>
      <c r="N103" s="88">
        <v>0</v>
      </c>
    </row>
    <row r="104" spans="1:14" s="126" customFormat="1" ht="16.5" customHeight="1">
      <c r="A104" s="223" t="s">
        <v>2</v>
      </c>
      <c r="B104" s="224" t="s">
        <v>44</v>
      </c>
      <c r="C104" s="225" t="s">
        <v>546</v>
      </c>
      <c r="D104" s="227" t="s">
        <v>59</v>
      </c>
      <c r="E104" s="228" t="s">
        <v>1206</v>
      </c>
      <c r="F104" s="225" t="s">
        <v>1207</v>
      </c>
      <c r="G104" s="220" t="s">
        <v>1205</v>
      </c>
      <c r="H104" s="221"/>
      <c r="I104" s="221"/>
      <c r="J104" s="221"/>
      <c r="K104" s="221"/>
      <c r="L104" s="221"/>
      <c r="M104" s="221"/>
      <c r="N104" s="222"/>
    </row>
    <row r="105" spans="1:14" s="126" customFormat="1" ht="36" customHeight="1">
      <c r="A105" s="223"/>
      <c r="B105" s="223"/>
      <c r="C105" s="226"/>
      <c r="D105" s="227"/>
      <c r="E105" s="229"/>
      <c r="F105" s="226"/>
      <c r="G105" s="118" t="s">
        <v>269</v>
      </c>
      <c r="H105" s="118" t="s">
        <v>45</v>
      </c>
      <c r="I105" s="118" t="s">
        <v>268</v>
      </c>
      <c r="J105" s="118" t="s">
        <v>270</v>
      </c>
      <c r="K105" s="118" t="s">
        <v>46</v>
      </c>
      <c r="L105" s="118" t="s">
        <v>718</v>
      </c>
      <c r="M105" s="118" t="s">
        <v>1151</v>
      </c>
      <c r="N105" s="118" t="s">
        <v>613</v>
      </c>
    </row>
    <row r="106" spans="1:14" s="126" customFormat="1" ht="10.5" customHeight="1">
      <c r="A106" s="51">
        <v>1</v>
      </c>
      <c r="B106" s="51">
        <v>2</v>
      </c>
      <c r="C106" s="51">
        <v>3</v>
      </c>
      <c r="D106" s="51">
        <v>4</v>
      </c>
      <c r="E106" s="51">
        <v>5</v>
      </c>
      <c r="F106" s="51">
        <v>7</v>
      </c>
      <c r="G106" s="51">
        <v>8</v>
      </c>
      <c r="H106" s="51">
        <v>9</v>
      </c>
      <c r="I106" s="51">
        <v>10</v>
      </c>
      <c r="J106" s="51">
        <v>11</v>
      </c>
      <c r="K106" s="51">
        <v>12</v>
      </c>
      <c r="L106" s="51">
        <v>13</v>
      </c>
      <c r="M106" s="51">
        <v>14</v>
      </c>
      <c r="N106" s="51">
        <v>15</v>
      </c>
    </row>
    <row r="107" spans="1:14" s="91" customFormat="1" ht="14.25" customHeight="1">
      <c r="A107" s="84"/>
      <c r="B107" s="84"/>
      <c r="C107" s="86"/>
      <c r="D107" s="90" t="s">
        <v>1172</v>
      </c>
      <c r="E107" s="88">
        <v>135000</v>
      </c>
      <c r="F107" s="168">
        <f t="shared" si="25"/>
        <v>0</v>
      </c>
      <c r="G107" s="88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88">
        <v>0</v>
      </c>
      <c r="N107" s="88">
        <v>0</v>
      </c>
    </row>
    <row r="108" spans="1:14" s="91" customFormat="1" ht="14.25" customHeight="1">
      <c r="A108" s="84" t="s">
        <v>433</v>
      </c>
      <c r="B108" s="84"/>
      <c r="C108" s="86"/>
      <c r="D108" s="90" t="s">
        <v>562</v>
      </c>
      <c r="E108" s="88">
        <v>10000</v>
      </c>
      <c r="F108" s="168">
        <f t="shared" si="25"/>
        <v>10000</v>
      </c>
      <c r="G108" s="88">
        <v>10000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88">
        <v>0</v>
      </c>
      <c r="N108" s="88">
        <v>0</v>
      </c>
    </row>
    <row r="109" spans="1:14" ht="21" customHeight="1">
      <c r="A109" s="38"/>
      <c r="B109" s="36"/>
      <c r="C109" s="27">
        <v>38</v>
      </c>
      <c r="D109" s="33" t="s">
        <v>563</v>
      </c>
      <c r="E109" s="34">
        <f>E110+E112</f>
        <v>100000</v>
      </c>
      <c r="F109" s="34">
        <f t="shared" si="25"/>
        <v>100000</v>
      </c>
      <c r="G109" s="34">
        <f>G111+G112</f>
        <v>100000</v>
      </c>
      <c r="H109" s="34">
        <f aca="true" t="shared" si="36" ref="H109:N109">H112</f>
        <v>0</v>
      </c>
      <c r="I109" s="34">
        <f t="shared" si="36"/>
        <v>0</v>
      </c>
      <c r="J109" s="34">
        <f t="shared" si="36"/>
        <v>0</v>
      </c>
      <c r="K109" s="34">
        <f t="shared" si="36"/>
        <v>0</v>
      </c>
      <c r="L109" s="34">
        <f t="shared" si="36"/>
        <v>0</v>
      </c>
      <c r="M109" s="34">
        <f t="shared" si="36"/>
        <v>0</v>
      </c>
      <c r="N109" s="34">
        <f t="shared" si="36"/>
        <v>0</v>
      </c>
    </row>
    <row r="110" spans="1:14" ht="18" customHeight="1">
      <c r="A110" s="38"/>
      <c r="B110" s="36"/>
      <c r="C110" s="27" t="s">
        <v>981</v>
      </c>
      <c r="D110" s="33" t="s">
        <v>982</v>
      </c>
      <c r="E110" s="34">
        <f>E111</f>
        <v>0</v>
      </c>
      <c r="F110" s="34">
        <f t="shared" si="25"/>
        <v>0</v>
      </c>
      <c r="G110" s="34">
        <f aca="true" t="shared" si="37" ref="G110:N110">G111</f>
        <v>0</v>
      </c>
      <c r="H110" s="34">
        <f t="shared" si="37"/>
        <v>0</v>
      </c>
      <c r="I110" s="34">
        <f t="shared" si="37"/>
        <v>0</v>
      </c>
      <c r="J110" s="34">
        <f t="shared" si="37"/>
        <v>0</v>
      </c>
      <c r="K110" s="34">
        <f t="shared" si="37"/>
        <v>0</v>
      </c>
      <c r="L110" s="34">
        <f t="shared" si="37"/>
        <v>0</v>
      </c>
      <c r="M110" s="34">
        <f t="shared" si="37"/>
        <v>0</v>
      </c>
      <c r="N110" s="34">
        <f t="shared" si="37"/>
        <v>0</v>
      </c>
    </row>
    <row r="111" spans="1:14" s="91" customFormat="1" ht="11.25" customHeight="1">
      <c r="A111" s="119" t="s">
        <v>434</v>
      </c>
      <c r="B111" s="119"/>
      <c r="C111" s="120" t="s">
        <v>983</v>
      </c>
      <c r="D111" s="121" t="s">
        <v>984</v>
      </c>
      <c r="E111" s="122">
        <v>0</v>
      </c>
      <c r="F111" s="122">
        <f t="shared" si="25"/>
        <v>0</v>
      </c>
      <c r="G111" s="122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</row>
    <row r="112" spans="1:14" ht="18" customHeight="1">
      <c r="A112" s="38"/>
      <c r="B112" s="36"/>
      <c r="C112" s="27">
        <v>385</v>
      </c>
      <c r="D112" s="33" t="s">
        <v>564</v>
      </c>
      <c r="E112" s="34">
        <f>E113</f>
        <v>100000</v>
      </c>
      <c r="F112" s="34">
        <f aca="true" t="shared" si="38" ref="F112:F157">SUM(G112:N112)</f>
        <v>100000</v>
      </c>
      <c r="G112" s="34">
        <f aca="true" t="shared" si="39" ref="G112:N112">G113</f>
        <v>100000</v>
      </c>
      <c r="H112" s="34">
        <f t="shared" si="39"/>
        <v>0</v>
      </c>
      <c r="I112" s="34">
        <f t="shared" si="39"/>
        <v>0</v>
      </c>
      <c r="J112" s="34">
        <f t="shared" si="39"/>
        <v>0</v>
      </c>
      <c r="K112" s="34">
        <f t="shared" si="39"/>
        <v>0</v>
      </c>
      <c r="L112" s="34">
        <f t="shared" si="39"/>
        <v>0</v>
      </c>
      <c r="M112" s="34">
        <f t="shared" si="39"/>
        <v>0</v>
      </c>
      <c r="N112" s="34">
        <f t="shared" si="39"/>
        <v>0</v>
      </c>
    </row>
    <row r="113" spans="1:14" s="91" customFormat="1" ht="15" customHeight="1">
      <c r="A113" s="84" t="s">
        <v>878</v>
      </c>
      <c r="B113" s="84"/>
      <c r="C113" s="86">
        <v>3851</v>
      </c>
      <c r="D113" s="87" t="s">
        <v>565</v>
      </c>
      <c r="E113" s="88">
        <v>100000</v>
      </c>
      <c r="F113" s="168">
        <f t="shared" si="38"/>
        <v>100000</v>
      </c>
      <c r="G113" s="88">
        <v>100000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</row>
    <row r="114" spans="1:14" s="74" customFormat="1" ht="27" customHeight="1">
      <c r="A114" s="72"/>
      <c r="B114" s="73"/>
      <c r="C114" s="250" t="s">
        <v>801</v>
      </c>
      <c r="D114" s="244"/>
      <c r="E114" s="69">
        <f>E115+E124</f>
        <v>2836599</v>
      </c>
      <c r="F114" s="69">
        <f>SUM(G114:N114)</f>
        <v>221000</v>
      </c>
      <c r="G114" s="69">
        <f>G115+G124</f>
        <v>221000</v>
      </c>
      <c r="H114" s="69">
        <f aca="true" t="shared" si="40" ref="H114:N114">H115+H124</f>
        <v>0</v>
      </c>
      <c r="I114" s="69">
        <f t="shared" si="40"/>
        <v>0</v>
      </c>
      <c r="J114" s="69">
        <f t="shared" si="40"/>
        <v>0</v>
      </c>
      <c r="K114" s="69">
        <f t="shared" si="40"/>
        <v>0</v>
      </c>
      <c r="L114" s="69">
        <f t="shared" si="40"/>
        <v>0</v>
      </c>
      <c r="M114" s="69">
        <f t="shared" si="40"/>
        <v>0</v>
      </c>
      <c r="N114" s="69">
        <f t="shared" si="40"/>
        <v>0</v>
      </c>
    </row>
    <row r="115" spans="1:14" s="9" customFormat="1" ht="24" customHeight="1">
      <c r="A115" s="12"/>
      <c r="B115" s="57" t="s">
        <v>682</v>
      </c>
      <c r="C115" s="230" t="s">
        <v>1175</v>
      </c>
      <c r="D115" s="231"/>
      <c r="E115" s="11">
        <f>E116+E119</f>
        <v>2722599</v>
      </c>
      <c r="F115" s="11">
        <f t="shared" si="38"/>
        <v>153000</v>
      </c>
      <c r="G115" s="11">
        <f>G116+G119</f>
        <v>153000</v>
      </c>
      <c r="H115" s="11">
        <f aca="true" t="shared" si="41" ref="H115:N115">H119</f>
        <v>0</v>
      </c>
      <c r="I115" s="11">
        <f t="shared" si="41"/>
        <v>0</v>
      </c>
      <c r="J115" s="11">
        <f t="shared" si="41"/>
        <v>0</v>
      </c>
      <c r="K115" s="11">
        <f t="shared" si="41"/>
        <v>0</v>
      </c>
      <c r="L115" s="11">
        <f t="shared" si="41"/>
        <v>0</v>
      </c>
      <c r="M115" s="11">
        <f t="shared" si="41"/>
        <v>0</v>
      </c>
      <c r="N115" s="11">
        <f t="shared" si="41"/>
        <v>0</v>
      </c>
    </row>
    <row r="116" spans="1:14" ht="22.5" customHeight="1">
      <c r="A116" s="38"/>
      <c r="B116" s="36"/>
      <c r="C116" s="27" t="s">
        <v>1208</v>
      </c>
      <c r="D116" s="147" t="s">
        <v>1273</v>
      </c>
      <c r="E116" s="34">
        <f>E117</f>
        <v>2689599</v>
      </c>
      <c r="F116" s="34">
        <f>SUM(G116:N116)</f>
        <v>0</v>
      </c>
      <c r="G116" s="34">
        <f>G117</f>
        <v>0</v>
      </c>
      <c r="H116" s="34">
        <f aca="true" t="shared" si="42" ref="H116:N116">H117</f>
        <v>0</v>
      </c>
      <c r="I116" s="34">
        <f t="shared" si="42"/>
        <v>0</v>
      </c>
      <c r="J116" s="34">
        <f t="shared" si="42"/>
        <v>0</v>
      </c>
      <c r="K116" s="34">
        <f t="shared" si="42"/>
        <v>0</v>
      </c>
      <c r="L116" s="34">
        <f t="shared" si="42"/>
        <v>0</v>
      </c>
      <c r="M116" s="34">
        <f t="shared" si="42"/>
        <v>0</v>
      </c>
      <c r="N116" s="34">
        <f t="shared" si="42"/>
        <v>0</v>
      </c>
    </row>
    <row r="117" spans="1:14" ht="33.75" customHeight="1">
      <c r="A117" s="38"/>
      <c r="B117" s="36"/>
      <c r="C117" s="27" t="s">
        <v>1209</v>
      </c>
      <c r="D117" s="147" t="s">
        <v>1213</v>
      </c>
      <c r="E117" s="34">
        <f>SUM(E118:E118)</f>
        <v>2689599</v>
      </c>
      <c r="F117" s="34">
        <f>SUM(G117:N117)</f>
        <v>0</v>
      </c>
      <c r="G117" s="34">
        <f aca="true" t="shared" si="43" ref="G117:N117">SUM(G118:G118)</f>
        <v>0</v>
      </c>
      <c r="H117" s="34">
        <f t="shared" si="43"/>
        <v>0</v>
      </c>
      <c r="I117" s="34">
        <f t="shared" si="43"/>
        <v>0</v>
      </c>
      <c r="J117" s="34">
        <f t="shared" si="43"/>
        <v>0</v>
      </c>
      <c r="K117" s="34">
        <f t="shared" si="43"/>
        <v>0</v>
      </c>
      <c r="L117" s="34">
        <f t="shared" si="43"/>
        <v>0</v>
      </c>
      <c r="M117" s="34">
        <f t="shared" si="43"/>
        <v>0</v>
      </c>
      <c r="N117" s="34">
        <f t="shared" si="43"/>
        <v>0</v>
      </c>
    </row>
    <row r="118" spans="1:14" s="91" customFormat="1" ht="31.5" customHeight="1">
      <c r="A118" s="84" t="s">
        <v>1096</v>
      </c>
      <c r="B118" s="84"/>
      <c r="C118" s="86" t="s">
        <v>1210</v>
      </c>
      <c r="D118" s="135" t="s">
        <v>1211</v>
      </c>
      <c r="E118" s="88">
        <v>2689599</v>
      </c>
      <c r="F118" s="88">
        <f>SUM(G118:N118)</f>
        <v>0</v>
      </c>
      <c r="G118" s="88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</row>
    <row r="119" spans="1:14" ht="22.5" customHeight="1">
      <c r="A119" s="38"/>
      <c r="B119" s="36"/>
      <c r="C119" s="27" t="s">
        <v>1090</v>
      </c>
      <c r="D119" s="147" t="s">
        <v>1274</v>
      </c>
      <c r="E119" s="34">
        <f>E120+E122</f>
        <v>33000</v>
      </c>
      <c r="F119" s="34">
        <f t="shared" si="38"/>
        <v>153000</v>
      </c>
      <c r="G119" s="34">
        <f>G120+G122</f>
        <v>153000</v>
      </c>
      <c r="H119" s="34">
        <f aca="true" t="shared" si="44" ref="H119:M119">H120+H122</f>
        <v>0</v>
      </c>
      <c r="I119" s="34">
        <f t="shared" si="44"/>
        <v>0</v>
      </c>
      <c r="J119" s="34">
        <f t="shared" si="44"/>
        <v>0</v>
      </c>
      <c r="K119" s="34">
        <f t="shared" si="44"/>
        <v>0</v>
      </c>
      <c r="L119" s="34">
        <f t="shared" si="44"/>
        <v>0</v>
      </c>
      <c r="M119" s="34">
        <f t="shared" si="44"/>
        <v>0</v>
      </c>
      <c r="N119" s="34">
        <f>N120</f>
        <v>0</v>
      </c>
    </row>
    <row r="120" spans="1:14" ht="33.75" customHeight="1">
      <c r="A120" s="38"/>
      <c r="B120" s="36"/>
      <c r="C120" s="27" t="s">
        <v>1168</v>
      </c>
      <c r="D120" s="147" t="s">
        <v>1275</v>
      </c>
      <c r="E120" s="34">
        <f>SUM(E121:E121)</f>
        <v>0</v>
      </c>
      <c r="F120" s="34">
        <f t="shared" si="38"/>
        <v>150000</v>
      </c>
      <c r="G120" s="34">
        <f aca="true" t="shared" si="45" ref="G120:N122">SUM(G121:G121)</f>
        <v>150000</v>
      </c>
      <c r="H120" s="34">
        <f t="shared" si="45"/>
        <v>0</v>
      </c>
      <c r="I120" s="34">
        <f t="shared" si="45"/>
        <v>0</v>
      </c>
      <c r="J120" s="34">
        <f t="shared" si="45"/>
        <v>0</v>
      </c>
      <c r="K120" s="34">
        <f t="shared" si="45"/>
        <v>0</v>
      </c>
      <c r="L120" s="34">
        <f t="shared" si="45"/>
        <v>0</v>
      </c>
      <c r="M120" s="34">
        <f t="shared" si="45"/>
        <v>0</v>
      </c>
      <c r="N120" s="34">
        <f t="shared" si="45"/>
        <v>0</v>
      </c>
    </row>
    <row r="121" spans="1:14" s="91" customFormat="1" ht="25.5" customHeight="1">
      <c r="A121" s="84" t="s">
        <v>1091</v>
      </c>
      <c r="B121" s="84"/>
      <c r="C121" s="86" t="s">
        <v>1170</v>
      </c>
      <c r="D121" s="135" t="s">
        <v>1176</v>
      </c>
      <c r="E121" s="88">
        <v>0</v>
      </c>
      <c r="F121" s="168">
        <f t="shared" si="38"/>
        <v>150000</v>
      </c>
      <c r="G121" s="88">
        <v>150000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</row>
    <row r="122" spans="1:14" ht="25.5" customHeight="1">
      <c r="A122" s="38"/>
      <c r="B122" s="36"/>
      <c r="C122" s="27" t="s">
        <v>1174</v>
      </c>
      <c r="D122" s="147" t="s">
        <v>1177</v>
      </c>
      <c r="E122" s="34">
        <f>SUM(E123:E123)</f>
        <v>33000</v>
      </c>
      <c r="F122" s="34">
        <f>SUM(G122:N122)</f>
        <v>3000</v>
      </c>
      <c r="G122" s="34">
        <f t="shared" si="45"/>
        <v>3000</v>
      </c>
      <c r="H122" s="34">
        <f t="shared" si="45"/>
        <v>0</v>
      </c>
      <c r="I122" s="34">
        <f t="shared" si="45"/>
        <v>0</v>
      </c>
      <c r="J122" s="34">
        <f t="shared" si="45"/>
        <v>0</v>
      </c>
      <c r="K122" s="34">
        <f t="shared" si="45"/>
        <v>0</v>
      </c>
      <c r="L122" s="34">
        <f t="shared" si="45"/>
        <v>0</v>
      </c>
      <c r="M122" s="34">
        <f t="shared" si="45"/>
        <v>0</v>
      </c>
      <c r="N122" s="34">
        <f t="shared" si="45"/>
        <v>0</v>
      </c>
    </row>
    <row r="123" spans="1:14" s="91" customFormat="1" ht="25.5" customHeight="1">
      <c r="A123" s="84" t="s">
        <v>1173</v>
      </c>
      <c r="B123" s="84"/>
      <c r="C123" s="86" t="s">
        <v>1178</v>
      </c>
      <c r="D123" s="135" t="s">
        <v>1179</v>
      </c>
      <c r="E123" s="88">
        <v>33000</v>
      </c>
      <c r="F123" s="168">
        <f>SUM(G123:N123)</f>
        <v>3000</v>
      </c>
      <c r="G123" s="88">
        <v>3000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</row>
    <row r="124" spans="1:14" s="9" customFormat="1" ht="24" customHeight="1">
      <c r="A124" s="12"/>
      <c r="B124" s="57" t="s">
        <v>682</v>
      </c>
      <c r="C124" s="230" t="s">
        <v>1095</v>
      </c>
      <c r="D124" s="231"/>
      <c r="E124" s="11">
        <f>E125</f>
        <v>114000</v>
      </c>
      <c r="F124" s="11">
        <f t="shared" si="38"/>
        <v>68000</v>
      </c>
      <c r="G124" s="11">
        <f>G125</f>
        <v>68000</v>
      </c>
      <c r="H124" s="11">
        <f aca="true" t="shared" si="46" ref="H124:N124">H125</f>
        <v>0</v>
      </c>
      <c r="I124" s="11">
        <f t="shared" si="46"/>
        <v>0</v>
      </c>
      <c r="J124" s="11">
        <f t="shared" si="46"/>
        <v>0</v>
      </c>
      <c r="K124" s="11">
        <f t="shared" si="46"/>
        <v>0</v>
      </c>
      <c r="L124" s="11">
        <f t="shared" si="46"/>
        <v>0</v>
      </c>
      <c r="M124" s="11">
        <f t="shared" si="46"/>
        <v>0</v>
      </c>
      <c r="N124" s="11">
        <f t="shared" si="46"/>
        <v>0</v>
      </c>
    </row>
    <row r="125" spans="1:14" ht="21" customHeight="1">
      <c r="A125" s="38"/>
      <c r="B125" s="36"/>
      <c r="C125" s="27">
        <v>34</v>
      </c>
      <c r="D125" s="33" t="s">
        <v>691</v>
      </c>
      <c r="E125" s="34">
        <f>E126+E128</f>
        <v>114000</v>
      </c>
      <c r="F125" s="34">
        <f t="shared" si="38"/>
        <v>68000</v>
      </c>
      <c r="G125" s="34">
        <f>G126+G128</f>
        <v>68000</v>
      </c>
      <c r="H125" s="34">
        <f aca="true" t="shared" si="47" ref="H125:N125">H126+H128</f>
        <v>0</v>
      </c>
      <c r="I125" s="34">
        <f t="shared" si="47"/>
        <v>0</v>
      </c>
      <c r="J125" s="34">
        <f t="shared" si="47"/>
        <v>0</v>
      </c>
      <c r="K125" s="34">
        <f t="shared" si="47"/>
        <v>0</v>
      </c>
      <c r="L125" s="34">
        <f t="shared" si="47"/>
        <v>0</v>
      </c>
      <c r="M125" s="34">
        <f t="shared" si="47"/>
        <v>0</v>
      </c>
      <c r="N125" s="34">
        <f t="shared" si="47"/>
        <v>0</v>
      </c>
    </row>
    <row r="126" spans="1:14" ht="18" customHeight="1">
      <c r="A126" s="38"/>
      <c r="B126" s="36"/>
      <c r="C126" s="27" t="s">
        <v>1097</v>
      </c>
      <c r="D126" s="33" t="s">
        <v>1100</v>
      </c>
      <c r="E126" s="34">
        <f>E127</f>
        <v>2000</v>
      </c>
      <c r="F126" s="34">
        <f t="shared" si="38"/>
        <v>3000</v>
      </c>
      <c r="G126" s="34">
        <f>G127</f>
        <v>3000</v>
      </c>
      <c r="H126" s="34">
        <f aca="true" t="shared" si="48" ref="H126:N126">H127</f>
        <v>0</v>
      </c>
      <c r="I126" s="34">
        <f t="shared" si="48"/>
        <v>0</v>
      </c>
      <c r="J126" s="34">
        <f t="shared" si="48"/>
        <v>0</v>
      </c>
      <c r="K126" s="34">
        <f t="shared" si="48"/>
        <v>0</v>
      </c>
      <c r="L126" s="34">
        <f t="shared" si="48"/>
        <v>0</v>
      </c>
      <c r="M126" s="34">
        <f t="shared" si="48"/>
        <v>0</v>
      </c>
      <c r="N126" s="34">
        <f t="shared" si="48"/>
        <v>0</v>
      </c>
    </row>
    <row r="127" spans="1:14" s="91" customFormat="1" ht="15" customHeight="1">
      <c r="A127" s="84" t="s">
        <v>1265</v>
      </c>
      <c r="B127" s="84"/>
      <c r="C127" s="86" t="s">
        <v>1098</v>
      </c>
      <c r="D127" s="87" t="s">
        <v>1099</v>
      </c>
      <c r="E127" s="88">
        <v>2000</v>
      </c>
      <c r="F127" s="168">
        <f t="shared" si="38"/>
        <v>3000</v>
      </c>
      <c r="G127" s="88">
        <v>3000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</row>
    <row r="128" spans="1:14" ht="18" customHeight="1">
      <c r="A128" s="38"/>
      <c r="B128" s="36"/>
      <c r="C128" s="27">
        <v>343</v>
      </c>
      <c r="D128" s="33" t="s">
        <v>692</v>
      </c>
      <c r="E128" s="34">
        <f>SUM(E129:E132)</f>
        <v>112000</v>
      </c>
      <c r="F128" s="34">
        <f t="shared" si="38"/>
        <v>65000</v>
      </c>
      <c r="G128" s="34">
        <f>SUM(G129:G132)</f>
        <v>65000</v>
      </c>
      <c r="H128" s="34">
        <f aca="true" t="shared" si="49" ref="H128:N128">SUM(H129:H132)</f>
        <v>0</v>
      </c>
      <c r="I128" s="34">
        <f t="shared" si="49"/>
        <v>0</v>
      </c>
      <c r="J128" s="34">
        <f t="shared" si="49"/>
        <v>0</v>
      </c>
      <c r="K128" s="34">
        <f t="shared" si="49"/>
        <v>0</v>
      </c>
      <c r="L128" s="34">
        <f t="shared" si="49"/>
        <v>0</v>
      </c>
      <c r="M128" s="34">
        <f t="shared" si="49"/>
        <v>0</v>
      </c>
      <c r="N128" s="34">
        <f t="shared" si="49"/>
        <v>0</v>
      </c>
    </row>
    <row r="129" spans="1:14" s="91" customFormat="1" ht="15" customHeight="1">
      <c r="A129" s="84" t="s">
        <v>435</v>
      </c>
      <c r="B129" s="84"/>
      <c r="C129" s="86">
        <v>3431</v>
      </c>
      <c r="D129" s="87" t="s">
        <v>693</v>
      </c>
      <c r="E129" s="88">
        <v>45000</v>
      </c>
      <c r="F129" s="168">
        <f t="shared" si="38"/>
        <v>45000</v>
      </c>
      <c r="G129" s="88">
        <v>45000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</row>
    <row r="130" spans="1:14" s="91" customFormat="1" ht="15" customHeight="1">
      <c r="A130" s="84" t="s">
        <v>436</v>
      </c>
      <c r="B130" s="84"/>
      <c r="C130" s="86" t="s">
        <v>879</v>
      </c>
      <c r="D130" s="87" t="s">
        <v>880</v>
      </c>
      <c r="E130" s="88">
        <v>2000</v>
      </c>
      <c r="F130" s="88">
        <f t="shared" si="38"/>
        <v>0</v>
      </c>
      <c r="G130" s="88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</row>
    <row r="131" spans="1:14" s="91" customFormat="1" ht="15" customHeight="1">
      <c r="A131" s="84" t="s">
        <v>437</v>
      </c>
      <c r="B131" s="84"/>
      <c r="C131" s="86">
        <v>3433</v>
      </c>
      <c r="D131" s="87" t="s">
        <v>694</v>
      </c>
      <c r="E131" s="88">
        <v>10000</v>
      </c>
      <c r="F131" s="168">
        <f t="shared" si="38"/>
        <v>10000</v>
      </c>
      <c r="G131" s="88">
        <v>10000</v>
      </c>
      <c r="H131" s="88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</row>
    <row r="132" spans="1:14" s="91" customFormat="1" ht="15" customHeight="1">
      <c r="A132" s="84" t="s">
        <v>1215</v>
      </c>
      <c r="B132" s="84"/>
      <c r="C132" s="86" t="s">
        <v>1216</v>
      </c>
      <c r="D132" s="87" t="s">
        <v>1217</v>
      </c>
      <c r="E132" s="88">
        <v>55000</v>
      </c>
      <c r="F132" s="168">
        <f>SUM(G132:N132)</f>
        <v>10000</v>
      </c>
      <c r="G132" s="88">
        <v>10000</v>
      </c>
      <c r="H132" s="88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</row>
    <row r="133" spans="1:14" s="91" customFormat="1" ht="15" customHeight="1">
      <c r="A133" s="115"/>
      <c r="B133" s="115"/>
      <c r="C133" s="151"/>
      <c r="D133" s="116"/>
      <c r="E133" s="117"/>
      <c r="F133" s="152"/>
      <c r="G133" s="117"/>
      <c r="H133" s="117"/>
      <c r="I133" s="127"/>
      <c r="J133" s="127"/>
      <c r="K133" s="127"/>
      <c r="L133" s="127"/>
      <c r="M133" s="127"/>
      <c r="N133" s="127"/>
    </row>
    <row r="134" spans="1:14" s="91" customFormat="1" ht="66.75" customHeight="1">
      <c r="A134" s="115"/>
      <c r="B134" s="115"/>
      <c r="C134" s="151"/>
      <c r="D134" s="116"/>
      <c r="E134" s="117"/>
      <c r="F134" s="152"/>
      <c r="G134" s="117"/>
      <c r="H134" s="117"/>
      <c r="I134" s="127"/>
      <c r="J134" s="127"/>
      <c r="K134" s="127"/>
      <c r="L134" s="127"/>
      <c r="M134" s="127"/>
      <c r="N134" s="127"/>
    </row>
    <row r="135" spans="1:14" s="126" customFormat="1" ht="17.25" customHeight="1">
      <c r="A135" s="223" t="s">
        <v>2</v>
      </c>
      <c r="B135" s="224" t="s">
        <v>44</v>
      </c>
      <c r="C135" s="225" t="s">
        <v>546</v>
      </c>
      <c r="D135" s="227" t="s">
        <v>59</v>
      </c>
      <c r="E135" s="228" t="s">
        <v>1206</v>
      </c>
      <c r="F135" s="225" t="s">
        <v>1207</v>
      </c>
      <c r="G135" s="226" t="s">
        <v>1205</v>
      </c>
      <c r="H135" s="226"/>
      <c r="I135" s="226"/>
      <c r="J135" s="226"/>
      <c r="K135" s="226"/>
      <c r="L135" s="226"/>
      <c r="M135" s="226"/>
      <c r="N135" s="226"/>
    </row>
    <row r="136" spans="1:14" s="126" customFormat="1" ht="36" customHeight="1">
      <c r="A136" s="223"/>
      <c r="B136" s="223"/>
      <c r="C136" s="226"/>
      <c r="D136" s="227"/>
      <c r="E136" s="229"/>
      <c r="F136" s="226"/>
      <c r="G136" s="99" t="s">
        <v>269</v>
      </c>
      <c r="H136" s="99" t="s">
        <v>45</v>
      </c>
      <c r="I136" s="99" t="s">
        <v>268</v>
      </c>
      <c r="J136" s="99" t="s">
        <v>270</v>
      </c>
      <c r="K136" s="99" t="s">
        <v>46</v>
      </c>
      <c r="L136" s="99" t="s">
        <v>718</v>
      </c>
      <c r="M136" s="99" t="s">
        <v>1151</v>
      </c>
      <c r="N136" s="99" t="s">
        <v>613</v>
      </c>
    </row>
    <row r="137" spans="1:14" s="126" customFormat="1" ht="10.5" customHeight="1">
      <c r="A137" s="51">
        <v>1</v>
      </c>
      <c r="B137" s="51">
        <v>2</v>
      </c>
      <c r="C137" s="51">
        <v>3</v>
      </c>
      <c r="D137" s="51">
        <v>4</v>
      </c>
      <c r="E137" s="51">
        <v>5</v>
      </c>
      <c r="F137" s="51">
        <v>7</v>
      </c>
      <c r="G137" s="51">
        <v>8</v>
      </c>
      <c r="H137" s="51">
        <v>9</v>
      </c>
      <c r="I137" s="51">
        <v>10</v>
      </c>
      <c r="J137" s="51">
        <v>11</v>
      </c>
      <c r="K137" s="51">
        <v>12</v>
      </c>
      <c r="L137" s="51">
        <v>13</v>
      </c>
      <c r="M137" s="51">
        <v>14</v>
      </c>
      <c r="N137" s="51">
        <v>15</v>
      </c>
    </row>
    <row r="138" spans="1:14" s="9" customFormat="1" ht="27" customHeight="1">
      <c r="A138" s="68"/>
      <c r="B138" s="66"/>
      <c r="C138" s="243" t="s">
        <v>687</v>
      </c>
      <c r="D138" s="244"/>
      <c r="E138" s="69">
        <f>E139+E144+E151+E155+E159</f>
        <v>1930000</v>
      </c>
      <c r="F138" s="69">
        <f>SUM(G138:N138)</f>
        <v>2019000</v>
      </c>
      <c r="G138" s="69">
        <f>G139+G144+G151+G155+G159</f>
        <v>2019000</v>
      </c>
      <c r="H138" s="69">
        <f aca="true" t="shared" si="50" ref="H138:N138">H139+H144+H151+H155+H159</f>
        <v>0</v>
      </c>
      <c r="I138" s="69">
        <f t="shared" si="50"/>
        <v>0</v>
      </c>
      <c r="J138" s="69">
        <f t="shared" si="50"/>
        <v>0</v>
      </c>
      <c r="K138" s="69">
        <f t="shared" si="50"/>
        <v>0</v>
      </c>
      <c r="L138" s="69">
        <f t="shared" si="50"/>
        <v>0</v>
      </c>
      <c r="M138" s="69">
        <f t="shared" si="50"/>
        <v>0</v>
      </c>
      <c r="N138" s="69">
        <f t="shared" si="50"/>
        <v>0</v>
      </c>
    </row>
    <row r="139" spans="1:14" s="9" customFormat="1" ht="24" customHeight="1">
      <c r="A139" s="12"/>
      <c r="B139" s="57" t="s">
        <v>681</v>
      </c>
      <c r="C139" s="230" t="s">
        <v>967</v>
      </c>
      <c r="D139" s="231"/>
      <c r="E139" s="11">
        <f>E140</f>
        <v>15000</v>
      </c>
      <c r="F139" s="11">
        <f>SUM(G139:N139)</f>
        <v>15000</v>
      </c>
      <c r="G139" s="11">
        <f>G140</f>
        <v>15000</v>
      </c>
      <c r="H139" s="11">
        <f aca="true" t="shared" si="51" ref="H139:N140">H140</f>
        <v>0</v>
      </c>
      <c r="I139" s="11">
        <f t="shared" si="51"/>
        <v>0</v>
      </c>
      <c r="J139" s="11">
        <f t="shared" si="51"/>
        <v>0</v>
      </c>
      <c r="K139" s="11">
        <f t="shared" si="51"/>
        <v>0</v>
      </c>
      <c r="L139" s="11">
        <f t="shared" si="51"/>
        <v>0</v>
      </c>
      <c r="M139" s="11">
        <f t="shared" si="51"/>
        <v>0</v>
      </c>
      <c r="N139" s="11">
        <f t="shared" si="51"/>
        <v>0</v>
      </c>
    </row>
    <row r="140" spans="1:14" ht="21" customHeight="1">
      <c r="A140" s="38"/>
      <c r="B140" s="36"/>
      <c r="C140" s="27">
        <v>32</v>
      </c>
      <c r="D140" s="33" t="s">
        <v>20</v>
      </c>
      <c r="E140" s="34">
        <f>E141</f>
        <v>15000</v>
      </c>
      <c r="F140" s="34">
        <f>SUM(G140:N140)</f>
        <v>15000</v>
      </c>
      <c r="G140" s="34">
        <f>G141</f>
        <v>15000</v>
      </c>
      <c r="H140" s="34">
        <f t="shared" si="51"/>
        <v>0</v>
      </c>
      <c r="I140" s="34">
        <f t="shared" si="51"/>
        <v>0</v>
      </c>
      <c r="J140" s="34">
        <f t="shared" si="51"/>
        <v>0</v>
      </c>
      <c r="K140" s="34">
        <f t="shared" si="51"/>
        <v>0</v>
      </c>
      <c r="L140" s="34">
        <f t="shared" si="51"/>
        <v>0</v>
      </c>
      <c r="M140" s="34">
        <f t="shared" si="51"/>
        <v>0</v>
      </c>
      <c r="N140" s="34">
        <f t="shared" si="51"/>
        <v>0</v>
      </c>
    </row>
    <row r="141" spans="1:14" ht="18" customHeight="1">
      <c r="A141" s="38"/>
      <c r="B141" s="36"/>
      <c r="C141" s="27">
        <v>329</v>
      </c>
      <c r="D141" s="33" t="s">
        <v>695</v>
      </c>
      <c r="E141" s="34">
        <f>SUM(E142:E143)</f>
        <v>15000</v>
      </c>
      <c r="F141" s="34">
        <f t="shared" si="38"/>
        <v>15000</v>
      </c>
      <c r="G141" s="34">
        <f aca="true" t="shared" si="52" ref="G141:N141">SUM(G142:G143)</f>
        <v>15000</v>
      </c>
      <c r="H141" s="34">
        <f t="shared" si="52"/>
        <v>0</v>
      </c>
      <c r="I141" s="34">
        <f t="shared" si="52"/>
        <v>0</v>
      </c>
      <c r="J141" s="34">
        <f t="shared" si="52"/>
        <v>0</v>
      </c>
      <c r="K141" s="34">
        <f t="shared" si="52"/>
        <v>0</v>
      </c>
      <c r="L141" s="34">
        <f t="shared" si="52"/>
        <v>0</v>
      </c>
      <c r="M141" s="34">
        <f>SUM(M142:M143)</f>
        <v>0</v>
      </c>
      <c r="N141" s="34">
        <f t="shared" si="52"/>
        <v>0</v>
      </c>
    </row>
    <row r="142" spans="1:14" s="91" customFormat="1" ht="15" customHeight="1">
      <c r="A142" s="84" t="s">
        <v>438</v>
      </c>
      <c r="B142" s="84"/>
      <c r="C142" s="86">
        <v>3299</v>
      </c>
      <c r="D142" s="87" t="s">
        <v>696</v>
      </c>
      <c r="E142" s="88">
        <v>15000</v>
      </c>
      <c r="F142" s="168">
        <f t="shared" si="38"/>
        <v>15000</v>
      </c>
      <c r="G142" s="88">
        <v>15000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</row>
    <row r="143" spans="1:14" s="91" customFormat="1" ht="15" customHeight="1">
      <c r="A143" s="84" t="s">
        <v>439</v>
      </c>
      <c r="B143" s="84"/>
      <c r="C143" s="86" t="s">
        <v>43</v>
      </c>
      <c r="D143" s="87" t="s">
        <v>697</v>
      </c>
      <c r="E143" s="88">
        <v>0</v>
      </c>
      <c r="F143" s="92">
        <f t="shared" si="38"/>
        <v>0</v>
      </c>
      <c r="G143" s="88">
        <v>0</v>
      </c>
      <c r="H143" s="90">
        <v>0</v>
      </c>
      <c r="I143" s="90">
        <v>0</v>
      </c>
      <c r="J143" s="88">
        <v>0</v>
      </c>
      <c r="K143" s="90">
        <v>0</v>
      </c>
      <c r="L143" s="90">
        <v>0</v>
      </c>
      <c r="M143" s="90">
        <v>0</v>
      </c>
      <c r="N143" s="90">
        <v>0</v>
      </c>
    </row>
    <row r="144" spans="1:14" s="9" customFormat="1" ht="24" customHeight="1">
      <c r="A144" s="12"/>
      <c r="B144" s="57" t="s">
        <v>681</v>
      </c>
      <c r="C144" s="230" t="s">
        <v>615</v>
      </c>
      <c r="D144" s="231"/>
      <c r="E144" s="11">
        <f aca="true" t="shared" si="53" ref="E144:N144">E145</f>
        <v>1795000</v>
      </c>
      <c r="F144" s="11">
        <f t="shared" si="38"/>
        <v>1800000</v>
      </c>
      <c r="G144" s="11">
        <f t="shared" si="53"/>
        <v>1800000</v>
      </c>
      <c r="H144" s="11">
        <f t="shared" si="53"/>
        <v>0</v>
      </c>
      <c r="I144" s="11">
        <f t="shared" si="53"/>
        <v>0</v>
      </c>
      <c r="J144" s="11">
        <f t="shared" si="53"/>
        <v>0</v>
      </c>
      <c r="K144" s="11">
        <f t="shared" si="53"/>
        <v>0</v>
      </c>
      <c r="L144" s="11">
        <f t="shared" si="53"/>
        <v>0</v>
      </c>
      <c r="M144" s="11">
        <f t="shared" si="53"/>
        <v>0</v>
      </c>
      <c r="N144" s="11">
        <f t="shared" si="53"/>
        <v>0</v>
      </c>
    </row>
    <row r="145" spans="1:14" ht="21" customHeight="1">
      <c r="A145" s="38"/>
      <c r="B145" s="36"/>
      <c r="C145" s="27">
        <v>38</v>
      </c>
      <c r="D145" s="33" t="s">
        <v>698</v>
      </c>
      <c r="E145" s="34">
        <f>SUM(E146+E148)</f>
        <v>1795000</v>
      </c>
      <c r="F145" s="34">
        <f t="shared" si="38"/>
        <v>1800000</v>
      </c>
      <c r="G145" s="34">
        <f aca="true" t="shared" si="54" ref="G145:N145">SUM(G146+G148)</f>
        <v>1800000</v>
      </c>
      <c r="H145" s="34">
        <f t="shared" si="54"/>
        <v>0</v>
      </c>
      <c r="I145" s="34">
        <f t="shared" si="54"/>
        <v>0</v>
      </c>
      <c r="J145" s="34">
        <f t="shared" si="54"/>
        <v>0</v>
      </c>
      <c r="K145" s="34">
        <f t="shared" si="54"/>
        <v>0</v>
      </c>
      <c r="L145" s="34">
        <f t="shared" si="54"/>
        <v>0</v>
      </c>
      <c r="M145" s="34">
        <f>SUM(M146+M148)</f>
        <v>0</v>
      </c>
      <c r="N145" s="34">
        <f t="shared" si="54"/>
        <v>0</v>
      </c>
    </row>
    <row r="146" spans="1:14" ht="17.25" customHeight="1">
      <c r="A146" s="38"/>
      <c r="B146" s="36"/>
      <c r="C146" s="27">
        <v>381</v>
      </c>
      <c r="D146" s="33" t="s">
        <v>699</v>
      </c>
      <c r="E146" s="34">
        <f aca="true" t="shared" si="55" ref="E146:N146">E147</f>
        <v>1345000</v>
      </c>
      <c r="F146" s="34">
        <f t="shared" si="38"/>
        <v>1350000</v>
      </c>
      <c r="G146" s="34">
        <f t="shared" si="55"/>
        <v>1350000</v>
      </c>
      <c r="H146" s="34">
        <f t="shared" si="55"/>
        <v>0</v>
      </c>
      <c r="I146" s="34">
        <f t="shared" si="55"/>
        <v>0</v>
      </c>
      <c r="J146" s="34">
        <f t="shared" si="55"/>
        <v>0</v>
      </c>
      <c r="K146" s="34">
        <f t="shared" si="55"/>
        <v>0</v>
      </c>
      <c r="L146" s="34">
        <f t="shared" si="55"/>
        <v>0</v>
      </c>
      <c r="M146" s="34">
        <f t="shared" si="55"/>
        <v>0</v>
      </c>
      <c r="N146" s="34">
        <f t="shared" si="55"/>
        <v>0</v>
      </c>
    </row>
    <row r="147" spans="1:14" s="91" customFormat="1" ht="15" customHeight="1">
      <c r="A147" s="93" t="s">
        <v>440</v>
      </c>
      <c r="B147" s="84"/>
      <c r="C147" s="86">
        <v>3811</v>
      </c>
      <c r="D147" s="87" t="s">
        <v>700</v>
      </c>
      <c r="E147" s="88">
        <v>1345000</v>
      </c>
      <c r="F147" s="168">
        <f t="shared" si="38"/>
        <v>1350000</v>
      </c>
      <c r="G147" s="92">
        <v>1350000</v>
      </c>
      <c r="H147" s="88">
        <v>0</v>
      </c>
      <c r="I147" s="88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</row>
    <row r="148" spans="1:14" ht="17.25" customHeight="1">
      <c r="A148" s="41"/>
      <c r="B148" s="36"/>
      <c r="C148" s="27" t="s">
        <v>56</v>
      </c>
      <c r="D148" s="33" t="s">
        <v>701</v>
      </c>
      <c r="E148" s="34">
        <f>SUM(E149:E150)</f>
        <v>450000</v>
      </c>
      <c r="F148" s="34">
        <f t="shared" si="38"/>
        <v>450000</v>
      </c>
      <c r="G148" s="40">
        <f>SUM(G149:G150)</f>
        <v>450000</v>
      </c>
      <c r="H148" s="40">
        <f aca="true" t="shared" si="56" ref="H148:N148">SUM(H149:H150)</f>
        <v>0</v>
      </c>
      <c r="I148" s="40">
        <f t="shared" si="56"/>
        <v>0</v>
      </c>
      <c r="J148" s="40">
        <f t="shared" si="56"/>
        <v>0</v>
      </c>
      <c r="K148" s="40">
        <f t="shared" si="56"/>
        <v>0</v>
      </c>
      <c r="L148" s="40">
        <f t="shared" si="56"/>
        <v>0</v>
      </c>
      <c r="M148" s="40">
        <f t="shared" si="56"/>
        <v>0</v>
      </c>
      <c r="N148" s="40">
        <f t="shared" si="56"/>
        <v>0</v>
      </c>
    </row>
    <row r="149" spans="1:14" s="91" customFormat="1" ht="14.25" customHeight="1">
      <c r="A149" s="93" t="s">
        <v>441</v>
      </c>
      <c r="B149" s="84"/>
      <c r="C149" s="86" t="s">
        <v>57</v>
      </c>
      <c r="D149" s="87" t="s">
        <v>882</v>
      </c>
      <c r="E149" s="88">
        <v>0</v>
      </c>
      <c r="F149" s="88">
        <f t="shared" si="38"/>
        <v>0</v>
      </c>
      <c r="G149" s="92">
        <v>0</v>
      </c>
      <c r="H149" s="90">
        <v>0</v>
      </c>
      <c r="I149" s="88">
        <v>0</v>
      </c>
      <c r="J149" s="92"/>
      <c r="K149" s="90">
        <v>0</v>
      </c>
      <c r="L149" s="90">
        <v>0</v>
      </c>
      <c r="M149" s="90">
        <v>0</v>
      </c>
      <c r="N149" s="88">
        <v>0</v>
      </c>
    </row>
    <row r="150" spans="1:14" s="91" customFormat="1" ht="14.25" customHeight="1">
      <c r="A150" s="93" t="s">
        <v>617</v>
      </c>
      <c r="B150" s="84"/>
      <c r="C150" s="86" t="s">
        <v>57</v>
      </c>
      <c r="D150" s="87" t="s">
        <v>1101</v>
      </c>
      <c r="E150" s="88">
        <v>450000</v>
      </c>
      <c r="F150" s="168">
        <f t="shared" si="38"/>
        <v>450000</v>
      </c>
      <c r="G150" s="92">
        <v>450000</v>
      </c>
      <c r="H150" s="90">
        <v>0</v>
      </c>
      <c r="I150" s="88">
        <v>0</v>
      </c>
      <c r="J150" s="92"/>
      <c r="K150" s="90">
        <v>0</v>
      </c>
      <c r="L150" s="90">
        <v>0</v>
      </c>
      <c r="M150" s="90">
        <v>0</v>
      </c>
      <c r="N150" s="88">
        <v>0</v>
      </c>
    </row>
    <row r="151" spans="1:14" s="9" customFormat="1" ht="24" customHeight="1">
      <c r="A151" s="12"/>
      <c r="B151" s="57" t="s">
        <v>680</v>
      </c>
      <c r="C151" s="230" t="s">
        <v>616</v>
      </c>
      <c r="D151" s="231"/>
      <c r="E151" s="11">
        <f>E152</f>
        <v>50000</v>
      </c>
      <c r="F151" s="11">
        <f t="shared" si="38"/>
        <v>50000</v>
      </c>
      <c r="G151" s="11">
        <f>G152</f>
        <v>50000</v>
      </c>
      <c r="H151" s="11">
        <f aca="true" t="shared" si="57" ref="H151:N151">H152</f>
        <v>0</v>
      </c>
      <c r="I151" s="11">
        <f t="shared" si="57"/>
        <v>0</v>
      </c>
      <c r="J151" s="11">
        <f t="shared" si="57"/>
        <v>0</v>
      </c>
      <c r="K151" s="11">
        <f t="shared" si="57"/>
        <v>0</v>
      </c>
      <c r="L151" s="11">
        <f t="shared" si="57"/>
        <v>0</v>
      </c>
      <c r="M151" s="11">
        <f t="shared" si="57"/>
        <v>0</v>
      </c>
      <c r="N151" s="11">
        <f t="shared" si="57"/>
        <v>0</v>
      </c>
    </row>
    <row r="152" spans="1:14" ht="21" customHeight="1">
      <c r="A152" s="38"/>
      <c r="B152" s="36"/>
      <c r="C152" s="27">
        <v>32</v>
      </c>
      <c r="D152" s="33" t="s">
        <v>20</v>
      </c>
      <c r="E152" s="34">
        <f aca="true" t="shared" si="58" ref="E152:N152">E153</f>
        <v>50000</v>
      </c>
      <c r="F152" s="34">
        <f t="shared" si="38"/>
        <v>50000</v>
      </c>
      <c r="G152" s="34">
        <f t="shared" si="58"/>
        <v>50000</v>
      </c>
      <c r="H152" s="34">
        <f t="shared" si="58"/>
        <v>0</v>
      </c>
      <c r="I152" s="34">
        <f t="shared" si="58"/>
        <v>0</v>
      </c>
      <c r="J152" s="34">
        <f t="shared" si="58"/>
        <v>0</v>
      </c>
      <c r="K152" s="34">
        <f t="shared" si="58"/>
        <v>0</v>
      </c>
      <c r="L152" s="34">
        <f t="shared" si="58"/>
        <v>0</v>
      </c>
      <c r="M152" s="34">
        <f t="shared" si="58"/>
        <v>0</v>
      </c>
      <c r="N152" s="34">
        <f t="shared" si="58"/>
        <v>0</v>
      </c>
    </row>
    <row r="153" spans="1:14" ht="17.25" customHeight="1">
      <c r="A153" s="38"/>
      <c r="B153" s="36"/>
      <c r="C153" s="27">
        <v>329</v>
      </c>
      <c r="D153" s="33" t="s">
        <v>695</v>
      </c>
      <c r="E153" s="34">
        <f>E154</f>
        <v>50000</v>
      </c>
      <c r="F153" s="34">
        <f t="shared" si="38"/>
        <v>50000</v>
      </c>
      <c r="G153" s="34">
        <f>G154</f>
        <v>50000</v>
      </c>
      <c r="H153" s="34">
        <f aca="true" t="shared" si="59" ref="H153:N153">SUM(H154:H156)</f>
        <v>0</v>
      </c>
      <c r="I153" s="34">
        <f t="shared" si="59"/>
        <v>0</v>
      </c>
      <c r="J153" s="34">
        <f t="shared" si="59"/>
        <v>0</v>
      </c>
      <c r="K153" s="34">
        <f t="shared" si="59"/>
        <v>0</v>
      </c>
      <c r="L153" s="34">
        <f t="shared" si="59"/>
        <v>0</v>
      </c>
      <c r="M153" s="34">
        <f t="shared" si="59"/>
        <v>0</v>
      </c>
      <c r="N153" s="34">
        <f t="shared" si="59"/>
        <v>0</v>
      </c>
    </row>
    <row r="154" spans="1:14" s="91" customFormat="1" ht="15" customHeight="1">
      <c r="A154" s="84" t="s">
        <v>442</v>
      </c>
      <c r="B154" s="84"/>
      <c r="C154" s="86">
        <v>3299</v>
      </c>
      <c r="D154" s="87" t="s">
        <v>702</v>
      </c>
      <c r="E154" s="88">
        <v>50000</v>
      </c>
      <c r="F154" s="168">
        <f t="shared" si="38"/>
        <v>50000</v>
      </c>
      <c r="G154" s="88">
        <v>50000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</row>
    <row r="155" spans="1:14" s="9" customFormat="1" ht="24" customHeight="1">
      <c r="A155" s="12"/>
      <c r="B155" s="57" t="s">
        <v>680</v>
      </c>
      <c r="C155" s="230" t="s">
        <v>646</v>
      </c>
      <c r="D155" s="231"/>
      <c r="E155" s="11">
        <f>E156</f>
        <v>30000</v>
      </c>
      <c r="F155" s="11">
        <f t="shared" si="38"/>
        <v>60000</v>
      </c>
      <c r="G155" s="11">
        <f>G156</f>
        <v>60000</v>
      </c>
      <c r="H155" s="11">
        <f aca="true" t="shared" si="60" ref="H155:N155">H156</f>
        <v>0</v>
      </c>
      <c r="I155" s="11">
        <f t="shared" si="60"/>
        <v>0</v>
      </c>
      <c r="J155" s="11">
        <f t="shared" si="60"/>
        <v>0</v>
      </c>
      <c r="K155" s="11">
        <f t="shared" si="60"/>
        <v>0</v>
      </c>
      <c r="L155" s="11">
        <f t="shared" si="60"/>
        <v>0</v>
      </c>
      <c r="M155" s="11">
        <f t="shared" si="60"/>
        <v>0</v>
      </c>
      <c r="N155" s="11">
        <f t="shared" si="60"/>
        <v>0</v>
      </c>
    </row>
    <row r="156" spans="1:14" ht="21" customHeight="1">
      <c r="A156" s="36"/>
      <c r="B156" s="36"/>
      <c r="C156" s="27">
        <v>38</v>
      </c>
      <c r="D156" s="33" t="s">
        <v>698</v>
      </c>
      <c r="E156" s="34">
        <f aca="true" t="shared" si="61" ref="E156:N156">E157</f>
        <v>30000</v>
      </c>
      <c r="F156" s="34">
        <f t="shared" si="38"/>
        <v>60000</v>
      </c>
      <c r="G156" s="34">
        <f t="shared" si="61"/>
        <v>60000</v>
      </c>
      <c r="H156" s="34">
        <f t="shared" si="61"/>
        <v>0</v>
      </c>
      <c r="I156" s="34">
        <f t="shared" si="61"/>
        <v>0</v>
      </c>
      <c r="J156" s="34">
        <f t="shared" si="61"/>
        <v>0</v>
      </c>
      <c r="K156" s="34">
        <f t="shared" si="61"/>
        <v>0</v>
      </c>
      <c r="L156" s="34">
        <f t="shared" si="61"/>
        <v>0</v>
      </c>
      <c r="M156" s="34">
        <f t="shared" si="61"/>
        <v>0</v>
      </c>
      <c r="N156" s="34">
        <f t="shared" si="61"/>
        <v>0</v>
      </c>
    </row>
    <row r="157" spans="1:14" ht="18" customHeight="1">
      <c r="A157" s="36"/>
      <c r="B157" s="36"/>
      <c r="C157" s="27">
        <v>381</v>
      </c>
      <c r="D157" s="33" t="s">
        <v>699</v>
      </c>
      <c r="E157" s="34">
        <f>E158</f>
        <v>30000</v>
      </c>
      <c r="F157" s="34">
        <f t="shared" si="38"/>
        <v>60000</v>
      </c>
      <c r="G157" s="34">
        <f aca="true" t="shared" si="62" ref="G157:N157">G158</f>
        <v>60000</v>
      </c>
      <c r="H157" s="34">
        <f t="shared" si="62"/>
        <v>0</v>
      </c>
      <c r="I157" s="34">
        <f t="shared" si="62"/>
        <v>0</v>
      </c>
      <c r="J157" s="34">
        <f t="shared" si="62"/>
        <v>0</v>
      </c>
      <c r="K157" s="34">
        <f t="shared" si="62"/>
        <v>0</v>
      </c>
      <c r="L157" s="34">
        <f t="shared" si="62"/>
        <v>0</v>
      </c>
      <c r="M157" s="34">
        <f t="shared" si="62"/>
        <v>0</v>
      </c>
      <c r="N157" s="34">
        <f t="shared" si="62"/>
        <v>0</v>
      </c>
    </row>
    <row r="158" spans="1:14" s="91" customFormat="1" ht="15" customHeight="1">
      <c r="A158" s="93" t="s">
        <v>443</v>
      </c>
      <c r="B158" s="84"/>
      <c r="C158" s="86">
        <v>3811</v>
      </c>
      <c r="D158" s="94" t="s">
        <v>703</v>
      </c>
      <c r="E158" s="88">
        <v>30000</v>
      </c>
      <c r="F158" s="168">
        <f>SUM(G158:N158)</f>
        <v>60000</v>
      </c>
      <c r="G158" s="88">
        <v>60000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</row>
    <row r="159" spans="1:14" s="9" customFormat="1" ht="24" customHeight="1">
      <c r="A159" s="12"/>
      <c r="B159" s="57" t="s">
        <v>680</v>
      </c>
      <c r="C159" s="238" t="s">
        <v>1253</v>
      </c>
      <c r="D159" s="254"/>
      <c r="E159" s="11">
        <f>E160+E166</f>
        <v>40000</v>
      </c>
      <c r="F159" s="11">
        <f aca="true" t="shared" si="63" ref="F159:F168">SUM(G159:N159)</f>
        <v>94000</v>
      </c>
      <c r="G159" s="11">
        <f>G160+G166</f>
        <v>94000</v>
      </c>
      <c r="H159" s="11">
        <f aca="true" t="shared" si="64" ref="H159:N159">H160+H166</f>
        <v>0</v>
      </c>
      <c r="I159" s="11">
        <f t="shared" si="64"/>
        <v>0</v>
      </c>
      <c r="J159" s="11">
        <f t="shared" si="64"/>
        <v>0</v>
      </c>
      <c r="K159" s="11">
        <f t="shared" si="64"/>
        <v>0</v>
      </c>
      <c r="L159" s="11">
        <f t="shared" si="64"/>
        <v>0</v>
      </c>
      <c r="M159" s="11">
        <f t="shared" si="64"/>
        <v>0</v>
      </c>
      <c r="N159" s="11">
        <f t="shared" si="64"/>
        <v>0</v>
      </c>
    </row>
    <row r="160" spans="1:14" ht="21" customHeight="1">
      <c r="A160" s="38"/>
      <c r="B160" s="36"/>
      <c r="C160" s="27">
        <v>32</v>
      </c>
      <c r="D160" s="33" t="s">
        <v>20</v>
      </c>
      <c r="E160" s="34">
        <f>E161</f>
        <v>25000</v>
      </c>
      <c r="F160" s="34">
        <f t="shared" si="63"/>
        <v>70000</v>
      </c>
      <c r="G160" s="34">
        <f aca="true" t="shared" si="65" ref="G160:N160">G161</f>
        <v>70000</v>
      </c>
      <c r="H160" s="34">
        <f t="shared" si="65"/>
        <v>0</v>
      </c>
      <c r="I160" s="34">
        <f t="shared" si="65"/>
        <v>0</v>
      </c>
      <c r="J160" s="34">
        <f t="shared" si="65"/>
        <v>0</v>
      </c>
      <c r="K160" s="34">
        <f t="shared" si="65"/>
        <v>0</v>
      </c>
      <c r="L160" s="34">
        <f t="shared" si="65"/>
        <v>0</v>
      </c>
      <c r="M160" s="34">
        <f t="shared" si="65"/>
        <v>0</v>
      </c>
      <c r="N160" s="34">
        <f t="shared" si="65"/>
        <v>0</v>
      </c>
    </row>
    <row r="161" spans="1:14" ht="18" customHeight="1">
      <c r="A161" s="38"/>
      <c r="B161" s="36"/>
      <c r="C161" s="27">
        <v>329</v>
      </c>
      <c r="D161" s="33" t="s">
        <v>695</v>
      </c>
      <c r="E161" s="34">
        <f>E165</f>
        <v>25000</v>
      </c>
      <c r="F161" s="34">
        <f t="shared" si="63"/>
        <v>70000</v>
      </c>
      <c r="G161" s="34">
        <f aca="true" t="shared" si="66" ref="G161:N161">G165</f>
        <v>70000</v>
      </c>
      <c r="H161" s="34">
        <f t="shared" si="66"/>
        <v>0</v>
      </c>
      <c r="I161" s="34">
        <f t="shared" si="66"/>
        <v>0</v>
      </c>
      <c r="J161" s="34">
        <f t="shared" si="66"/>
        <v>0</v>
      </c>
      <c r="K161" s="34">
        <f t="shared" si="66"/>
        <v>0</v>
      </c>
      <c r="L161" s="34">
        <f t="shared" si="66"/>
        <v>0</v>
      </c>
      <c r="M161" s="34">
        <f t="shared" si="66"/>
        <v>0</v>
      </c>
      <c r="N161" s="34">
        <f t="shared" si="66"/>
        <v>0</v>
      </c>
    </row>
    <row r="162" spans="1:14" s="126" customFormat="1" ht="17.25" customHeight="1">
      <c r="A162" s="223" t="s">
        <v>2</v>
      </c>
      <c r="B162" s="224" t="s">
        <v>44</v>
      </c>
      <c r="C162" s="225" t="s">
        <v>546</v>
      </c>
      <c r="D162" s="227" t="s">
        <v>59</v>
      </c>
      <c r="E162" s="228" t="s">
        <v>1206</v>
      </c>
      <c r="F162" s="225" t="s">
        <v>1207</v>
      </c>
      <c r="G162" s="226" t="s">
        <v>1205</v>
      </c>
      <c r="H162" s="226"/>
      <c r="I162" s="226"/>
      <c r="J162" s="226"/>
      <c r="K162" s="226"/>
      <c r="L162" s="226"/>
      <c r="M162" s="226"/>
      <c r="N162" s="226"/>
    </row>
    <row r="163" spans="1:14" s="126" customFormat="1" ht="36" customHeight="1">
      <c r="A163" s="223"/>
      <c r="B163" s="223"/>
      <c r="C163" s="226"/>
      <c r="D163" s="227"/>
      <c r="E163" s="229"/>
      <c r="F163" s="226"/>
      <c r="G163" s="99" t="s">
        <v>269</v>
      </c>
      <c r="H163" s="99" t="s">
        <v>45</v>
      </c>
      <c r="I163" s="99" t="s">
        <v>268</v>
      </c>
      <c r="J163" s="99" t="s">
        <v>270</v>
      </c>
      <c r="K163" s="99" t="s">
        <v>46</v>
      </c>
      <c r="L163" s="99" t="s">
        <v>718</v>
      </c>
      <c r="M163" s="99" t="s">
        <v>1151</v>
      </c>
      <c r="N163" s="99" t="s">
        <v>613</v>
      </c>
    </row>
    <row r="164" spans="1:14" s="126" customFormat="1" ht="10.5" customHeight="1">
      <c r="A164" s="51">
        <v>1</v>
      </c>
      <c r="B164" s="51">
        <v>2</v>
      </c>
      <c r="C164" s="51">
        <v>3</v>
      </c>
      <c r="D164" s="51">
        <v>4</v>
      </c>
      <c r="E164" s="51">
        <v>5</v>
      </c>
      <c r="F164" s="51">
        <v>7</v>
      </c>
      <c r="G164" s="51">
        <v>8</v>
      </c>
      <c r="H164" s="51">
        <v>9</v>
      </c>
      <c r="I164" s="51">
        <v>10</v>
      </c>
      <c r="J164" s="51">
        <v>11</v>
      </c>
      <c r="K164" s="51">
        <v>12</v>
      </c>
      <c r="L164" s="51">
        <v>13</v>
      </c>
      <c r="M164" s="51">
        <v>14</v>
      </c>
      <c r="N164" s="51">
        <v>15</v>
      </c>
    </row>
    <row r="165" spans="1:14" s="91" customFormat="1" ht="15" customHeight="1">
      <c r="A165" s="84" t="s">
        <v>444</v>
      </c>
      <c r="B165" s="84"/>
      <c r="C165" s="86">
        <v>3299</v>
      </c>
      <c r="D165" s="139" t="s">
        <v>1250</v>
      </c>
      <c r="E165" s="88">
        <v>25000</v>
      </c>
      <c r="F165" s="168">
        <f t="shared" si="63"/>
        <v>70000</v>
      </c>
      <c r="G165" s="92">
        <v>70000</v>
      </c>
      <c r="H165" s="88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</row>
    <row r="166" spans="1:14" ht="21" customHeight="1">
      <c r="A166" s="38"/>
      <c r="B166" s="36"/>
      <c r="C166" s="27" t="s">
        <v>576</v>
      </c>
      <c r="D166" s="33" t="s">
        <v>972</v>
      </c>
      <c r="E166" s="34">
        <f>E167</f>
        <v>15000</v>
      </c>
      <c r="F166" s="34">
        <f t="shared" si="63"/>
        <v>24000</v>
      </c>
      <c r="G166" s="34">
        <f aca="true" t="shared" si="67" ref="G166:N167">G167</f>
        <v>24000</v>
      </c>
      <c r="H166" s="34">
        <f t="shared" si="67"/>
        <v>0</v>
      </c>
      <c r="I166" s="34">
        <f t="shared" si="67"/>
        <v>0</v>
      </c>
      <c r="J166" s="34">
        <f t="shared" si="67"/>
        <v>0</v>
      </c>
      <c r="K166" s="34">
        <f t="shared" si="67"/>
        <v>0</v>
      </c>
      <c r="L166" s="34">
        <f t="shared" si="67"/>
        <v>0</v>
      </c>
      <c r="M166" s="34">
        <f t="shared" si="67"/>
        <v>0</v>
      </c>
      <c r="N166" s="34">
        <f t="shared" si="67"/>
        <v>0</v>
      </c>
    </row>
    <row r="167" spans="1:14" ht="18" customHeight="1">
      <c r="A167" s="38"/>
      <c r="B167" s="36"/>
      <c r="C167" s="27" t="s">
        <v>605</v>
      </c>
      <c r="D167" s="129" t="s">
        <v>1219</v>
      </c>
      <c r="E167" s="34">
        <f>E168</f>
        <v>15000</v>
      </c>
      <c r="F167" s="34">
        <f t="shared" si="63"/>
        <v>24000</v>
      </c>
      <c r="G167" s="34">
        <f t="shared" si="67"/>
        <v>24000</v>
      </c>
      <c r="H167" s="34">
        <f t="shared" si="67"/>
        <v>0</v>
      </c>
      <c r="I167" s="34">
        <f t="shared" si="67"/>
        <v>0</v>
      </c>
      <c r="J167" s="34">
        <f t="shared" si="67"/>
        <v>0</v>
      </c>
      <c r="K167" s="34">
        <f t="shared" si="67"/>
        <v>0</v>
      </c>
      <c r="L167" s="34">
        <f t="shared" si="67"/>
        <v>0</v>
      </c>
      <c r="M167" s="34">
        <f t="shared" si="67"/>
        <v>0</v>
      </c>
      <c r="N167" s="34">
        <f t="shared" si="67"/>
        <v>0</v>
      </c>
    </row>
    <row r="168" spans="1:14" s="91" customFormat="1" ht="15" customHeight="1">
      <c r="A168" s="84" t="s">
        <v>1220</v>
      </c>
      <c r="B168" s="84"/>
      <c r="C168" s="86" t="s">
        <v>606</v>
      </c>
      <c r="D168" s="87" t="s">
        <v>1221</v>
      </c>
      <c r="E168" s="88">
        <v>15000</v>
      </c>
      <c r="F168" s="168">
        <f t="shared" si="63"/>
        <v>24000</v>
      </c>
      <c r="G168" s="92">
        <v>24000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</row>
    <row r="169" spans="1:14" s="9" customFormat="1" ht="27" customHeight="1">
      <c r="A169" s="68"/>
      <c r="B169" s="66"/>
      <c r="C169" s="243" t="s">
        <v>1102</v>
      </c>
      <c r="D169" s="244"/>
      <c r="E169" s="69">
        <f>E170+E177+E181+E185+E189</f>
        <v>86000</v>
      </c>
      <c r="F169" s="69">
        <f aca="true" t="shared" si="68" ref="F169:F175">SUM(G169:N169)</f>
        <v>726000</v>
      </c>
      <c r="G169" s="69">
        <f aca="true" t="shared" si="69" ref="G169:N169">G170+G177+G181+G185+G189</f>
        <v>606000</v>
      </c>
      <c r="H169" s="69">
        <f t="shared" si="69"/>
        <v>120000</v>
      </c>
      <c r="I169" s="69">
        <f t="shared" si="69"/>
        <v>0</v>
      </c>
      <c r="J169" s="69">
        <f t="shared" si="69"/>
        <v>0</v>
      </c>
      <c r="K169" s="69">
        <f t="shared" si="69"/>
        <v>0</v>
      </c>
      <c r="L169" s="69">
        <f t="shared" si="69"/>
        <v>0</v>
      </c>
      <c r="M169" s="69">
        <f t="shared" si="69"/>
        <v>0</v>
      </c>
      <c r="N169" s="69">
        <f t="shared" si="69"/>
        <v>0</v>
      </c>
    </row>
    <row r="170" spans="1:14" s="9" customFormat="1" ht="24" customHeight="1">
      <c r="A170" s="12"/>
      <c r="B170" s="57" t="s">
        <v>3</v>
      </c>
      <c r="C170" s="236" t="s">
        <v>968</v>
      </c>
      <c r="D170" s="237"/>
      <c r="E170" s="11">
        <f>E171</f>
        <v>86000</v>
      </c>
      <c r="F170" s="11">
        <f t="shared" si="68"/>
        <v>126000</v>
      </c>
      <c r="G170" s="11">
        <f>G171</f>
        <v>6000</v>
      </c>
      <c r="H170" s="11">
        <f aca="true" t="shared" si="70" ref="H170:N170">H171</f>
        <v>120000</v>
      </c>
      <c r="I170" s="11">
        <f t="shared" si="70"/>
        <v>0</v>
      </c>
      <c r="J170" s="11">
        <f t="shared" si="70"/>
        <v>0</v>
      </c>
      <c r="K170" s="11">
        <f t="shared" si="70"/>
        <v>0</v>
      </c>
      <c r="L170" s="11">
        <f t="shared" si="70"/>
        <v>0</v>
      </c>
      <c r="M170" s="11">
        <f t="shared" si="70"/>
        <v>0</v>
      </c>
      <c r="N170" s="11">
        <f t="shared" si="70"/>
        <v>0</v>
      </c>
    </row>
    <row r="171" spans="1:14" ht="21" customHeight="1">
      <c r="A171" s="38"/>
      <c r="B171" s="36"/>
      <c r="C171" s="27">
        <v>32</v>
      </c>
      <c r="D171" s="33" t="s">
        <v>20</v>
      </c>
      <c r="E171" s="34">
        <f>E172+E174</f>
        <v>86000</v>
      </c>
      <c r="F171" s="34">
        <f t="shared" si="68"/>
        <v>126000</v>
      </c>
      <c r="G171" s="34">
        <f aca="true" t="shared" si="71" ref="G171:N171">G172+G174</f>
        <v>6000</v>
      </c>
      <c r="H171" s="34">
        <f t="shared" si="71"/>
        <v>120000</v>
      </c>
      <c r="I171" s="34">
        <f t="shared" si="71"/>
        <v>0</v>
      </c>
      <c r="J171" s="34">
        <f t="shared" si="71"/>
        <v>0</v>
      </c>
      <c r="K171" s="34">
        <f t="shared" si="71"/>
        <v>0</v>
      </c>
      <c r="L171" s="34">
        <f t="shared" si="71"/>
        <v>0</v>
      </c>
      <c r="M171" s="34">
        <f t="shared" si="71"/>
        <v>0</v>
      </c>
      <c r="N171" s="34">
        <f t="shared" si="71"/>
        <v>0</v>
      </c>
    </row>
    <row r="172" spans="1:14" ht="18" customHeight="1">
      <c r="A172" s="38"/>
      <c r="B172" s="36"/>
      <c r="C172" s="27">
        <v>322</v>
      </c>
      <c r="D172" s="33" t="s">
        <v>547</v>
      </c>
      <c r="E172" s="34">
        <f>E173</f>
        <v>5000</v>
      </c>
      <c r="F172" s="34">
        <f t="shared" si="68"/>
        <v>5000</v>
      </c>
      <c r="G172" s="34">
        <f>G173</f>
        <v>5000</v>
      </c>
      <c r="H172" s="34">
        <f>H173</f>
        <v>0</v>
      </c>
      <c r="I172" s="34">
        <f>I173</f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</row>
    <row r="173" spans="1:14" s="91" customFormat="1" ht="14.25" customHeight="1">
      <c r="A173" s="84" t="s">
        <v>445</v>
      </c>
      <c r="B173" s="84"/>
      <c r="C173" s="86">
        <v>3224</v>
      </c>
      <c r="D173" s="87" t="s">
        <v>704</v>
      </c>
      <c r="E173" s="88">
        <v>5000</v>
      </c>
      <c r="F173" s="168">
        <f t="shared" si="68"/>
        <v>5000</v>
      </c>
      <c r="G173" s="88">
        <v>5000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</row>
    <row r="174" spans="1:14" ht="18" customHeight="1">
      <c r="A174" s="36"/>
      <c r="B174" s="36"/>
      <c r="C174" s="27">
        <v>323</v>
      </c>
      <c r="D174" s="33" t="s">
        <v>548</v>
      </c>
      <c r="E174" s="34">
        <f>E175+E176</f>
        <v>81000</v>
      </c>
      <c r="F174" s="34">
        <f t="shared" si="68"/>
        <v>121000</v>
      </c>
      <c r="G174" s="34">
        <f aca="true" t="shared" si="72" ref="G174:N174">G175+G176</f>
        <v>1000</v>
      </c>
      <c r="H174" s="34">
        <f t="shared" si="72"/>
        <v>120000</v>
      </c>
      <c r="I174" s="34">
        <f t="shared" si="72"/>
        <v>0</v>
      </c>
      <c r="J174" s="34">
        <f t="shared" si="72"/>
        <v>0</v>
      </c>
      <c r="K174" s="34">
        <f t="shared" si="72"/>
        <v>0</v>
      </c>
      <c r="L174" s="34">
        <f t="shared" si="72"/>
        <v>0</v>
      </c>
      <c r="M174" s="34">
        <f t="shared" si="72"/>
        <v>0</v>
      </c>
      <c r="N174" s="34">
        <f t="shared" si="72"/>
        <v>0</v>
      </c>
    </row>
    <row r="175" spans="1:14" s="91" customFormat="1" ht="13.5" customHeight="1">
      <c r="A175" s="84" t="s">
        <v>446</v>
      </c>
      <c r="B175" s="84"/>
      <c r="C175" s="86">
        <v>3232</v>
      </c>
      <c r="D175" s="87" t="s">
        <v>705</v>
      </c>
      <c r="E175" s="88">
        <v>80000</v>
      </c>
      <c r="F175" s="168">
        <f t="shared" si="68"/>
        <v>120000</v>
      </c>
      <c r="G175" s="88">
        <v>0</v>
      </c>
      <c r="H175" s="88">
        <v>120000</v>
      </c>
      <c r="I175" s="90">
        <v>0</v>
      </c>
      <c r="J175" s="88">
        <v>0</v>
      </c>
      <c r="K175" s="90">
        <v>0</v>
      </c>
      <c r="L175" s="90">
        <v>0</v>
      </c>
      <c r="M175" s="90">
        <v>0</v>
      </c>
      <c r="N175" s="90">
        <v>0</v>
      </c>
    </row>
    <row r="176" spans="1:14" s="91" customFormat="1" ht="13.5" customHeight="1">
      <c r="A176" s="84" t="s">
        <v>447</v>
      </c>
      <c r="B176" s="84"/>
      <c r="C176" s="86" t="s">
        <v>351</v>
      </c>
      <c r="D176" s="87" t="s">
        <v>359</v>
      </c>
      <c r="E176" s="88">
        <v>1000</v>
      </c>
      <c r="F176" s="168">
        <f>SUM(G176:N176)</f>
        <v>1000</v>
      </c>
      <c r="G176" s="88">
        <v>1000</v>
      </c>
      <c r="H176" s="90">
        <v>0</v>
      </c>
      <c r="I176" s="90">
        <v>0</v>
      </c>
      <c r="J176" s="88">
        <v>0</v>
      </c>
      <c r="K176" s="90">
        <v>0</v>
      </c>
      <c r="L176" s="90">
        <v>0</v>
      </c>
      <c r="M176" s="90">
        <v>0</v>
      </c>
      <c r="N176" s="90">
        <v>0</v>
      </c>
    </row>
    <row r="177" spans="1:14" s="9" customFormat="1" ht="23.25" customHeight="1">
      <c r="A177" s="12"/>
      <c r="B177" s="57" t="s">
        <v>3</v>
      </c>
      <c r="C177" s="275" t="s">
        <v>1180</v>
      </c>
      <c r="D177" s="276"/>
      <c r="E177" s="11">
        <f>E178</f>
        <v>0</v>
      </c>
      <c r="F177" s="11">
        <f>SUM(G177:N177)</f>
        <v>200000</v>
      </c>
      <c r="G177" s="11">
        <f>G178</f>
        <v>200000</v>
      </c>
      <c r="H177" s="11">
        <f aca="true" t="shared" si="73" ref="H177:N187">H178</f>
        <v>0</v>
      </c>
      <c r="I177" s="11">
        <f t="shared" si="73"/>
        <v>0</v>
      </c>
      <c r="J177" s="11">
        <f t="shared" si="73"/>
        <v>0</v>
      </c>
      <c r="K177" s="11">
        <f t="shared" si="73"/>
        <v>0</v>
      </c>
      <c r="L177" s="11">
        <f t="shared" si="73"/>
        <v>0</v>
      </c>
      <c r="M177" s="11">
        <f t="shared" si="73"/>
        <v>0</v>
      </c>
      <c r="N177" s="11">
        <f t="shared" si="73"/>
        <v>0</v>
      </c>
    </row>
    <row r="178" spans="1:14" ht="21" customHeight="1">
      <c r="A178" s="38"/>
      <c r="B178" s="36"/>
      <c r="C178" s="27">
        <v>45</v>
      </c>
      <c r="D178" s="33" t="s">
        <v>747</v>
      </c>
      <c r="E178" s="34">
        <f>E179</f>
        <v>0</v>
      </c>
      <c r="F178" s="34">
        <f>SUM(G178:N178)</f>
        <v>200000</v>
      </c>
      <c r="G178" s="34">
        <f aca="true" t="shared" si="74" ref="G178:N178">G179</f>
        <v>200000</v>
      </c>
      <c r="H178" s="34">
        <f t="shared" si="74"/>
        <v>0</v>
      </c>
      <c r="I178" s="34">
        <f t="shared" si="74"/>
        <v>0</v>
      </c>
      <c r="J178" s="34">
        <f t="shared" si="74"/>
        <v>0</v>
      </c>
      <c r="K178" s="34">
        <f t="shared" si="74"/>
        <v>0</v>
      </c>
      <c r="L178" s="34">
        <f t="shared" si="74"/>
        <v>0</v>
      </c>
      <c r="M178" s="34">
        <f t="shared" si="74"/>
        <v>0</v>
      </c>
      <c r="N178" s="34">
        <f t="shared" si="74"/>
        <v>0</v>
      </c>
    </row>
    <row r="179" spans="1:14" ht="18" customHeight="1">
      <c r="A179" s="38"/>
      <c r="B179" s="36"/>
      <c r="C179" s="27">
        <v>451</v>
      </c>
      <c r="D179" s="33" t="s">
        <v>748</v>
      </c>
      <c r="E179" s="34">
        <f>E180</f>
        <v>0</v>
      </c>
      <c r="F179" s="34">
        <f>SUM(G179:N179)</f>
        <v>200000</v>
      </c>
      <c r="G179" s="34">
        <f>G180</f>
        <v>200000</v>
      </c>
      <c r="H179" s="34">
        <f t="shared" si="73"/>
        <v>0</v>
      </c>
      <c r="I179" s="34">
        <f t="shared" si="73"/>
        <v>0</v>
      </c>
      <c r="J179" s="34">
        <f t="shared" si="73"/>
        <v>0</v>
      </c>
      <c r="K179" s="34">
        <f t="shared" si="73"/>
        <v>0</v>
      </c>
      <c r="L179" s="34">
        <f t="shared" si="73"/>
        <v>0</v>
      </c>
      <c r="M179" s="34">
        <f t="shared" si="73"/>
        <v>0</v>
      </c>
      <c r="N179" s="34">
        <f t="shared" si="73"/>
        <v>0</v>
      </c>
    </row>
    <row r="180" spans="1:14" s="91" customFormat="1" ht="13.5" customHeight="1">
      <c r="A180" s="84" t="s">
        <v>448</v>
      </c>
      <c r="B180" s="84"/>
      <c r="C180" s="86">
        <v>4511</v>
      </c>
      <c r="D180" s="87" t="s">
        <v>1181</v>
      </c>
      <c r="E180" s="88">
        <v>0</v>
      </c>
      <c r="F180" s="168">
        <f>SUM(G180:N180)</f>
        <v>200000</v>
      </c>
      <c r="G180" s="88">
        <v>200000</v>
      </c>
      <c r="H180" s="88">
        <v>0</v>
      </c>
      <c r="I180" s="88">
        <v>0</v>
      </c>
      <c r="J180" s="88">
        <v>0</v>
      </c>
      <c r="K180" s="90">
        <v>0</v>
      </c>
      <c r="L180" s="88">
        <v>0</v>
      </c>
      <c r="M180" s="90">
        <v>0</v>
      </c>
      <c r="N180" s="88">
        <v>0</v>
      </c>
    </row>
    <row r="181" spans="1:14" s="9" customFormat="1" ht="23.25" customHeight="1">
      <c r="A181" s="12"/>
      <c r="B181" s="57" t="s">
        <v>3</v>
      </c>
      <c r="C181" s="230" t="s">
        <v>733</v>
      </c>
      <c r="D181" s="231"/>
      <c r="E181" s="11">
        <f>E182</f>
        <v>0</v>
      </c>
      <c r="F181" s="11">
        <f aca="true" t="shared" si="75" ref="F181:F192">SUM(G181:N181)</f>
        <v>0</v>
      </c>
      <c r="G181" s="11">
        <f>G182</f>
        <v>0</v>
      </c>
      <c r="H181" s="11">
        <f t="shared" si="73"/>
        <v>0</v>
      </c>
      <c r="I181" s="11">
        <f t="shared" si="73"/>
        <v>0</v>
      </c>
      <c r="J181" s="11">
        <f t="shared" si="73"/>
        <v>0</v>
      </c>
      <c r="K181" s="11">
        <f t="shared" si="73"/>
        <v>0</v>
      </c>
      <c r="L181" s="11">
        <f t="shared" si="73"/>
        <v>0</v>
      </c>
      <c r="M181" s="11">
        <f t="shared" si="73"/>
        <v>0</v>
      </c>
      <c r="N181" s="11">
        <f t="shared" si="73"/>
        <v>0</v>
      </c>
    </row>
    <row r="182" spans="1:14" ht="21" customHeight="1">
      <c r="A182" s="38"/>
      <c r="B182" s="36"/>
      <c r="C182" s="27">
        <v>45</v>
      </c>
      <c r="D182" s="39" t="s">
        <v>37</v>
      </c>
      <c r="E182" s="34">
        <f>E183</f>
        <v>0</v>
      </c>
      <c r="F182" s="34">
        <f t="shared" si="75"/>
        <v>0</v>
      </c>
      <c r="G182" s="34">
        <f>G183</f>
        <v>0</v>
      </c>
      <c r="H182" s="34">
        <f t="shared" si="73"/>
        <v>0</v>
      </c>
      <c r="I182" s="34">
        <f t="shared" si="73"/>
        <v>0</v>
      </c>
      <c r="J182" s="34">
        <f t="shared" si="73"/>
        <v>0</v>
      </c>
      <c r="K182" s="34">
        <f t="shared" si="73"/>
        <v>0</v>
      </c>
      <c r="L182" s="34">
        <f t="shared" si="73"/>
        <v>0</v>
      </c>
      <c r="M182" s="34">
        <f t="shared" si="73"/>
        <v>0</v>
      </c>
      <c r="N182" s="34">
        <f t="shared" si="73"/>
        <v>0</v>
      </c>
    </row>
    <row r="183" spans="1:14" ht="18" customHeight="1">
      <c r="A183" s="38"/>
      <c r="B183" s="36"/>
      <c r="C183" s="27">
        <v>451</v>
      </c>
      <c r="D183" s="39" t="s">
        <v>38</v>
      </c>
      <c r="E183" s="34">
        <f>E184</f>
        <v>0</v>
      </c>
      <c r="F183" s="34">
        <f t="shared" si="75"/>
        <v>0</v>
      </c>
      <c r="G183" s="34">
        <f>G184</f>
        <v>0</v>
      </c>
      <c r="H183" s="34">
        <f t="shared" si="73"/>
        <v>0</v>
      </c>
      <c r="I183" s="34">
        <f t="shared" si="73"/>
        <v>0</v>
      </c>
      <c r="J183" s="34">
        <f t="shared" si="73"/>
        <v>0</v>
      </c>
      <c r="K183" s="34">
        <f t="shared" si="73"/>
        <v>0</v>
      </c>
      <c r="L183" s="34">
        <f t="shared" si="73"/>
        <v>0</v>
      </c>
      <c r="M183" s="34">
        <f t="shared" si="73"/>
        <v>0</v>
      </c>
      <c r="N183" s="34">
        <f t="shared" si="73"/>
        <v>0</v>
      </c>
    </row>
    <row r="184" spans="1:14" s="91" customFormat="1" ht="13.5" customHeight="1">
      <c r="A184" s="84" t="s">
        <v>449</v>
      </c>
      <c r="B184" s="84"/>
      <c r="C184" s="86">
        <v>4511</v>
      </c>
      <c r="D184" s="95" t="s">
        <v>734</v>
      </c>
      <c r="E184" s="88">
        <v>0</v>
      </c>
      <c r="F184" s="92">
        <f t="shared" si="75"/>
        <v>0</v>
      </c>
      <c r="G184" s="88">
        <v>0</v>
      </c>
      <c r="H184" s="88">
        <v>0</v>
      </c>
      <c r="I184" s="88">
        <v>0</v>
      </c>
      <c r="J184" s="88">
        <v>0</v>
      </c>
      <c r="K184" s="90">
        <v>0</v>
      </c>
      <c r="L184" s="88">
        <v>0</v>
      </c>
      <c r="M184" s="90">
        <v>0</v>
      </c>
      <c r="N184" s="88">
        <v>0</v>
      </c>
    </row>
    <row r="185" spans="1:14" s="9" customFormat="1" ht="23.25" customHeight="1">
      <c r="A185" s="12"/>
      <c r="B185" s="57" t="s">
        <v>3</v>
      </c>
      <c r="C185" s="245" t="s">
        <v>1055</v>
      </c>
      <c r="D185" s="237"/>
      <c r="E185" s="11">
        <f>E186</f>
        <v>0</v>
      </c>
      <c r="F185" s="11">
        <f t="shared" si="75"/>
        <v>250000</v>
      </c>
      <c r="G185" s="11">
        <f>G186</f>
        <v>250000</v>
      </c>
      <c r="H185" s="11">
        <f t="shared" si="73"/>
        <v>0</v>
      </c>
      <c r="I185" s="11">
        <f t="shared" si="73"/>
        <v>0</v>
      </c>
      <c r="J185" s="11">
        <f t="shared" si="73"/>
        <v>0</v>
      </c>
      <c r="K185" s="11">
        <f t="shared" si="73"/>
        <v>0</v>
      </c>
      <c r="L185" s="11">
        <f t="shared" si="73"/>
        <v>0</v>
      </c>
      <c r="M185" s="11">
        <f t="shared" si="73"/>
        <v>0</v>
      </c>
      <c r="N185" s="11">
        <f t="shared" si="73"/>
        <v>0</v>
      </c>
    </row>
    <row r="186" spans="1:14" ht="21" customHeight="1">
      <c r="A186" s="38"/>
      <c r="B186" s="36"/>
      <c r="C186" s="27">
        <v>45</v>
      </c>
      <c r="D186" s="33" t="s">
        <v>747</v>
      </c>
      <c r="E186" s="34">
        <f>E187</f>
        <v>0</v>
      </c>
      <c r="F186" s="34">
        <f t="shared" si="75"/>
        <v>250000</v>
      </c>
      <c r="G186" s="34">
        <f>G187</f>
        <v>250000</v>
      </c>
      <c r="H186" s="34">
        <f t="shared" si="73"/>
        <v>0</v>
      </c>
      <c r="I186" s="34">
        <f t="shared" si="73"/>
        <v>0</v>
      </c>
      <c r="J186" s="34">
        <f t="shared" si="73"/>
        <v>0</v>
      </c>
      <c r="K186" s="34">
        <f t="shared" si="73"/>
        <v>0</v>
      </c>
      <c r="L186" s="34">
        <f t="shared" si="73"/>
        <v>0</v>
      </c>
      <c r="M186" s="34">
        <f t="shared" si="73"/>
        <v>0</v>
      </c>
      <c r="N186" s="34">
        <f t="shared" si="73"/>
        <v>0</v>
      </c>
    </row>
    <row r="187" spans="1:14" ht="18" customHeight="1">
      <c r="A187" s="38"/>
      <c r="B187" s="36"/>
      <c r="C187" s="27">
        <v>451</v>
      </c>
      <c r="D187" s="33" t="s">
        <v>748</v>
      </c>
      <c r="E187" s="34">
        <f>E188</f>
        <v>0</v>
      </c>
      <c r="F187" s="34">
        <f t="shared" si="75"/>
        <v>250000</v>
      </c>
      <c r="G187" s="34">
        <f>G188</f>
        <v>250000</v>
      </c>
      <c r="H187" s="34">
        <f t="shared" si="73"/>
        <v>0</v>
      </c>
      <c r="I187" s="34">
        <f t="shared" si="73"/>
        <v>0</v>
      </c>
      <c r="J187" s="34">
        <f t="shared" si="73"/>
        <v>0</v>
      </c>
      <c r="K187" s="34">
        <f t="shared" si="73"/>
        <v>0</v>
      </c>
      <c r="L187" s="34">
        <f t="shared" si="73"/>
        <v>0</v>
      </c>
      <c r="M187" s="34">
        <f t="shared" si="73"/>
        <v>0</v>
      </c>
      <c r="N187" s="34">
        <f t="shared" si="73"/>
        <v>0</v>
      </c>
    </row>
    <row r="188" spans="1:14" s="91" customFormat="1" ht="24" customHeight="1">
      <c r="A188" s="84" t="s">
        <v>450</v>
      </c>
      <c r="B188" s="84"/>
      <c r="C188" s="86">
        <v>4511</v>
      </c>
      <c r="D188" s="87" t="s">
        <v>1056</v>
      </c>
      <c r="E188" s="88">
        <v>0</v>
      </c>
      <c r="F188" s="168">
        <f t="shared" si="75"/>
        <v>250000</v>
      </c>
      <c r="G188" s="88">
        <v>250000</v>
      </c>
      <c r="H188" s="88">
        <v>0</v>
      </c>
      <c r="I188" s="88">
        <v>0</v>
      </c>
      <c r="J188" s="88">
        <v>0</v>
      </c>
      <c r="K188" s="90">
        <v>0</v>
      </c>
      <c r="L188" s="88">
        <v>0</v>
      </c>
      <c r="M188" s="90">
        <v>0</v>
      </c>
      <c r="N188" s="88">
        <v>0</v>
      </c>
    </row>
    <row r="189" spans="1:14" s="9" customFormat="1" ht="24" customHeight="1">
      <c r="A189" s="12"/>
      <c r="B189" s="57" t="s">
        <v>3</v>
      </c>
      <c r="C189" s="236" t="s">
        <v>1103</v>
      </c>
      <c r="D189" s="237"/>
      <c r="E189" s="11">
        <f>E190</f>
        <v>0</v>
      </c>
      <c r="F189" s="11">
        <f t="shared" si="75"/>
        <v>150000</v>
      </c>
      <c r="G189" s="11">
        <f>G190</f>
        <v>150000</v>
      </c>
      <c r="H189" s="11">
        <f aca="true" t="shared" si="76" ref="H189:N190">H190</f>
        <v>0</v>
      </c>
      <c r="I189" s="11">
        <f t="shared" si="76"/>
        <v>0</v>
      </c>
      <c r="J189" s="11">
        <f t="shared" si="76"/>
        <v>0</v>
      </c>
      <c r="K189" s="11">
        <f t="shared" si="76"/>
        <v>0</v>
      </c>
      <c r="L189" s="11">
        <f t="shared" si="76"/>
        <v>0</v>
      </c>
      <c r="M189" s="11">
        <f t="shared" si="76"/>
        <v>0</v>
      </c>
      <c r="N189" s="11">
        <f t="shared" si="76"/>
        <v>0</v>
      </c>
    </row>
    <row r="190" spans="1:14" ht="21" customHeight="1">
      <c r="A190" s="38"/>
      <c r="B190" s="36"/>
      <c r="C190" s="27">
        <v>32</v>
      </c>
      <c r="D190" s="33" t="s">
        <v>20</v>
      </c>
      <c r="E190" s="34">
        <f>E191</f>
        <v>0</v>
      </c>
      <c r="F190" s="34">
        <f t="shared" si="75"/>
        <v>150000</v>
      </c>
      <c r="G190" s="34">
        <f>G191</f>
        <v>150000</v>
      </c>
      <c r="H190" s="34">
        <f t="shared" si="76"/>
        <v>0</v>
      </c>
      <c r="I190" s="34">
        <f t="shared" si="76"/>
        <v>0</v>
      </c>
      <c r="J190" s="34">
        <f t="shared" si="76"/>
        <v>0</v>
      </c>
      <c r="K190" s="34">
        <f t="shared" si="76"/>
        <v>0</v>
      </c>
      <c r="L190" s="34">
        <f t="shared" si="76"/>
        <v>0</v>
      </c>
      <c r="M190" s="34">
        <f t="shared" si="76"/>
        <v>0</v>
      </c>
      <c r="N190" s="34">
        <f t="shared" si="76"/>
        <v>0</v>
      </c>
    </row>
    <row r="191" spans="1:14" ht="18" customHeight="1">
      <c r="A191" s="38"/>
      <c r="B191" s="36"/>
      <c r="C191" s="27" t="s">
        <v>51</v>
      </c>
      <c r="D191" s="33" t="s">
        <v>547</v>
      </c>
      <c r="E191" s="34">
        <f>E192</f>
        <v>0</v>
      </c>
      <c r="F191" s="34">
        <f t="shared" si="75"/>
        <v>150000</v>
      </c>
      <c r="G191" s="34">
        <f>G192</f>
        <v>150000</v>
      </c>
      <c r="H191" s="34">
        <f>H192</f>
        <v>0</v>
      </c>
      <c r="I191" s="34">
        <f>I192</f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</row>
    <row r="192" spans="1:14" s="91" customFormat="1" ht="14.25" customHeight="1">
      <c r="A192" s="84" t="s">
        <v>1104</v>
      </c>
      <c r="B192" s="84"/>
      <c r="C192" s="86" t="s">
        <v>52</v>
      </c>
      <c r="D192" s="87" t="s">
        <v>705</v>
      </c>
      <c r="E192" s="88">
        <v>0</v>
      </c>
      <c r="F192" s="168">
        <f t="shared" si="75"/>
        <v>150000</v>
      </c>
      <c r="G192" s="88">
        <v>150000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</row>
    <row r="193" spans="1:14" s="126" customFormat="1" ht="17.25" customHeight="1">
      <c r="A193" s="223" t="s">
        <v>2</v>
      </c>
      <c r="B193" s="224" t="s">
        <v>44</v>
      </c>
      <c r="C193" s="225" t="s">
        <v>546</v>
      </c>
      <c r="D193" s="227" t="s">
        <v>59</v>
      </c>
      <c r="E193" s="228" t="s">
        <v>1206</v>
      </c>
      <c r="F193" s="225" t="s">
        <v>1207</v>
      </c>
      <c r="G193" s="226" t="s">
        <v>1205</v>
      </c>
      <c r="H193" s="226"/>
      <c r="I193" s="226"/>
      <c r="J193" s="226"/>
      <c r="K193" s="226"/>
      <c r="L193" s="226"/>
      <c r="M193" s="226"/>
      <c r="N193" s="226"/>
    </row>
    <row r="194" spans="1:14" s="126" customFormat="1" ht="36" customHeight="1">
      <c r="A194" s="223"/>
      <c r="B194" s="223"/>
      <c r="C194" s="226"/>
      <c r="D194" s="227"/>
      <c r="E194" s="229"/>
      <c r="F194" s="226"/>
      <c r="G194" s="99" t="s">
        <v>269</v>
      </c>
      <c r="H194" s="99" t="s">
        <v>45</v>
      </c>
      <c r="I194" s="99" t="s">
        <v>268</v>
      </c>
      <c r="J194" s="99" t="s">
        <v>270</v>
      </c>
      <c r="K194" s="99" t="s">
        <v>46</v>
      </c>
      <c r="L194" s="99" t="s">
        <v>718</v>
      </c>
      <c r="M194" s="99" t="s">
        <v>1151</v>
      </c>
      <c r="N194" s="99" t="s">
        <v>613</v>
      </c>
    </row>
    <row r="195" spans="1:14" s="126" customFormat="1" ht="10.5" customHeight="1">
      <c r="A195" s="51">
        <v>1</v>
      </c>
      <c r="B195" s="51">
        <v>2</v>
      </c>
      <c r="C195" s="51">
        <v>3</v>
      </c>
      <c r="D195" s="51">
        <v>4</v>
      </c>
      <c r="E195" s="51">
        <v>5</v>
      </c>
      <c r="F195" s="51">
        <v>7</v>
      </c>
      <c r="G195" s="51">
        <v>8</v>
      </c>
      <c r="H195" s="51">
        <v>9</v>
      </c>
      <c r="I195" s="51">
        <v>10</v>
      </c>
      <c r="J195" s="51">
        <v>11</v>
      </c>
      <c r="K195" s="51">
        <v>12</v>
      </c>
      <c r="L195" s="51">
        <v>13</v>
      </c>
      <c r="M195" s="51">
        <v>14</v>
      </c>
      <c r="N195" s="51">
        <v>15</v>
      </c>
    </row>
    <row r="196" spans="1:14" s="9" customFormat="1" ht="26.25" customHeight="1">
      <c r="A196" s="68"/>
      <c r="B196" s="66"/>
      <c r="C196" s="288" t="s">
        <v>688</v>
      </c>
      <c r="D196" s="289"/>
      <c r="E196" s="69">
        <f>E197+E201+E206</f>
        <v>10000</v>
      </c>
      <c r="F196" s="69">
        <f aca="true" t="shared" si="77" ref="F196:F231">SUM(G196:N196)</f>
        <v>820000</v>
      </c>
      <c r="G196" s="69">
        <f aca="true" t="shared" si="78" ref="G196:N196">G197+G201+G206</f>
        <v>620000</v>
      </c>
      <c r="H196" s="69">
        <f t="shared" si="78"/>
        <v>200000</v>
      </c>
      <c r="I196" s="69">
        <f t="shared" si="78"/>
        <v>0</v>
      </c>
      <c r="J196" s="69">
        <f t="shared" si="78"/>
        <v>0</v>
      </c>
      <c r="K196" s="69">
        <f t="shared" si="78"/>
        <v>0</v>
      </c>
      <c r="L196" s="69">
        <f t="shared" si="78"/>
        <v>0</v>
      </c>
      <c r="M196" s="69">
        <f t="shared" si="78"/>
        <v>0</v>
      </c>
      <c r="N196" s="69">
        <f t="shared" si="78"/>
        <v>0</v>
      </c>
    </row>
    <row r="197" spans="1:14" s="9" customFormat="1" ht="23.25" customHeight="1">
      <c r="A197" s="12"/>
      <c r="B197" s="57" t="s">
        <v>679</v>
      </c>
      <c r="C197" s="238" t="s">
        <v>1269</v>
      </c>
      <c r="D197" s="231"/>
      <c r="E197" s="11">
        <f>E198</f>
        <v>0</v>
      </c>
      <c r="F197" s="11">
        <f t="shared" si="77"/>
        <v>200000</v>
      </c>
      <c r="G197" s="11">
        <f>G198</f>
        <v>0</v>
      </c>
      <c r="H197" s="11">
        <f aca="true" t="shared" si="79" ref="H197:N197">H198</f>
        <v>200000</v>
      </c>
      <c r="I197" s="11">
        <f t="shared" si="79"/>
        <v>0</v>
      </c>
      <c r="J197" s="11">
        <f t="shared" si="79"/>
        <v>0</v>
      </c>
      <c r="K197" s="11">
        <f t="shared" si="79"/>
        <v>0</v>
      </c>
      <c r="L197" s="11">
        <f t="shared" si="79"/>
        <v>0</v>
      </c>
      <c r="M197" s="11">
        <f t="shared" si="79"/>
        <v>0</v>
      </c>
      <c r="N197" s="11">
        <f t="shared" si="79"/>
        <v>0</v>
      </c>
    </row>
    <row r="198" spans="1:14" ht="21" customHeight="1">
      <c r="A198" s="38"/>
      <c r="B198" s="36"/>
      <c r="C198" s="27">
        <v>35</v>
      </c>
      <c r="D198" s="33" t="s">
        <v>706</v>
      </c>
      <c r="E198" s="34">
        <f>E199</f>
        <v>0</v>
      </c>
      <c r="F198" s="34">
        <f t="shared" si="77"/>
        <v>200000</v>
      </c>
      <c r="G198" s="34">
        <f>G199</f>
        <v>0</v>
      </c>
      <c r="H198" s="34">
        <f aca="true" t="shared" si="80" ref="H198:N198">H199</f>
        <v>200000</v>
      </c>
      <c r="I198" s="34">
        <f t="shared" si="80"/>
        <v>0</v>
      </c>
      <c r="J198" s="34">
        <f t="shared" si="80"/>
        <v>0</v>
      </c>
      <c r="K198" s="34">
        <f t="shared" si="80"/>
        <v>0</v>
      </c>
      <c r="L198" s="34">
        <f t="shared" si="80"/>
        <v>0</v>
      </c>
      <c r="M198" s="34">
        <f t="shared" si="80"/>
        <v>0</v>
      </c>
      <c r="N198" s="34">
        <f t="shared" si="80"/>
        <v>0</v>
      </c>
    </row>
    <row r="199" spans="1:14" ht="18" customHeight="1">
      <c r="A199" s="38"/>
      <c r="B199" s="36"/>
      <c r="C199" s="27">
        <v>352</v>
      </c>
      <c r="D199" s="33" t="s">
        <v>707</v>
      </c>
      <c r="E199" s="34">
        <f aca="true" t="shared" si="81" ref="E199:N199">SUM(E200:E200)</f>
        <v>0</v>
      </c>
      <c r="F199" s="34">
        <f t="shared" si="77"/>
        <v>200000</v>
      </c>
      <c r="G199" s="34">
        <f t="shared" si="81"/>
        <v>0</v>
      </c>
      <c r="H199" s="34">
        <f t="shared" si="81"/>
        <v>200000</v>
      </c>
      <c r="I199" s="34">
        <f t="shared" si="81"/>
        <v>0</v>
      </c>
      <c r="J199" s="34">
        <f t="shared" si="81"/>
        <v>0</v>
      </c>
      <c r="K199" s="34">
        <f t="shared" si="81"/>
        <v>0</v>
      </c>
      <c r="L199" s="34">
        <f t="shared" si="81"/>
        <v>0</v>
      </c>
      <c r="M199" s="34">
        <f t="shared" si="81"/>
        <v>0</v>
      </c>
      <c r="N199" s="34">
        <f t="shared" si="81"/>
        <v>0</v>
      </c>
    </row>
    <row r="200" spans="1:14" s="91" customFormat="1" ht="13.5" customHeight="1">
      <c r="A200" s="84" t="s">
        <v>451</v>
      </c>
      <c r="B200" s="84"/>
      <c r="C200" s="86">
        <v>3523</v>
      </c>
      <c r="D200" s="87" t="s">
        <v>1268</v>
      </c>
      <c r="E200" s="88">
        <v>0</v>
      </c>
      <c r="F200" s="168">
        <f t="shared" si="77"/>
        <v>200000</v>
      </c>
      <c r="G200" s="88">
        <v>0</v>
      </c>
      <c r="H200" s="88">
        <v>200000</v>
      </c>
      <c r="I200" s="90">
        <v>0</v>
      </c>
      <c r="J200" s="88">
        <v>0</v>
      </c>
      <c r="K200" s="90">
        <v>0</v>
      </c>
      <c r="L200" s="90">
        <v>0</v>
      </c>
      <c r="M200" s="90">
        <v>0</v>
      </c>
      <c r="N200" s="90">
        <v>0</v>
      </c>
    </row>
    <row r="201" spans="1:14" s="9" customFormat="1" ht="23.25" customHeight="1">
      <c r="A201" s="12"/>
      <c r="B201" s="57" t="s">
        <v>789</v>
      </c>
      <c r="C201" s="230" t="s">
        <v>790</v>
      </c>
      <c r="D201" s="231"/>
      <c r="E201" s="11">
        <f>E202</f>
        <v>10000</v>
      </c>
      <c r="F201" s="44">
        <f t="shared" si="77"/>
        <v>20000</v>
      </c>
      <c r="G201" s="11">
        <f>G202</f>
        <v>20000</v>
      </c>
      <c r="H201" s="11">
        <f aca="true" t="shared" si="82" ref="H201:N203">H202</f>
        <v>0</v>
      </c>
      <c r="I201" s="11">
        <f t="shared" si="82"/>
        <v>0</v>
      </c>
      <c r="J201" s="11">
        <f t="shared" si="82"/>
        <v>0</v>
      </c>
      <c r="K201" s="11">
        <f t="shared" si="82"/>
        <v>0</v>
      </c>
      <c r="L201" s="11">
        <f t="shared" si="82"/>
        <v>0</v>
      </c>
      <c r="M201" s="11">
        <f t="shared" si="82"/>
        <v>0</v>
      </c>
      <c r="N201" s="11">
        <f t="shared" si="82"/>
        <v>0</v>
      </c>
    </row>
    <row r="202" spans="1:14" ht="21" customHeight="1">
      <c r="A202" s="38"/>
      <c r="B202" s="36"/>
      <c r="C202" s="27">
        <v>38</v>
      </c>
      <c r="D202" s="38" t="s">
        <v>383</v>
      </c>
      <c r="E202" s="34">
        <f>E203</f>
        <v>10000</v>
      </c>
      <c r="F202" s="40">
        <f t="shared" si="77"/>
        <v>20000</v>
      </c>
      <c r="G202" s="34">
        <f>G203</f>
        <v>20000</v>
      </c>
      <c r="H202" s="34">
        <f t="shared" si="82"/>
        <v>0</v>
      </c>
      <c r="I202" s="34">
        <f t="shared" si="82"/>
        <v>0</v>
      </c>
      <c r="J202" s="34">
        <f t="shared" si="82"/>
        <v>0</v>
      </c>
      <c r="K202" s="34">
        <f t="shared" si="82"/>
        <v>0</v>
      </c>
      <c r="L202" s="34">
        <f t="shared" si="82"/>
        <v>0</v>
      </c>
      <c r="M202" s="34">
        <f t="shared" si="82"/>
        <v>0</v>
      </c>
      <c r="N202" s="34">
        <f t="shared" si="82"/>
        <v>0</v>
      </c>
    </row>
    <row r="203" spans="1:14" ht="18" customHeight="1">
      <c r="A203" s="38"/>
      <c r="B203" s="36"/>
      <c r="C203" s="27">
        <v>381</v>
      </c>
      <c r="D203" s="38" t="s">
        <v>36</v>
      </c>
      <c r="E203" s="34">
        <f>E204</f>
        <v>10000</v>
      </c>
      <c r="F203" s="40">
        <f t="shared" si="77"/>
        <v>20000</v>
      </c>
      <c r="G203" s="34">
        <f>G204</f>
        <v>20000</v>
      </c>
      <c r="H203" s="34">
        <f t="shared" si="82"/>
        <v>0</v>
      </c>
      <c r="I203" s="34">
        <f t="shared" si="82"/>
        <v>0</v>
      </c>
      <c r="J203" s="34">
        <f t="shared" si="82"/>
        <v>0</v>
      </c>
      <c r="K203" s="34">
        <f t="shared" si="82"/>
        <v>0</v>
      </c>
      <c r="L203" s="34">
        <f t="shared" si="82"/>
        <v>0</v>
      </c>
      <c r="M203" s="34">
        <f t="shared" si="82"/>
        <v>0</v>
      </c>
      <c r="N203" s="34">
        <f t="shared" si="82"/>
        <v>0</v>
      </c>
    </row>
    <row r="204" spans="1:14" s="91" customFormat="1" ht="13.5" customHeight="1">
      <c r="A204" s="93" t="s">
        <v>452</v>
      </c>
      <c r="B204" s="84"/>
      <c r="C204" s="86">
        <v>3811</v>
      </c>
      <c r="D204" s="96" t="s">
        <v>791</v>
      </c>
      <c r="E204" s="88">
        <v>10000</v>
      </c>
      <c r="F204" s="168">
        <f t="shared" si="77"/>
        <v>20000</v>
      </c>
      <c r="G204" s="88">
        <v>20000</v>
      </c>
      <c r="H204" s="88">
        <v>0</v>
      </c>
      <c r="I204" s="88">
        <v>0</v>
      </c>
      <c r="J204" s="88">
        <v>0</v>
      </c>
      <c r="K204" s="88">
        <v>0</v>
      </c>
      <c r="L204" s="88">
        <v>0</v>
      </c>
      <c r="M204" s="88">
        <v>0</v>
      </c>
      <c r="N204" s="88">
        <v>0</v>
      </c>
    </row>
    <row r="205" spans="1:14" s="91" customFormat="1" ht="13.5" customHeight="1">
      <c r="A205" s="93"/>
      <c r="B205" s="84"/>
      <c r="C205" s="86"/>
      <c r="D205" s="96"/>
      <c r="E205" s="122"/>
      <c r="F205" s="170"/>
      <c r="G205" s="88"/>
      <c r="H205" s="88"/>
      <c r="I205" s="88"/>
      <c r="J205" s="88"/>
      <c r="K205" s="88"/>
      <c r="L205" s="88"/>
      <c r="M205" s="88"/>
      <c r="N205" s="88"/>
    </row>
    <row r="206" spans="1:14" s="9" customFormat="1" ht="24" customHeight="1">
      <c r="A206" s="17"/>
      <c r="B206" s="57" t="s">
        <v>675</v>
      </c>
      <c r="C206" s="236" t="s">
        <v>1105</v>
      </c>
      <c r="D206" s="237"/>
      <c r="E206" s="11">
        <f>E207</f>
        <v>0</v>
      </c>
      <c r="F206" s="11">
        <f t="shared" si="77"/>
        <v>600000</v>
      </c>
      <c r="G206" s="11">
        <f>G207</f>
        <v>600000</v>
      </c>
      <c r="H206" s="11">
        <f aca="true" t="shared" si="83" ref="H206:N208">H207</f>
        <v>0</v>
      </c>
      <c r="I206" s="11">
        <f t="shared" si="83"/>
        <v>0</v>
      </c>
      <c r="J206" s="11">
        <f t="shared" si="83"/>
        <v>0</v>
      </c>
      <c r="K206" s="11">
        <f t="shared" si="83"/>
        <v>0</v>
      </c>
      <c r="L206" s="11">
        <f t="shared" si="83"/>
        <v>0</v>
      </c>
      <c r="M206" s="11">
        <f t="shared" si="83"/>
        <v>0</v>
      </c>
      <c r="N206" s="11">
        <f t="shared" si="83"/>
        <v>0</v>
      </c>
    </row>
    <row r="207" spans="1:14" ht="21" customHeight="1">
      <c r="A207" s="36"/>
      <c r="B207" s="36" t="s">
        <v>0</v>
      </c>
      <c r="C207" s="27" t="s">
        <v>1107</v>
      </c>
      <c r="D207" s="33" t="s">
        <v>1108</v>
      </c>
      <c r="E207" s="34">
        <f>E208</f>
        <v>0</v>
      </c>
      <c r="F207" s="34">
        <f t="shared" si="77"/>
        <v>600000</v>
      </c>
      <c r="G207" s="34">
        <f>G208</f>
        <v>600000</v>
      </c>
      <c r="H207" s="34">
        <f aca="true" t="shared" si="84" ref="H207:N207">H208</f>
        <v>0</v>
      </c>
      <c r="I207" s="34">
        <f t="shared" si="84"/>
        <v>0</v>
      </c>
      <c r="J207" s="34">
        <f t="shared" si="84"/>
        <v>0</v>
      </c>
      <c r="K207" s="34">
        <f t="shared" si="84"/>
        <v>0</v>
      </c>
      <c r="L207" s="34">
        <f t="shared" si="84"/>
        <v>0</v>
      </c>
      <c r="M207" s="34">
        <f t="shared" si="84"/>
        <v>0</v>
      </c>
      <c r="N207" s="34">
        <f t="shared" si="84"/>
        <v>0</v>
      </c>
    </row>
    <row r="208" spans="1:14" ht="18" customHeight="1">
      <c r="A208" s="36"/>
      <c r="B208" s="36" t="s">
        <v>0</v>
      </c>
      <c r="C208" s="27" t="s">
        <v>1109</v>
      </c>
      <c r="D208" s="33" t="s">
        <v>711</v>
      </c>
      <c r="E208" s="34">
        <f>E209</f>
        <v>0</v>
      </c>
      <c r="F208" s="34">
        <f t="shared" si="77"/>
        <v>600000</v>
      </c>
      <c r="G208" s="34">
        <f>G209</f>
        <v>600000</v>
      </c>
      <c r="H208" s="34">
        <f>H209</f>
        <v>0</v>
      </c>
      <c r="I208" s="34">
        <f>I209</f>
        <v>0</v>
      </c>
      <c r="J208" s="34">
        <f t="shared" si="83"/>
        <v>0</v>
      </c>
      <c r="K208" s="34">
        <f t="shared" si="83"/>
        <v>0</v>
      </c>
      <c r="L208" s="34">
        <f t="shared" si="83"/>
        <v>0</v>
      </c>
      <c r="M208" s="34">
        <f t="shared" si="83"/>
        <v>0</v>
      </c>
      <c r="N208" s="34">
        <f t="shared" si="83"/>
        <v>0</v>
      </c>
    </row>
    <row r="209" spans="1:14" s="91" customFormat="1" ht="14.25" customHeight="1">
      <c r="A209" s="84" t="s">
        <v>1106</v>
      </c>
      <c r="B209" s="84"/>
      <c r="C209" s="86" t="s">
        <v>1110</v>
      </c>
      <c r="D209" s="87" t="s">
        <v>1111</v>
      </c>
      <c r="E209" s="88">
        <v>0</v>
      </c>
      <c r="F209" s="168">
        <f t="shared" si="77"/>
        <v>600000</v>
      </c>
      <c r="G209" s="88">
        <v>600000</v>
      </c>
      <c r="H209" s="90">
        <v>0</v>
      </c>
      <c r="I209" s="88">
        <v>0</v>
      </c>
      <c r="J209" s="88">
        <v>0</v>
      </c>
      <c r="K209" s="90">
        <v>0</v>
      </c>
      <c r="L209" s="88">
        <v>0</v>
      </c>
      <c r="M209" s="90">
        <v>0</v>
      </c>
      <c r="N209" s="88">
        <v>0</v>
      </c>
    </row>
    <row r="210" spans="1:14" s="74" customFormat="1" ht="26.25" customHeight="1">
      <c r="A210" s="72"/>
      <c r="B210" s="73"/>
      <c r="C210" s="270" t="s">
        <v>1073</v>
      </c>
      <c r="D210" s="271"/>
      <c r="E210" s="69">
        <f>E211+E217+E221</f>
        <v>1840000</v>
      </c>
      <c r="F210" s="69">
        <f t="shared" si="77"/>
        <v>4000000</v>
      </c>
      <c r="G210" s="69">
        <f aca="true" t="shared" si="85" ref="G210:N210">G211+G217+G221</f>
        <v>342430</v>
      </c>
      <c r="H210" s="69">
        <f t="shared" si="85"/>
        <v>0</v>
      </c>
      <c r="I210" s="69">
        <f t="shared" si="85"/>
        <v>1000000</v>
      </c>
      <c r="J210" s="69">
        <f t="shared" si="85"/>
        <v>0</v>
      </c>
      <c r="K210" s="69">
        <f t="shared" si="85"/>
        <v>0</v>
      </c>
      <c r="L210" s="69">
        <f t="shared" si="85"/>
        <v>5000</v>
      </c>
      <c r="M210" s="69">
        <f t="shared" si="85"/>
        <v>0</v>
      </c>
      <c r="N210" s="69">
        <f t="shared" si="85"/>
        <v>2652570</v>
      </c>
    </row>
    <row r="211" spans="1:14" s="9" customFormat="1" ht="23.25" customHeight="1">
      <c r="A211" s="12"/>
      <c r="B211" s="57" t="s">
        <v>678</v>
      </c>
      <c r="C211" s="230" t="s">
        <v>647</v>
      </c>
      <c r="D211" s="231"/>
      <c r="E211" s="11">
        <f>E212</f>
        <v>670000</v>
      </c>
      <c r="F211" s="11">
        <f t="shared" si="77"/>
        <v>700000</v>
      </c>
      <c r="G211" s="11">
        <f>G212</f>
        <v>0</v>
      </c>
      <c r="H211" s="11">
        <f aca="true" t="shared" si="86" ref="H211:N211">H212</f>
        <v>0</v>
      </c>
      <c r="I211" s="11">
        <f t="shared" si="86"/>
        <v>700000</v>
      </c>
      <c r="J211" s="11">
        <f t="shared" si="86"/>
        <v>0</v>
      </c>
      <c r="K211" s="11">
        <f t="shared" si="86"/>
        <v>0</v>
      </c>
      <c r="L211" s="11">
        <f t="shared" si="86"/>
        <v>0</v>
      </c>
      <c r="M211" s="11">
        <f t="shared" si="86"/>
        <v>0</v>
      </c>
      <c r="N211" s="11">
        <f t="shared" si="86"/>
        <v>0</v>
      </c>
    </row>
    <row r="212" spans="1:14" ht="21" customHeight="1">
      <c r="A212" s="38"/>
      <c r="B212" s="36"/>
      <c r="C212" s="27">
        <v>32</v>
      </c>
      <c r="D212" s="33" t="s">
        <v>35</v>
      </c>
      <c r="E212" s="34">
        <f>E213+E215</f>
        <v>670000</v>
      </c>
      <c r="F212" s="34">
        <f t="shared" si="77"/>
        <v>700000</v>
      </c>
      <c r="G212" s="34">
        <f aca="true" t="shared" si="87" ref="G212:N212">G213+G215</f>
        <v>0</v>
      </c>
      <c r="H212" s="34">
        <f t="shared" si="87"/>
        <v>0</v>
      </c>
      <c r="I212" s="34">
        <f t="shared" si="87"/>
        <v>700000</v>
      </c>
      <c r="J212" s="34">
        <f t="shared" si="87"/>
        <v>0</v>
      </c>
      <c r="K212" s="34">
        <f t="shared" si="87"/>
        <v>0</v>
      </c>
      <c r="L212" s="34">
        <f t="shared" si="87"/>
        <v>0</v>
      </c>
      <c r="M212" s="34">
        <f t="shared" si="87"/>
        <v>0</v>
      </c>
      <c r="N212" s="34">
        <f t="shared" si="87"/>
        <v>0</v>
      </c>
    </row>
    <row r="213" spans="1:14" ht="17.25" customHeight="1">
      <c r="A213" s="38"/>
      <c r="B213" s="36" t="s">
        <v>0</v>
      </c>
      <c r="C213" s="27">
        <v>322</v>
      </c>
      <c r="D213" s="33" t="s">
        <v>547</v>
      </c>
      <c r="E213" s="34">
        <f aca="true" t="shared" si="88" ref="E213:N213">E214</f>
        <v>120000</v>
      </c>
      <c r="F213" s="34">
        <f t="shared" si="77"/>
        <v>150000</v>
      </c>
      <c r="G213" s="34">
        <f t="shared" si="88"/>
        <v>0</v>
      </c>
      <c r="H213" s="34">
        <f t="shared" si="88"/>
        <v>0</v>
      </c>
      <c r="I213" s="34">
        <f t="shared" si="88"/>
        <v>150000</v>
      </c>
      <c r="J213" s="34">
        <f t="shared" si="88"/>
        <v>0</v>
      </c>
      <c r="K213" s="34">
        <f t="shared" si="88"/>
        <v>0</v>
      </c>
      <c r="L213" s="34">
        <f t="shared" si="88"/>
        <v>0</v>
      </c>
      <c r="M213" s="34">
        <f t="shared" si="88"/>
        <v>0</v>
      </c>
      <c r="N213" s="34">
        <f t="shared" si="88"/>
        <v>0</v>
      </c>
    </row>
    <row r="214" spans="1:14" s="91" customFormat="1" ht="12.75" customHeight="1">
      <c r="A214" s="84" t="s">
        <v>453</v>
      </c>
      <c r="B214" s="84"/>
      <c r="C214" s="86">
        <v>3224</v>
      </c>
      <c r="D214" s="87" t="s">
        <v>708</v>
      </c>
      <c r="E214" s="88">
        <v>120000</v>
      </c>
      <c r="F214" s="168">
        <f t="shared" si="77"/>
        <v>150000</v>
      </c>
      <c r="G214" s="88">
        <v>0</v>
      </c>
      <c r="H214" s="90">
        <v>0</v>
      </c>
      <c r="I214" s="88">
        <v>150000</v>
      </c>
      <c r="J214" s="90">
        <v>0</v>
      </c>
      <c r="K214" s="90">
        <v>0</v>
      </c>
      <c r="L214" s="90">
        <v>0</v>
      </c>
      <c r="M214" s="90">
        <v>0</v>
      </c>
      <c r="N214" s="90">
        <v>0</v>
      </c>
    </row>
    <row r="215" spans="1:14" ht="17.25" customHeight="1">
      <c r="A215" s="36"/>
      <c r="B215" s="36"/>
      <c r="C215" s="27">
        <v>323</v>
      </c>
      <c r="D215" s="33" t="s">
        <v>548</v>
      </c>
      <c r="E215" s="34">
        <f>SUM(E216:E216)</f>
        <v>550000</v>
      </c>
      <c r="F215" s="34">
        <f t="shared" si="77"/>
        <v>550000</v>
      </c>
      <c r="G215" s="34">
        <f>SUM(G216:G216)</f>
        <v>0</v>
      </c>
      <c r="H215" s="34">
        <f>SUM(H216:H216)</f>
        <v>0</v>
      </c>
      <c r="I215" s="34">
        <f>SUM(I216:I216)</f>
        <v>550000</v>
      </c>
      <c r="J215" s="34">
        <f>SUM(J216:J216)</f>
        <v>0</v>
      </c>
      <c r="K215" s="34">
        <f>K216</f>
        <v>0</v>
      </c>
      <c r="L215" s="34">
        <f>L216</f>
        <v>0</v>
      </c>
      <c r="M215" s="34">
        <f>M216</f>
        <v>0</v>
      </c>
      <c r="N215" s="34">
        <f>N216</f>
        <v>0</v>
      </c>
    </row>
    <row r="216" spans="1:14" s="91" customFormat="1" ht="13.5" customHeight="1">
      <c r="A216" s="84" t="s">
        <v>649</v>
      </c>
      <c r="B216" s="84"/>
      <c r="C216" s="86">
        <v>3232</v>
      </c>
      <c r="D216" s="87" t="s">
        <v>709</v>
      </c>
      <c r="E216" s="88">
        <v>550000</v>
      </c>
      <c r="F216" s="168">
        <f t="shared" si="77"/>
        <v>550000</v>
      </c>
      <c r="G216" s="88">
        <v>0</v>
      </c>
      <c r="H216" s="90">
        <v>0</v>
      </c>
      <c r="I216" s="88">
        <v>550000</v>
      </c>
      <c r="J216" s="88">
        <v>0</v>
      </c>
      <c r="K216" s="90">
        <v>0</v>
      </c>
      <c r="L216" s="90">
        <v>0</v>
      </c>
      <c r="M216" s="90">
        <v>0</v>
      </c>
      <c r="N216" s="88">
        <v>0</v>
      </c>
    </row>
    <row r="217" spans="1:14" s="9" customFormat="1" ht="24" customHeight="1">
      <c r="A217" s="12"/>
      <c r="B217" s="57" t="s">
        <v>678</v>
      </c>
      <c r="C217" s="236" t="s">
        <v>1222</v>
      </c>
      <c r="D217" s="237"/>
      <c r="E217" s="11">
        <f>E218</f>
        <v>170000</v>
      </c>
      <c r="F217" s="11">
        <f t="shared" si="77"/>
        <v>1500000</v>
      </c>
      <c r="G217" s="11">
        <f>G218</f>
        <v>0</v>
      </c>
      <c r="H217" s="11">
        <f aca="true" t="shared" si="89" ref="H217:N217">H218</f>
        <v>0</v>
      </c>
      <c r="I217" s="11">
        <f t="shared" si="89"/>
        <v>0</v>
      </c>
      <c r="J217" s="11">
        <f t="shared" si="89"/>
        <v>0</v>
      </c>
      <c r="K217" s="11">
        <f t="shared" si="89"/>
        <v>0</v>
      </c>
      <c r="L217" s="11">
        <f t="shared" si="89"/>
        <v>0</v>
      </c>
      <c r="M217" s="11">
        <f t="shared" si="89"/>
        <v>0</v>
      </c>
      <c r="N217" s="11">
        <f t="shared" si="89"/>
        <v>1500000</v>
      </c>
    </row>
    <row r="218" spans="1:14" ht="21" customHeight="1">
      <c r="A218" s="38"/>
      <c r="B218" s="36"/>
      <c r="C218" s="27">
        <v>41</v>
      </c>
      <c r="D218" s="33" t="s">
        <v>710</v>
      </c>
      <c r="E218" s="34">
        <f>E219</f>
        <v>170000</v>
      </c>
      <c r="F218" s="34">
        <f t="shared" si="77"/>
        <v>1500000</v>
      </c>
      <c r="G218" s="34">
        <f>G219</f>
        <v>0</v>
      </c>
      <c r="H218" s="34">
        <f aca="true" t="shared" si="90" ref="H218:N218">H219</f>
        <v>0</v>
      </c>
      <c r="I218" s="34">
        <f t="shared" si="90"/>
        <v>0</v>
      </c>
      <c r="J218" s="34">
        <f t="shared" si="90"/>
        <v>0</v>
      </c>
      <c r="K218" s="34">
        <f t="shared" si="90"/>
        <v>0</v>
      </c>
      <c r="L218" s="34">
        <f t="shared" si="90"/>
        <v>0</v>
      </c>
      <c r="M218" s="34">
        <f t="shared" si="90"/>
        <v>0</v>
      </c>
      <c r="N218" s="34">
        <f t="shared" si="90"/>
        <v>1500000</v>
      </c>
    </row>
    <row r="219" spans="1:14" ht="18" customHeight="1">
      <c r="A219" s="38"/>
      <c r="B219" s="36"/>
      <c r="C219" s="27">
        <v>411</v>
      </c>
      <c r="D219" s="33" t="s">
        <v>711</v>
      </c>
      <c r="E219" s="34">
        <f>E220</f>
        <v>170000</v>
      </c>
      <c r="F219" s="34">
        <f t="shared" si="77"/>
        <v>1500000</v>
      </c>
      <c r="G219" s="34">
        <f>G220</f>
        <v>0</v>
      </c>
      <c r="H219" s="34">
        <f aca="true" t="shared" si="91" ref="H219:N219">H220</f>
        <v>0</v>
      </c>
      <c r="I219" s="34">
        <f t="shared" si="91"/>
        <v>0</v>
      </c>
      <c r="J219" s="34">
        <f t="shared" si="91"/>
        <v>0</v>
      </c>
      <c r="K219" s="34">
        <f t="shared" si="91"/>
        <v>0</v>
      </c>
      <c r="L219" s="34">
        <f t="shared" si="91"/>
        <v>0</v>
      </c>
      <c r="M219" s="34">
        <f t="shared" si="91"/>
        <v>0</v>
      </c>
      <c r="N219" s="34">
        <f t="shared" si="91"/>
        <v>1500000</v>
      </c>
    </row>
    <row r="220" spans="1:14" s="91" customFormat="1" ht="15" customHeight="1">
      <c r="A220" s="84" t="s">
        <v>454</v>
      </c>
      <c r="B220" s="84"/>
      <c r="C220" s="86">
        <v>4111</v>
      </c>
      <c r="D220" s="87" t="s">
        <v>712</v>
      </c>
      <c r="E220" s="88">
        <v>170000</v>
      </c>
      <c r="F220" s="168">
        <f t="shared" si="77"/>
        <v>1500000</v>
      </c>
      <c r="G220" s="88">
        <v>0</v>
      </c>
      <c r="H220" s="90">
        <v>0</v>
      </c>
      <c r="I220" s="88">
        <v>0</v>
      </c>
      <c r="J220" s="90">
        <v>0</v>
      </c>
      <c r="K220" s="90">
        <v>0</v>
      </c>
      <c r="L220" s="88">
        <v>0</v>
      </c>
      <c r="M220" s="90">
        <v>0</v>
      </c>
      <c r="N220" s="88">
        <v>1500000</v>
      </c>
    </row>
    <row r="221" spans="1:14" s="9" customFormat="1" ht="24" customHeight="1">
      <c r="A221" s="17"/>
      <c r="B221" s="57" t="s">
        <v>678</v>
      </c>
      <c r="C221" s="230" t="s">
        <v>648</v>
      </c>
      <c r="D221" s="231"/>
      <c r="E221" s="11">
        <f>E222</f>
        <v>1000000</v>
      </c>
      <c r="F221" s="11">
        <f t="shared" si="77"/>
        <v>1800000</v>
      </c>
      <c r="G221" s="11">
        <f>G222</f>
        <v>342430</v>
      </c>
      <c r="H221" s="11">
        <f aca="true" t="shared" si="92" ref="H221:N221">H222</f>
        <v>0</v>
      </c>
      <c r="I221" s="11">
        <f t="shared" si="92"/>
        <v>300000</v>
      </c>
      <c r="J221" s="11">
        <f t="shared" si="92"/>
        <v>0</v>
      </c>
      <c r="K221" s="11">
        <f t="shared" si="92"/>
        <v>0</v>
      </c>
      <c r="L221" s="11">
        <f t="shared" si="92"/>
        <v>5000</v>
      </c>
      <c r="M221" s="11">
        <f t="shared" si="92"/>
        <v>0</v>
      </c>
      <c r="N221" s="11">
        <f t="shared" si="92"/>
        <v>1152570</v>
      </c>
    </row>
    <row r="222" spans="1:14" ht="21" customHeight="1">
      <c r="A222" s="36"/>
      <c r="B222" s="36" t="s">
        <v>0</v>
      </c>
      <c r="C222" s="27">
        <v>42</v>
      </c>
      <c r="D222" s="33" t="s">
        <v>713</v>
      </c>
      <c r="E222" s="34">
        <f>E227</f>
        <v>1000000</v>
      </c>
      <c r="F222" s="34">
        <f t="shared" si="77"/>
        <v>1800000</v>
      </c>
      <c r="G222" s="34">
        <f aca="true" t="shared" si="93" ref="G222:N222">G227</f>
        <v>342430</v>
      </c>
      <c r="H222" s="34">
        <f t="shared" si="93"/>
        <v>0</v>
      </c>
      <c r="I222" s="34">
        <f t="shared" si="93"/>
        <v>300000</v>
      </c>
      <c r="J222" s="34">
        <f t="shared" si="93"/>
        <v>0</v>
      </c>
      <c r="K222" s="34">
        <f t="shared" si="93"/>
        <v>0</v>
      </c>
      <c r="L222" s="34">
        <f t="shared" si="93"/>
        <v>5000</v>
      </c>
      <c r="M222" s="34">
        <f t="shared" si="93"/>
        <v>0</v>
      </c>
      <c r="N222" s="34">
        <f t="shared" si="93"/>
        <v>1152570</v>
      </c>
    </row>
    <row r="223" spans="1:14" ht="21" customHeight="1">
      <c r="A223" s="175"/>
      <c r="B223" s="175"/>
      <c r="C223" s="176"/>
      <c r="D223" s="177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</row>
    <row r="224" spans="1:14" s="126" customFormat="1" ht="17.25" customHeight="1">
      <c r="A224" s="223" t="s">
        <v>2</v>
      </c>
      <c r="B224" s="224" t="s">
        <v>44</v>
      </c>
      <c r="C224" s="225" t="s">
        <v>546</v>
      </c>
      <c r="D224" s="227" t="s">
        <v>59</v>
      </c>
      <c r="E224" s="228" t="s">
        <v>1206</v>
      </c>
      <c r="F224" s="225" t="s">
        <v>1207</v>
      </c>
      <c r="G224" s="226" t="s">
        <v>1205</v>
      </c>
      <c r="H224" s="226"/>
      <c r="I224" s="226"/>
      <c r="J224" s="226"/>
      <c r="K224" s="226"/>
      <c r="L224" s="226"/>
      <c r="M224" s="226"/>
      <c r="N224" s="226"/>
    </row>
    <row r="225" spans="1:14" s="126" customFormat="1" ht="36" customHeight="1">
      <c r="A225" s="223"/>
      <c r="B225" s="223"/>
      <c r="C225" s="226"/>
      <c r="D225" s="227"/>
      <c r="E225" s="229"/>
      <c r="F225" s="226"/>
      <c r="G225" s="99" t="s">
        <v>269</v>
      </c>
      <c r="H225" s="99" t="s">
        <v>45</v>
      </c>
      <c r="I225" s="99" t="s">
        <v>268</v>
      </c>
      <c r="J225" s="99" t="s">
        <v>270</v>
      </c>
      <c r="K225" s="99" t="s">
        <v>46</v>
      </c>
      <c r="L225" s="99" t="s">
        <v>718</v>
      </c>
      <c r="M225" s="99" t="s">
        <v>1151</v>
      </c>
      <c r="N225" s="99" t="s">
        <v>613</v>
      </c>
    </row>
    <row r="226" spans="1:14" s="126" customFormat="1" ht="10.5" customHeight="1">
      <c r="A226" s="51">
        <v>1</v>
      </c>
      <c r="B226" s="51">
        <v>2</v>
      </c>
      <c r="C226" s="51">
        <v>3</v>
      </c>
      <c r="D226" s="51">
        <v>4</v>
      </c>
      <c r="E226" s="51">
        <v>5</v>
      </c>
      <c r="F226" s="51">
        <v>7</v>
      </c>
      <c r="G226" s="51">
        <v>8</v>
      </c>
      <c r="H226" s="51">
        <v>9</v>
      </c>
      <c r="I226" s="51">
        <v>10</v>
      </c>
      <c r="J226" s="51">
        <v>11</v>
      </c>
      <c r="K226" s="51">
        <v>12</v>
      </c>
      <c r="L226" s="51">
        <v>13</v>
      </c>
      <c r="M226" s="51">
        <v>14</v>
      </c>
      <c r="N226" s="51">
        <v>15</v>
      </c>
    </row>
    <row r="227" spans="1:14" ht="18" customHeight="1">
      <c r="A227" s="36"/>
      <c r="B227" s="36" t="s">
        <v>0</v>
      </c>
      <c r="C227" s="27">
        <v>421</v>
      </c>
      <c r="D227" s="33" t="s">
        <v>714</v>
      </c>
      <c r="E227" s="34">
        <f>E228</f>
        <v>1000000</v>
      </c>
      <c r="F227" s="34">
        <f t="shared" si="77"/>
        <v>1800000</v>
      </c>
      <c r="G227" s="34">
        <f aca="true" t="shared" si="94" ref="G227:N227">G228</f>
        <v>342430</v>
      </c>
      <c r="H227" s="34">
        <f t="shared" si="94"/>
        <v>0</v>
      </c>
      <c r="I227" s="34">
        <f t="shared" si="94"/>
        <v>300000</v>
      </c>
      <c r="J227" s="34">
        <f t="shared" si="94"/>
        <v>0</v>
      </c>
      <c r="K227" s="34">
        <f t="shared" si="94"/>
        <v>0</v>
      </c>
      <c r="L227" s="34">
        <f t="shared" si="94"/>
        <v>5000</v>
      </c>
      <c r="M227" s="34">
        <f t="shared" si="94"/>
        <v>0</v>
      </c>
      <c r="N227" s="34">
        <f t="shared" si="94"/>
        <v>1152570</v>
      </c>
    </row>
    <row r="228" spans="1:14" s="91" customFormat="1" ht="14.25" customHeight="1">
      <c r="A228" s="84" t="s">
        <v>455</v>
      </c>
      <c r="B228" s="84"/>
      <c r="C228" s="86">
        <v>4213</v>
      </c>
      <c r="D228" s="87" t="s">
        <v>715</v>
      </c>
      <c r="E228" s="88">
        <v>1000000</v>
      </c>
      <c r="F228" s="168">
        <f t="shared" si="77"/>
        <v>1800000</v>
      </c>
      <c r="G228" s="88">
        <v>342430</v>
      </c>
      <c r="H228" s="90">
        <v>0</v>
      </c>
      <c r="I228" s="88">
        <v>300000</v>
      </c>
      <c r="J228" s="88">
        <v>0</v>
      </c>
      <c r="K228" s="90">
        <v>0</v>
      </c>
      <c r="L228" s="88">
        <v>5000</v>
      </c>
      <c r="M228" s="90">
        <v>0</v>
      </c>
      <c r="N228" s="88">
        <v>1152570</v>
      </c>
    </row>
    <row r="229" spans="1:14" s="74" customFormat="1" ht="27.75" customHeight="1">
      <c r="A229" s="72"/>
      <c r="B229" s="73"/>
      <c r="C229" s="243" t="s">
        <v>1112</v>
      </c>
      <c r="D229" s="244"/>
      <c r="E229" s="69">
        <f>E230+E234+E238+E242+E246+E257+E250+E267</f>
        <v>1489000</v>
      </c>
      <c r="F229" s="69">
        <f t="shared" si="77"/>
        <v>7035000</v>
      </c>
      <c r="G229" s="69">
        <f>G230+G234+G238+G242+G246+G257+G250+G267</f>
        <v>779000</v>
      </c>
      <c r="H229" s="69">
        <f aca="true" t="shared" si="95" ref="H229:N229">H230+H234+H238+H242+H246+H257+H250+H267</f>
        <v>0</v>
      </c>
      <c r="I229" s="69">
        <f t="shared" si="95"/>
        <v>16000</v>
      </c>
      <c r="J229" s="69">
        <f t="shared" si="95"/>
        <v>4360000</v>
      </c>
      <c r="K229" s="69">
        <f t="shared" si="95"/>
        <v>0</v>
      </c>
      <c r="L229" s="69">
        <f t="shared" si="95"/>
        <v>0</v>
      </c>
      <c r="M229" s="69">
        <f t="shared" si="95"/>
        <v>0</v>
      </c>
      <c r="N229" s="69">
        <f t="shared" si="95"/>
        <v>1880000</v>
      </c>
    </row>
    <row r="230" spans="1:14" s="9" customFormat="1" ht="24" customHeight="1">
      <c r="A230" s="12"/>
      <c r="B230" s="57" t="s">
        <v>677</v>
      </c>
      <c r="C230" s="230" t="s">
        <v>656</v>
      </c>
      <c r="D230" s="231"/>
      <c r="E230" s="11">
        <f>E231</f>
        <v>50000</v>
      </c>
      <c r="F230" s="11">
        <f t="shared" si="77"/>
        <v>50000</v>
      </c>
      <c r="G230" s="11">
        <f>G231</f>
        <v>49000</v>
      </c>
      <c r="H230" s="11">
        <f aca="true" t="shared" si="96" ref="H230:N230">H231</f>
        <v>0</v>
      </c>
      <c r="I230" s="11">
        <f t="shared" si="96"/>
        <v>1000</v>
      </c>
      <c r="J230" s="11">
        <f t="shared" si="96"/>
        <v>0</v>
      </c>
      <c r="K230" s="11">
        <f t="shared" si="96"/>
        <v>0</v>
      </c>
      <c r="L230" s="11">
        <f t="shared" si="96"/>
        <v>0</v>
      </c>
      <c r="M230" s="11">
        <f t="shared" si="96"/>
        <v>0</v>
      </c>
      <c r="N230" s="11">
        <f t="shared" si="96"/>
        <v>0</v>
      </c>
    </row>
    <row r="231" spans="1:14" ht="21" customHeight="1">
      <c r="A231" s="38"/>
      <c r="B231" s="36"/>
      <c r="C231" s="27">
        <v>32</v>
      </c>
      <c r="D231" s="33" t="s">
        <v>35</v>
      </c>
      <c r="E231" s="34">
        <f>E232</f>
        <v>50000</v>
      </c>
      <c r="F231" s="34">
        <f t="shared" si="77"/>
        <v>50000</v>
      </c>
      <c r="G231" s="34">
        <f aca="true" t="shared" si="97" ref="G231:N231">G232</f>
        <v>49000</v>
      </c>
      <c r="H231" s="34">
        <f t="shared" si="97"/>
        <v>0</v>
      </c>
      <c r="I231" s="34">
        <f t="shared" si="97"/>
        <v>1000</v>
      </c>
      <c r="J231" s="34">
        <f t="shared" si="97"/>
        <v>0</v>
      </c>
      <c r="K231" s="34">
        <f t="shared" si="97"/>
        <v>0</v>
      </c>
      <c r="L231" s="34">
        <f t="shared" si="97"/>
        <v>0</v>
      </c>
      <c r="M231" s="34">
        <f t="shared" si="97"/>
        <v>0</v>
      </c>
      <c r="N231" s="34">
        <f t="shared" si="97"/>
        <v>0</v>
      </c>
    </row>
    <row r="232" spans="1:14" ht="18" customHeight="1">
      <c r="A232" s="38"/>
      <c r="B232" s="36"/>
      <c r="C232" s="27">
        <v>323</v>
      </c>
      <c r="D232" s="33" t="s">
        <v>548</v>
      </c>
      <c r="E232" s="34">
        <f>E233</f>
        <v>50000</v>
      </c>
      <c r="F232" s="34">
        <f aca="true" t="shared" si="98" ref="F232:F237">SUM(G232:N232)</f>
        <v>50000</v>
      </c>
      <c r="G232" s="34">
        <f aca="true" t="shared" si="99" ref="G232:N232">G233</f>
        <v>49000</v>
      </c>
      <c r="H232" s="34">
        <f t="shared" si="99"/>
        <v>0</v>
      </c>
      <c r="I232" s="34">
        <f t="shared" si="99"/>
        <v>1000</v>
      </c>
      <c r="J232" s="34">
        <f t="shared" si="99"/>
        <v>0</v>
      </c>
      <c r="K232" s="34">
        <f t="shared" si="99"/>
        <v>0</v>
      </c>
      <c r="L232" s="34">
        <f t="shared" si="99"/>
        <v>0</v>
      </c>
      <c r="M232" s="34">
        <f t="shared" si="99"/>
        <v>0</v>
      </c>
      <c r="N232" s="34">
        <f t="shared" si="99"/>
        <v>0</v>
      </c>
    </row>
    <row r="233" spans="1:14" s="91" customFormat="1" ht="14.25" customHeight="1">
      <c r="A233" s="93" t="s">
        <v>456</v>
      </c>
      <c r="B233" s="84"/>
      <c r="C233" s="86">
        <v>3232</v>
      </c>
      <c r="D233" s="87" t="s">
        <v>716</v>
      </c>
      <c r="E233" s="88">
        <v>50000</v>
      </c>
      <c r="F233" s="168">
        <f t="shared" si="98"/>
        <v>50000</v>
      </c>
      <c r="G233" s="88">
        <v>49000</v>
      </c>
      <c r="H233" s="90">
        <v>0</v>
      </c>
      <c r="I233" s="88">
        <v>1000</v>
      </c>
      <c r="J233" s="88">
        <v>0</v>
      </c>
      <c r="K233" s="90">
        <v>0</v>
      </c>
      <c r="L233" s="90">
        <v>0</v>
      </c>
      <c r="M233" s="90">
        <v>0</v>
      </c>
      <c r="N233" s="90">
        <v>0</v>
      </c>
    </row>
    <row r="234" spans="1:14" s="9" customFormat="1" ht="25.5" customHeight="1">
      <c r="A234" s="12"/>
      <c r="B234" s="57" t="s">
        <v>677</v>
      </c>
      <c r="C234" s="241" t="s">
        <v>1236</v>
      </c>
      <c r="D234" s="280"/>
      <c r="E234" s="11">
        <f>E235</f>
        <v>520000</v>
      </c>
      <c r="F234" s="11">
        <f t="shared" si="98"/>
        <v>500000</v>
      </c>
      <c r="G234" s="11">
        <f aca="true" t="shared" si="100" ref="G234:N234">G235</f>
        <v>500000</v>
      </c>
      <c r="H234" s="11">
        <f t="shared" si="100"/>
        <v>0</v>
      </c>
      <c r="I234" s="11">
        <f t="shared" si="100"/>
        <v>0</v>
      </c>
      <c r="J234" s="11">
        <f t="shared" si="100"/>
        <v>0</v>
      </c>
      <c r="K234" s="11">
        <f t="shared" si="100"/>
        <v>0</v>
      </c>
      <c r="L234" s="11">
        <f t="shared" si="100"/>
        <v>0</v>
      </c>
      <c r="M234" s="11">
        <f t="shared" si="100"/>
        <v>0</v>
      </c>
      <c r="N234" s="11">
        <f t="shared" si="100"/>
        <v>0</v>
      </c>
    </row>
    <row r="235" spans="1:14" ht="21" customHeight="1">
      <c r="A235" s="36"/>
      <c r="B235" s="36"/>
      <c r="C235" s="27">
        <v>38</v>
      </c>
      <c r="D235" s="33" t="s">
        <v>749</v>
      </c>
      <c r="E235" s="34">
        <f aca="true" t="shared" si="101" ref="E235:N235">E236</f>
        <v>520000</v>
      </c>
      <c r="F235" s="34">
        <f t="shared" si="98"/>
        <v>500000</v>
      </c>
      <c r="G235" s="34">
        <f t="shared" si="101"/>
        <v>500000</v>
      </c>
      <c r="H235" s="34">
        <f t="shared" si="101"/>
        <v>0</v>
      </c>
      <c r="I235" s="34">
        <f t="shared" si="101"/>
        <v>0</v>
      </c>
      <c r="J235" s="34">
        <f t="shared" si="101"/>
        <v>0</v>
      </c>
      <c r="K235" s="34">
        <f t="shared" si="101"/>
        <v>0</v>
      </c>
      <c r="L235" s="34">
        <f t="shared" si="101"/>
        <v>0</v>
      </c>
      <c r="M235" s="34">
        <f t="shared" si="101"/>
        <v>0</v>
      </c>
      <c r="N235" s="34">
        <f t="shared" si="101"/>
        <v>0</v>
      </c>
    </row>
    <row r="236" spans="1:14" ht="18" customHeight="1">
      <c r="A236" s="36" t="s">
        <v>0</v>
      </c>
      <c r="B236" s="36" t="s">
        <v>0</v>
      </c>
      <c r="C236" s="27">
        <v>386</v>
      </c>
      <c r="D236" s="33" t="s">
        <v>750</v>
      </c>
      <c r="E236" s="34">
        <f>E237</f>
        <v>520000</v>
      </c>
      <c r="F236" s="34">
        <f t="shared" si="98"/>
        <v>500000</v>
      </c>
      <c r="G236" s="34">
        <f aca="true" t="shared" si="102" ref="G236:N236">G237</f>
        <v>500000</v>
      </c>
      <c r="H236" s="34">
        <f t="shared" si="102"/>
        <v>0</v>
      </c>
      <c r="I236" s="34">
        <f t="shared" si="102"/>
        <v>0</v>
      </c>
      <c r="J236" s="34">
        <f t="shared" si="102"/>
        <v>0</v>
      </c>
      <c r="K236" s="34">
        <f t="shared" si="102"/>
        <v>0</v>
      </c>
      <c r="L236" s="34">
        <f t="shared" si="102"/>
        <v>0</v>
      </c>
      <c r="M236" s="34">
        <f t="shared" si="102"/>
        <v>0</v>
      </c>
      <c r="N236" s="34">
        <f t="shared" si="102"/>
        <v>0</v>
      </c>
    </row>
    <row r="237" spans="1:14" s="91" customFormat="1" ht="14.25" customHeight="1">
      <c r="A237" s="93" t="s">
        <v>457</v>
      </c>
      <c r="B237" s="84"/>
      <c r="C237" s="86">
        <v>3861</v>
      </c>
      <c r="D237" s="87" t="s">
        <v>1270</v>
      </c>
      <c r="E237" s="88">
        <v>520000</v>
      </c>
      <c r="F237" s="168">
        <f t="shared" si="98"/>
        <v>500000</v>
      </c>
      <c r="G237" s="88">
        <v>500000</v>
      </c>
      <c r="H237" s="90">
        <v>0</v>
      </c>
      <c r="I237" s="88">
        <v>0</v>
      </c>
      <c r="J237" s="88">
        <v>0</v>
      </c>
      <c r="K237" s="90">
        <v>0</v>
      </c>
      <c r="L237" s="90">
        <v>0</v>
      </c>
      <c r="M237" s="90">
        <v>0</v>
      </c>
      <c r="N237" s="88">
        <v>0</v>
      </c>
    </row>
    <row r="238" spans="1:14" s="9" customFormat="1" ht="25.5" customHeight="1">
      <c r="A238" s="12"/>
      <c r="B238" s="57" t="s">
        <v>677</v>
      </c>
      <c r="C238" s="239" t="s">
        <v>1254</v>
      </c>
      <c r="D238" s="240"/>
      <c r="E238" s="11">
        <f>E239</f>
        <v>5000</v>
      </c>
      <c r="F238" s="11">
        <f aca="true" t="shared" si="103" ref="F238:F249">SUM(G238:N238)</f>
        <v>5000</v>
      </c>
      <c r="G238" s="11">
        <f>G239</f>
        <v>5000</v>
      </c>
      <c r="H238" s="11">
        <f aca="true" t="shared" si="104" ref="H238:N238">H239</f>
        <v>0</v>
      </c>
      <c r="I238" s="11">
        <f t="shared" si="104"/>
        <v>0</v>
      </c>
      <c r="J238" s="11">
        <f t="shared" si="104"/>
        <v>0</v>
      </c>
      <c r="K238" s="11">
        <f t="shared" si="104"/>
        <v>0</v>
      </c>
      <c r="L238" s="11">
        <f t="shared" si="104"/>
        <v>0</v>
      </c>
      <c r="M238" s="11">
        <f t="shared" si="104"/>
        <v>0</v>
      </c>
      <c r="N238" s="11">
        <f t="shared" si="104"/>
        <v>0</v>
      </c>
    </row>
    <row r="239" spans="1:14" ht="21" customHeight="1">
      <c r="A239" s="38"/>
      <c r="B239" s="36"/>
      <c r="C239" s="27" t="s">
        <v>1107</v>
      </c>
      <c r="D239" s="33" t="s">
        <v>1255</v>
      </c>
      <c r="E239" s="34">
        <f>E240</f>
        <v>5000</v>
      </c>
      <c r="F239" s="34">
        <f t="shared" si="103"/>
        <v>5000</v>
      </c>
      <c r="G239" s="34">
        <f>G240</f>
        <v>5000</v>
      </c>
      <c r="H239" s="34">
        <f aca="true" t="shared" si="105" ref="H239:N240">H240</f>
        <v>0</v>
      </c>
      <c r="I239" s="34">
        <f t="shared" si="105"/>
        <v>0</v>
      </c>
      <c r="J239" s="34">
        <f t="shared" si="105"/>
        <v>0</v>
      </c>
      <c r="K239" s="34">
        <f t="shared" si="105"/>
        <v>0</v>
      </c>
      <c r="L239" s="34">
        <f t="shared" si="105"/>
        <v>0</v>
      </c>
      <c r="M239" s="34">
        <f t="shared" si="105"/>
        <v>0</v>
      </c>
      <c r="N239" s="34">
        <f t="shared" si="105"/>
        <v>0</v>
      </c>
    </row>
    <row r="240" spans="1:14" ht="18" customHeight="1">
      <c r="A240" s="38"/>
      <c r="B240" s="36"/>
      <c r="C240" s="27" t="s">
        <v>1109</v>
      </c>
      <c r="D240" s="33" t="s">
        <v>1246</v>
      </c>
      <c r="E240" s="34">
        <f>E241</f>
        <v>5000</v>
      </c>
      <c r="F240" s="34">
        <f t="shared" si="103"/>
        <v>5000</v>
      </c>
      <c r="G240" s="34">
        <f>G241</f>
        <v>5000</v>
      </c>
      <c r="H240" s="34">
        <f t="shared" si="105"/>
        <v>0</v>
      </c>
      <c r="I240" s="34">
        <f t="shared" si="105"/>
        <v>0</v>
      </c>
      <c r="J240" s="34">
        <f t="shared" si="105"/>
        <v>0</v>
      </c>
      <c r="K240" s="34">
        <f t="shared" si="105"/>
        <v>0</v>
      </c>
      <c r="L240" s="34">
        <f t="shared" si="105"/>
        <v>0</v>
      </c>
      <c r="M240" s="34">
        <f t="shared" si="105"/>
        <v>0</v>
      </c>
      <c r="N240" s="34">
        <f t="shared" si="105"/>
        <v>0</v>
      </c>
    </row>
    <row r="241" spans="1:14" s="91" customFormat="1" ht="14.25" customHeight="1">
      <c r="A241" s="84" t="s">
        <v>357</v>
      </c>
      <c r="B241" s="84"/>
      <c r="C241" s="86" t="s">
        <v>1110</v>
      </c>
      <c r="D241" s="87" t="s">
        <v>1256</v>
      </c>
      <c r="E241" s="88">
        <v>5000</v>
      </c>
      <c r="F241" s="168">
        <f t="shared" si="103"/>
        <v>5000</v>
      </c>
      <c r="G241" s="88">
        <v>5000</v>
      </c>
      <c r="H241" s="90">
        <v>0</v>
      </c>
      <c r="I241" s="88">
        <v>0</v>
      </c>
      <c r="J241" s="170">
        <v>0</v>
      </c>
      <c r="K241" s="90">
        <v>0</v>
      </c>
      <c r="L241" s="88">
        <v>0</v>
      </c>
      <c r="M241" s="90">
        <v>0</v>
      </c>
      <c r="N241" s="88">
        <v>0</v>
      </c>
    </row>
    <row r="242" spans="1:14" s="9" customFormat="1" ht="24" customHeight="1">
      <c r="A242" s="17"/>
      <c r="B242" s="57" t="s">
        <v>676</v>
      </c>
      <c r="C242" s="230" t="s">
        <v>657</v>
      </c>
      <c r="D242" s="231"/>
      <c r="E242" s="11">
        <f>E243</f>
        <v>30000</v>
      </c>
      <c r="F242" s="11">
        <f t="shared" si="103"/>
        <v>30000</v>
      </c>
      <c r="G242" s="11">
        <f>G243</f>
        <v>30000</v>
      </c>
      <c r="H242" s="11">
        <f aca="true" t="shared" si="106" ref="H242:N242">H243</f>
        <v>0</v>
      </c>
      <c r="I242" s="11">
        <f t="shared" si="106"/>
        <v>0</v>
      </c>
      <c r="J242" s="11">
        <f t="shared" si="106"/>
        <v>0</v>
      </c>
      <c r="K242" s="11">
        <f t="shared" si="106"/>
        <v>0</v>
      </c>
      <c r="L242" s="11">
        <f t="shared" si="106"/>
        <v>0</v>
      </c>
      <c r="M242" s="11">
        <f t="shared" si="106"/>
        <v>0</v>
      </c>
      <c r="N242" s="11">
        <f t="shared" si="106"/>
        <v>0</v>
      </c>
    </row>
    <row r="243" spans="1:14" ht="21" customHeight="1">
      <c r="A243" s="36"/>
      <c r="B243" s="36"/>
      <c r="C243" s="27">
        <v>32</v>
      </c>
      <c r="D243" s="33" t="s">
        <v>35</v>
      </c>
      <c r="E243" s="34">
        <f aca="true" t="shared" si="107" ref="E243:I244">E244</f>
        <v>30000</v>
      </c>
      <c r="F243" s="34">
        <f t="shared" si="103"/>
        <v>30000</v>
      </c>
      <c r="G243" s="34">
        <f t="shared" si="107"/>
        <v>30000</v>
      </c>
      <c r="H243" s="34">
        <f t="shared" si="107"/>
        <v>0</v>
      </c>
      <c r="I243" s="34">
        <f t="shared" si="107"/>
        <v>0</v>
      </c>
      <c r="J243" s="34">
        <f aca="true" t="shared" si="108" ref="J243:N244">J244</f>
        <v>0</v>
      </c>
      <c r="K243" s="34">
        <f t="shared" si="108"/>
        <v>0</v>
      </c>
      <c r="L243" s="34">
        <f t="shared" si="108"/>
        <v>0</v>
      </c>
      <c r="M243" s="34">
        <f t="shared" si="108"/>
        <v>0</v>
      </c>
      <c r="N243" s="34">
        <f t="shared" si="108"/>
        <v>0</v>
      </c>
    </row>
    <row r="244" spans="1:14" ht="18" customHeight="1">
      <c r="A244" s="36"/>
      <c r="B244" s="36"/>
      <c r="C244" s="27">
        <v>323</v>
      </c>
      <c r="D244" s="33" t="s">
        <v>548</v>
      </c>
      <c r="E244" s="34">
        <f t="shared" si="107"/>
        <v>30000</v>
      </c>
      <c r="F244" s="34">
        <f t="shared" si="103"/>
        <v>30000</v>
      </c>
      <c r="G244" s="34">
        <f t="shared" si="107"/>
        <v>30000</v>
      </c>
      <c r="H244" s="34">
        <f t="shared" si="107"/>
        <v>0</v>
      </c>
      <c r="I244" s="34">
        <f t="shared" si="107"/>
        <v>0</v>
      </c>
      <c r="J244" s="34">
        <f t="shared" si="108"/>
        <v>0</v>
      </c>
      <c r="K244" s="34">
        <f t="shared" si="108"/>
        <v>0</v>
      </c>
      <c r="L244" s="34">
        <f t="shared" si="108"/>
        <v>0</v>
      </c>
      <c r="M244" s="34">
        <f t="shared" si="108"/>
        <v>0</v>
      </c>
      <c r="N244" s="34">
        <f t="shared" si="108"/>
        <v>0</v>
      </c>
    </row>
    <row r="245" spans="1:14" s="91" customFormat="1" ht="14.25" customHeight="1">
      <c r="A245" s="84" t="s">
        <v>354</v>
      </c>
      <c r="B245" s="84"/>
      <c r="C245" s="86">
        <v>3232</v>
      </c>
      <c r="D245" s="87" t="s">
        <v>751</v>
      </c>
      <c r="E245" s="88">
        <v>30000</v>
      </c>
      <c r="F245" s="168">
        <f t="shared" si="103"/>
        <v>30000</v>
      </c>
      <c r="G245" s="88">
        <v>30000</v>
      </c>
      <c r="H245" s="90">
        <v>0</v>
      </c>
      <c r="I245" s="88">
        <v>0</v>
      </c>
      <c r="J245" s="88">
        <v>0</v>
      </c>
      <c r="K245" s="90">
        <v>0</v>
      </c>
      <c r="L245" s="90">
        <v>0</v>
      </c>
      <c r="M245" s="90">
        <v>0</v>
      </c>
      <c r="N245" s="90">
        <v>0</v>
      </c>
    </row>
    <row r="246" spans="1:14" s="9" customFormat="1" ht="25.5" customHeight="1">
      <c r="A246" s="12"/>
      <c r="B246" s="57" t="s">
        <v>676</v>
      </c>
      <c r="C246" s="246" t="s">
        <v>1074</v>
      </c>
      <c r="D246" s="247"/>
      <c r="E246" s="11">
        <f>E247</f>
        <v>0</v>
      </c>
      <c r="F246" s="11">
        <f t="shared" si="103"/>
        <v>0</v>
      </c>
      <c r="G246" s="11">
        <f aca="true" t="shared" si="109" ref="G246:N246">G247</f>
        <v>0</v>
      </c>
      <c r="H246" s="11">
        <f t="shared" si="109"/>
        <v>0</v>
      </c>
      <c r="I246" s="11">
        <f t="shared" si="109"/>
        <v>0</v>
      </c>
      <c r="J246" s="11">
        <f t="shared" si="109"/>
        <v>0</v>
      </c>
      <c r="K246" s="11">
        <f t="shared" si="109"/>
        <v>0</v>
      </c>
      <c r="L246" s="11">
        <f t="shared" si="109"/>
        <v>0</v>
      </c>
      <c r="M246" s="11">
        <f t="shared" si="109"/>
        <v>0</v>
      </c>
      <c r="N246" s="11">
        <f t="shared" si="109"/>
        <v>0</v>
      </c>
    </row>
    <row r="247" spans="1:14" ht="21" customHeight="1">
      <c r="A247" s="36"/>
      <c r="B247" s="36"/>
      <c r="C247" s="27" t="s">
        <v>992</v>
      </c>
      <c r="D247" s="33" t="s">
        <v>563</v>
      </c>
      <c r="E247" s="34">
        <f aca="true" t="shared" si="110" ref="E247:N248">E248</f>
        <v>0</v>
      </c>
      <c r="F247" s="34">
        <f t="shared" si="103"/>
        <v>0</v>
      </c>
      <c r="G247" s="34">
        <f t="shared" si="110"/>
        <v>0</v>
      </c>
      <c r="H247" s="34">
        <f t="shared" si="110"/>
        <v>0</v>
      </c>
      <c r="I247" s="34">
        <f t="shared" si="110"/>
        <v>0</v>
      </c>
      <c r="J247" s="34">
        <f t="shared" si="110"/>
        <v>0</v>
      </c>
      <c r="K247" s="34">
        <f t="shared" si="110"/>
        <v>0</v>
      </c>
      <c r="L247" s="34">
        <f t="shared" si="110"/>
        <v>0</v>
      </c>
      <c r="M247" s="34">
        <f t="shared" si="110"/>
        <v>0</v>
      </c>
      <c r="N247" s="34">
        <f t="shared" si="110"/>
        <v>0</v>
      </c>
    </row>
    <row r="248" spans="1:14" ht="18" customHeight="1">
      <c r="A248" s="36"/>
      <c r="B248" s="36" t="s">
        <v>0</v>
      </c>
      <c r="C248" s="27" t="s">
        <v>993</v>
      </c>
      <c r="D248" s="33" t="s">
        <v>750</v>
      </c>
      <c r="E248" s="34">
        <f>E249</f>
        <v>0</v>
      </c>
      <c r="F248" s="34">
        <f t="shared" si="103"/>
        <v>0</v>
      </c>
      <c r="G248" s="34">
        <f t="shared" si="110"/>
        <v>0</v>
      </c>
      <c r="H248" s="34">
        <f t="shared" si="110"/>
        <v>0</v>
      </c>
      <c r="I248" s="34">
        <f t="shared" si="110"/>
        <v>0</v>
      </c>
      <c r="J248" s="34">
        <f t="shared" si="110"/>
        <v>0</v>
      </c>
      <c r="K248" s="34">
        <f t="shared" si="110"/>
        <v>0</v>
      </c>
      <c r="L248" s="34">
        <f t="shared" si="110"/>
        <v>0</v>
      </c>
      <c r="M248" s="34">
        <f t="shared" si="110"/>
        <v>0</v>
      </c>
      <c r="N248" s="34">
        <f t="shared" si="110"/>
        <v>0</v>
      </c>
    </row>
    <row r="249" spans="1:14" s="91" customFormat="1" ht="14.25" customHeight="1">
      <c r="A249" s="93" t="s">
        <v>458</v>
      </c>
      <c r="B249" s="84"/>
      <c r="C249" s="86" t="s">
        <v>994</v>
      </c>
      <c r="D249" s="87" t="s">
        <v>752</v>
      </c>
      <c r="E249" s="88">
        <v>0</v>
      </c>
      <c r="F249" s="168">
        <f t="shared" si="103"/>
        <v>0</v>
      </c>
      <c r="G249" s="88">
        <v>0</v>
      </c>
      <c r="H249" s="90">
        <v>0</v>
      </c>
      <c r="I249" s="88">
        <v>0</v>
      </c>
      <c r="J249" s="88">
        <v>0</v>
      </c>
      <c r="K249" s="88">
        <v>0</v>
      </c>
      <c r="L249" s="88">
        <v>0</v>
      </c>
      <c r="M249" s="90">
        <v>0</v>
      </c>
      <c r="N249" s="88">
        <v>0</v>
      </c>
    </row>
    <row r="250" spans="1:14" s="9" customFormat="1" ht="25.5" customHeight="1">
      <c r="A250" s="12"/>
      <c r="B250" s="57" t="s">
        <v>676</v>
      </c>
      <c r="C250" s="238" t="s">
        <v>990</v>
      </c>
      <c r="D250" s="231"/>
      <c r="E250" s="11">
        <f>E251</f>
        <v>800000</v>
      </c>
      <c r="F250" s="11">
        <f>SUM(G250:N250)</f>
        <v>2000000</v>
      </c>
      <c r="G250" s="11">
        <f>G251</f>
        <v>145000</v>
      </c>
      <c r="H250" s="11">
        <f aca="true" t="shared" si="111" ref="H250:N251">H251</f>
        <v>0</v>
      </c>
      <c r="I250" s="11">
        <f t="shared" si="111"/>
        <v>15000</v>
      </c>
      <c r="J250" s="11">
        <f t="shared" si="111"/>
        <v>840000</v>
      </c>
      <c r="K250" s="11">
        <f t="shared" si="111"/>
        <v>0</v>
      </c>
      <c r="L250" s="11">
        <f t="shared" si="111"/>
        <v>0</v>
      </c>
      <c r="M250" s="11">
        <f t="shared" si="111"/>
        <v>0</v>
      </c>
      <c r="N250" s="11">
        <f t="shared" si="111"/>
        <v>1000000</v>
      </c>
    </row>
    <row r="251" spans="1:14" ht="21" customHeight="1">
      <c r="A251" s="38"/>
      <c r="B251" s="36"/>
      <c r="C251" s="27" t="s">
        <v>302</v>
      </c>
      <c r="D251" s="129" t="s">
        <v>991</v>
      </c>
      <c r="E251" s="34">
        <f>E252</f>
        <v>800000</v>
      </c>
      <c r="F251" s="34">
        <f>SUM(G251:N251)</f>
        <v>2000000</v>
      </c>
      <c r="G251" s="34">
        <f>G252</f>
        <v>145000</v>
      </c>
      <c r="H251" s="34">
        <f t="shared" si="111"/>
        <v>0</v>
      </c>
      <c r="I251" s="34">
        <f t="shared" si="111"/>
        <v>15000</v>
      </c>
      <c r="J251" s="34">
        <f t="shared" si="111"/>
        <v>840000</v>
      </c>
      <c r="K251" s="34">
        <f t="shared" si="111"/>
        <v>0</v>
      </c>
      <c r="L251" s="34">
        <f t="shared" si="111"/>
        <v>0</v>
      </c>
      <c r="M251" s="34">
        <f t="shared" si="111"/>
        <v>0</v>
      </c>
      <c r="N251" s="34">
        <f t="shared" si="111"/>
        <v>1000000</v>
      </c>
    </row>
    <row r="252" spans="1:14" ht="18" customHeight="1">
      <c r="A252" s="189"/>
      <c r="B252" s="36"/>
      <c r="C252" s="27" t="s">
        <v>107</v>
      </c>
      <c r="D252" s="33" t="s">
        <v>714</v>
      </c>
      <c r="E252" s="34">
        <f>E256</f>
        <v>800000</v>
      </c>
      <c r="F252" s="34">
        <f>SUM(G252:N252)</f>
        <v>2000000</v>
      </c>
      <c r="G252" s="34">
        <f aca="true" t="shared" si="112" ref="G252:N252">G256</f>
        <v>145000</v>
      </c>
      <c r="H252" s="34">
        <f t="shared" si="112"/>
        <v>0</v>
      </c>
      <c r="I252" s="34">
        <f t="shared" si="112"/>
        <v>15000</v>
      </c>
      <c r="J252" s="34">
        <f t="shared" si="112"/>
        <v>840000</v>
      </c>
      <c r="K252" s="34">
        <f t="shared" si="112"/>
        <v>0</v>
      </c>
      <c r="L252" s="34">
        <f t="shared" si="112"/>
        <v>0</v>
      </c>
      <c r="M252" s="34">
        <f t="shared" si="112"/>
        <v>0</v>
      </c>
      <c r="N252" s="34">
        <f t="shared" si="112"/>
        <v>1000000</v>
      </c>
    </row>
    <row r="253" spans="1:14" s="126" customFormat="1" ht="21" customHeight="1">
      <c r="A253" s="223" t="s">
        <v>2</v>
      </c>
      <c r="B253" s="224" t="s">
        <v>44</v>
      </c>
      <c r="C253" s="225" t="s">
        <v>546</v>
      </c>
      <c r="D253" s="227" t="s">
        <v>59</v>
      </c>
      <c r="E253" s="228" t="s">
        <v>1206</v>
      </c>
      <c r="F253" s="225" t="s">
        <v>1207</v>
      </c>
      <c r="G253" s="220" t="s">
        <v>1205</v>
      </c>
      <c r="H253" s="221"/>
      <c r="I253" s="221"/>
      <c r="J253" s="221"/>
      <c r="K253" s="221"/>
      <c r="L253" s="221"/>
      <c r="M253" s="221"/>
      <c r="N253" s="222"/>
    </row>
    <row r="254" spans="1:14" ht="33.75" customHeight="1">
      <c r="A254" s="223"/>
      <c r="B254" s="223"/>
      <c r="C254" s="226"/>
      <c r="D254" s="227"/>
      <c r="E254" s="229"/>
      <c r="F254" s="226"/>
      <c r="G254" s="99" t="s">
        <v>269</v>
      </c>
      <c r="H254" s="99" t="s">
        <v>45</v>
      </c>
      <c r="I254" s="99" t="s">
        <v>268</v>
      </c>
      <c r="J254" s="99" t="s">
        <v>270</v>
      </c>
      <c r="K254" s="99" t="s">
        <v>46</v>
      </c>
      <c r="L254" s="99" t="s">
        <v>718</v>
      </c>
      <c r="M254" s="99" t="s">
        <v>1151</v>
      </c>
      <c r="N254" s="99" t="s">
        <v>613</v>
      </c>
    </row>
    <row r="255" spans="1:14" ht="12" customHeight="1">
      <c r="A255" s="51">
        <v>1</v>
      </c>
      <c r="B255" s="51">
        <v>2</v>
      </c>
      <c r="C255" s="51">
        <v>3</v>
      </c>
      <c r="D255" s="51">
        <v>4</v>
      </c>
      <c r="E255" s="51">
        <v>5</v>
      </c>
      <c r="F255" s="51">
        <v>7</v>
      </c>
      <c r="G255" s="51">
        <v>8</v>
      </c>
      <c r="H255" s="51">
        <v>9</v>
      </c>
      <c r="I255" s="51">
        <v>10</v>
      </c>
      <c r="J255" s="51">
        <v>11</v>
      </c>
      <c r="K255" s="51">
        <v>12</v>
      </c>
      <c r="L255" s="51">
        <v>13</v>
      </c>
      <c r="M255" s="51">
        <v>14</v>
      </c>
      <c r="N255" s="51">
        <v>15</v>
      </c>
    </row>
    <row r="256" spans="1:14" s="91" customFormat="1" ht="14.25" customHeight="1">
      <c r="A256" s="84" t="s">
        <v>459</v>
      </c>
      <c r="B256" s="84"/>
      <c r="C256" s="86" t="s">
        <v>305</v>
      </c>
      <c r="D256" s="87" t="s">
        <v>995</v>
      </c>
      <c r="E256" s="88">
        <v>800000</v>
      </c>
      <c r="F256" s="168">
        <f>SUM(G256:N256)</f>
        <v>2000000</v>
      </c>
      <c r="G256" s="88">
        <v>145000</v>
      </c>
      <c r="H256" s="90">
        <v>0</v>
      </c>
      <c r="I256" s="88">
        <v>15000</v>
      </c>
      <c r="J256" s="88">
        <v>840000</v>
      </c>
      <c r="K256" s="90">
        <v>0</v>
      </c>
      <c r="L256" s="88">
        <v>0</v>
      </c>
      <c r="M256" s="90">
        <v>0</v>
      </c>
      <c r="N256" s="88">
        <v>1000000</v>
      </c>
    </row>
    <row r="257" spans="1:14" s="9" customFormat="1" ht="25.5" customHeight="1">
      <c r="A257" s="12"/>
      <c r="B257" s="57" t="s">
        <v>677</v>
      </c>
      <c r="C257" s="238" t="s">
        <v>996</v>
      </c>
      <c r="D257" s="231"/>
      <c r="E257" s="11">
        <f>E258+E263</f>
        <v>84000</v>
      </c>
      <c r="F257" s="11">
        <f aca="true" t="shared" si="113" ref="F257:F265">SUM(G257:N257)</f>
        <v>50000</v>
      </c>
      <c r="G257" s="11">
        <f>G258+G263</f>
        <v>50000</v>
      </c>
      <c r="H257" s="11">
        <f aca="true" t="shared" si="114" ref="H257:N257">H258+H263</f>
        <v>0</v>
      </c>
      <c r="I257" s="11">
        <f t="shared" si="114"/>
        <v>0</v>
      </c>
      <c r="J257" s="11">
        <f t="shared" si="114"/>
        <v>0</v>
      </c>
      <c r="K257" s="11">
        <f t="shared" si="114"/>
        <v>0</v>
      </c>
      <c r="L257" s="11">
        <f t="shared" si="114"/>
        <v>0</v>
      </c>
      <c r="M257" s="11">
        <f t="shared" si="114"/>
        <v>0</v>
      </c>
      <c r="N257" s="11">
        <f t="shared" si="114"/>
        <v>0</v>
      </c>
    </row>
    <row r="258" spans="1:14" ht="21" customHeight="1">
      <c r="A258" s="38"/>
      <c r="B258" s="36"/>
      <c r="C258" s="27">
        <v>32</v>
      </c>
      <c r="D258" s="33" t="s">
        <v>35</v>
      </c>
      <c r="E258" s="34">
        <f>E259+E261</f>
        <v>0</v>
      </c>
      <c r="F258" s="34">
        <f t="shared" si="113"/>
        <v>50000</v>
      </c>
      <c r="G258" s="34">
        <f aca="true" t="shared" si="115" ref="G258:N258">G259+G261</f>
        <v>50000</v>
      </c>
      <c r="H258" s="34">
        <f t="shared" si="115"/>
        <v>0</v>
      </c>
      <c r="I258" s="34">
        <f t="shared" si="115"/>
        <v>0</v>
      </c>
      <c r="J258" s="34">
        <f t="shared" si="115"/>
        <v>0</v>
      </c>
      <c r="K258" s="34">
        <f t="shared" si="115"/>
        <v>0</v>
      </c>
      <c r="L258" s="34">
        <f t="shared" si="115"/>
        <v>0</v>
      </c>
      <c r="M258" s="34">
        <f t="shared" si="115"/>
        <v>0</v>
      </c>
      <c r="N258" s="34">
        <f t="shared" si="115"/>
        <v>0</v>
      </c>
    </row>
    <row r="259" spans="1:14" ht="17.25" customHeight="1">
      <c r="A259" s="38"/>
      <c r="B259" s="36" t="s">
        <v>0</v>
      </c>
      <c r="C259" s="27">
        <v>322</v>
      </c>
      <c r="D259" s="33" t="s">
        <v>547</v>
      </c>
      <c r="E259" s="34">
        <f>E260</f>
        <v>0</v>
      </c>
      <c r="F259" s="34">
        <f t="shared" si="113"/>
        <v>20000</v>
      </c>
      <c r="G259" s="34">
        <f aca="true" t="shared" si="116" ref="G259:N259">G260</f>
        <v>20000</v>
      </c>
      <c r="H259" s="34">
        <f t="shared" si="116"/>
        <v>0</v>
      </c>
      <c r="I259" s="34">
        <f t="shared" si="116"/>
        <v>0</v>
      </c>
      <c r="J259" s="34">
        <f t="shared" si="116"/>
        <v>0</v>
      </c>
      <c r="K259" s="34">
        <f t="shared" si="116"/>
        <v>0</v>
      </c>
      <c r="L259" s="34">
        <f t="shared" si="116"/>
        <v>0</v>
      </c>
      <c r="M259" s="34">
        <f t="shared" si="116"/>
        <v>0</v>
      </c>
      <c r="N259" s="34">
        <f t="shared" si="116"/>
        <v>0</v>
      </c>
    </row>
    <row r="260" spans="1:14" s="91" customFormat="1" ht="15" customHeight="1">
      <c r="A260" s="84" t="s">
        <v>355</v>
      </c>
      <c r="B260" s="84"/>
      <c r="C260" s="86" t="s">
        <v>271</v>
      </c>
      <c r="D260" s="87" t="s">
        <v>976</v>
      </c>
      <c r="E260" s="88">
        <v>0</v>
      </c>
      <c r="F260" s="168">
        <f t="shared" si="113"/>
        <v>20000</v>
      </c>
      <c r="G260" s="88">
        <v>20000</v>
      </c>
      <c r="H260" s="90">
        <v>0</v>
      </c>
      <c r="I260" s="90">
        <v>0</v>
      </c>
      <c r="J260" s="88">
        <v>0</v>
      </c>
      <c r="K260" s="90">
        <v>0</v>
      </c>
      <c r="L260" s="90">
        <v>0</v>
      </c>
      <c r="M260" s="90">
        <v>0</v>
      </c>
      <c r="N260" s="90">
        <v>0</v>
      </c>
    </row>
    <row r="261" spans="1:14" ht="18" customHeight="1">
      <c r="A261" s="38"/>
      <c r="B261" s="36"/>
      <c r="C261" s="27">
        <v>323</v>
      </c>
      <c r="D261" s="33" t="s">
        <v>29</v>
      </c>
      <c r="E261" s="34">
        <f>E262</f>
        <v>0</v>
      </c>
      <c r="F261" s="34">
        <f t="shared" si="113"/>
        <v>30000</v>
      </c>
      <c r="G261" s="34">
        <f aca="true" t="shared" si="117" ref="G261:N261">G262</f>
        <v>30000</v>
      </c>
      <c r="H261" s="34">
        <f t="shared" si="117"/>
        <v>0</v>
      </c>
      <c r="I261" s="34">
        <f t="shared" si="117"/>
        <v>0</v>
      </c>
      <c r="J261" s="34">
        <f t="shared" si="117"/>
        <v>0</v>
      </c>
      <c r="K261" s="34">
        <f t="shared" si="117"/>
        <v>0</v>
      </c>
      <c r="L261" s="34">
        <f t="shared" si="117"/>
        <v>0</v>
      </c>
      <c r="M261" s="34">
        <f t="shared" si="117"/>
        <v>0</v>
      </c>
      <c r="N261" s="34">
        <f t="shared" si="117"/>
        <v>0</v>
      </c>
    </row>
    <row r="262" spans="1:14" s="91" customFormat="1" ht="15" customHeight="1">
      <c r="A262" s="84" t="s">
        <v>356</v>
      </c>
      <c r="B262" s="84"/>
      <c r="C262" s="86" t="s">
        <v>731</v>
      </c>
      <c r="D262" s="87" t="s">
        <v>549</v>
      </c>
      <c r="E262" s="88">
        <v>0</v>
      </c>
      <c r="F262" s="168">
        <f t="shared" si="113"/>
        <v>30000</v>
      </c>
      <c r="G262" s="88">
        <v>30000</v>
      </c>
      <c r="H262" s="90">
        <v>0</v>
      </c>
      <c r="I262" s="90">
        <v>0</v>
      </c>
      <c r="J262" s="88">
        <v>0</v>
      </c>
      <c r="K262" s="90">
        <v>0</v>
      </c>
      <c r="L262" s="90">
        <v>0</v>
      </c>
      <c r="M262" s="90">
        <v>0</v>
      </c>
      <c r="N262" s="90">
        <v>0</v>
      </c>
    </row>
    <row r="263" spans="1:14" ht="21" customHeight="1">
      <c r="A263" s="38"/>
      <c r="B263" s="36"/>
      <c r="C263" s="27" t="s">
        <v>576</v>
      </c>
      <c r="D263" s="163" t="s">
        <v>772</v>
      </c>
      <c r="E263" s="34">
        <f>E264</f>
        <v>84000</v>
      </c>
      <c r="F263" s="34">
        <f t="shared" si="113"/>
        <v>0</v>
      </c>
      <c r="G263" s="34">
        <f>G264</f>
        <v>0</v>
      </c>
      <c r="H263" s="34">
        <f aca="true" t="shared" si="118" ref="H263:N263">H264</f>
        <v>0</v>
      </c>
      <c r="I263" s="34">
        <f t="shared" si="118"/>
        <v>0</v>
      </c>
      <c r="J263" s="34">
        <f t="shared" si="118"/>
        <v>0</v>
      </c>
      <c r="K263" s="34">
        <f t="shared" si="118"/>
        <v>0</v>
      </c>
      <c r="L263" s="34">
        <f t="shared" si="118"/>
        <v>0</v>
      </c>
      <c r="M263" s="34">
        <f t="shared" si="118"/>
        <v>0</v>
      </c>
      <c r="N263" s="34">
        <f t="shared" si="118"/>
        <v>0</v>
      </c>
    </row>
    <row r="264" spans="1:14" ht="18" customHeight="1">
      <c r="A264" s="38"/>
      <c r="B264" s="36"/>
      <c r="C264" s="27" t="s">
        <v>577</v>
      </c>
      <c r="D264" s="163" t="s">
        <v>917</v>
      </c>
      <c r="E264" s="34">
        <f>SUM(E265:E266)</f>
        <v>84000</v>
      </c>
      <c r="F264" s="34">
        <f t="shared" si="113"/>
        <v>0</v>
      </c>
      <c r="G264" s="34">
        <f>SUM(G265:G266)</f>
        <v>0</v>
      </c>
      <c r="H264" s="34">
        <f aca="true" t="shared" si="119" ref="H264:N264">H265</f>
        <v>0</v>
      </c>
      <c r="I264" s="34">
        <f t="shared" si="119"/>
        <v>0</v>
      </c>
      <c r="J264" s="34">
        <f t="shared" si="119"/>
        <v>0</v>
      </c>
      <c r="K264" s="34">
        <f t="shared" si="119"/>
        <v>0</v>
      </c>
      <c r="L264" s="34">
        <f t="shared" si="119"/>
        <v>0</v>
      </c>
      <c r="M264" s="34">
        <f t="shared" si="119"/>
        <v>0</v>
      </c>
      <c r="N264" s="34">
        <f t="shared" si="119"/>
        <v>0</v>
      </c>
    </row>
    <row r="265" spans="1:14" s="91" customFormat="1" ht="15" customHeight="1">
      <c r="A265" s="93" t="s">
        <v>1223</v>
      </c>
      <c r="B265" s="84"/>
      <c r="C265" s="86" t="s">
        <v>578</v>
      </c>
      <c r="D265" s="87" t="s">
        <v>1225</v>
      </c>
      <c r="E265" s="88">
        <v>12000</v>
      </c>
      <c r="F265" s="168">
        <f t="shared" si="113"/>
        <v>0</v>
      </c>
      <c r="G265" s="88">
        <v>0</v>
      </c>
      <c r="H265" s="90">
        <v>0</v>
      </c>
      <c r="I265" s="90">
        <v>0</v>
      </c>
      <c r="J265" s="90">
        <v>0</v>
      </c>
      <c r="K265" s="90">
        <v>0</v>
      </c>
      <c r="L265" s="90">
        <v>0</v>
      </c>
      <c r="M265" s="90">
        <v>0</v>
      </c>
      <c r="N265" s="90">
        <v>0</v>
      </c>
    </row>
    <row r="266" spans="1:14" s="91" customFormat="1" ht="15" customHeight="1">
      <c r="A266" s="93" t="s">
        <v>1224</v>
      </c>
      <c r="B266" s="84"/>
      <c r="C266" s="86" t="s">
        <v>973</v>
      </c>
      <c r="D266" s="87" t="s">
        <v>1226</v>
      </c>
      <c r="E266" s="88">
        <v>72000</v>
      </c>
      <c r="F266" s="168">
        <f aca="true" t="shared" si="120" ref="F266:F273">SUM(G266:N266)</f>
        <v>0</v>
      </c>
      <c r="G266" s="88"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</row>
    <row r="267" spans="1:14" s="9" customFormat="1" ht="25.5" customHeight="1">
      <c r="A267" s="12"/>
      <c r="B267" s="57" t="s">
        <v>677</v>
      </c>
      <c r="C267" s="239" t="s">
        <v>1276</v>
      </c>
      <c r="D267" s="240"/>
      <c r="E267" s="11">
        <f>E268</f>
        <v>0</v>
      </c>
      <c r="F267" s="11">
        <f t="shared" si="120"/>
        <v>4400000</v>
      </c>
      <c r="G267" s="11">
        <f>G268</f>
        <v>0</v>
      </c>
      <c r="H267" s="11">
        <f aca="true" t="shared" si="121" ref="H267:N269">H268</f>
        <v>0</v>
      </c>
      <c r="I267" s="11">
        <f t="shared" si="121"/>
        <v>0</v>
      </c>
      <c r="J267" s="11">
        <f t="shared" si="121"/>
        <v>3520000</v>
      </c>
      <c r="K267" s="11">
        <f t="shared" si="121"/>
        <v>0</v>
      </c>
      <c r="L267" s="11">
        <f t="shared" si="121"/>
        <v>0</v>
      </c>
      <c r="M267" s="11">
        <f t="shared" si="121"/>
        <v>0</v>
      </c>
      <c r="N267" s="11">
        <f t="shared" si="121"/>
        <v>880000</v>
      </c>
    </row>
    <row r="268" spans="1:14" ht="21" customHeight="1">
      <c r="A268" s="38"/>
      <c r="B268" s="36"/>
      <c r="C268" s="27" t="s">
        <v>302</v>
      </c>
      <c r="D268" s="33" t="s">
        <v>1235</v>
      </c>
      <c r="E268" s="34">
        <f>E269</f>
        <v>0</v>
      </c>
      <c r="F268" s="34">
        <f t="shared" si="120"/>
        <v>4400000</v>
      </c>
      <c r="G268" s="34">
        <f>G269</f>
        <v>0</v>
      </c>
      <c r="H268" s="34">
        <f t="shared" si="121"/>
        <v>0</v>
      </c>
      <c r="I268" s="34">
        <f t="shared" si="121"/>
        <v>0</v>
      </c>
      <c r="J268" s="34">
        <f t="shared" si="121"/>
        <v>3520000</v>
      </c>
      <c r="K268" s="34">
        <f t="shared" si="121"/>
        <v>0</v>
      </c>
      <c r="L268" s="34">
        <f t="shared" si="121"/>
        <v>0</v>
      </c>
      <c r="M268" s="34">
        <f t="shared" si="121"/>
        <v>0</v>
      </c>
      <c r="N268" s="34">
        <f t="shared" si="121"/>
        <v>880000</v>
      </c>
    </row>
    <row r="269" spans="1:14" ht="18" customHeight="1">
      <c r="A269" s="38"/>
      <c r="B269" s="36"/>
      <c r="C269" s="27" t="s">
        <v>107</v>
      </c>
      <c r="D269" s="33" t="s">
        <v>714</v>
      </c>
      <c r="E269" s="34">
        <f>E270</f>
        <v>0</v>
      </c>
      <c r="F269" s="34">
        <f t="shared" si="120"/>
        <v>4400000</v>
      </c>
      <c r="G269" s="34">
        <f>G270</f>
        <v>0</v>
      </c>
      <c r="H269" s="34">
        <f t="shared" si="121"/>
        <v>0</v>
      </c>
      <c r="I269" s="34">
        <f t="shared" si="121"/>
        <v>0</v>
      </c>
      <c r="J269" s="34">
        <f t="shared" si="121"/>
        <v>3520000</v>
      </c>
      <c r="K269" s="34">
        <f t="shared" si="121"/>
        <v>0</v>
      </c>
      <c r="L269" s="34">
        <f t="shared" si="121"/>
        <v>0</v>
      </c>
      <c r="M269" s="34">
        <f t="shared" si="121"/>
        <v>0</v>
      </c>
      <c r="N269" s="34">
        <f t="shared" si="121"/>
        <v>880000</v>
      </c>
    </row>
    <row r="270" spans="1:14" s="91" customFormat="1" ht="14.25" customHeight="1">
      <c r="A270" s="84" t="s">
        <v>1245</v>
      </c>
      <c r="B270" s="84"/>
      <c r="C270" s="86" t="s">
        <v>305</v>
      </c>
      <c r="D270" s="87" t="s">
        <v>858</v>
      </c>
      <c r="E270" s="88">
        <v>0</v>
      </c>
      <c r="F270" s="168">
        <f t="shared" si="120"/>
        <v>4400000</v>
      </c>
      <c r="G270" s="88">
        <v>0</v>
      </c>
      <c r="H270" s="90">
        <v>0</v>
      </c>
      <c r="I270" s="88">
        <v>0</v>
      </c>
      <c r="J270" s="168">
        <v>3520000</v>
      </c>
      <c r="K270" s="90">
        <v>0</v>
      </c>
      <c r="L270" s="88">
        <v>0</v>
      </c>
      <c r="M270" s="90">
        <v>0</v>
      </c>
      <c r="N270" s="88">
        <v>880000</v>
      </c>
    </row>
    <row r="271" spans="1:14" s="74" customFormat="1" ht="27.75" customHeight="1">
      <c r="A271" s="72"/>
      <c r="B271" s="75"/>
      <c r="C271" s="243" t="s">
        <v>804</v>
      </c>
      <c r="D271" s="244"/>
      <c r="E271" s="69">
        <f>E272+E276</f>
        <v>0</v>
      </c>
      <c r="F271" s="69">
        <f t="shared" si="120"/>
        <v>200000</v>
      </c>
      <c r="G271" s="69">
        <f>G272+G276</f>
        <v>200000</v>
      </c>
      <c r="H271" s="69">
        <f aca="true" t="shared" si="122" ref="H271:N271">H272+H276</f>
        <v>0</v>
      </c>
      <c r="I271" s="69">
        <f t="shared" si="122"/>
        <v>0</v>
      </c>
      <c r="J271" s="69">
        <f t="shared" si="122"/>
        <v>0</v>
      </c>
      <c r="K271" s="69">
        <f t="shared" si="122"/>
        <v>0</v>
      </c>
      <c r="L271" s="69">
        <f t="shared" si="122"/>
        <v>0</v>
      </c>
      <c r="M271" s="69">
        <f t="shared" si="122"/>
        <v>0</v>
      </c>
      <c r="N271" s="69">
        <f t="shared" si="122"/>
        <v>0</v>
      </c>
    </row>
    <row r="272" spans="1:14" s="9" customFormat="1" ht="24" customHeight="1">
      <c r="A272" s="12"/>
      <c r="B272" s="57" t="s">
        <v>789</v>
      </c>
      <c r="C272" s="238" t="s">
        <v>1240</v>
      </c>
      <c r="D272" s="231"/>
      <c r="E272" s="11">
        <f>E273</f>
        <v>0</v>
      </c>
      <c r="F272" s="11">
        <f t="shared" si="120"/>
        <v>50000</v>
      </c>
      <c r="G272" s="11">
        <f aca="true" t="shared" si="123" ref="G272:N272">G273</f>
        <v>50000</v>
      </c>
      <c r="H272" s="11">
        <f t="shared" si="123"/>
        <v>0</v>
      </c>
      <c r="I272" s="11">
        <f t="shared" si="123"/>
        <v>0</v>
      </c>
      <c r="J272" s="11">
        <f t="shared" si="123"/>
        <v>0</v>
      </c>
      <c r="K272" s="11">
        <f t="shared" si="123"/>
        <v>0</v>
      </c>
      <c r="L272" s="11">
        <f t="shared" si="123"/>
        <v>0</v>
      </c>
      <c r="M272" s="11">
        <f t="shared" si="123"/>
        <v>0</v>
      </c>
      <c r="N272" s="11">
        <f t="shared" si="123"/>
        <v>0</v>
      </c>
    </row>
    <row r="273" spans="1:14" ht="21" customHeight="1">
      <c r="A273" s="38"/>
      <c r="B273" s="36"/>
      <c r="C273" s="27">
        <v>42</v>
      </c>
      <c r="D273" s="33" t="s">
        <v>805</v>
      </c>
      <c r="E273" s="34">
        <f>E274</f>
        <v>0</v>
      </c>
      <c r="F273" s="34">
        <f t="shared" si="120"/>
        <v>50000</v>
      </c>
      <c r="G273" s="34">
        <f aca="true" t="shared" si="124" ref="G273:N273">G274</f>
        <v>50000</v>
      </c>
      <c r="H273" s="34">
        <f t="shared" si="124"/>
        <v>0</v>
      </c>
      <c r="I273" s="34">
        <f t="shared" si="124"/>
        <v>0</v>
      </c>
      <c r="J273" s="34">
        <f t="shared" si="124"/>
        <v>0</v>
      </c>
      <c r="K273" s="34">
        <f t="shared" si="124"/>
        <v>0</v>
      </c>
      <c r="L273" s="34">
        <f t="shared" si="124"/>
        <v>0</v>
      </c>
      <c r="M273" s="34">
        <f t="shared" si="124"/>
        <v>0</v>
      </c>
      <c r="N273" s="34">
        <f t="shared" si="124"/>
        <v>0</v>
      </c>
    </row>
    <row r="274" spans="1:14" ht="18" customHeight="1">
      <c r="A274" s="38"/>
      <c r="B274" s="36"/>
      <c r="C274" s="27">
        <v>426</v>
      </c>
      <c r="D274" s="33" t="s">
        <v>755</v>
      </c>
      <c r="E274" s="34">
        <f>E275</f>
        <v>0</v>
      </c>
      <c r="F274" s="34">
        <f aca="true" t="shared" si="125" ref="F274:F296">SUM(G274:N274)</f>
        <v>50000</v>
      </c>
      <c r="G274" s="34">
        <f aca="true" t="shared" si="126" ref="G274:N274">G275</f>
        <v>50000</v>
      </c>
      <c r="H274" s="34">
        <f t="shared" si="126"/>
        <v>0</v>
      </c>
      <c r="I274" s="34">
        <f t="shared" si="126"/>
        <v>0</v>
      </c>
      <c r="J274" s="34">
        <f t="shared" si="126"/>
        <v>0</v>
      </c>
      <c r="K274" s="34">
        <f t="shared" si="126"/>
        <v>0</v>
      </c>
      <c r="L274" s="34">
        <f t="shared" si="126"/>
        <v>0</v>
      </c>
      <c r="M274" s="34">
        <f t="shared" si="126"/>
        <v>0</v>
      </c>
      <c r="N274" s="34">
        <f t="shared" si="126"/>
        <v>0</v>
      </c>
    </row>
    <row r="275" spans="1:14" s="91" customFormat="1" ht="14.25" customHeight="1">
      <c r="A275" s="84" t="s">
        <v>460</v>
      </c>
      <c r="B275" s="84"/>
      <c r="C275" s="86" t="s">
        <v>330</v>
      </c>
      <c r="D275" s="87" t="s">
        <v>1237</v>
      </c>
      <c r="E275" s="88">
        <v>0</v>
      </c>
      <c r="F275" s="168">
        <f t="shared" si="125"/>
        <v>50000</v>
      </c>
      <c r="G275" s="88">
        <v>50000</v>
      </c>
      <c r="H275" s="90">
        <v>0</v>
      </c>
      <c r="I275" s="88">
        <v>0</v>
      </c>
      <c r="J275" s="88">
        <v>0</v>
      </c>
      <c r="K275" s="90">
        <v>0</v>
      </c>
      <c r="L275" s="90">
        <v>0</v>
      </c>
      <c r="M275" s="90">
        <v>0</v>
      </c>
      <c r="N275" s="88">
        <v>0</v>
      </c>
    </row>
    <row r="276" spans="1:14" s="9" customFormat="1" ht="24" customHeight="1">
      <c r="A276" s="17"/>
      <c r="B276" s="57" t="s">
        <v>789</v>
      </c>
      <c r="C276" s="230" t="s">
        <v>1238</v>
      </c>
      <c r="D276" s="231"/>
      <c r="E276" s="11">
        <f>E277</f>
        <v>0</v>
      </c>
      <c r="F276" s="11">
        <f t="shared" si="125"/>
        <v>150000</v>
      </c>
      <c r="G276" s="11">
        <f>G277</f>
        <v>150000</v>
      </c>
      <c r="H276" s="11">
        <f aca="true" t="shared" si="127" ref="H276:N278">H277</f>
        <v>0</v>
      </c>
      <c r="I276" s="11">
        <f t="shared" si="127"/>
        <v>0</v>
      </c>
      <c r="J276" s="11">
        <f t="shared" si="127"/>
        <v>0</v>
      </c>
      <c r="K276" s="11">
        <f t="shared" si="127"/>
        <v>0</v>
      </c>
      <c r="L276" s="11">
        <f t="shared" si="127"/>
        <v>0</v>
      </c>
      <c r="M276" s="11">
        <f t="shared" si="127"/>
        <v>0</v>
      </c>
      <c r="N276" s="11">
        <f t="shared" si="127"/>
        <v>0</v>
      </c>
    </row>
    <row r="277" spans="1:14" ht="21" customHeight="1">
      <c r="A277" s="36"/>
      <c r="B277" s="36" t="s">
        <v>0</v>
      </c>
      <c r="C277" s="27">
        <v>42</v>
      </c>
      <c r="D277" s="33" t="s">
        <v>805</v>
      </c>
      <c r="E277" s="34">
        <f>E278</f>
        <v>0</v>
      </c>
      <c r="F277" s="34">
        <f t="shared" si="125"/>
        <v>150000</v>
      </c>
      <c r="G277" s="34">
        <f>G278</f>
        <v>150000</v>
      </c>
      <c r="H277" s="34">
        <f>H278</f>
        <v>0</v>
      </c>
      <c r="I277" s="34">
        <f>I278</f>
        <v>0</v>
      </c>
      <c r="J277" s="34">
        <f t="shared" si="127"/>
        <v>0</v>
      </c>
      <c r="K277" s="34">
        <f t="shared" si="127"/>
        <v>0</v>
      </c>
      <c r="L277" s="34">
        <f t="shared" si="127"/>
        <v>0</v>
      </c>
      <c r="M277" s="34">
        <f t="shared" si="127"/>
        <v>0</v>
      </c>
      <c r="N277" s="34">
        <f t="shared" si="127"/>
        <v>0</v>
      </c>
    </row>
    <row r="278" spans="1:14" ht="18" customHeight="1">
      <c r="A278" s="36"/>
      <c r="B278" s="36" t="s">
        <v>0</v>
      </c>
      <c r="C278" s="27">
        <v>426</v>
      </c>
      <c r="D278" s="33" t="s">
        <v>755</v>
      </c>
      <c r="E278" s="34">
        <f>E279</f>
        <v>0</v>
      </c>
      <c r="F278" s="34">
        <f t="shared" si="125"/>
        <v>150000</v>
      </c>
      <c r="G278" s="34">
        <f>G279</f>
        <v>150000</v>
      </c>
      <c r="H278" s="34">
        <f>H279</f>
        <v>0</v>
      </c>
      <c r="I278" s="34">
        <f>I279</f>
        <v>0</v>
      </c>
      <c r="J278" s="34">
        <f t="shared" si="127"/>
        <v>0</v>
      </c>
      <c r="K278" s="34">
        <f t="shared" si="127"/>
        <v>0</v>
      </c>
      <c r="L278" s="34">
        <f t="shared" si="127"/>
        <v>0</v>
      </c>
      <c r="M278" s="34">
        <f t="shared" si="127"/>
        <v>0</v>
      </c>
      <c r="N278" s="34">
        <f t="shared" si="127"/>
        <v>0</v>
      </c>
    </row>
    <row r="279" spans="1:14" s="91" customFormat="1" ht="14.25" customHeight="1">
      <c r="A279" s="84" t="s">
        <v>650</v>
      </c>
      <c r="B279" s="84"/>
      <c r="C279" s="86" t="s">
        <v>330</v>
      </c>
      <c r="D279" s="87" t="s">
        <v>1239</v>
      </c>
      <c r="E279" s="88">
        <v>0</v>
      </c>
      <c r="F279" s="168">
        <f t="shared" si="125"/>
        <v>150000</v>
      </c>
      <c r="G279" s="88">
        <v>150000</v>
      </c>
      <c r="H279" s="90">
        <v>0</v>
      </c>
      <c r="I279" s="88">
        <v>0</v>
      </c>
      <c r="J279" s="88">
        <v>0</v>
      </c>
      <c r="K279" s="90">
        <v>0</v>
      </c>
      <c r="L279" s="90">
        <v>0</v>
      </c>
      <c r="M279" s="90">
        <v>0</v>
      </c>
      <c r="N279" s="88">
        <v>0</v>
      </c>
    </row>
    <row r="280" spans="1:14" s="74" customFormat="1" ht="33" customHeight="1">
      <c r="A280" s="72"/>
      <c r="B280" s="75"/>
      <c r="C280" s="243" t="s">
        <v>1075</v>
      </c>
      <c r="D280" s="244"/>
      <c r="E280" s="69">
        <f>E281+E288+E292+E303+E299+E308</f>
        <v>624000</v>
      </c>
      <c r="F280" s="69">
        <f t="shared" si="125"/>
        <v>850000</v>
      </c>
      <c r="G280" s="69">
        <f aca="true" t="shared" si="128" ref="G280:N280">G281+G288+G292+G303+G299+G308</f>
        <v>845000</v>
      </c>
      <c r="H280" s="69">
        <f t="shared" si="128"/>
        <v>0</v>
      </c>
      <c r="I280" s="69">
        <f t="shared" si="128"/>
        <v>5000</v>
      </c>
      <c r="J280" s="69">
        <f t="shared" si="128"/>
        <v>0</v>
      </c>
      <c r="K280" s="69">
        <f t="shared" si="128"/>
        <v>0</v>
      </c>
      <c r="L280" s="69">
        <f t="shared" si="128"/>
        <v>0</v>
      </c>
      <c r="M280" s="69">
        <f t="shared" si="128"/>
        <v>0</v>
      </c>
      <c r="N280" s="69">
        <f t="shared" si="128"/>
        <v>0</v>
      </c>
    </row>
    <row r="281" spans="1:14" s="9" customFormat="1" ht="24" customHeight="1">
      <c r="A281" s="12"/>
      <c r="B281" s="57" t="s">
        <v>675</v>
      </c>
      <c r="C281" s="230" t="s">
        <v>812</v>
      </c>
      <c r="D281" s="231"/>
      <c r="E281" s="11">
        <f>E282</f>
        <v>100000</v>
      </c>
      <c r="F281" s="11">
        <f t="shared" si="125"/>
        <v>250000</v>
      </c>
      <c r="G281" s="11">
        <f>G282</f>
        <v>245000</v>
      </c>
      <c r="H281" s="11">
        <f aca="true" t="shared" si="129" ref="H281:N281">H282</f>
        <v>0</v>
      </c>
      <c r="I281" s="11">
        <f t="shared" si="129"/>
        <v>5000</v>
      </c>
      <c r="J281" s="11">
        <f t="shared" si="129"/>
        <v>0</v>
      </c>
      <c r="K281" s="11">
        <f t="shared" si="129"/>
        <v>0</v>
      </c>
      <c r="L281" s="11">
        <f t="shared" si="129"/>
        <v>0</v>
      </c>
      <c r="M281" s="11">
        <f t="shared" si="129"/>
        <v>0</v>
      </c>
      <c r="N281" s="11">
        <f t="shared" si="129"/>
        <v>0</v>
      </c>
    </row>
    <row r="282" spans="1:14" ht="21" customHeight="1">
      <c r="A282" s="38"/>
      <c r="B282" s="36"/>
      <c r="C282" s="27">
        <v>32</v>
      </c>
      <c r="D282" s="33" t="s">
        <v>35</v>
      </c>
      <c r="E282" s="34">
        <f>E286</f>
        <v>100000</v>
      </c>
      <c r="F282" s="34">
        <f t="shared" si="125"/>
        <v>250000</v>
      </c>
      <c r="G282" s="34">
        <f>G286</f>
        <v>245000</v>
      </c>
      <c r="H282" s="34">
        <f aca="true" t="shared" si="130" ref="H282:N282">H286</f>
        <v>0</v>
      </c>
      <c r="I282" s="34">
        <f t="shared" si="130"/>
        <v>5000</v>
      </c>
      <c r="J282" s="34">
        <f t="shared" si="130"/>
        <v>0</v>
      </c>
      <c r="K282" s="34">
        <f t="shared" si="130"/>
        <v>0</v>
      </c>
      <c r="L282" s="34">
        <f t="shared" si="130"/>
        <v>0</v>
      </c>
      <c r="M282" s="34">
        <f t="shared" si="130"/>
        <v>0</v>
      </c>
      <c r="N282" s="34">
        <f t="shared" si="130"/>
        <v>0</v>
      </c>
    </row>
    <row r="283" spans="1:14" s="126" customFormat="1" ht="17.25" customHeight="1">
      <c r="A283" s="223" t="s">
        <v>2</v>
      </c>
      <c r="B283" s="224" t="s">
        <v>44</v>
      </c>
      <c r="C283" s="225" t="s">
        <v>546</v>
      </c>
      <c r="D283" s="227" t="s">
        <v>59</v>
      </c>
      <c r="E283" s="228" t="s">
        <v>1206</v>
      </c>
      <c r="F283" s="225" t="s">
        <v>1207</v>
      </c>
      <c r="G283" s="226" t="s">
        <v>1205</v>
      </c>
      <c r="H283" s="226"/>
      <c r="I283" s="226"/>
      <c r="J283" s="226"/>
      <c r="K283" s="226"/>
      <c r="L283" s="226"/>
      <c r="M283" s="226"/>
      <c r="N283" s="226"/>
    </row>
    <row r="284" spans="1:14" s="126" customFormat="1" ht="36" customHeight="1">
      <c r="A284" s="223"/>
      <c r="B284" s="223"/>
      <c r="C284" s="226"/>
      <c r="D284" s="227"/>
      <c r="E284" s="229"/>
      <c r="F284" s="226"/>
      <c r="G284" s="99" t="s">
        <v>269</v>
      </c>
      <c r="H284" s="99" t="s">
        <v>45</v>
      </c>
      <c r="I284" s="99" t="s">
        <v>268</v>
      </c>
      <c r="J284" s="99" t="s">
        <v>270</v>
      </c>
      <c r="K284" s="99" t="s">
        <v>46</v>
      </c>
      <c r="L284" s="99" t="s">
        <v>718</v>
      </c>
      <c r="M284" s="99" t="s">
        <v>1151</v>
      </c>
      <c r="N284" s="99" t="s">
        <v>613</v>
      </c>
    </row>
    <row r="285" spans="1:14" s="126" customFormat="1" ht="10.5" customHeight="1">
      <c r="A285" s="51">
        <v>1</v>
      </c>
      <c r="B285" s="51">
        <v>2</v>
      </c>
      <c r="C285" s="51">
        <v>3</v>
      </c>
      <c r="D285" s="51">
        <v>4</v>
      </c>
      <c r="E285" s="51">
        <v>5</v>
      </c>
      <c r="F285" s="51">
        <v>7</v>
      </c>
      <c r="G285" s="51">
        <v>8</v>
      </c>
      <c r="H285" s="51">
        <v>9</v>
      </c>
      <c r="I285" s="51">
        <v>10</v>
      </c>
      <c r="J285" s="51">
        <v>11</v>
      </c>
      <c r="K285" s="51">
        <v>12</v>
      </c>
      <c r="L285" s="51">
        <v>13</v>
      </c>
      <c r="M285" s="51">
        <v>14</v>
      </c>
      <c r="N285" s="51">
        <v>15</v>
      </c>
    </row>
    <row r="286" spans="1:14" ht="18" customHeight="1">
      <c r="A286" s="38"/>
      <c r="B286" s="36"/>
      <c r="C286" s="27">
        <v>323</v>
      </c>
      <c r="D286" s="33" t="s">
        <v>29</v>
      </c>
      <c r="E286" s="34">
        <f>E287</f>
        <v>100000</v>
      </c>
      <c r="F286" s="34">
        <f t="shared" si="125"/>
        <v>250000</v>
      </c>
      <c r="G286" s="34">
        <f aca="true" t="shared" si="131" ref="G286:N286">G287</f>
        <v>245000</v>
      </c>
      <c r="H286" s="34">
        <f t="shared" si="131"/>
        <v>0</v>
      </c>
      <c r="I286" s="34">
        <f t="shared" si="131"/>
        <v>5000</v>
      </c>
      <c r="J286" s="34">
        <f t="shared" si="131"/>
        <v>0</v>
      </c>
      <c r="K286" s="34">
        <f t="shared" si="131"/>
        <v>0</v>
      </c>
      <c r="L286" s="34">
        <f t="shared" si="131"/>
        <v>0</v>
      </c>
      <c r="M286" s="34">
        <f t="shared" si="131"/>
        <v>0</v>
      </c>
      <c r="N286" s="34">
        <f t="shared" si="131"/>
        <v>0</v>
      </c>
    </row>
    <row r="287" spans="1:14" s="91" customFormat="1" ht="15" customHeight="1">
      <c r="A287" s="84" t="s">
        <v>461</v>
      </c>
      <c r="B287" s="84"/>
      <c r="C287" s="86">
        <v>3237</v>
      </c>
      <c r="D287" s="87" t="s">
        <v>753</v>
      </c>
      <c r="E287" s="88">
        <v>100000</v>
      </c>
      <c r="F287" s="168">
        <f t="shared" si="125"/>
        <v>250000</v>
      </c>
      <c r="G287" s="88">
        <v>245000</v>
      </c>
      <c r="H287" s="90">
        <v>0</v>
      </c>
      <c r="I287" s="88">
        <v>5000</v>
      </c>
      <c r="J287" s="88">
        <v>0</v>
      </c>
      <c r="K287" s="90">
        <v>0</v>
      </c>
      <c r="L287" s="90">
        <v>0</v>
      </c>
      <c r="M287" s="90">
        <v>0</v>
      </c>
      <c r="N287" s="88">
        <v>0</v>
      </c>
    </row>
    <row r="288" spans="1:14" s="9" customFormat="1" ht="24" customHeight="1">
      <c r="A288" s="17"/>
      <c r="B288" s="57" t="s">
        <v>675</v>
      </c>
      <c r="C288" s="236" t="s">
        <v>813</v>
      </c>
      <c r="D288" s="237"/>
      <c r="E288" s="11">
        <f>E289</f>
        <v>300000</v>
      </c>
      <c r="F288" s="11">
        <f t="shared" si="125"/>
        <v>300000</v>
      </c>
      <c r="G288" s="11">
        <f>G289</f>
        <v>300000</v>
      </c>
      <c r="H288" s="11">
        <f aca="true" t="shared" si="132" ref="H288:N288">H289</f>
        <v>0</v>
      </c>
      <c r="I288" s="11">
        <f t="shared" si="132"/>
        <v>0</v>
      </c>
      <c r="J288" s="11">
        <f t="shared" si="132"/>
        <v>0</v>
      </c>
      <c r="K288" s="11">
        <f t="shared" si="132"/>
        <v>0</v>
      </c>
      <c r="L288" s="11">
        <f t="shared" si="132"/>
        <v>0</v>
      </c>
      <c r="M288" s="11">
        <f t="shared" si="132"/>
        <v>0</v>
      </c>
      <c r="N288" s="11">
        <f t="shared" si="132"/>
        <v>0</v>
      </c>
    </row>
    <row r="289" spans="1:14" ht="21" customHeight="1">
      <c r="A289" s="36"/>
      <c r="B289" s="36" t="s">
        <v>0</v>
      </c>
      <c r="C289" s="27">
        <v>42</v>
      </c>
      <c r="D289" s="33" t="s">
        <v>754</v>
      </c>
      <c r="E289" s="34">
        <f>E290</f>
        <v>300000</v>
      </c>
      <c r="F289" s="34">
        <f t="shared" si="125"/>
        <v>300000</v>
      </c>
      <c r="G289" s="34">
        <f>G290</f>
        <v>300000</v>
      </c>
      <c r="H289" s="34">
        <f>H290</f>
        <v>0</v>
      </c>
      <c r="I289" s="34">
        <f>I290</f>
        <v>0</v>
      </c>
      <c r="J289" s="34">
        <f aca="true" t="shared" si="133" ref="J289:N290">J290</f>
        <v>0</v>
      </c>
      <c r="K289" s="34">
        <f t="shared" si="133"/>
        <v>0</v>
      </c>
      <c r="L289" s="34">
        <f t="shared" si="133"/>
        <v>0</v>
      </c>
      <c r="M289" s="34">
        <f t="shared" si="133"/>
        <v>0</v>
      </c>
      <c r="N289" s="34">
        <f t="shared" si="133"/>
        <v>0</v>
      </c>
    </row>
    <row r="290" spans="1:14" ht="18" customHeight="1">
      <c r="A290" s="36"/>
      <c r="B290" s="36" t="s">
        <v>0</v>
      </c>
      <c r="C290" s="27">
        <v>426</v>
      </c>
      <c r="D290" s="33" t="s">
        <v>755</v>
      </c>
      <c r="E290" s="34">
        <f>E291</f>
        <v>300000</v>
      </c>
      <c r="F290" s="34">
        <f t="shared" si="125"/>
        <v>300000</v>
      </c>
      <c r="G290" s="34">
        <f>G291</f>
        <v>300000</v>
      </c>
      <c r="H290" s="34">
        <f>H291</f>
        <v>0</v>
      </c>
      <c r="I290" s="34">
        <f>I291</f>
        <v>0</v>
      </c>
      <c r="J290" s="34">
        <f t="shared" si="133"/>
        <v>0</v>
      </c>
      <c r="K290" s="34">
        <f t="shared" si="133"/>
        <v>0</v>
      </c>
      <c r="L290" s="34">
        <f t="shared" si="133"/>
        <v>0</v>
      </c>
      <c r="M290" s="34">
        <f t="shared" si="133"/>
        <v>0</v>
      </c>
      <c r="N290" s="34">
        <f t="shared" si="133"/>
        <v>0</v>
      </c>
    </row>
    <row r="291" spans="1:14" s="91" customFormat="1" ht="15" customHeight="1">
      <c r="A291" s="84" t="s">
        <v>611</v>
      </c>
      <c r="B291" s="84"/>
      <c r="C291" s="86" t="s">
        <v>330</v>
      </c>
      <c r="D291" s="87" t="s">
        <v>756</v>
      </c>
      <c r="E291" s="88">
        <v>300000</v>
      </c>
      <c r="F291" s="168">
        <f t="shared" si="125"/>
        <v>300000</v>
      </c>
      <c r="G291" s="88">
        <v>300000</v>
      </c>
      <c r="H291" s="90">
        <v>0</v>
      </c>
      <c r="I291" s="88">
        <v>0</v>
      </c>
      <c r="J291" s="88">
        <v>0</v>
      </c>
      <c r="K291" s="90">
        <v>0</v>
      </c>
      <c r="L291" s="90">
        <v>0</v>
      </c>
      <c r="M291" s="90">
        <v>0</v>
      </c>
      <c r="N291" s="88">
        <v>0</v>
      </c>
    </row>
    <row r="292" spans="1:14" s="9" customFormat="1" ht="25.5" customHeight="1">
      <c r="A292" s="17"/>
      <c r="B292" s="57" t="s">
        <v>675</v>
      </c>
      <c r="C292" s="238" t="s">
        <v>857</v>
      </c>
      <c r="D292" s="231"/>
      <c r="E292" s="11">
        <f>E293+E296</f>
        <v>0</v>
      </c>
      <c r="F292" s="11">
        <f t="shared" si="125"/>
        <v>50000</v>
      </c>
      <c r="G292" s="11">
        <f aca="true" t="shared" si="134" ref="G292:N292">G293+G296</f>
        <v>50000</v>
      </c>
      <c r="H292" s="11">
        <f t="shared" si="134"/>
        <v>0</v>
      </c>
      <c r="I292" s="11">
        <f t="shared" si="134"/>
        <v>0</v>
      </c>
      <c r="J292" s="11">
        <f t="shared" si="134"/>
        <v>0</v>
      </c>
      <c r="K292" s="11">
        <f t="shared" si="134"/>
        <v>0</v>
      </c>
      <c r="L292" s="11">
        <f t="shared" si="134"/>
        <v>0</v>
      </c>
      <c r="M292" s="11">
        <f t="shared" si="134"/>
        <v>0</v>
      </c>
      <c r="N292" s="11">
        <f t="shared" si="134"/>
        <v>0</v>
      </c>
    </row>
    <row r="293" spans="1:14" ht="21" customHeight="1">
      <c r="A293" s="36"/>
      <c r="B293" s="36"/>
      <c r="C293" s="27">
        <v>41</v>
      </c>
      <c r="D293" s="33" t="s">
        <v>710</v>
      </c>
      <c r="E293" s="34">
        <f>E294</f>
        <v>0</v>
      </c>
      <c r="F293" s="34">
        <f t="shared" si="125"/>
        <v>50000</v>
      </c>
      <c r="G293" s="34">
        <f aca="true" t="shared" si="135" ref="G293:I294">G294</f>
        <v>50000</v>
      </c>
      <c r="H293" s="34">
        <f t="shared" si="135"/>
        <v>0</v>
      </c>
      <c r="I293" s="34">
        <f t="shared" si="135"/>
        <v>0</v>
      </c>
      <c r="J293" s="34">
        <f aca="true" t="shared" si="136" ref="J293:N294">J294</f>
        <v>0</v>
      </c>
      <c r="K293" s="34">
        <f t="shared" si="136"/>
        <v>0</v>
      </c>
      <c r="L293" s="34">
        <f t="shared" si="136"/>
        <v>0</v>
      </c>
      <c r="M293" s="34">
        <f t="shared" si="136"/>
        <v>0</v>
      </c>
      <c r="N293" s="34">
        <f t="shared" si="136"/>
        <v>0</v>
      </c>
    </row>
    <row r="294" spans="1:14" ht="18" customHeight="1">
      <c r="A294" s="36"/>
      <c r="B294" s="36"/>
      <c r="C294" s="27">
        <v>411</v>
      </c>
      <c r="D294" s="33" t="s">
        <v>711</v>
      </c>
      <c r="E294" s="34">
        <f>E295</f>
        <v>0</v>
      </c>
      <c r="F294" s="34">
        <f t="shared" si="125"/>
        <v>50000</v>
      </c>
      <c r="G294" s="34">
        <f t="shared" si="135"/>
        <v>50000</v>
      </c>
      <c r="H294" s="34">
        <f t="shared" si="135"/>
        <v>0</v>
      </c>
      <c r="I294" s="34">
        <f t="shared" si="135"/>
        <v>0</v>
      </c>
      <c r="J294" s="34">
        <f t="shared" si="136"/>
        <v>0</v>
      </c>
      <c r="K294" s="34">
        <f t="shared" si="136"/>
        <v>0</v>
      </c>
      <c r="L294" s="34">
        <f t="shared" si="136"/>
        <v>0</v>
      </c>
      <c r="M294" s="34">
        <f t="shared" si="136"/>
        <v>0</v>
      </c>
      <c r="N294" s="34">
        <f t="shared" si="136"/>
        <v>0</v>
      </c>
    </row>
    <row r="295" spans="1:14" s="91" customFormat="1" ht="14.25" customHeight="1">
      <c r="A295" s="84" t="s">
        <v>462</v>
      </c>
      <c r="B295" s="84"/>
      <c r="C295" s="86">
        <v>4111</v>
      </c>
      <c r="D295" s="87" t="s">
        <v>861</v>
      </c>
      <c r="E295" s="92">
        <v>0</v>
      </c>
      <c r="F295" s="88">
        <f t="shared" si="125"/>
        <v>50000</v>
      </c>
      <c r="G295" s="92">
        <v>50000</v>
      </c>
      <c r="H295" s="90"/>
      <c r="I295" s="90">
        <v>0</v>
      </c>
      <c r="J295" s="90">
        <v>0</v>
      </c>
      <c r="K295" s="90">
        <v>0</v>
      </c>
      <c r="L295" s="88">
        <v>0</v>
      </c>
      <c r="M295" s="90">
        <v>0</v>
      </c>
      <c r="N295" s="88">
        <v>0</v>
      </c>
    </row>
    <row r="296" spans="1:14" ht="21" customHeight="1">
      <c r="A296" s="36"/>
      <c r="B296" s="36" t="s">
        <v>0</v>
      </c>
      <c r="C296" s="27">
        <v>42</v>
      </c>
      <c r="D296" s="33" t="s">
        <v>754</v>
      </c>
      <c r="E296" s="34">
        <f>E297</f>
        <v>0</v>
      </c>
      <c r="F296" s="34">
        <f t="shared" si="125"/>
        <v>0</v>
      </c>
      <c r="G296" s="34">
        <f aca="true" t="shared" si="137" ref="G296:M296">G297</f>
        <v>0</v>
      </c>
      <c r="H296" s="34">
        <f t="shared" si="137"/>
        <v>0</v>
      </c>
      <c r="I296" s="34">
        <f t="shared" si="137"/>
        <v>0</v>
      </c>
      <c r="J296" s="34">
        <f t="shared" si="137"/>
        <v>0</v>
      </c>
      <c r="K296" s="34">
        <f t="shared" si="137"/>
        <v>0</v>
      </c>
      <c r="L296" s="34">
        <f t="shared" si="137"/>
        <v>0</v>
      </c>
      <c r="M296" s="34">
        <f t="shared" si="137"/>
        <v>0</v>
      </c>
      <c r="N296" s="34">
        <v>0</v>
      </c>
    </row>
    <row r="297" spans="1:14" ht="18" customHeight="1">
      <c r="A297" s="36"/>
      <c r="B297" s="36" t="s">
        <v>0</v>
      </c>
      <c r="C297" s="27" t="s">
        <v>107</v>
      </c>
      <c r="D297" s="33" t="s">
        <v>714</v>
      </c>
      <c r="E297" s="34">
        <f>E298</f>
        <v>0</v>
      </c>
      <c r="F297" s="34">
        <f aca="true" t="shared" si="138" ref="F297:F302">SUM(G297:N297)</f>
        <v>0</v>
      </c>
      <c r="G297" s="34">
        <f aca="true" t="shared" si="139" ref="G297:N297">G298</f>
        <v>0</v>
      </c>
      <c r="H297" s="34">
        <f t="shared" si="139"/>
        <v>0</v>
      </c>
      <c r="I297" s="34">
        <f t="shared" si="139"/>
        <v>0</v>
      </c>
      <c r="J297" s="34">
        <f t="shared" si="139"/>
        <v>0</v>
      </c>
      <c r="K297" s="34">
        <f t="shared" si="139"/>
        <v>0</v>
      </c>
      <c r="L297" s="34">
        <f t="shared" si="139"/>
        <v>0</v>
      </c>
      <c r="M297" s="34">
        <f t="shared" si="139"/>
        <v>0</v>
      </c>
      <c r="N297" s="34">
        <f t="shared" si="139"/>
        <v>0</v>
      </c>
    </row>
    <row r="298" spans="1:14" s="91" customFormat="1" ht="15" customHeight="1">
      <c r="A298" s="84" t="s">
        <v>463</v>
      </c>
      <c r="B298" s="84"/>
      <c r="C298" s="86" t="s">
        <v>305</v>
      </c>
      <c r="D298" s="87" t="s">
        <v>858</v>
      </c>
      <c r="E298" s="92">
        <v>0</v>
      </c>
      <c r="F298" s="88">
        <f t="shared" si="138"/>
        <v>0</v>
      </c>
      <c r="G298" s="92">
        <v>0</v>
      </c>
      <c r="H298" s="90"/>
      <c r="I298" s="90">
        <v>0</v>
      </c>
      <c r="J298" s="90">
        <v>0</v>
      </c>
      <c r="K298" s="90">
        <v>0</v>
      </c>
      <c r="L298" s="88">
        <v>0</v>
      </c>
      <c r="M298" s="90">
        <v>0</v>
      </c>
      <c r="N298" s="88">
        <v>0</v>
      </c>
    </row>
    <row r="299" spans="1:14" s="9" customFormat="1" ht="25.5" customHeight="1">
      <c r="A299" s="17"/>
      <c r="B299" s="57" t="s">
        <v>675</v>
      </c>
      <c r="C299" s="238" t="s">
        <v>997</v>
      </c>
      <c r="D299" s="231"/>
      <c r="E299" s="11">
        <f>E300</f>
        <v>0</v>
      </c>
      <c r="F299" s="11">
        <f t="shared" si="138"/>
        <v>0</v>
      </c>
      <c r="G299" s="11">
        <f>G300</f>
        <v>0</v>
      </c>
      <c r="H299" s="11">
        <f aca="true" t="shared" si="140" ref="H299:N299">H300</f>
        <v>0</v>
      </c>
      <c r="I299" s="11">
        <f t="shared" si="140"/>
        <v>0</v>
      </c>
      <c r="J299" s="11">
        <f t="shared" si="140"/>
        <v>0</v>
      </c>
      <c r="K299" s="11">
        <f t="shared" si="140"/>
        <v>0</v>
      </c>
      <c r="L299" s="11">
        <f t="shared" si="140"/>
        <v>0</v>
      </c>
      <c r="M299" s="11">
        <f t="shared" si="140"/>
        <v>0</v>
      </c>
      <c r="N299" s="11">
        <f t="shared" si="140"/>
        <v>0</v>
      </c>
    </row>
    <row r="300" spans="1:14" ht="21" customHeight="1">
      <c r="A300" s="36"/>
      <c r="B300" s="36"/>
      <c r="C300" s="27">
        <v>41</v>
      </c>
      <c r="D300" s="33" t="s">
        <v>710</v>
      </c>
      <c r="E300" s="34">
        <f>E301</f>
        <v>0</v>
      </c>
      <c r="F300" s="34">
        <f t="shared" si="138"/>
        <v>0</v>
      </c>
      <c r="G300" s="34">
        <f aca="true" t="shared" si="141" ref="G300:N301">G301</f>
        <v>0</v>
      </c>
      <c r="H300" s="34">
        <f t="shared" si="141"/>
        <v>0</v>
      </c>
      <c r="I300" s="34">
        <f t="shared" si="141"/>
        <v>0</v>
      </c>
      <c r="J300" s="34">
        <f t="shared" si="141"/>
        <v>0</v>
      </c>
      <c r="K300" s="34">
        <f t="shared" si="141"/>
        <v>0</v>
      </c>
      <c r="L300" s="34">
        <f t="shared" si="141"/>
        <v>0</v>
      </c>
      <c r="M300" s="34">
        <f t="shared" si="141"/>
        <v>0</v>
      </c>
      <c r="N300" s="34">
        <f t="shared" si="141"/>
        <v>0</v>
      </c>
    </row>
    <row r="301" spans="1:14" ht="18" customHeight="1">
      <c r="A301" s="36"/>
      <c r="B301" s="36"/>
      <c r="C301" s="27">
        <v>411</v>
      </c>
      <c r="D301" s="33" t="s">
        <v>711</v>
      </c>
      <c r="E301" s="34">
        <f>E302</f>
        <v>0</v>
      </c>
      <c r="F301" s="34">
        <f t="shared" si="138"/>
        <v>0</v>
      </c>
      <c r="G301" s="34">
        <f t="shared" si="141"/>
        <v>0</v>
      </c>
      <c r="H301" s="34">
        <f t="shared" si="141"/>
        <v>0</v>
      </c>
      <c r="I301" s="34">
        <f t="shared" si="141"/>
        <v>0</v>
      </c>
      <c r="J301" s="34">
        <f t="shared" si="141"/>
        <v>0</v>
      </c>
      <c r="K301" s="34">
        <f t="shared" si="141"/>
        <v>0</v>
      </c>
      <c r="L301" s="34">
        <f t="shared" si="141"/>
        <v>0</v>
      </c>
      <c r="M301" s="34">
        <f t="shared" si="141"/>
        <v>0</v>
      </c>
      <c r="N301" s="34">
        <f t="shared" si="141"/>
        <v>0</v>
      </c>
    </row>
    <row r="302" spans="1:14" s="91" customFormat="1" ht="14.25" customHeight="1">
      <c r="A302" s="84" t="s">
        <v>464</v>
      </c>
      <c r="B302" s="84"/>
      <c r="C302" s="86">
        <v>4111</v>
      </c>
      <c r="D302" s="87" t="s">
        <v>998</v>
      </c>
      <c r="E302" s="92">
        <v>0</v>
      </c>
      <c r="F302" s="88">
        <f t="shared" si="138"/>
        <v>0</v>
      </c>
      <c r="G302" s="92">
        <v>0</v>
      </c>
      <c r="H302" s="90"/>
      <c r="I302" s="90">
        <v>0</v>
      </c>
      <c r="J302" s="90">
        <v>0</v>
      </c>
      <c r="K302" s="90">
        <v>0</v>
      </c>
      <c r="L302" s="88">
        <v>0</v>
      </c>
      <c r="M302" s="90">
        <v>0</v>
      </c>
      <c r="N302" s="88">
        <v>0</v>
      </c>
    </row>
    <row r="303" spans="1:14" s="9" customFormat="1" ht="24" customHeight="1">
      <c r="A303" s="12"/>
      <c r="B303" s="57" t="s">
        <v>675</v>
      </c>
      <c r="C303" s="230" t="s">
        <v>999</v>
      </c>
      <c r="D303" s="231"/>
      <c r="E303" s="11">
        <f>E304</f>
        <v>224000</v>
      </c>
      <c r="F303" s="11">
        <f aca="true" t="shared" si="142" ref="F303:F339">SUM(G303:N303)</f>
        <v>250000</v>
      </c>
      <c r="G303" s="11">
        <f>G304</f>
        <v>250000</v>
      </c>
      <c r="H303" s="11">
        <f aca="true" t="shared" si="143" ref="H303:N303">H304</f>
        <v>0</v>
      </c>
      <c r="I303" s="11">
        <f t="shared" si="143"/>
        <v>0</v>
      </c>
      <c r="J303" s="11">
        <f t="shared" si="143"/>
        <v>0</v>
      </c>
      <c r="K303" s="11">
        <f t="shared" si="143"/>
        <v>0</v>
      </c>
      <c r="L303" s="11">
        <f t="shared" si="143"/>
        <v>0</v>
      </c>
      <c r="M303" s="11">
        <f t="shared" si="143"/>
        <v>0</v>
      </c>
      <c r="N303" s="11">
        <f t="shared" si="143"/>
        <v>0</v>
      </c>
    </row>
    <row r="304" spans="1:14" ht="21" customHeight="1">
      <c r="A304" s="38"/>
      <c r="B304" s="36"/>
      <c r="C304" s="27">
        <v>32</v>
      </c>
      <c r="D304" s="33" t="s">
        <v>35</v>
      </c>
      <c r="E304" s="34">
        <f>E305</f>
        <v>224000</v>
      </c>
      <c r="F304" s="34">
        <f t="shared" si="142"/>
        <v>250000</v>
      </c>
      <c r="G304" s="34">
        <f>G305</f>
        <v>250000</v>
      </c>
      <c r="H304" s="34">
        <f aca="true" t="shared" si="144" ref="H304:N304">H305</f>
        <v>0</v>
      </c>
      <c r="I304" s="34">
        <f t="shared" si="144"/>
        <v>0</v>
      </c>
      <c r="J304" s="34">
        <f t="shared" si="144"/>
        <v>0</v>
      </c>
      <c r="K304" s="34">
        <f t="shared" si="144"/>
        <v>0</v>
      </c>
      <c r="L304" s="34">
        <f t="shared" si="144"/>
        <v>0</v>
      </c>
      <c r="M304" s="34">
        <f t="shared" si="144"/>
        <v>0</v>
      </c>
      <c r="N304" s="34">
        <f t="shared" si="144"/>
        <v>0</v>
      </c>
    </row>
    <row r="305" spans="1:14" ht="18" customHeight="1">
      <c r="A305" s="38"/>
      <c r="B305" s="36"/>
      <c r="C305" s="27">
        <v>323</v>
      </c>
      <c r="D305" s="33" t="s">
        <v>29</v>
      </c>
      <c r="E305" s="34">
        <f>SUM(E306:E307)</f>
        <v>224000</v>
      </c>
      <c r="F305" s="34">
        <f t="shared" si="142"/>
        <v>250000</v>
      </c>
      <c r="G305" s="34">
        <f aca="true" t="shared" si="145" ref="G305:N305">SUM(G306:G307)</f>
        <v>250000</v>
      </c>
      <c r="H305" s="34">
        <f t="shared" si="145"/>
        <v>0</v>
      </c>
      <c r="I305" s="34">
        <f t="shared" si="145"/>
        <v>0</v>
      </c>
      <c r="J305" s="34">
        <f t="shared" si="145"/>
        <v>0</v>
      </c>
      <c r="K305" s="34">
        <f t="shared" si="145"/>
        <v>0</v>
      </c>
      <c r="L305" s="34">
        <f t="shared" si="145"/>
        <v>0</v>
      </c>
      <c r="M305" s="34">
        <f t="shared" si="145"/>
        <v>0</v>
      </c>
      <c r="N305" s="34">
        <f t="shared" si="145"/>
        <v>0</v>
      </c>
    </row>
    <row r="306" spans="1:14" s="91" customFormat="1" ht="15" customHeight="1">
      <c r="A306" s="84" t="s">
        <v>465</v>
      </c>
      <c r="B306" s="84"/>
      <c r="C306" s="86" t="s">
        <v>52</v>
      </c>
      <c r="D306" s="87" t="s">
        <v>757</v>
      </c>
      <c r="E306" s="88">
        <v>224000</v>
      </c>
      <c r="F306" s="168">
        <f t="shared" si="142"/>
        <v>250000</v>
      </c>
      <c r="G306" s="88">
        <v>250000</v>
      </c>
      <c r="H306" s="90">
        <v>0</v>
      </c>
      <c r="I306" s="90">
        <v>0</v>
      </c>
      <c r="J306" s="88">
        <v>0</v>
      </c>
      <c r="K306" s="90">
        <v>0</v>
      </c>
      <c r="L306" s="90">
        <v>0</v>
      </c>
      <c r="M306" s="90">
        <v>0</v>
      </c>
      <c r="N306" s="88">
        <v>0</v>
      </c>
    </row>
    <row r="307" spans="1:14" s="91" customFormat="1" ht="15" customHeight="1">
      <c r="A307" s="84" t="s">
        <v>466</v>
      </c>
      <c r="B307" s="84"/>
      <c r="C307" s="86" t="s">
        <v>10</v>
      </c>
      <c r="D307" s="87" t="s">
        <v>555</v>
      </c>
      <c r="E307" s="88">
        <v>0</v>
      </c>
      <c r="F307" s="92">
        <f t="shared" si="142"/>
        <v>0</v>
      </c>
      <c r="G307" s="88">
        <v>0</v>
      </c>
      <c r="H307" s="90">
        <v>0</v>
      </c>
      <c r="I307" s="90">
        <v>0</v>
      </c>
      <c r="J307" s="88">
        <v>0</v>
      </c>
      <c r="K307" s="90">
        <v>0</v>
      </c>
      <c r="L307" s="90">
        <v>0</v>
      </c>
      <c r="M307" s="90">
        <v>0</v>
      </c>
      <c r="N307" s="90">
        <v>0</v>
      </c>
    </row>
    <row r="308" spans="1:14" s="9" customFormat="1" ht="25.5" customHeight="1">
      <c r="A308" s="17"/>
      <c r="B308" s="57" t="s">
        <v>675</v>
      </c>
      <c r="C308" s="238" t="s">
        <v>1000</v>
      </c>
      <c r="D308" s="231"/>
      <c r="E308" s="11">
        <f>E309</f>
        <v>0</v>
      </c>
      <c r="F308" s="11">
        <f t="shared" si="142"/>
        <v>0</v>
      </c>
      <c r="G308" s="11">
        <f aca="true" t="shared" si="146" ref="G308:N308">G309</f>
        <v>0</v>
      </c>
      <c r="H308" s="11">
        <f t="shared" si="146"/>
        <v>0</v>
      </c>
      <c r="I308" s="11">
        <f t="shared" si="146"/>
        <v>0</v>
      </c>
      <c r="J308" s="11">
        <f t="shared" si="146"/>
        <v>0</v>
      </c>
      <c r="K308" s="11">
        <f t="shared" si="146"/>
        <v>0</v>
      </c>
      <c r="L308" s="11">
        <f t="shared" si="146"/>
        <v>0</v>
      </c>
      <c r="M308" s="11">
        <f t="shared" si="146"/>
        <v>0</v>
      </c>
      <c r="N308" s="11">
        <f t="shared" si="146"/>
        <v>0</v>
      </c>
    </row>
    <row r="309" spans="1:14" ht="21" customHeight="1">
      <c r="A309" s="36"/>
      <c r="B309" s="36"/>
      <c r="C309" s="27" t="s">
        <v>302</v>
      </c>
      <c r="D309" s="33" t="s">
        <v>1001</v>
      </c>
      <c r="E309" s="34">
        <f>E310</f>
        <v>0</v>
      </c>
      <c r="F309" s="34">
        <f t="shared" si="142"/>
        <v>0</v>
      </c>
      <c r="G309" s="34">
        <f aca="true" t="shared" si="147" ref="G309:N310">G310</f>
        <v>0</v>
      </c>
      <c r="H309" s="34">
        <f t="shared" si="147"/>
        <v>0</v>
      </c>
      <c r="I309" s="34">
        <f t="shared" si="147"/>
        <v>0</v>
      </c>
      <c r="J309" s="34">
        <f t="shared" si="147"/>
        <v>0</v>
      </c>
      <c r="K309" s="34">
        <f t="shared" si="147"/>
        <v>0</v>
      </c>
      <c r="L309" s="34">
        <f t="shared" si="147"/>
        <v>0</v>
      </c>
      <c r="M309" s="34">
        <f t="shared" si="147"/>
        <v>0</v>
      </c>
      <c r="N309" s="34">
        <f t="shared" si="147"/>
        <v>0</v>
      </c>
    </row>
    <row r="310" spans="1:14" ht="18" customHeight="1">
      <c r="A310" s="36"/>
      <c r="B310" s="36"/>
      <c r="C310" s="27" t="s">
        <v>107</v>
      </c>
      <c r="D310" s="33" t="s">
        <v>714</v>
      </c>
      <c r="E310" s="34">
        <f>E311</f>
        <v>0</v>
      </c>
      <c r="F310" s="34">
        <f t="shared" si="142"/>
        <v>0</v>
      </c>
      <c r="G310" s="34">
        <f t="shared" si="147"/>
        <v>0</v>
      </c>
      <c r="H310" s="34">
        <f t="shared" si="147"/>
        <v>0</v>
      </c>
      <c r="I310" s="34">
        <f t="shared" si="147"/>
        <v>0</v>
      </c>
      <c r="J310" s="34">
        <f t="shared" si="147"/>
        <v>0</v>
      </c>
      <c r="K310" s="34">
        <f t="shared" si="147"/>
        <v>0</v>
      </c>
      <c r="L310" s="34">
        <f t="shared" si="147"/>
        <v>0</v>
      </c>
      <c r="M310" s="34">
        <f t="shared" si="147"/>
        <v>0</v>
      </c>
      <c r="N310" s="34">
        <f t="shared" si="147"/>
        <v>0</v>
      </c>
    </row>
    <row r="311" spans="1:14" s="91" customFormat="1" ht="14.25" customHeight="1">
      <c r="A311" s="84" t="s">
        <v>467</v>
      </c>
      <c r="B311" s="84"/>
      <c r="C311" s="86" t="s">
        <v>305</v>
      </c>
      <c r="D311" s="87" t="s">
        <v>1002</v>
      </c>
      <c r="E311" s="92">
        <v>0</v>
      </c>
      <c r="F311" s="88">
        <f t="shared" si="142"/>
        <v>0</v>
      </c>
      <c r="G311" s="92">
        <v>0</v>
      </c>
      <c r="H311" s="90"/>
      <c r="I311" s="90">
        <v>0</v>
      </c>
      <c r="J311" s="90">
        <v>0</v>
      </c>
      <c r="K311" s="90">
        <v>0</v>
      </c>
      <c r="L311" s="88">
        <v>0</v>
      </c>
      <c r="M311" s="90">
        <v>0</v>
      </c>
      <c r="N311" s="88">
        <v>0</v>
      </c>
    </row>
    <row r="312" spans="1:14" s="91" customFormat="1" ht="14.25" customHeight="1">
      <c r="A312" s="115"/>
      <c r="B312" s="115"/>
      <c r="C312" s="151"/>
      <c r="D312" s="116"/>
      <c r="E312" s="153"/>
      <c r="F312" s="117"/>
      <c r="G312" s="153"/>
      <c r="H312" s="127"/>
      <c r="I312" s="127"/>
      <c r="J312" s="127"/>
      <c r="K312" s="127"/>
      <c r="L312" s="117"/>
      <c r="M312" s="127"/>
      <c r="N312" s="117"/>
    </row>
    <row r="313" spans="1:14" s="91" customFormat="1" ht="22.5" customHeight="1">
      <c r="A313" s="115"/>
      <c r="B313" s="115"/>
      <c r="C313" s="151"/>
      <c r="D313" s="116"/>
      <c r="E313" s="153"/>
      <c r="F313" s="117"/>
      <c r="G313" s="153"/>
      <c r="H313" s="127"/>
      <c r="I313" s="127"/>
      <c r="J313" s="127"/>
      <c r="K313" s="127"/>
      <c r="L313" s="117"/>
      <c r="M313" s="127"/>
      <c r="N313" s="117"/>
    </row>
    <row r="314" spans="1:14" s="126" customFormat="1" ht="17.25" customHeight="1">
      <c r="A314" s="223" t="s">
        <v>2</v>
      </c>
      <c r="B314" s="224" t="s">
        <v>44</v>
      </c>
      <c r="C314" s="225" t="s">
        <v>546</v>
      </c>
      <c r="D314" s="227" t="s">
        <v>59</v>
      </c>
      <c r="E314" s="228" t="s">
        <v>1206</v>
      </c>
      <c r="F314" s="225" t="s">
        <v>1207</v>
      </c>
      <c r="G314" s="226" t="s">
        <v>1205</v>
      </c>
      <c r="H314" s="226"/>
      <c r="I314" s="226"/>
      <c r="J314" s="226"/>
      <c r="K314" s="226"/>
      <c r="L314" s="226"/>
      <c r="M314" s="226"/>
      <c r="N314" s="226"/>
    </row>
    <row r="315" spans="1:14" s="126" customFormat="1" ht="36" customHeight="1">
      <c r="A315" s="223"/>
      <c r="B315" s="223"/>
      <c r="C315" s="226"/>
      <c r="D315" s="227"/>
      <c r="E315" s="229"/>
      <c r="F315" s="226"/>
      <c r="G315" s="99" t="s">
        <v>269</v>
      </c>
      <c r="H315" s="99" t="s">
        <v>45</v>
      </c>
      <c r="I315" s="99" t="s">
        <v>268</v>
      </c>
      <c r="J315" s="99" t="s">
        <v>270</v>
      </c>
      <c r="K315" s="99" t="s">
        <v>46</v>
      </c>
      <c r="L315" s="99" t="s">
        <v>718</v>
      </c>
      <c r="M315" s="99" t="s">
        <v>1151</v>
      </c>
      <c r="N315" s="99" t="s">
        <v>613</v>
      </c>
    </row>
    <row r="316" spans="1:14" s="126" customFormat="1" ht="10.5" customHeight="1">
      <c r="A316" s="51">
        <v>1</v>
      </c>
      <c r="B316" s="51">
        <v>2</v>
      </c>
      <c r="C316" s="51">
        <v>3</v>
      </c>
      <c r="D316" s="51">
        <v>4</v>
      </c>
      <c r="E316" s="51">
        <v>5</v>
      </c>
      <c r="F316" s="51">
        <v>7</v>
      </c>
      <c r="G316" s="51">
        <v>8</v>
      </c>
      <c r="H316" s="51">
        <v>9</v>
      </c>
      <c r="I316" s="51">
        <v>10</v>
      </c>
      <c r="J316" s="51">
        <v>11</v>
      </c>
      <c r="K316" s="51">
        <v>12</v>
      </c>
      <c r="L316" s="51">
        <v>13</v>
      </c>
      <c r="M316" s="51">
        <v>14</v>
      </c>
      <c r="N316" s="51">
        <v>15</v>
      </c>
    </row>
    <row r="317" spans="1:14" s="74" customFormat="1" ht="30.75" customHeight="1">
      <c r="A317" s="72"/>
      <c r="B317" s="75"/>
      <c r="C317" s="243" t="s">
        <v>1183</v>
      </c>
      <c r="D317" s="244"/>
      <c r="E317" s="69">
        <f aca="true" t="shared" si="148" ref="E317:N317">E318</f>
        <v>0</v>
      </c>
      <c r="F317" s="69">
        <f t="shared" si="142"/>
        <v>0</v>
      </c>
      <c r="G317" s="69">
        <f t="shared" si="148"/>
        <v>0</v>
      </c>
      <c r="H317" s="69">
        <f t="shared" si="148"/>
        <v>0</v>
      </c>
      <c r="I317" s="69">
        <f t="shared" si="148"/>
        <v>0</v>
      </c>
      <c r="J317" s="69">
        <f t="shared" si="148"/>
        <v>0</v>
      </c>
      <c r="K317" s="69">
        <f t="shared" si="148"/>
        <v>0</v>
      </c>
      <c r="L317" s="69">
        <f t="shared" si="148"/>
        <v>0</v>
      </c>
      <c r="M317" s="69">
        <f t="shared" si="148"/>
        <v>0</v>
      </c>
      <c r="N317" s="69">
        <f t="shared" si="148"/>
        <v>0</v>
      </c>
    </row>
    <row r="318" spans="1:14" s="9" customFormat="1" ht="25.5" customHeight="1">
      <c r="A318" s="12"/>
      <c r="B318" s="57" t="s">
        <v>673</v>
      </c>
      <c r="C318" s="238" t="s">
        <v>814</v>
      </c>
      <c r="D318" s="231"/>
      <c r="E318" s="11">
        <f>E319</f>
        <v>0</v>
      </c>
      <c r="F318" s="11">
        <f t="shared" si="142"/>
        <v>0</v>
      </c>
      <c r="G318" s="11">
        <f aca="true" t="shared" si="149" ref="G318:N318">G319</f>
        <v>0</v>
      </c>
      <c r="H318" s="11">
        <f t="shared" si="149"/>
        <v>0</v>
      </c>
      <c r="I318" s="11">
        <f t="shared" si="149"/>
        <v>0</v>
      </c>
      <c r="J318" s="11">
        <f t="shared" si="149"/>
        <v>0</v>
      </c>
      <c r="K318" s="11">
        <f t="shared" si="149"/>
        <v>0</v>
      </c>
      <c r="L318" s="11">
        <f t="shared" si="149"/>
        <v>0</v>
      </c>
      <c r="M318" s="11">
        <f t="shared" si="149"/>
        <v>0</v>
      </c>
      <c r="N318" s="11">
        <f t="shared" si="149"/>
        <v>0</v>
      </c>
    </row>
    <row r="319" spans="1:14" ht="21" customHeight="1">
      <c r="A319" s="38"/>
      <c r="B319" s="36" t="s">
        <v>0</v>
      </c>
      <c r="C319" s="27">
        <v>38</v>
      </c>
      <c r="D319" s="33" t="s">
        <v>698</v>
      </c>
      <c r="E319" s="34">
        <f>E320</f>
        <v>0</v>
      </c>
      <c r="F319" s="34">
        <f t="shared" si="142"/>
        <v>0</v>
      </c>
      <c r="G319" s="34">
        <f aca="true" t="shared" si="150" ref="G319:I320">G320</f>
        <v>0</v>
      </c>
      <c r="H319" s="34">
        <f t="shared" si="150"/>
        <v>0</v>
      </c>
      <c r="I319" s="34">
        <f t="shared" si="150"/>
        <v>0</v>
      </c>
      <c r="J319" s="34">
        <f aca="true" t="shared" si="151" ref="J319:N320">J320</f>
        <v>0</v>
      </c>
      <c r="K319" s="34">
        <f t="shared" si="151"/>
        <v>0</v>
      </c>
      <c r="L319" s="34">
        <f t="shared" si="151"/>
        <v>0</v>
      </c>
      <c r="M319" s="34">
        <f t="shared" si="151"/>
        <v>0</v>
      </c>
      <c r="N319" s="34">
        <f t="shared" si="151"/>
        <v>0</v>
      </c>
    </row>
    <row r="320" spans="1:14" ht="18" customHeight="1">
      <c r="A320" s="38"/>
      <c r="B320" s="36"/>
      <c r="C320" s="27">
        <v>386</v>
      </c>
      <c r="D320" s="33" t="s">
        <v>750</v>
      </c>
      <c r="E320" s="34">
        <f>E321</f>
        <v>0</v>
      </c>
      <c r="F320" s="34">
        <f t="shared" si="142"/>
        <v>0</v>
      </c>
      <c r="G320" s="34">
        <f t="shared" si="150"/>
        <v>0</v>
      </c>
      <c r="H320" s="34">
        <f t="shared" si="150"/>
        <v>0</v>
      </c>
      <c r="I320" s="34">
        <f t="shared" si="150"/>
        <v>0</v>
      </c>
      <c r="J320" s="34">
        <f t="shared" si="151"/>
        <v>0</v>
      </c>
      <c r="K320" s="34">
        <f t="shared" si="151"/>
        <v>0</v>
      </c>
      <c r="L320" s="34">
        <f t="shared" si="151"/>
        <v>0</v>
      </c>
      <c r="M320" s="34">
        <f t="shared" si="151"/>
        <v>0</v>
      </c>
      <c r="N320" s="34">
        <f t="shared" si="151"/>
        <v>0</v>
      </c>
    </row>
    <row r="321" spans="1:14" s="91" customFormat="1" ht="15" customHeight="1">
      <c r="A321" s="93" t="s">
        <v>468</v>
      </c>
      <c r="B321" s="84"/>
      <c r="C321" s="86">
        <v>3861</v>
      </c>
      <c r="D321" s="87" t="s">
        <v>758</v>
      </c>
      <c r="E321" s="88">
        <v>0</v>
      </c>
      <c r="F321" s="88">
        <f t="shared" si="142"/>
        <v>0</v>
      </c>
      <c r="G321" s="88">
        <v>0</v>
      </c>
      <c r="H321" s="90">
        <v>0</v>
      </c>
      <c r="I321" s="88">
        <v>0</v>
      </c>
      <c r="J321" s="88">
        <v>0</v>
      </c>
      <c r="K321" s="90">
        <v>0</v>
      </c>
      <c r="L321" s="90">
        <v>0</v>
      </c>
      <c r="M321" s="90">
        <v>0</v>
      </c>
      <c r="N321" s="90">
        <v>0</v>
      </c>
    </row>
    <row r="322" spans="1:14" s="74" customFormat="1" ht="27" customHeight="1">
      <c r="A322" s="73"/>
      <c r="B322" s="75"/>
      <c r="C322" s="248" t="s">
        <v>815</v>
      </c>
      <c r="D322" s="249"/>
      <c r="E322" s="69">
        <f>E323+E330+E334</f>
        <v>3910550</v>
      </c>
      <c r="F322" s="69">
        <f t="shared" si="142"/>
        <v>2100000</v>
      </c>
      <c r="G322" s="69">
        <f aca="true" t="shared" si="152" ref="G322:N322">G323+G330+G334</f>
        <v>400000</v>
      </c>
      <c r="H322" s="69">
        <f t="shared" si="152"/>
        <v>0</v>
      </c>
      <c r="I322" s="69">
        <f t="shared" si="152"/>
        <v>1050000</v>
      </c>
      <c r="J322" s="69">
        <f t="shared" si="152"/>
        <v>0</v>
      </c>
      <c r="K322" s="69">
        <f t="shared" si="152"/>
        <v>150000</v>
      </c>
      <c r="L322" s="69">
        <f t="shared" si="152"/>
        <v>0</v>
      </c>
      <c r="M322" s="69">
        <f t="shared" si="152"/>
        <v>0</v>
      </c>
      <c r="N322" s="69">
        <f t="shared" si="152"/>
        <v>500000</v>
      </c>
    </row>
    <row r="323" spans="1:14" s="9" customFormat="1" ht="24" customHeight="1">
      <c r="A323" s="17"/>
      <c r="B323" s="57" t="s">
        <v>674</v>
      </c>
      <c r="C323" s="236" t="s">
        <v>1227</v>
      </c>
      <c r="D323" s="237"/>
      <c r="E323" s="11">
        <f>E324</f>
        <v>935000</v>
      </c>
      <c r="F323" s="11">
        <f t="shared" si="142"/>
        <v>850000</v>
      </c>
      <c r="G323" s="11">
        <f>G324</f>
        <v>150000</v>
      </c>
      <c r="H323" s="11">
        <f aca="true" t="shared" si="153" ref="H323:N323">H324</f>
        <v>0</v>
      </c>
      <c r="I323" s="11">
        <f t="shared" si="153"/>
        <v>700000</v>
      </c>
      <c r="J323" s="11">
        <f t="shared" si="153"/>
        <v>0</v>
      </c>
      <c r="K323" s="11">
        <f t="shared" si="153"/>
        <v>0</v>
      </c>
      <c r="L323" s="11">
        <f t="shared" si="153"/>
        <v>0</v>
      </c>
      <c r="M323" s="11">
        <f t="shared" si="153"/>
        <v>0</v>
      </c>
      <c r="N323" s="11">
        <f t="shared" si="153"/>
        <v>0</v>
      </c>
    </row>
    <row r="324" spans="1:14" ht="21" customHeight="1">
      <c r="A324" s="36"/>
      <c r="B324" s="36" t="s">
        <v>1</v>
      </c>
      <c r="C324" s="27">
        <v>32</v>
      </c>
      <c r="D324" s="33" t="s">
        <v>20</v>
      </c>
      <c r="E324" s="34">
        <f>E325+E328</f>
        <v>935000</v>
      </c>
      <c r="F324" s="34">
        <f t="shared" si="142"/>
        <v>850000</v>
      </c>
      <c r="G324" s="34">
        <f aca="true" t="shared" si="154" ref="G324:N324">G325+G328</f>
        <v>150000</v>
      </c>
      <c r="H324" s="34">
        <f t="shared" si="154"/>
        <v>0</v>
      </c>
      <c r="I324" s="34">
        <f t="shared" si="154"/>
        <v>700000</v>
      </c>
      <c r="J324" s="34">
        <f t="shared" si="154"/>
        <v>0</v>
      </c>
      <c r="K324" s="34">
        <f t="shared" si="154"/>
        <v>0</v>
      </c>
      <c r="L324" s="34">
        <f t="shared" si="154"/>
        <v>0</v>
      </c>
      <c r="M324" s="34">
        <f t="shared" si="154"/>
        <v>0</v>
      </c>
      <c r="N324" s="34">
        <f t="shared" si="154"/>
        <v>0</v>
      </c>
    </row>
    <row r="325" spans="1:14" ht="18" customHeight="1">
      <c r="A325" s="36"/>
      <c r="B325" s="36"/>
      <c r="C325" s="27">
        <v>322</v>
      </c>
      <c r="D325" s="33" t="s">
        <v>24</v>
      </c>
      <c r="E325" s="34">
        <f>SUM(E326:E327)</f>
        <v>435000</v>
      </c>
      <c r="F325" s="34">
        <f t="shared" si="142"/>
        <v>350000</v>
      </c>
      <c r="G325" s="34">
        <f aca="true" t="shared" si="155" ref="G325:N325">SUM(G326:G327)</f>
        <v>20000</v>
      </c>
      <c r="H325" s="34">
        <f t="shared" si="155"/>
        <v>0</v>
      </c>
      <c r="I325" s="34">
        <f t="shared" si="155"/>
        <v>330000</v>
      </c>
      <c r="J325" s="34">
        <f t="shared" si="155"/>
        <v>0</v>
      </c>
      <c r="K325" s="34">
        <f t="shared" si="155"/>
        <v>0</v>
      </c>
      <c r="L325" s="34">
        <f t="shared" si="155"/>
        <v>0</v>
      </c>
      <c r="M325" s="34">
        <f>SUM(M326:M327)</f>
        <v>0</v>
      </c>
      <c r="N325" s="34">
        <f t="shared" si="155"/>
        <v>0</v>
      </c>
    </row>
    <row r="326" spans="1:14" s="91" customFormat="1" ht="15" customHeight="1">
      <c r="A326" s="84" t="s">
        <v>469</v>
      </c>
      <c r="B326" s="84"/>
      <c r="C326" s="86">
        <v>3223</v>
      </c>
      <c r="D326" s="87" t="s">
        <v>759</v>
      </c>
      <c r="E326" s="88">
        <v>350000</v>
      </c>
      <c r="F326" s="169">
        <f t="shared" si="142"/>
        <v>300000</v>
      </c>
      <c r="G326" s="88">
        <v>0</v>
      </c>
      <c r="H326" s="90">
        <v>0</v>
      </c>
      <c r="I326" s="88">
        <v>300000</v>
      </c>
      <c r="J326" s="90">
        <v>0</v>
      </c>
      <c r="K326" s="90">
        <v>0</v>
      </c>
      <c r="L326" s="90">
        <v>0</v>
      </c>
      <c r="M326" s="90">
        <v>0</v>
      </c>
      <c r="N326" s="90">
        <v>0</v>
      </c>
    </row>
    <row r="327" spans="1:14" s="91" customFormat="1" ht="15" customHeight="1">
      <c r="A327" s="84" t="s">
        <v>651</v>
      </c>
      <c r="B327" s="84"/>
      <c r="C327" s="86">
        <v>3224</v>
      </c>
      <c r="D327" s="87" t="s">
        <v>760</v>
      </c>
      <c r="E327" s="88">
        <v>85000</v>
      </c>
      <c r="F327" s="169">
        <f t="shared" si="142"/>
        <v>50000</v>
      </c>
      <c r="G327" s="88">
        <v>20000</v>
      </c>
      <c r="H327" s="90">
        <v>0</v>
      </c>
      <c r="I327" s="88">
        <v>30000</v>
      </c>
      <c r="J327" s="90">
        <v>0</v>
      </c>
      <c r="K327" s="90">
        <v>0</v>
      </c>
      <c r="L327" s="90">
        <v>0</v>
      </c>
      <c r="M327" s="90">
        <v>0</v>
      </c>
      <c r="N327" s="90">
        <v>0</v>
      </c>
    </row>
    <row r="328" spans="1:14" ht="18" customHeight="1">
      <c r="A328" s="38"/>
      <c r="B328" s="36"/>
      <c r="C328" s="27">
        <v>323</v>
      </c>
      <c r="D328" s="33" t="s">
        <v>548</v>
      </c>
      <c r="E328" s="34">
        <f aca="true" t="shared" si="156" ref="E328:N328">E329</f>
        <v>500000</v>
      </c>
      <c r="F328" s="34">
        <f t="shared" si="142"/>
        <v>500000</v>
      </c>
      <c r="G328" s="34">
        <f t="shared" si="156"/>
        <v>130000</v>
      </c>
      <c r="H328" s="34">
        <f t="shared" si="156"/>
        <v>0</v>
      </c>
      <c r="I328" s="34">
        <f t="shared" si="156"/>
        <v>370000</v>
      </c>
      <c r="J328" s="34">
        <f t="shared" si="156"/>
        <v>0</v>
      </c>
      <c r="K328" s="34">
        <f t="shared" si="156"/>
        <v>0</v>
      </c>
      <c r="L328" s="34">
        <f t="shared" si="156"/>
        <v>0</v>
      </c>
      <c r="M328" s="34">
        <f t="shared" si="156"/>
        <v>0</v>
      </c>
      <c r="N328" s="34">
        <f t="shared" si="156"/>
        <v>0</v>
      </c>
    </row>
    <row r="329" spans="1:14" s="91" customFormat="1" ht="15" customHeight="1">
      <c r="A329" s="84" t="s">
        <v>470</v>
      </c>
      <c r="B329" s="84"/>
      <c r="C329" s="86">
        <v>3232</v>
      </c>
      <c r="D329" s="87" t="s">
        <v>705</v>
      </c>
      <c r="E329" s="88">
        <v>500000</v>
      </c>
      <c r="F329" s="168">
        <f t="shared" si="142"/>
        <v>500000</v>
      </c>
      <c r="G329" s="88">
        <v>130000</v>
      </c>
      <c r="H329" s="90">
        <v>0</v>
      </c>
      <c r="I329" s="88">
        <v>370000</v>
      </c>
      <c r="J329" s="90">
        <v>0</v>
      </c>
      <c r="K329" s="90">
        <v>0</v>
      </c>
      <c r="L329" s="90">
        <v>0</v>
      </c>
      <c r="M329" s="90">
        <v>0</v>
      </c>
      <c r="N329" s="88">
        <v>0</v>
      </c>
    </row>
    <row r="330" spans="1:14" s="9" customFormat="1" ht="24" customHeight="1">
      <c r="A330" s="17"/>
      <c r="B330" s="57" t="s">
        <v>674</v>
      </c>
      <c r="C330" s="230" t="s">
        <v>816</v>
      </c>
      <c r="D330" s="231"/>
      <c r="E330" s="11">
        <f aca="true" t="shared" si="157" ref="E330:E336">E331</f>
        <v>270000</v>
      </c>
      <c r="F330" s="11">
        <f t="shared" si="142"/>
        <v>750000</v>
      </c>
      <c r="G330" s="11">
        <f>G331</f>
        <v>250000</v>
      </c>
      <c r="H330" s="11">
        <f aca="true" t="shared" si="158" ref="H330:N330">H331</f>
        <v>0</v>
      </c>
      <c r="I330" s="11">
        <f t="shared" si="158"/>
        <v>350000</v>
      </c>
      <c r="J330" s="11">
        <f t="shared" si="158"/>
        <v>0</v>
      </c>
      <c r="K330" s="11">
        <f t="shared" si="158"/>
        <v>150000</v>
      </c>
      <c r="L330" s="11">
        <f t="shared" si="158"/>
        <v>0</v>
      </c>
      <c r="M330" s="140">
        <f t="shared" si="158"/>
        <v>0</v>
      </c>
      <c r="N330" s="11">
        <f t="shared" si="158"/>
        <v>0</v>
      </c>
    </row>
    <row r="331" spans="1:14" ht="21" customHeight="1">
      <c r="A331" s="36"/>
      <c r="B331" s="36" t="s">
        <v>0</v>
      </c>
      <c r="C331" s="27">
        <v>42</v>
      </c>
      <c r="D331" s="33" t="s">
        <v>713</v>
      </c>
      <c r="E331" s="34">
        <f t="shared" si="157"/>
        <v>270000</v>
      </c>
      <c r="F331" s="34">
        <f t="shared" si="142"/>
        <v>750000</v>
      </c>
      <c r="G331" s="34">
        <f>G332</f>
        <v>250000</v>
      </c>
      <c r="H331" s="34">
        <f>H332</f>
        <v>0</v>
      </c>
      <c r="I331" s="34">
        <f>I332</f>
        <v>350000</v>
      </c>
      <c r="J331" s="34">
        <f aca="true" t="shared" si="159" ref="J331:N332">J332</f>
        <v>0</v>
      </c>
      <c r="K331" s="34">
        <f t="shared" si="159"/>
        <v>150000</v>
      </c>
      <c r="L331" s="34">
        <f t="shared" si="159"/>
        <v>0</v>
      </c>
      <c r="M331" s="34">
        <f t="shared" si="159"/>
        <v>0</v>
      </c>
      <c r="N331" s="34">
        <f t="shared" si="159"/>
        <v>0</v>
      </c>
    </row>
    <row r="332" spans="1:14" ht="18" customHeight="1">
      <c r="A332" s="36"/>
      <c r="B332" s="36" t="s">
        <v>0</v>
      </c>
      <c r="C332" s="27" t="s">
        <v>107</v>
      </c>
      <c r="D332" s="33" t="s">
        <v>714</v>
      </c>
      <c r="E332" s="34">
        <f t="shared" si="157"/>
        <v>270000</v>
      </c>
      <c r="F332" s="34">
        <f t="shared" si="142"/>
        <v>750000</v>
      </c>
      <c r="G332" s="34">
        <f>G333</f>
        <v>250000</v>
      </c>
      <c r="H332" s="34">
        <f>H333</f>
        <v>0</v>
      </c>
      <c r="I332" s="34">
        <f>I333</f>
        <v>350000</v>
      </c>
      <c r="J332" s="34">
        <f t="shared" si="159"/>
        <v>0</v>
      </c>
      <c r="K332" s="34">
        <f t="shared" si="159"/>
        <v>150000</v>
      </c>
      <c r="L332" s="34">
        <f t="shared" si="159"/>
        <v>0</v>
      </c>
      <c r="M332" s="34">
        <f t="shared" si="159"/>
        <v>0</v>
      </c>
      <c r="N332" s="34">
        <f t="shared" si="159"/>
        <v>0</v>
      </c>
    </row>
    <row r="333" spans="1:14" s="91" customFormat="1" ht="15" customHeight="1">
      <c r="A333" s="84" t="s">
        <v>471</v>
      </c>
      <c r="B333" s="84"/>
      <c r="C333" s="86" t="s">
        <v>305</v>
      </c>
      <c r="D333" s="87" t="s">
        <v>761</v>
      </c>
      <c r="E333" s="88">
        <v>270000</v>
      </c>
      <c r="F333" s="168">
        <f t="shared" si="142"/>
        <v>750000</v>
      </c>
      <c r="G333" s="88">
        <v>250000</v>
      </c>
      <c r="H333" s="90">
        <v>0</v>
      </c>
      <c r="I333" s="88">
        <v>350000</v>
      </c>
      <c r="J333" s="88">
        <v>0</v>
      </c>
      <c r="K333" s="168">
        <v>150000</v>
      </c>
      <c r="L333" s="88">
        <v>0</v>
      </c>
      <c r="M333" s="88">
        <v>0</v>
      </c>
      <c r="N333" s="88">
        <v>0</v>
      </c>
    </row>
    <row r="334" spans="1:14" s="9" customFormat="1" ht="24" customHeight="1">
      <c r="A334" s="17"/>
      <c r="B334" s="57" t="s">
        <v>674</v>
      </c>
      <c r="C334" s="238" t="s">
        <v>1156</v>
      </c>
      <c r="D334" s="231"/>
      <c r="E334" s="11">
        <f t="shared" si="157"/>
        <v>2705550</v>
      </c>
      <c r="F334" s="11">
        <f t="shared" si="142"/>
        <v>500000</v>
      </c>
      <c r="G334" s="11">
        <f>G335</f>
        <v>0</v>
      </c>
      <c r="H334" s="11">
        <f aca="true" t="shared" si="160" ref="H334:N336">H335</f>
        <v>0</v>
      </c>
      <c r="I334" s="11">
        <f t="shared" si="160"/>
        <v>0</v>
      </c>
      <c r="J334" s="11">
        <f t="shared" si="160"/>
        <v>0</v>
      </c>
      <c r="K334" s="11">
        <f t="shared" si="160"/>
        <v>0</v>
      </c>
      <c r="L334" s="11">
        <f t="shared" si="160"/>
        <v>0</v>
      </c>
      <c r="M334" s="140">
        <f t="shared" si="160"/>
        <v>0</v>
      </c>
      <c r="N334" s="11">
        <f t="shared" si="160"/>
        <v>500000</v>
      </c>
    </row>
    <row r="335" spans="1:14" ht="21" customHeight="1">
      <c r="A335" s="36"/>
      <c r="B335" s="36" t="s">
        <v>0</v>
      </c>
      <c r="C335" s="27">
        <v>42</v>
      </c>
      <c r="D335" s="33" t="s">
        <v>713</v>
      </c>
      <c r="E335" s="34">
        <f t="shared" si="157"/>
        <v>2705550</v>
      </c>
      <c r="F335" s="34">
        <f t="shared" si="142"/>
        <v>500000</v>
      </c>
      <c r="G335" s="34">
        <f>G336</f>
        <v>0</v>
      </c>
      <c r="H335" s="34">
        <f>H336</f>
        <v>0</v>
      </c>
      <c r="I335" s="34">
        <f>I336</f>
        <v>0</v>
      </c>
      <c r="J335" s="34">
        <f t="shared" si="160"/>
        <v>0</v>
      </c>
      <c r="K335" s="34">
        <f t="shared" si="160"/>
        <v>0</v>
      </c>
      <c r="L335" s="34">
        <f t="shared" si="160"/>
        <v>0</v>
      </c>
      <c r="M335" s="34">
        <f t="shared" si="160"/>
        <v>0</v>
      </c>
      <c r="N335" s="34">
        <f t="shared" si="160"/>
        <v>500000</v>
      </c>
    </row>
    <row r="336" spans="1:14" ht="18" customHeight="1">
      <c r="A336" s="36"/>
      <c r="B336" s="36" t="s">
        <v>0</v>
      </c>
      <c r="C336" s="27" t="s">
        <v>107</v>
      </c>
      <c r="D336" s="33" t="s">
        <v>714</v>
      </c>
      <c r="E336" s="34">
        <f t="shared" si="157"/>
        <v>2705550</v>
      </c>
      <c r="F336" s="34">
        <f t="shared" si="142"/>
        <v>500000</v>
      </c>
      <c r="G336" s="34">
        <f>G337</f>
        <v>0</v>
      </c>
      <c r="H336" s="34">
        <f>H337</f>
        <v>0</v>
      </c>
      <c r="I336" s="34">
        <f>I337</f>
        <v>0</v>
      </c>
      <c r="J336" s="34">
        <f t="shared" si="160"/>
        <v>0</v>
      </c>
      <c r="K336" s="34">
        <f t="shared" si="160"/>
        <v>0</v>
      </c>
      <c r="L336" s="34">
        <f t="shared" si="160"/>
        <v>0</v>
      </c>
      <c r="M336" s="34">
        <f t="shared" si="160"/>
        <v>0</v>
      </c>
      <c r="N336" s="34">
        <f t="shared" si="160"/>
        <v>500000</v>
      </c>
    </row>
    <row r="337" spans="1:14" s="91" customFormat="1" ht="15" customHeight="1">
      <c r="A337" s="84" t="s">
        <v>1154</v>
      </c>
      <c r="B337" s="84"/>
      <c r="C337" s="86" t="s">
        <v>305</v>
      </c>
      <c r="D337" s="87" t="s">
        <v>1155</v>
      </c>
      <c r="E337" s="88">
        <v>2705550</v>
      </c>
      <c r="F337" s="168">
        <f t="shared" si="142"/>
        <v>500000</v>
      </c>
      <c r="G337" s="88">
        <v>0</v>
      </c>
      <c r="H337" s="90">
        <v>0</v>
      </c>
      <c r="I337" s="88">
        <v>0</v>
      </c>
      <c r="J337" s="88">
        <v>0</v>
      </c>
      <c r="K337" s="90">
        <v>0</v>
      </c>
      <c r="L337" s="88">
        <v>0</v>
      </c>
      <c r="M337" s="88">
        <v>0</v>
      </c>
      <c r="N337" s="88">
        <v>500000</v>
      </c>
    </row>
    <row r="338" spans="1:14" s="74" customFormat="1" ht="27.75" customHeight="1">
      <c r="A338" s="72"/>
      <c r="B338" s="75"/>
      <c r="C338" s="268" t="s">
        <v>1113</v>
      </c>
      <c r="D338" s="269"/>
      <c r="E338" s="69">
        <f>E339+E353+E357+E365+E361</f>
        <v>5075000</v>
      </c>
      <c r="F338" s="69">
        <f t="shared" si="142"/>
        <v>8630000</v>
      </c>
      <c r="G338" s="69">
        <f aca="true" t="shared" si="161" ref="G338:N338">G339+G353+G357+G365+G361</f>
        <v>2210000</v>
      </c>
      <c r="H338" s="69">
        <f t="shared" si="161"/>
        <v>0</v>
      </c>
      <c r="I338" s="69">
        <f t="shared" si="161"/>
        <v>3200000</v>
      </c>
      <c r="J338" s="69">
        <f t="shared" si="161"/>
        <v>3020000</v>
      </c>
      <c r="K338" s="69">
        <f t="shared" si="161"/>
        <v>0</v>
      </c>
      <c r="L338" s="69">
        <f t="shared" si="161"/>
        <v>0</v>
      </c>
      <c r="M338" s="69">
        <f t="shared" si="161"/>
        <v>0</v>
      </c>
      <c r="N338" s="69">
        <f t="shared" si="161"/>
        <v>200000</v>
      </c>
    </row>
    <row r="339" spans="1:14" s="193" customFormat="1" ht="39.75" customHeight="1">
      <c r="A339" s="190"/>
      <c r="B339" s="57" t="s">
        <v>671</v>
      </c>
      <c r="C339" s="258" t="s">
        <v>1228</v>
      </c>
      <c r="D339" s="259"/>
      <c r="E339" s="192">
        <f>E340</f>
        <v>3005000</v>
      </c>
      <c r="F339" s="192">
        <f t="shared" si="142"/>
        <v>3230000</v>
      </c>
      <c r="G339" s="192">
        <f>G340</f>
        <v>1630000</v>
      </c>
      <c r="H339" s="192">
        <f aca="true" t="shared" si="162" ref="H339:N339">H340</f>
        <v>0</v>
      </c>
      <c r="I339" s="192">
        <f t="shared" si="162"/>
        <v>1600000</v>
      </c>
      <c r="J339" s="192">
        <f t="shared" si="162"/>
        <v>0</v>
      </c>
      <c r="K339" s="192">
        <f t="shared" si="162"/>
        <v>0</v>
      </c>
      <c r="L339" s="192">
        <f t="shared" si="162"/>
        <v>0</v>
      </c>
      <c r="M339" s="192">
        <f t="shared" si="162"/>
        <v>0</v>
      </c>
      <c r="N339" s="192">
        <f t="shared" si="162"/>
        <v>0</v>
      </c>
    </row>
    <row r="340" spans="1:14" s="126" customFormat="1" ht="21" customHeight="1">
      <c r="A340" s="38"/>
      <c r="B340" s="198"/>
      <c r="C340" s="27">
        <v>32</v>
      </c>
      <c r="D340" s="199" t="s">
        <v>20</v>
      </c>
      <c r="E340" s="200">
        <f>SUM(E341+E347)</f>
        <v>3005000</v>
      </c>
      <c r="F340" s="200">
        <f aca="true" t="shared" si="163" ref="F340:F360">SUM(G340:N340)</f>
        <v>3230000</v>
      </c>
      <c r="G340" s="200">
        <f>SUM(G341+G347)</f>
        <v>1630000</v>
      </c>
      <c r="H340" s="200">
        <f aca="true" t="shared" si="164" ref="H340:N340">H341+H347</f>
        <v>0</v>
      </c>
      <c r="I340" s="200">
        <f t="shared" si="164"/>
        <v>1600000</v>
      </c>
      <c r="J340" s="200">
        <f t="shared" si="164"/>
        <v>0</v>
      </c>
      <c r="K340" s="200">
        <f t="shared" si="164"/>
        <v>0</v>
      </c>
      <c r="L340" s="200">
        <f t="shared" si="164"/>
        <v>0</v>
      </c>
      <c r="M340" s="200">
        <f t="shared" si="164"/>
        <v>0</v>
      </c>
      <c r="N340" s="201">
        <f t="shared" si="164"/>
        <v>0</v>
      </c>
    </row>
    <row r="341" spans="1:14" ht="18" customHeight="1">
      <c r="A341" s="38"/>
      <c r="B341" s="36"/>
      <c r="C341" s="27">
        <v>322</v>
      </c>
      <c r="D341" s="33" t="s">
        <v>547</v>
      </c>
      <c r="E341" s="34">
        <f>E342+E346</f>
        <v>160000</v>
      </c>
      <c r="F341" s="34">
        <f t="shared" si="163"/>
        <v>160000</v>
      </c>
      <c r="G341" s="34">
        <f aca="true" t="shared" si="165" ref="G341:N341">G342+G346</f>
        <v>110000</v>
      </c>
      <c r="H341" s="34">
        <f t="shared" si="165"/>
        <v>0</v>
      </c>
      <c r="I341" s="34">
        <f t="shared" si="165"/>
        <v>50000</v>
      </c>
      <c r="J341" s="34">
        <f t="shared" si="165"/>
        <v>0</v>
      </c>
      <c r="K341" s="34">
        <f t="shared" si="165"/>
        <v>0</v>
      </c>
      <c r="L341" s="34">
        <f t="shared" si="165"/>
        <v>0</v>
      </c>
      <c r="M341" s="34">
        <f t="shared" si="165"/>
        <v>0</v>
      </c>
      <c r="N341" s="34">
        <f t="shared" si="165"/>
        <v>0</v>
      </c>
    </row>
    <row r="342" spans="1:14" s="91" customFormat="1" ht="15" customHeight="1">
      <c r="A342" s="84" t="s">
        <v>472</v>
      </c>
      <c r="B342" s="84"/>
      <c r="C342" s="86" t="s">
        <v>271</v>
      </c>
      <c r="D342" s="87" t="s">
        <v>1003</v>
      </c>
      <c r="E342" s="88">
        <v>90000</v>
      </c>
      <c r="F342" s="168">
        <f t="shared" si="163"/>
        <v>90000</v>
      </c>
      <c r="G342" s="88">
        <v>90000</v>
      </c>
      <c r="H342" s="90">
        <v>0</v>
      </c>
      <c r="I342" s="88">
        <v>0</v>
      </c>
      <c r="J342" s="90">
        <v>0</v>
      </c>
      <c r="K342" s="90">
        <v>0</v>
      </c>
      <c r="L342" s="90">
        <v>0</v>
      </c>
      <c r="M342" s="90">
        <v>0</v>
      </c>
      <c r="N342" s="90">
        <v>0</v>
      </c>
    </row>
    <row r="343" spans="1:14" s="126" customFormat="1" ht="17.25" customHeight="1">
      <c r="A343" s="223" t="s">
        <v>2</v>
      </c>
      <c r="B343" s="224" t="s">
        <v>44</v>
      </c>
      <c r="C343" s="225" t="s">
        <v>546</v>
      </c>
      <c r="D343" s="227" t="s">
        <v>59</v>
      </c>
      <c r="E343" s="228" t="s">
        <v>1206</v>
      </c>
      <c r="F343" s="225" t="s">
        <v>1207</v>
      </c>
      <c r="G343" s="226" t="s">
        <v>1205</v>
      </c>
      <c r="H343" s="226"/>
      <c r="I343" s="226"/>
      <c r="J343" s="226"/>
      <c r="K343" s="226"/>
      <c r="L343" s="226"/>
      <c r="M343" s="226"/>
      <c r="N343" s="226"/>
    </row>
    <row r="344" spans="1:14" s="126" customFormat="1" ht="36" customHeight="1">
      <c r="A344" s="223"/>
      <c r="B344" s="223"/>
      <c r="C344" s="226"/>
      <c r="D344" s="227"/>
      <c r="E344" s="229"/>
      <c r="F344" s="226"/>
      <c r="G344" s="99" t="s">
        <v>269</v>
      </c>
      <c r="H344" s="99" t="s">
        <v>45</v>
      </c>
      <c r="I344" s="99" t="s">
        <v>268</v>
      </c>
      <c r="J344" s="99" t="s">
        <v>270</v>
      </c>
      <c r="K344" s="99" t="s">
        <v>46</v>
      </c>
      <c r="L344" s="99" t="s">
        <v>718</v>
      </c>
      <c r="M344" s="99" t="s">
        <v>1151</v>
      </c>
      <c r="N344" s="99" t="s">
        <v>613</v>
      </c>
    </row>
    <row r="345" spans="1:14" s="126" customFormat="1" ht="10.5" customHeight="1">
      <c r="A345" s="51">
        <v>1</v>
      </c>
      <c r="B345" s="51">
        <v>2</v>
      </c>
      <c r="C345" s="51">
        <v>3</v>
      </c>
      <c r="D345" s="51">
        <v>4</v>
      </c>
      <c r="E345" s="51">
        <v>5</v>
      </c>
      <c r="F345" s="51">
        <v>7</v>
      </c>
      <c r="G345" s="51">
        <v>8</v>
      </c>
      <c r="H345" s="51">
        <v>9</v>
      </c>
      <c r="I345" s="51">
        <v>10</v>
      </c>
      <c r="J345" s="51">
        <v>11</v>
      </c>
      <c r="K345" s="51">
        <v>12</v>
      </c>
      <c r="L345" s="51">
        <v>13</v>
      </c>
      <c r="M345" s="51">
        <v>14</v>
      </c>
      <c r="N345" s="51">
        <v>15</v>
      </c>
    </row>
    <row r="346" spans="1:14" s="91" customFormat="1" ht="15" customHeight="1">
      <c r="A346" s="84" t="s">
        <v>473</v>
      </c>
      <c r="B346" s="84"/>
      <c r="C346" s="86">
        <v>3224</v>
      </c>
      <c r="D346" s="87" t="s">
        <v>762</v>
      </c>
      <c r="E346" s="88">
        <v>70000</v>
      </c>
      <c r="F346" s="168">
        <f t="shared" si="163"/>
        <v>70000</v>
      </c>
      <c r="G346" s="88">
        <v>20000</v>
      </c>
      <c r="H346" s="90">
        <v>0</v>
      </c>
      <c r="I346" s="88">
        <v>50000</v>
      </c>
      <c r="J346" s="90">
        <v>0</v>
      </c>
      <c r="K346" s="90">
        <v>0</v>
      </c>
      <c r="L346" s="90">
        <v>0</v>
      </c>
      <c r="M346" s="90">
        <v>0</v>
      </c>
      <c r="N346" s="90">
        <v>0</v>
      </c>
    </row>
    <row r="347" spans="1:14" ht="18" customHeight="1">
      <c r="A347" s="36"/>
      <c r="B347" s="36"/>
      <c r="C347" s="27">
        <v>323</v>
      </c>
      <c r="D347" s="33" t="s">
        <v>29</v>
      </c>
      <c r="E347" s="34">
        <f>E348+E349+E351+E352+E350</f>
        <v>2845000</v>
      </c>
      <c r="F347" s="34">
        <f t="shared" si="163"/>
        <v>3070000</v>
      </c>
      <c r="G347" s="34">
        <f>G348+G349+G351+G352+G350</f>
        <v>1520000</v>
      </c>
      <c r="H347" s="34">
        <f aca="true" t="shared" si="166" ref="H347:N347">H348+H349+H351+H352+H350</f>
        <v>0</v>
      </c>
      <c r="I347" s="34">
        <f t="shared" si="166"/>
        <v>1550000</v>
      </c>
      <c r="J347" s="34">
        <f t="shared" si="166"/>
        <v>0</v>
      </c>
      <c r="K347" s="34">
        <f t="shared" si="166"/>
        <v>0</v>
      </c>
      <c r="L347" s="34">
        <f t="shared" si="166"/>
        <v>0</v>
      </c>
      <c r="M347" s="34">
        <f t="shared" si="166"/>
        <v>0</v>
      </c>
      <c r="N347" s="34">
        <f t="shared" si="166"/>
        <v>0</v>
      </c>
    </row>
    <row r="348" spans="1:14" s="91" customFormat="1" ht="15" customHeight="1">
      <c r="A348" s="84" t="s">
        <v>474</v>
      </c>
      <c r="B348" s="84"/>
      <c r="C348" s="86">
        <v>3232</v>
      </c>
      <c r="D348" s="87" t="s">
        <v>31</v>
      </c>
      <c r="E348" s="88">
        <v>1260000</v>
      </c>
      <c r="F348" s="168">
        <f t="shared" si="163"/>
        <v>1320000</v>
      </c>
      <c r="G348" s="88">
        <v>270000</v>
      </c>
      <c r="H348" s="90">
        <v>0</v>
      </c>
      <c r="I348" s="88">
        <v>1050000</v>
      </c>
      <c r="J348" s="88">
        <v>0</v>
      </c>
      <c r="K348" s="90">
        <v>0</v>
      </c>
      <c r="L348" s="90">
        <v>0</v>
      </c>
      <c r="M348" s="90">
        <v>0</v>
      </c>
      <c r="N348" s="88">
        <v>0</v>
      </c>
    </row>
    <row r="349" spans="1:14" s="91" customFormat="1" ht="15" customHeight="1">
      <c r="A349" s="84" t="s">
        <v>475</v>
      </c>
      <c r="B349" s="84"/>
      <c r="C349" s="86">
        <v>3234</v>
      </c>
      <c r="D349" s="87" t="s">
        <v>32</v>
      </c>
      <c r="E349" s="88">
        <v>375000</v>
      </c>
      <c r="F349" s="168">
        <f t="shared" si="163"/>
        <v>400000</v>
      </c>
      <c r="G349" s="88">
        <v>400000</v>
      </c>
      <c r="H349" s="88">
        <v>0</v>
      </c>
      <c r="I349" s="88">
        <v>0</v>
      </c>
      <c r="J349" s="90">
        <v>0</v>
      </c>
      <c r="K349" s="90">
        <v>0</v>
      </c>
      <c r="L349" s="90">
        <v>0</v>
      </c>
      <c r="M349" s="90">
        <v>0</v>
      </c>
      <c r="N349" s="88">
        <v>0</v>
      </c>
    </row>
    <row r="350" spans="1:14" s="91" customFormat="1" ht="15" customHeight="1">
      <c r="A350" s="84" t="s">
        <v>476</v>
      </c>
      <c r="B350" s="84"/>
      <c r="C350" s="86" t="s">
        <v>1004</v>
      </c>
      <c r="D350" s="87" t="s">
        <v>361</v>
      </c>
      <c r="E350" s="88">
        <v>0</v>
      </c>
      <c r="F350" s="88">
        <f t="shared" si="163"/>
        <v>0</v>
      </c>
      <c r="G350" s="88">
        <v>0</v>
      </c>
      <c r="H350" s="88">
        <v>0</v>
      </c>
      <c r="I350" s="88">
        <v>0</v>
      </c>
      <c r="J350" s="90">
        <v>0</v>
      </c>
      <c r="K350" s="90">
        <v>0</v>
      </c>
      <c r="L350" s="90">
        <v>0</v>
      </c>
      <c r="M350" s="90">
        <v>0</v>
      </c>
      <c r="N350" s="90">
        <v>0</v>
      </c>
    </row>
    <row r="351" spans="1:14" s="91" customFormat="1" ht="15" customHeight="1">
      <c r="A351" s="84" t="s">
        <v>477</v>
      </c>
      <c r="B351" s="84"/>
      <c r="C351" s="86" t="s">
        <v>41</v>
      </c>
      <c r="D351" s="87" t="s">
        <v>763</v>
      </c>
      <c r="E351" s="88">
        <v>130000</v>
      </c>
      <c r="F351" s="168">
        <f t="shared" si="163"/>
        <v>150000</v>
      </c>
      <c r="G351" s="88">
        <v>150000</v>
      </c>
      <c r="H351" s="88">
        <v>0</v>
      </c>
      <c r="I351" s="88">
        <v>0</v>
      </c>
      <c r="J351" s="90">
        <v>0</v>
      </c>
      <c r="K351" s="90">
        <v>0</v>
      </c>
      <c r="L351" s="90">
        <v>0</v>
      </c>
      <c r="M351" s="90">
        <v>0</v>
      </c>
      <c r="N351" s="90">
        <v>0</v>
      </c>
    </row>
    <row r="352" spans="1:14" s="91" customFormat="1" ht="15" customHeight="1">
      <c r="A352" s="84" t="s">
        <v>478</v>
      </c>
      <c r="B352" s="84"/>
      <c r="C352" s="86" t="s">
        <v>351</v>
      </c>
      <c r="D352" s="87" t="s">
        <v>764</v>
      </c>
      <c r="E352" s="88">
        <v>1080000</v>
      </c>
      <c r="F352" s="168">
        <f t="shared" si="163"/>
        <v>1200000</v>
      </c>
      <c r="G352" s="88">
        <v>700000</v>
      </c>
      <c r="H352" s="88">
        <v>0</v>
      </c>
      <c r="I352" s="88">
        <v>500000</v>
      </c>
      <c r="J352" s="88">
        <v>0</v>
      </c>
      <c r="K352" s="90">
        <v>0</v>
      </c>
      <c r="L352" s="90">
        <v>0</v>
      </c>
      <c r="M352" s="90">
        <v>0</v>
      </c>
      <c r="N352" s="88">
        <v>0</v>
      </c>
    </row>
    <row r="353" spans="1:14" s="9" customFormat="1" ht="36" customHeight="1">
      <c r="A353" s="12"/>
      <c r="B353" s="57" t="s">
        <v>671</v>
      </c>
      <c r="C353" s="238" t="s">
        <v>1005</v>
      </c>
      <c r="D353" s="231"/>
      <c r="E353" s="11">
        <f>E354</f>
        <v>0</v>
      </c>
      <c r="F353" s="11">
        <f t="shared" si="163"/>
        <v>0</v>
      </c>
      <c r="G353" s="11">
        <f>G354</f>
        <v>0</v>
      </c>
      <c r="H353" s="11">
        <f aca="true" t="shared" si="167" ref="H353:N353">H354</f>
        <v>0</v>
      </c>
      <c r="I353" s="11">
        <f t="shared" si="167"/>
        <v>0</v>
      </c>
      <c r="J353" s="11">
        <f t="shared" si="167"/>
        <v>0</v>
      </c>
      <c r="K353" s="11">
        <f t="shared" si="167"/>
        <v>0</v>
      </c>
      <c r="L353" s="11">
        <f t="shared" si="167"/>
        <v>0</v>
      </c>
      <c r="M353" s="11">
        <f t="shared" si="167"/>
        <v>0</v>
      </c>
      <c r="N353" s="11">
        <f t="shared" si="167"/>
        <v>0</v>
      </c>
    </row>
    <row r="354" spans="1:14" ht="21" customHeight="1">
      <c r="A354" s="36"/>
      <c r="B354" s="36"/>
      <c r="C354" s="27">
        <v>38</v>
      </c>
      <c r="D354" s="33" t="s">
        <v>563</v>
      </c>
      <c r="E354" s="34">
        <f>E355</f>
        <v>0</v>
      </c>
      <c r="F354" s="34">
        <f t="shared" si="163"/>
        <v>0</v>
      </c>
      <c r="G354" s="34">
        <f>G355</f>
        <v>0</v>
      </c>
      <c r="H354" s="34">
        <f aca="true" t="shared" si="168" ref="H354:N354">H355</f>
        <v>0</v>
      </c>
      <c r="I354" s="34">
        <f t="shared" si="168"/>
        <v>0</v>
      </c>
      <c r="J354" s="34">
        <f t="shared" si="168"/>
        <v>0</v>
      </c>
      <c r="K354" s="34">
        <f t="shared" si="168"/>
        <v>0</v>
      </c>
      <c r="L354" s="34">
        <f t="shared" si="168"/>
        <v>0</v>
      </c>
      <c r="M354" s="34">
        <f t="shared" si="168"/>
        <v>0</v>
      </c>
      <c r="N354" s="34">
        <f t="shared" si="168"/>
        <v>0</v>
      </c>
    </row>
    <row r="355" spans="1:14" ht="18" customHeight="1">
      <c r="A355" s="36"/>
      <c r="B355" s="36" t="s">
        <v>0</v>
      </c>
      <c r="C355" s="27">
        <v>386</v>
      </c>
      <c r="D355" s="33" t="s">
        <v>750</v>
      </c>
      <c r="E355" s="34">
        <f>E356</f>
        <v>0</v>
      </c>
      <c r="F355" s="34">
        <f t="shared" si="163"/>
        <v>0</v>
      </c>
      <c r="G355" s="34">
        <f>G356</f>
        <v>0</v>
      </c>
      <c r="H355" s="34">
        <f aca="true" t="shared" si="169" ref="H355:N355">H356</f>
        <v>0</v>
      </c>
      <c r="I355" s="34">
        <f t="shared" si="169"/>
        <v>0</v>
      </c>
      <c r="J355" s="34">
        <f t="shared" si="169"/>
        <v>0</v>
      </c>
      <c r="K355" s="34">
        <f t="shared" si="169"/>
        <v>0</v>
      </c>
      <c r="L355" s="34">
        <f t="shared" si="169"/>
        <v>0</v>
      </c>
      <c r="M355" s="34">
        <f t="shared" si="169"/>
        <v>0</v>
      </c>
      <c r="N355" s="34">
        <f t="shared" si="169"/>
        <v>0</v>
      </c>
    </row>
    <row r="356" spans="1:14" s="91" customFormat="1" ht="15" customHeight="1">
      <c r="A356" s="93" t="s">
        <v>479</v>
      </c>
      <c r="B356" s="84"/>
      <c r="C356" s="86">
        <v>3861</v>
      </c>
      <c r="D356" s="87" t="s">
        <v>765</v>
      </c>
      <c r="E356" s="88">
        <v>0</v>
      </c>
      <c r="F356" s="88">
        <f t="shared" si="163"/>
        <v>0</v>
      </c>
      <c r="G356" s="88">
        <v>0</v>
      </c>
      <c r="H356" s="88">
        <v>0</v>
      </c>
      <c r="I356" s="88">
        <v>0</v>
      </c>
      <c r="J356" s="88">
        <v>0</v>
      </c>
      <c r="K356" s="90">
        <v>0</v>
      </c>
      <c r="L356" s="90">
        <v>0</v>
      </c>
      <c r="M356" s="90">
        <v>0</v>
      </c>
      <c r="N356" s="88">
        <v>0</v>
      </c>
    </row>
    <row r="357" spans="1:14" s="9" customFormat="1" ht="24" customHeight="1">
      <c r="A357" s="12"/>
      <c r="B357" s="57" t="s">
        <v>671</v>
      </c>
      <c r="C357" s="230" t="s">
        <v>1114</v>
      </c>
      <c r="D357" s="231"/>
      <c r="E357" s="11">
        <f aca="true" t="shared" si="170" ref="E357:E363">E358</f>
        <v>2000000</v>
      </c>
      <c r="F357" s="11">
        <f t="shared" si="163"/>
        <v>4500000</v>
      </c>
      <c r="G357" s="11">
        <f>G358</f>
        <v>480000</v>
      </c>
      <c r="H357" s="11">
        <f aca="true" t="shared" si="171" ref="H357:N357">H358</f>
        <v>0</v>
      </c>
      <c r="I357" s="11">
        <f t="shared" si="171"/>
        <v>1000000</v>
      </c>
      <c r="J357" s="11">
        <f t="shared" si="171"/>
        <v>3020000</v>
      </c>
      <c r="K357" s="11">
        <f t="shared" si="171"/>
        <v>0</v>
      </c>
      <c r="L357" s="11">
        <f t="shared" si="171"/>
        <v>0</v>
      </c>
      <c r="M357" s="11">
        <f t="shared" si="171"/>
        <v>0</v>
      </c>
      <c r="N357" s="11">
        <f t="shared" si="171"/>
        <v>0</v>
      </c>
    </row>
    <row r="358" spans="1:14" ht="21" customHeight="1">
      <c r="A358" s="38"/>
      <c r="B358" s="36" t="s">
        <v>0</v>
      </c>
      <c r="C358" s="27">
        <v>42</v>
      </c>
      <c r="D358" s="33" t="s">
        <v>713</v>
      </c>
      <c r="E358" s="34">
        <f>E359</f>
        <v>2000000</v>
      </c>
      <c r="F358" s="34">
        <f t="shared" si="163"/>
        <v>4500000</v>
      </c>
      <c r="G358" s="34">
        <f aca="true" t="shared" si="172" ref="G358:N358">G359</f>
        <v>480000</v>
      </c>
      <c r="H358" s="34">
        <f t="shared" si="172"/>
        <v>0</v>
      </c>
      <c r="I358" s="34">
        <f t="shared" si="172"/>
        <v>1000000</v>
      </c>
      <c r="J358" s="34">
        <f t="shared" si="172"/>
        <v>3020000</v>
      </c>
      <c r="K358" s="34">
        <f t="shared" si="172"/>
        <v>0</v>
      </c>
      <c r="L358" s="34">
        <f t="shared" si="172"/>
        <v>0</v>
      </c>
      <c r="M358" s="34">
        <f t="shared" si="172"/>
        <v>0</v>
      </c>
      <c r="N358" s="34">
        <f t="shared" si="172"/>
        <v>0</v>
      </c>
    </row>
    <row r="359" spans="1:14" ht="18" customHeight="1">
      <c r="A359" s="36"/>
      <c r="B359" s="36" t="s">
        <v>0</v>
      </c>
      <c r="C359" s="27" t="s">
        <v>107</v>
      </c>
      <c r="D359" s="33" t="s">
        <v>714</v>
      </c>
      <c r="E359" s="34">
        <f t="shared" si="170"/>
        <v>2000000</v>
      </c>
      <c r="F359" s="34">
        <f t="shared" si="163"/>
        <v>4500000</v>
      </c>
      <c r="G359" s="34">
        <f aca="true" t="shared" si="173" ref="G359:N359">G360</f>
        <v>480000</v>
      </c>
      <c r="H359" s="34">
        <f t="shared" si="173"/>
        <v>0</v>
      </c>
      <c r="I359" s="34">
        <f t="shared" si="173"/>
        <v>1000000</v>
      </c>
      <c r="J359" s="34">
        <f t="shared" si="173"/>
        <v>3020000</v>
      </c>
      <c r="K359" s="34">
        <f t="shared" si="173"/>
        <v>0</v>
      </c>
      <c r="L359" s="34">
        <f t="shared" si="173"/>
        <v>0</v>
      </c>
      <c r="M359" s="34">
        <f t="shared" si="173"/>
        <v>0</v>
      </c>
      <c r="N359" s="34">
        <f t="shared" si="173"/>
        <v>0</v>
      </c>
    </row>
    <row r="360" spans="1:14" s="91" customFormat="1" ht="15" customHeight="1">
      <c r="A360" s="84" t="s">
        <v>480</v>
      </c>
      <c r="B360" s="84"/>
      <c r="C360" s="86" t="s">
        <v>108</v>
      </c>
      <c r="D360" s="87" t="s">
        <v>766</v>
      </c>
      <c r="E360" s="88">
        <v>2000000</v>
      </c>
      <c r="F360" s="168">
        <f t="shared" si="163"/>
        <v>4500000</v>
      </c>
      <c r="G360" s="88">
        <v>480000</v>
      </c>
      <c r="H360" s="90">
        <v>0</v>
      </c>
      <c r="I360" s="88">
        <v>1000000</v>
      </c>
      <c r="J360" s="88">
        <v>3020000</v>
      </c>
      <c r="K360" s="90">
        <v>0</v>
      </c>
      <c r="L360" s="88">
        <v>0</v>
      </c>
      <c r="M360" s="90">
        <v>0</v>
      </c>
      <c r="N360" s="88">
        <v>0</v>
      </c>
    </row>
    <row r="361" spans="1:14" s="9" customFormat="1" ht="24" customHeight="1">
      <c r="A361" s="12"/>
      <c r="B361" s="57" t="s">
        <v>671</v>
      </c>
      <c r="C361" s="230" t="s">
        <v>1115</v>
      </c>
      <c r="D361" s="231"/>
      <c r="E361" s="11">
        <f t="shared" si="170"/>
        <v>70000</v>
      </c>
      <c r="F361" s="179">
        <f aca="true" t="shared" si="174" ref="F361:F368">SUM(G361:N361)</f>
        <v>800000</v>
      </c>
      <c r="G361" s="11">
        <f>G362</f>
        <v>0</v>
      </c>
      <c r="H361" s="11">
        <f aca="true" t="shared" si="175" ref="H361:N363">H362</f>
        <v>0</v>
      </c>
      <c r="I361" s="11">
        <f t="shared" si="175"/>
        <v>600000</v>
      </c>
      <c r="J361" s="11">
        <f t="shared" si="175"/>
        <v>0</v>
      </c>
      <c r="K361" s="11">
        <f t="shared" si="175"/>
        <v>0</v>
      </c>
      <c r="L361" s="11">
        <f t="shared" si="175"/>
        <v>0</v>
      </c>
      <c r="M361" s="11">
        <f t="shared" si="175"/>
        <v>0</v>
      </c>
      <c r="N361" s="11">
        <f t="shared" si="175"/>
        <v>200000</v>
      </c>
    </row>
    <row r="362" spans="1:14" ht="21" customHeight="1">
      <c r="A362" s="38"/>
      <c r="B362" s="36" t="s">
        <v>0</v>
      </c>
      <c r="C362" s="27">
        <v>42</v>
      </c>
      <c r="D362" s="33" t="s">
        <v>713</v>
      </c>
      <c r="E362" s="34">
        <f t="shared" si="170"/>
        <v>70000</v>
      </c>
      <c r="F362" s="34">
        <f t="shared" si="174"/>
        <v>800000</v>
      </c>
      <c r="G362" s="34">
        <f>G363</f>
        <v>0</v>
      </c>
      <c r="H362" s="34">
        <f>H363</f>
        <v>0</v>
      </c>
      <c r="I362" s="34">
        <f>I363</f>
        <v>600000</v>
      </c>
      <c r="J362" s="34">
        <f t="shared" si="175"/>
        <v>0</v>
      </c>
      <c r="K362" s="34">
        <f t="shared" si="175"/>
        <v>0</v>
      </c>
      <c r="L362" s="34">
        <f t="shared" si="175"/>
        <v>0</v>
      </c>
      <c r="M362" s="34">
        <f t="shared" si="175"/>
        <v>0</v>
      </c>
      <c r="N362" s="34">
        <f t="shared" si="175"/>
        <v>200000</v>
      </c>
    </row>
    <row r="363" spans="1:14" ht="18" customHeight="1">
      <c r="A363" s="36"/>
      <c r="B363" s="36" t="s">
        <v>0</v>
      </c>
      <c r="C363" s="27" t="s">
        <v>107</v>
      </c>
      <c r="D363" s="33" t="s">
        <v>714</v>
      </c>
      <c r="E363" s="34">
        <f t="shared" si="170"/>
        <v>70000</v>
      </c>
      <c r="F363" s="34">
        <f t="shared" si="174"/>
        <v>800000</v>
      </c>
      <c r="G363" s="34">
        <f>G364</f>
        <v>0</v>
      </c>
      <c r="H363" s="34">
        <f>H364</f>
        <v>0</v>
      </c>
      <c r="I363" s="34">
        <f>I364</f>
        <v>600000</v>
      </c>
      <c r="J363" s="34">
        <f t="shared" si="175"/>
        <v>0</v>
      </c>
      <c r="K363" s="34">
        <f t="shared" si="175"/>
        <v>0</v>
      </c>
      <c r="L363" s="34">
        <f t="shared" si="175"/>
        <v>0</v>
      </c>
      <c r="M363" s="34">
        <f t="shared" si="175"/>
        <v>0</v>
      </c>
      <c r="N363" s="34">
        <f t="shared" si="175"/>
        <v>200000</v>
      </c>
    </row>
    <row r="364" spans="1:14" s="91" customFormat="1" ht="15" customHeight="1">
      <c r="A364" s="84" t="s">
        <v>481</v>
      </c>
      <c r="B364" s="84"/>
      <c r="C364" s="86" t="s">
        <v>108</v>
      </c>
      <c r="D364" s="87" t="s">
        <v>1006</v>
      </c>
      <c r="E364" s="88">
        <v>70000</v>
      </c>
      <c r="F364" s="168">
        <f t="shared" si="174"/>
        <v>800000</v>
      </c>
      <c r="G364" s="88">
        <v>0</v>
      </c>
      <c r="H364" s="90">
        <v>0</v>
      </c>
      <c r="I364" s="88">
        <v>600000</v>
      </c>
      <c r="J364" s="88">
        <v>0</v>
      </c>
      <c r="K364" s="90">
        <v>0</v>
      </c>
      <c r="L364" s="90">
        <v>0</v>
      </c>
      <c r="M364" s="90">
        <v>0</v>
      </c>
      <c r="N364" s="88">
        <v>200000</v>
      </c>
    </row>
    <row r="365" spans="1:14" s="9" customFormat="1" ht="24" customHeight="1">
      <c r="A365" s="12"/>
      <c r="B365" s="57" t="s">
        <v>671</v>
      </c>
      <c r="C365" s="236" t="s">
        <v>1277</v>
      </c>
      <c r="D365" s="237"/>
      <c r="E365" s="11">
        <f>E366</f>
        <v>0</v>
      </c>
      <c r="F365" s="11">
        <f t="shared" si="174"/>
        <v>100000</v>
      </c>
      <c r="G365" s="11">
        <f>G366</f>
        <v>100000</v>
      </c>
      <c r="H365" s="11">
        <f aca="true" t="shared" si="176" ref="H365:N367">H366</f>
        <v>0</v>
      </c>
      <c r="I365" s="11">
        <f t="shared" si="176"/>
        <v>0</v>
      </c>
      <c r="J365" s="11">
        <f t="shared" si="176"/>
        <v>0</v>
      </c>
      <c r="K365" s="11">
        <f t="shared" si="176"/>
        <v>0</v>
      </c>
      <c r="L365" s="11">
        <f t="shared" si="176"/>
        <v>0</v>
      </c>
      <c r="M365" s="11">
        <f t="shared" si="176"/>
        <v>0</v>
      </c>
      <c r="N365" s="11">
        <f t="shared" si="176"/>
        <v>0</v>
      </c>
    </row>
    <row r="366" spans="1:14" ht="21" customHeight="1">
      <c r="A366" s="38"/>
      <c r="B366" s="36" t="s">
        <v>0</v>
      </c>
      <c r="C366" s="27">
        <v>42</v>
      </c>
      <c r="D366" s="33" t="s">
        <v>713</v>
      </c>
      <c r="E366" s="34">
        <f>E367</f>
        <v>0</v>
      </c>
      <c r="F366" s="34">
        <f t="shared" si="174"/>
        <v>100000</v>
      </c>
      <c r="G366" s="34">
        <f>G367</f>
        <v>100000</v>
      </c>
      <c r="H366" s="34">
        <f>H367</f>
        <v>0</v>
      </c>
      <c r="I366" s="34">
        <f>I367</f>
        <v>0</v>
      </c>
      <c r="J366" s="34">
        <f t="shared" si="176"/>
        <v>0</v>
      </c>
      <c r="K366" s="34">
        <f t="shared" si="176"/>
        <v>0</v>
      </c>
      <c r="L366" s="34">
        <f t="shared" si="176"/>
        <v>0</v>
      </c>
      <c r="M366" s="34">
        <f t="shared" si="176"/>
        <v>0</v>
      </c>
      <c r="N366" s="34">
        <f t="shared" si="176"/>
        <v>0</v>
      </c>
    </row>
    <row r="367" spans="1:14" ht="18" customHeight="1">
      <c r="A367" s="36"/>
      <c r="B367" s="36" t="s">
        <v>0</v>
      </c>
      <c r="C367" s="27" t="s">
        <v>105</v>
      </c>
      <c r="D367" s="33" t="s">
        <v>767</v>
      </c>
      <c r="E367" s="34">
        <f>E368</f>
        <v>0</v>
      </c>
      <c r="F367" s="34">
        <f t="shared" si="174"/>
        <v>100000</v>
      </c>
      <c r="G367" s="34">
        <f>G368</f>
        <v>100000</v>
      </c>
      <c r="H367" s="34">
        <f>H368</f>
        <v>0</v>
      </c>
      <c r="I367" s="34">
        <f>I368</f>
        <v>0</v>
      </c>
      <c r="J367" s="34">
        <f t="shared" si="176"/>
        <v>0</v>
      </c>
      <c r="K367" s="34">
        <f t="shared" si="176"/>
        <v>0</v>
      </c>
      <c r="L367" s="34">
        <f t="shared" si="176"/>
        <v>0</v>
      </c>
      <c r="M367" s="34">
        <f t="shared" si="176"/>
        <v>0</v>
      </c>
      <c r="N367" s="34">
        <f t="shared" si="176"/>
        <v>0</v>
      </c>
    </row>
    <row r="368" spans="1:14" s="91" customFormat="1" ht="15" customHeight="1">
      <c r="A368" s="84" t="s">
        <v>482</v>
      </c>
      <c r="B368" s="84"/>
      <c r="C368" s="86" t="s">
        <v>106</v>
      </c>
      <c r="D368" s="87" t="s">
        <v>728</v>
      </c>
      <c r="E368" s="88">
        <v>0</v>
      </c>
      <c r="F368" s="168">
        <f t="shared" si="174"/>
        <v>100000</v>
      </c>
      <c r="G368" s="88">
        <v>100000</v>
      </c>
      <c r="H368" s="90">
        <v>0</v>
      </c>
      <c r="I368" s="88">
        <v>0</v>
      </c>
      <c r="J368" s="88">
        <v>0</v>
      </c>
      <c r="K368" s="90">
        <v>0</v>
      </c>
      <c r="L368" s="90">
        <v>0</v>
      </c>
      <c r="M368" s="90">
        <v>0</v>
      </c>
      <c r="N368" s="88">
        <v>0</v>
      </c>
    </row>
    <row r="369" spans="1:14" s="74" customFormat="1" ht="27.75" customHeight="1">
      <c r="A369" s="72"/>
      <c r="B369" s="75"/>
      <c r="C369" s="248" t="s">
        <v>817</v>
      </c>
      <c r="D369" s="249"/>
      <c r="E369" s="69">
        <f>E370+E377+E381+E386</f>
        <v>770000</v>
      </c>
      <c r="F369" s="69">
        <f aca="true" t="shared" si="177" ref="F369:F378">SUM(G369:N369)</f>
        <v>4900000</v>
      </c>
      <c r="G369" s="69">
        <f aca="true" t="shared" si="178" ref="G369:N369">G370+G377+G381+G386</f>
        <v>2400000</v>
      </c>
      <c r="H369" s="69">
        <f t="shared" si="178"/>
        <v>0</v>
      </c>
      <c r="I369" s="69">
        <f t="shared" si="178"/>
        <v>0</v>
      </c>
      <c r="J369" s="69">
        <f t="shared" si="178"/>
        <v>0</v>
      </c>
      <c r="K369" s="69">
        <f t="shared" si="178"/>
        <v>0</v>
      </c>
      <c r="L369" s="69">
        <f t="shared" si="178"/>
        <v>0</v>
      </c>
      <c r="M369" s="69">
        <f t="shared" si="178"/>
        <v>0</v>
      </c>
      <c r="N369" s="69">
        <f t="shared" si="178"/>
        <v>2500000</v>
      </c>
    </row>
    <row r="370" spans="1:14" s="9" customFormat="1" ht="24" customHeight="1">
      <c r="A370" s="12"/>
      <c r="B370" s="57" t="s">
        <v>671</v>
      </c>
      <c r="C370" s="230" t="s">
        <v>818</v>
      </c>
      <c r="D370" s="231"/>
      <c r="E370" s="11">
        <f>E371</f>
        <v>0</v>
      </c>
      <c r="F370" s="11">
        <f t="shared" si="177"/>
        <v>0</v>
      </c>
      <c r="G370" s="11">
        <f>G371</f>
        <v>0</v>
      </c>
      <c r="H370" s="11">
        <f aca="true" t="shared" si="179" ref="H370:N370">H371</f>
        <v>0</v>
      </c>
      <c r="I370" s="11">
        <f t="shared" si="179"/>
        <v>0</v>
      </c>
      <c r="J370" s="11">
        <f t="shared" si="179"/>
        <v>0</v>
      </c>
      <c r="K370" s="11">
        <f t="shared" si="179"/>
        <v>0</v>
      </c>
      <c r="L370" s="11">
        <f t="shared" si="179"/>
        <v>0</v>
      </c>
      <c r="M370" s="11">
        <f t="shared" si="179"/>
        <v>0</v>
      </c>
      <c r="N370" s="11">
        <f t="shared" si="179"/>
        <v>0</v>
      </c>
    </row>
    <row r="371" spans="1:14" ht="21" customHeight="1">
      <c r="A371" s="38"/>
      <c r="B371" s="36"/>
      <c r="C371" s="27">
        <v>41</v>
      </c>
      <c r="D371" s="33" t="s">
        <v>710</v>
      </c>
      <c r="E371" s="34">
        <f>E372</f>
        <v>0</v>
      </c>
      <c r="F371" s="34">
        <f t="shared" si="177"/>
        <v>0</v>
      </c>
      <c r="G371" s="34">
        <f aca="true" t="shared" si="180" ref="G371:N371">G372</f>
        <v>0</v>
      </c>
      <c r="H371" s="34">
        <f t="shared" si="180"/>
        <v>0</v>
      </c>
      <c r="I371" s="34">
        <f t="shared" si="180"/>
        <v>0</v>
      </c>
      <c r="J371" s="34">
        <f t="shared" si="180"/>
        <v>0</v>
      </c>
      <c r="K371" s="34">
        <f t="shared" si="180"/>
        <v>0</v>
      </c>
      <c r="L371" s="34">
        <f t="shared" si="180"/>
        <v>0</v>
      </c>
      <c r="M371" s="34">
        <f t="shared" si="180"/>
        <v>0</v>
      </c>
      <c r="N371" s="34">
        <f t="shared" si="180"/>
        <v>0</v>
      </c>
    </row>
    <row r="372" spans="1:14" ht="18" customHeight="1">
      <c r="A372" s="38"/>
      <c r="B372" s="36"/>
      <c r="C372" s="27">
        <v>411</v>
      </c>
      <c r="D372" s="33" t="s">
        <v>711</v>
      </c>
      <c r="E372" s="34">
        <f>E373</f>
        <v>0</v>
      </c>
      <c r="F372" s="34">
        <f t="shared" si="177"/>
        <v>0</v>
      </c>
      <c r="G372" s="34">
        <f aca="true" t="shared" si="181" ref="G372:N372">G373</f>
        <v>0</v>
      </c>
      <c r="H372" s="34">
        <f t="shared" si="181"/>
        <v>0</v>
      </c>
      <c r="I372" s="34">
        <f t="shared" si="181"/>
        <v>0</v>
      </c>
      <c r="J372" s="34">
        <f t="shared" si="181"/>
        <v>0</v>
      </c>
      <c r="K372" s="34">
        <f t="shared" si="181"/>
        <v>0</v>
      </c>
      <c r="L372" s="34">
        <f t="shared" si="181"/>
        <v>0</v>
      </c>
      <c r="M372" s="34">
        <f t="shared" si="181"/>
        <v>0</v>
      </c>
      <c r="N372" s="34">
        <f t="shared" si="181"/>
        <v>0</v>
      </c>
    </row>
    <row r="373" spans="1:14" s="91" customFormat="1" ht="15" customHeight="1">
      <c r="A373" s="84" t="s">
        <v>483</v>
      </c>
      <c r="B373" s="84"/>
      <c r="C373" s="86">
        <v>4111</v>
      </c>
      <c r="D373" s="87" t="s">
        <v>768</v>
      </c>
      <c r="E373" s="92">
        <v>0</v>
      </c>
      <c r="F373" s="92">
        <f t="shared" si="177"/>
        <v>0</v>
      </c>
      <c r="G373" s="92">
        <v>0</v>
      </c>
      <c r="H373" s="90">
        <v>0</v>
      </c>
      <c r="I373" s="88">
        <v>0</v>
      </c>
      <c r="J373" s="90">
        <v>0</v>
      </c>
      <c r="K373" s="90">
        <v>0</v>
      </c>
      <c r="L373" s="88">
        <v>0</v>
      </c>
      <c r="M373" s="90">
        <v>0</v>
      </c>
      <c r="N373" s="88">
        <v>0</v>
      </c>
    </row>
    <row r="374" spans="1:14" s="126" customFormat="1" ht="17.25" customHeight="1">
      <c r="A374" s="223" t="s">
        <v>2</v>
      </c>
      <c r="B374" s="224" t="s">
        <v>44</v>
      </c>
      <c r="C374" s="225" t="s">
        <v>546</v>
      </c>
      <c r="D374" s="227" t="s">
        <v>59</v>
      </c>
      <c r="E374" s="228" t="s">
        <v>1206</v>
      </c>
      <c r="F374" s="225" t="s">
        <v>1207</v>
      </c>
      <c r="G374" s="220" t="s">
        <v>1205</v>
      </c>
      <c r="H374" s="221"/>
      <c r="I374" s="221"/>
      <c r="J374" s="221"/>
      <c r="K374" s="221"/>
      <c r="L374" s="221"/>
      <c r="M374" s="221"/>
      <c r="N374" s="222"/>
    </row>
    <row r="375" spans="1:14" ht="36" customHeight="1">
      <c r="A375" s="223"/>
      <c r="B375" s="223"/>
      <c r="C375" s="226"/>
      <c r="D375" s="227"/>
      <c r="E375" s="229"/>
      <c r="F375" s="226"/>
      <c r="G375" s="118" t="s">
        <v>269</v>
      </c>
      <c r="H375" s="118" t="s">
        <v>45</v>
      </c>
      <c r="I375" s="118" t="s">
        <v>268</v>
      </c>
      <c r="J375" s="118" t="s">
        <v>270</v>
      </c>
      <c r="K375" s="118" t="s">
        <v>46</v>
      </c>
      <c r="L375" s="118" t="s">
        <v>718</v>
      </c>
      <c r="M375" s="118" t="s">
        <v>1151</v>
      </c>
      <c r="N375" s="118" t="s">
        <v>613</v>
      </c>
    </row>
    <row r="376" spans="1:14" ht="10.5" customHeight="1">
      <c r="A376" s="51">
        <v>1</v>
      </c>
      <c r="B376" s="51">
        <v>2</v>
      </c>
      <c r="C376" s="51">
        <v>3</v>
      </c>
      <c r="D376" s="51">
        <v>4</v>
      </c>
      <c r="E376" s="51">
        <v>5</v>
      </c>
      <c r="F376" s="51">
        <v>7</v>
      </c>
      <c r="G376" s="51">
        <v>8</v>
      </c>
      <c r="H376" s="51">
        <v>9</v>
      </c>
      <c r="I376" s="51">
        <v>10</v>
      </c>
      <c r="J376" s="51">
        <v>11</v>
      </c>
      <c r="K376" s="51">
        <v>12</v>
      </c>
      <c r="L376" s="51">
        <v>13</v>
      </c>
      <c r="M376" s="51">
        <v>14</v>
      </c>
      <c r="N376" s="51">
        <v>15</v>
      </c>
    </row>
    <row r="377" spans="1:14" s="9" customFormat="1" ht="23.25" customHeight="1">
      <c r="A377" s="190"/>
      <c r="B377" s="191" t="s">
        <v>671</v>
      </c>
      <c r="C377" s="283" t="s">
        <v>1244</v>
      </c>
      <c r="D377" s="284"/>
      <c r="E377" s="192">
        <f>E378</f>
        <v>550000</v>
      </c>
      <c r="F377" s="192">
        <f t="shared" si="177"/>
        <v>0</v>
      </c>
      <c r="G377" s="192">
        <f>G378</f>
        <v>0</v>
      </c>
      <c r="H377" s="192">
        <f aca="true" t="shared" si="182" ref="H377:N377">H378</f>
        <v>0</v>
      </c>
      <c r="I377" s="192">
        <f t="shared" si="182"/>
        <v>0</v>
      </c>
      <c r="J377" s="192">
        <f t="shared" si="182"/>
        <v>0</v>
      </c>
      <c r="K377" s="192">
        <f t="shared" si="182"/>
        <v>0</v>
      </c>
      <c r="L377" s="192">
        <f t="shared" si="182"/>
        <v>0</v>
      </c>
      <c r="M377" s="192">
        <f t="shared" si="182"/>
        <v>0</v>
      </c>
      <c r="N377" s="192">
        <f t="shared" si="182"/>
        <v>0</v>
      </c>
    </row>
    <row r="378" spans="1:14" s="126" customFormat="1" ht="18" customHeight="1">
      <c r="A378" s="38"/>
      <c r="B378" s="36" t="s">
        <v>0</v>
      </c>
      <c r="C378" s="27" t="s">
        <v>302</v>
      </c>
      <c r="D378" s="163" t="s">
        <v>1243</v>
      </c>
      <c r="E378" s="34">
        <f>E379</f>
        <v>550000</v>
      </c>
      <c r="F378" s="34">
        <f t="shared" si="177"/>
        <v>0</v>
      </c>
      <c r="G378" s="34">
        <f aca="true" t="shared" si="183" ref="G378:N378">G379</f>
        <v>0</v>
      </c>
      <c r="H378" s="34">
        <f t="shared" si="183"/>
        <v>0</v>
      </c>
      <c r="I378" s="34">
        <f t="shared" si="183"/>
        <v>0</v>
      </c>
      <c r="J378" s="34">
        <f t="shared" si="183"/>
        <v>0</v>
      </c>
      <c r="K378" s="34">
        <f t="shared" si="183"/>
        <v>0</v>
      </c>
      <c r="L378" s="34">
        <f t="shared" si="183"/>
        <v>0</v>
      </c>
      <c r="M378" s="34">
        <f t="shared" si="183"/>
        <v>0</v>
      </c>
      <c r="N378" s="34">
        <f t="shared" si="183"/>
        <v>0</v>
      </c>
    </row>
    <row r="379" spans="1:14" ht="18" customHeight="1">
      <c r="A379" s="194"/>
      <c r="B379" s="195" t="s">
        <v>0</v>
      </c>
      <c r="C379" s="196" t="s">
        <v>107</v>
      </c>
      <c r="D379" s="197" t="s">
        <v>714</v>
      </c>
      <c r="E379" s="35">
        <f>E380</f>
        <v>550000</v>
      </c>
      <c r="F379" s="35">
        <f aca="true" t="shared" si="184" ref="F379:F412">SUM(G379:N379)</f>
        <v>0</v>
      </c>
      <c r="G379" s="35">
        <f>G380</f>
        <v>0</v>
      </c>
      <c r="H379" s="35">
        <f aca="true" t="shared" si="185" ref="H379:N379">H380</f>
        <v>0</v>
      </c>
      <c r="I379" s="35">
        <f t="shared" si="185"/>
        <v>0</v>
      </c>
      <c r="J379" s="35">
        <f t="shared" si="185"/>
        <v>0</v>
      </c>
      <c r="K379" s="35">
        <f t="shared" si="185"/>
        <v>0</v>
      </c>
      <c r="L379" s="35">
        <f t="shared" si="185"/>
        <v>0</v>
      </c>
      <c r="M379" s="35">
        <f t="shared" si="185"/>
        <v>0</v>
      </c>
      <c r="N379" s="35">
        <f t="shared" si="185"/>
        <v>0</v>
      </c>
    </row>
    <row r="380" spans="1:14" s="91" customFormat="1" ht="13.5" customHeight="1">
      <c r="A380" s="84" t="s">
        <v>484</v>
      </c>
      <c r="B380" s="84"/>
      <c r="C380" s="86" t="s">
        <v>305</v>
      </c>
      <c r="D380" s="87" t="s">
        <v>1242</v>
      </c>
      <c r="E380" s="88">
        <v>550000</v>
      </c>
      <c r="F380" s="168">
        <f t="shared" si="184"/>
        <v>0</v>
      </c>
      <c r="G380" s="88">
        <v>0</v>
      </c>
      <c r="H380" s="90">
        <v>0</v>
      </c>
      <c r="I380" s="88">
        <v>0</v>
      </c>
      <c r="J380" s="88">
        <v>0</v>
      </c>
      <c r="K380" s="90">
        <v>0</v>
      </c>
      <c r="L380" s="90">
        <v>0</v>
      </c>
      <c r="M380" s="90">
        <v>0</v>
      </c>
      <c r="N380" s="88">
        <v>0</v>
      </c>
    </row>
    <row r="381" spans="1:14" s="9" customFormat="1" ht="24" customHeight="1">
      <c r="A381" s="17"/>
      <c r="B381" s="57" t="s">
        <v>671</v>
      </c>
      <c r="C381" s="234" t="s">
        <v>819</v>
      </c>
      <c r="D381" s="235"/>
      <c r="E381" s="11">
        <f>E382</f>
        <v>220000</v>
      </c>
      <c r="F381" s="11">
        <f t="shared" si="184"/>
        <v>400000</v>
      </c>
      <c r="G381" s="11">
        <f>G382</f>
        <v>400000</v>
      </c>
      <c r="H381" s="11">
        <f aca="true" t="shared" si="186" ref="H381:N381">H382</f>
        <v>0</v>
      </c>
      <c r="I381" s="11">
        <f t="shared" si="186"/>
        <v>0</v>
      </c>
      <c r="J381" s="11">
        <f t="shared" si="186"/>
        <v>0</v>
      </c>
      <c r="K381" s="11">
        <f t="shared" si="186"/>
        <v>0</v>
      </c>
      <c r="L381" s="11">
        <f t="shared" si="186"/>
        <v>0</v>
      </c>
      <c r="M381" s="11">
        <f t="shared" si="186"/>
        <v>0</v>
      </c>
      <c r="N381" s="11">
        <f t="shared" si="186"/>
        <v>0</v>
      </c>
    </row>
    <row r="382" spans="1:14" ht="21" customHeight="1">
      <c r="A382" s="36"/>
      <c r="B382" s="36"/>
      <c r="C382" s="27">
        <v>32</v>
      </c>
      <c r="D382" s="33" t="s">
        <v>20</v>
      </c>
      <c r="E382" s="34">
        <f>E383</f>
        <v>220000</v>
      </c>
      <c r="F382" s="34">
        <f t="shared" si="184"/>
        <v>400000</v>
      </c>
      <c r="G382" s="34">
        <f>G383</f>
        <v>400000</v>
      </c>
      <c r="H382" s="34">
        <f aca="true" t="shared" si="187" ref="H382:N382">H383</f>
        <v>0</v>
      </c>
      <c r="I382" s="34">
        <f t="shared" si="187"/>
        <v>0</v>
      </c>
      <c r="J382" s="34">
        <f t="shared" si="187"/>
        <v>0</v>
      </c>
      <c r="K382" s="34">
        <f t="shared" si="187"/>
        <v>0</v>
      </c>
      <c r="L382" s="34">
        <f t="shared" si="187"/>
        <v>0</v>
      </c>
      <c r="M382" s="34">
        <f t="shared" si="187"/>
        <v>0</v>
      </c>
      <c r="N382" s="34">
        <f t="shared" si="187"/>
        <v>0</v>
      </c>
    </row>
    <row r="383" spans="1:14" ht="18" customHeight="1">
      <c r="A383" s="36" t="s">
        <v>0</v>
      </c>
      <c r="B383" s="36"/>
      <c r="C383" s="27">
        <v>323</v>
      </c>
      <c r="D383" s="33" t="s">
        <v>29</v>
      </c>
      <c r="E383" s="34">
        <f>SUM(E384:E385)</f>
        <v>220000</v>
      </c>
      <c r="F383" s="34">
        <f t="shared" si="184"/>
        <v>400000</v>
      </c>
      <c r="G383" s="34">
        <f>SUM(G384:G385)</f>
        <v>400000</v>
      </c>
      <c r="H383" s="34">
        <f aca="true" t="shared" si="188" ref="H383:N383">SUM(H384:H385)</f>
        <v>0</v>
      </c>
      <c r="I383" s="34">
        <f t="shared" si="188"/>
        <v>0</v>
      </c>
      <c r="J383" s="34">
        <f t="shared" si="188"/>
        <v>0</v>
      </c>
      <c r="K383" s="34">
        <f t="shared" si="188"/>
        <v>0</v>
      </c>
      <c r="L383" s="34">
        <f t="shared" si="188"/>
        <v>0</v>
      </c>
      <c r="M383" s="34">
        <f t="shared" si="188"/>
        <v>0</v>
      </c>
      <c r="N383" s="34">
        <f t="shared" si="188"/>
        <v>0</v>
      </c>
    </row>
    <row r="384" spans="1:14" s="91" customFormat="1" ht="14.25" customHeight="1">
      <c r="A384" s="84" t="s">
        <v>614</v>
      </c>
      <c r="B384" s="84"/>
      <c r="C384" s="86">
        <v>3232</v>
      </c>
      <c r="D384" s="87" t="s">
        <v>769</v>
      </c>
      <c r="E384" s="88">
        <v>220000</v>
      </c>
      <c r="F384" s="168">
        <f t="shared" si="184"/>
        <v>200000</v>
      </c>
      <c r="G384" s="88">
        <v>200000</v>
      </c>
      <c r="H384" s="90">
        <v>0</v>
      </c>
      <c r="I384" s="88">
        <v>0</v>
      </c>
      <c r="J384" s="88">
        <v>0</v>
      </c>
      <c r="K384" s="90">
        <v>0</v>
      </c>
      <c r="L384" s="90">
        <v>0</v>
      </c>
      <c r="M384" s="90">
        <v>0</v>
      </c>
      <c r="N384" s="88">
        <v>0</v>
      </c>
    </row>
    <row r="385" spans="1:14" s="91" customFormat="1" ht="14.25" customHeight="1">
      <c r="A385" s="84" t="s">
        <v>485</v>
      </c>
      <c r="B385" s="84"/>
      <c r="C385" s="86" t="s">
        <v>10</v>
      </c>
      <c r="D385" s="87" t="s">
        <v>1007</v>
      </c>
      <c r="E385" s="88">
        <v>0</v>
      </c>
      <c r="F385" s="168">
        <f t="shared" si="184"/>
        <v>200000</v>
      </c>
      <c r="G385" s="88">
        <v>200000</v>
      </c>
      <c r="H385" s="90">
        <v>0</v>
      </c>
      <c r="I385" s="88">
        <v>0</v>
      </c>
      <c r="J385" s="88">
        <v>0</v>
      </c>
      <c r="K385" s="90">
        <v>0</v>
      </c>
      <c r="L385" s="90">
        <v>0</v>
      </c>
      <c r="M385" s="90">
        <v>0</v>
      </c>
      <c r="N385" s="88">
        <v>0</v>
      </c>
    </row>
    <row r="386" spans="1:14" s="9" customFormat="1" ht="23.25" customHeight="1">
      <c r="A386" s="12"/>
      <c r="B386" s="57" t="s">
        <v>671</v>
      </c>
      <c r="C386" s="238" t="s">
        <v>1257</v>
      </c>
      <c r="D386" s="254"/>
      <c r="E386" s="11">
        <f>E387</f>
        <v>0</v>
      </c>
      <c r="F386" s="11">
        <f t="shared" si="184"/>
        <v>4500000</v>
      </c>
      <c r="G386" s="11">
        <f>G387</f>
        <v>2000000</v>
      </c>
      <c r="H386" s="11">
        <f>H387</f>
        <v>0</v>
      </c>
      <c r="I386" s="11">
        <f aca="true" t="shared" si="189" ref="H386:N387">I387</f>
        <v>0</v>
      </c>
      <c r="J386" s="11">
        <f t="shared" si="189"/>
        <v>0</v>
      </c>
      <c r="K386" s="11">
        <f t="shared" si="189"/>
        <v>0</v>
      </c>
      <c r="L386" s="11">
        <f t="shared" si="189"/>
        <v>0</v>
      </c>
      <c r="M386" s="11">
        <f t="shared" si="189"/>
        <v>0</v>
      </c>
      <c r="N386" s="11">
        <f t="shared" si="189"/>
        <v>2500000</v>
      </c>
    </row>
    <row r="387" spans="1:14" s="126" customFormat="1" ht="18" customHeight="1">
      <c r="A387" s="189"/>
      <c r="B387" s="172" t="s">
        <v>0</v>
      </c>
      <c r="C387" s="173">
        <v>38</v>
      </c>
      <c r="D387" s="174" t="s">
        <v>563</v>
      </c>
      <c r="E387" s="171">
        <f>E388</f>
        <v>0</v>
      </c>
      <c r="F387" s="171">
        <f t="shared" si="184"/>
        <v>4500000</v>
      </c>
      <c r="G387" s="171">
        <f>G388</f>
        <v>2000000</v>
      </c>
      <c r="H387" s="171">
        <f t="shared" si="189"/>
        <v>0</v>
      </c>
      <c r="I387" s="171">
        <f t="shared" si="189"/>
        <v>0</v>
      </c>
      <c r="J387" s="171">
        <f t="shared" si="189"/>
        <v>0</v>
      </c>
      <c r="K387" s="171">
        <f t="shared" si="189"/>
        <v>0</v>
      </c>
      <c r="L387" s="171">
        <f t="shared" si="189"/>
        <v>0</v>
      </c>
      <c r="M387" s="171">
        <f t="shared" si="189"/>
        <v>0</v>
      </c>
      <c r="N387" s="171">
        <f t="shared" si="189"/>
        <v>2500000</v>
      </c>
    </row>
    <row r="388" spans="1:14" s="126" customFormat="1" ht="18" customHeight="1">
      <c r="A388" s="38"/>
      <c r="B388" s="36" t="s">
        <v>0</v>
      </c>
      <c r="C388" s="27">
        <v>386</v>
      </c>
      <c r="D388" s="33" t="s">
        <v>750</v>
      </c>
      <c r="E388" s="34">
        <f>E389</f>
        <v>0</v>
      </c>
      <c r="F388" s="34">
        <f>SUM(G388:N388)</f>
        <v>4500000</v>
      </c>
      <c r="G388" s="34">
        <f>G389</f>
        <v>2000000</v>
      </c>
      <c r="H388" s="34">
        <f aca="true" t="shared" si="190" ref="H388:N388">H389</f>
        <v>0</v>
      </c>
      <c r="I388" s="34">
        <f t="shared" si="190"/>
        <v>0</v>
      </c>
      <c r="J388" s="34">
        <f t="shared" si="190"/>
        <v>0</v>
      </c>
      <c r="K388" s="34">
        <f t="shared" si="190"/>
        <v>0</v>
      </c>
      <c r="L388" s="34">
        <f t="shared" si="190"/>
        <v>0</v>
      </c>
      <c r="M388" s="34">
        <f t="shared" si="190"/>
        <v>0</v>
      </c>
      <c r="N388" s="34">
        <f t="shared" si="190"/>
        <v>2500000</v>
      </c>
    </row>
    <row r="389" spans="1:14" s="91" customFormat="1" ht="13.5" customHeight="1">
      <c r="A389" s="202" t="s">
        <v>1258</v>
      </c>
      <c r="B389" s="202"/>
      <c r="C389" s="203">
        <v>3861</v>
      </c>
      <c r="D389" s="204" t="s">
        <v>1241</v>
      </c>
      <c r="E389" s="89">
        <v>0</v>
      </c>
      <c r="F389" s="166">
        <f>SUM(G389:N389)</f>
        <v>4500000</v>
      </c>
      <c r="G389" s="89">
        <v>2000000</v>
      </c>
      <c r="H389" s="205">
        <v>0</v>
      </c>
      <c r="I389" s="89">
        <v>0</v>
      </c>
      <c r="J389" s="89">
        <v>0</v>
      </c>
      <c r="K389" s="205">
        <v>0</v>
      </c>
      <c r="L389" s="205">
        <v>0</v>
      </c>
      <c r="M389" s="205">
        <v>0</v>
      </c>
      <c r="N389" s="89">
        <v>2500000</v>
      </c>
    </row>
    <row r="390" spans="1:14" s="74" customFormat="1" ht="27.75" customHeight="1">
      <c r="A390" s="72"/>
      <c r="B390" s="75"/>
      <c r="C390" s="248" t="s">
        <v>820</v>
      </c>
      <c r="D390" s="249"/>
      <c r="E390" s="69">
        <f>E391+E399+E409</f>
        <v>1698000</v>
      </c>
      <c r="F390" s="69">
        <f t="shared" si="184"/>
        <v>1716000</v>
      </c>
      <c r="G390" s="69">
        <f aca="true" t="shared" si="191" ref="G390:N390">G391+G399+G409</f>
        <v>416000</v>
      </c>
      <c r="H390" s="69">
        <f t="shared" si="191"/>
        <v>0</v>
      </c>
      <c r="I390" s="69">
        <f t="shared" si="191"/>
        <v>1300000</v>
      </c>
      <c r="J390" s="69">
        <f t="shared" si="191"/>
        <v>0</v>
      </c>
      <c r="K390" s="69">
        <f t="shared" si="191"/>
        <v>0</v>
      </c>
      <c r="L390" s="69">
        <f t="shared" si="191"/>
        <v>0</v>
      </c>
      <c r="M390" s="69">
        <f t="shared" si="191"/>
        <v>0</v>
      </c>
      <c r="N390" s="69">
        <f t="shared" si="191"/>
        <v>0</v>
      </c>
    </row>
    <row r="391" spans="1:14" s="9" customFormat="1" ht="24" customHeight="1">
      <c r="A391" s="12"/>
      <c r="B391" s="57" t="s">
        <v>672</v>
      </c>
      <c r="C391" s="234" t="s">
        <v>821</v>
      </c>
      <c r="D391" s="235"/>
      <c r="E391" s="11">
        <f>E392</f>
        <v>1300000</v>
      </c>
      <c r="F391" s="11">
        <f t="shared" si="184"/>
        <v>1290000</v>
      </c>
      <c r="G391" s="11">
        <f>G392</f>
        <v>310000</v>
      </c>
      <c r="H391" s="11">
        <f aca="true" t="shared" si="192" ref="H391:N391">H392</f>
        <v>0</v>
      </c>
      <c r="I391" s="11">
        <f t="shared" si="192"/>
        <v>980000</v>
      </c>
      <c r="J391" s="11">
        <f t="shared" si="192"/>
        <v>0</v>
      </c>
      <c r="K391" s="11">
        <f t="shared" si="192"/>
        <v>0</v>
      </c>
      <c r="L391" s="11">
        <f t="shared" si="192"/>
        <v>0</v>
      </c>
      <c r="M391" s="11">
        <f t="shared" si="192"/>
        <v>0</v>
      </c>
      <c r="N391" s="11">
        <f t="shared" si="192"/>
        <v>0</v>
      </c>
    </row>
    <row r="392" spans="1:14" ht="21" customHeight="1">
      <c r="A392" s="38"/>
      <c r="B392" s="36"/>
      <c r="C392" s="27">
        <v>32</v>
      </c>
      <c r="D392" s="33" t="s">
        <v>20</v>
      </c>
      <c r="E392" s="34">
        <f>E393+E396</f>
        <v>1300000</v>
      </c>
      <c r="F392" s="34">
        <f t="shared" si="184"/>
        <v>1290000</v>
      </c>
      <c r="G392" s="34">
        <f>G393+G396</f>
        <v>310000</v>
      </c>
      <c r="H392" s="34">
        <f aca="true" t="shared" si="193" ref="H392:N392">H393+H396</f>
        <v>0</v>
      </c>
      <c r="I392" s="34">
        <f t="shared" si="193"/>
        <v>980000</v>
      </c>
      <c r="J392" s="34">
        <f t="shared" si="193"/>
        <v>0</v>
      </c>
      <c r="K392" s="34">
        <f t="shared" si="193"/>
        <v>0</v>
      </c>
      <c r="L392" s="34">
        <f t="shared" si="193"/>
        <v>0</v>
      </c>
      <c r="M392" s="34">
        <f t="shared" si="193"/>
        <v>0</v>
      </c>
      <c r="N392" s="34">
        <f t="shared" si="193"/>
        <v>0</v>
      </c>
    </row>
    <row r="393" spans="1:14" ht="18" customHeight="1">
      <c r="A393" s="38"/>
      <c r="B393" s="36"/>
      <c r="C393" s="27">
        <v>322</v>
      </c>
      <c r="D393" s="33" t="s">
        <v>547</v>
      </c>
      <c r="E393" s="34">
        <f>E394+E395</f>
        <v>180000</v>
      </c>
      <c r="F393" s="34">
        <f t="shared" si="184"/>
        <v>180000</v>
      </c>
      <c r="G393" s="34">
        <f>G394+G395</f>
        <v>0</v>
      </c>
      <c r="H393" s="34">
        <f aca="true" t="shared" si="194" ref="H393:N393">H394+H395</f>
        <v>0</v>
      </c>
      <c r="I393" s="34">
        <f t="shared" si="194"/>
        <v>180000</v>
      </c>
      <c r="J393" s="34">
        <f t="shared" si="194"/>
        <v>0</v>
      </c>
      <c r="K393" s="34">
        <f t="shared" si="194"/>
        <v>0</v>
      </c>
      <c r="L393" s="34">
        <f t="shared" si="194"/>
        <v>0</v>
      </c>
      <c r="M393" s="34">
        <f t="shared" si="194"/>
        <v>0</v>
      </c>
      <c r="N393" s="34">
        <f t="shared" si="194"/>
        <v>0</v>
      </c>
    </row>
    <row r="394" spans="1:14" s="91" customFormat="1" ht="15" customHeight="1">
      <c r="A394" s="84" t="s">
        <v>486</v>
      </c>
      <c r="B394" s="84"/>
      <c r="C394" s="86" t="s">
        <v>271</v>
      </c>
      <c r="D394" s="87" t="s">
        <v>25</v>
      </c>
      <c r="E394" s="88">
        <v>80000</v>
      </c>
      <c r="F394" s="168">
        <f t="shared" si="184"/>
        <v>80000</v>
      </c>
      <c r="G394" s="88">
        <v>0</v>
      </c>
      <c r="H394" s="90">
        <v>0</v>
      </c>
      <c r="I394" s="88">
        <v>80000</v>
      </c>
      <c r="J394" s="88"/>
      <c r="K394" s="90">
        <v>0</v>
      </c>
      <c r="L394" s="90">
        <v>0</v>
      </c>
      <c r="M394" s="90">
        <v>0</v>
      </c>
      <c r="N394" s="90">
        <v>0</v>
      </c>
    </row>
    <row r="395" spans="1:14" s="91" customFormat="1" ht="15" customHeight="1">
      <c r="A395" s="84" t="s">
        <v>487</v>
      </c>
      <c r="B395" s="84"/>
      <c r="C395" s="86">
        <v>3224</v>
      </c>
      <c r="D395" s="87" t="s">
        <v>762</v>
      </c>
      <c r="E395" s="88">
        <v>100000</v>
      </c>
      <c r="F395" s="168">
        <f t="shared" si="184"/>
        <v>100000</v>
      </c>
      <c r="G395" s="88">
        <v>0</v>
      </c>
      <c r="H395" s="90">
        <v>0</v>
      </c>
      <c r="I395" s="88">
        <v>100000</v>
      </c>
      <c r="J395" s="90">
        <v>0</v>
      </c>
      <c r="K395" s="90">
        <v>0</v>
      </c>
      <c r="L395" s="90">
        <v>0</v>
      </c>
      <c r="M395" s="90">
        <v>0</v>
      </c>
      <c r="N395" s="90">
        <v>0</v>
      </c>
    </row>
    <row r="396" spans="1:14" ht="18" customHeight="1">
      <c r="A396" s="36" t="s">
        <v>0</v>
      </c>
      <c r="B396" s="36"/>
      <c r="C396" s="27">
        <v>323</v>
      </c>
      <c r="D396" s="33" t="s">
        <v>29</v>
      </c>
      <c r="E396" s="34">
        <f>SUM(E397:E398)</f>
        <v>1120000</v>
      </c>
      <c r="F396" s="34">
        <f t="shared" si="184"/>
        <v>1110000</v>
      </c>
      <c r="G396" s="34">
        <f>SUM(G397:G398)</f>
        <v>310000</v>
      </c>
      <c r="H396" s="34">
        <f aca="true" t="shared" si="195" ref="H396:N396">SUM(H397:H398)</f>
        <v>0</v>
      </c>
      <c r="I396" s="34">
        <f t="shared" si="195"/>
        <v>800000</v>
      </c>
      <c r="J396" s="34">
        <f t="shared" si="195"/>
        <v>0</v>
      </c>
      <c r="K396" s="34">
        <f t="shared" si="195"/>
        <v>0</v>
      </c>
      <c r="L396" s="34">
        <f t="shared" si="195"/>
        <v>0</v>
      </c>
      <c r="M396" s="34">
        <f t="shared" si="195"/>
        <v>0</v>
      </c>
      <c r="N396" s="34">
        <f t="shared" si="195"/>
        <v>0</v>
      </c>
    </row>
    <row r="397" spans="1:14" s="91" customFormat="1" ht="15" customHeight="1">
      <c r="A397" s="84" t="s">
        <v>488</v>
      </c>
      <c r="B397" s="84"/>
      <c r="C397" s="86">
        <v>3232</v>
      </c>
      <c r="D397" s="87" t="s">
        <v>31</v>
      </c>
      <c r="E397" s="88">
        <v>870000</v>
      </c>
      <c r="F397" s="168">
        <f t="shared" si="184"/>
        <v>800000</v>
      </c>
      <c r="G397" s="88">
        <v>0</v>
      </c>
      <c r="H397" s="90">
        <v>0</v>
      </c>
      <c r="I397" s="88">
        <v>800000</v>
      </c>
      <c r="J397" s="88">
        <v>0</v>
      </c>
      <c r="K397" s="90">
        <v>0</v>
      </c>
      <c r="L397" s="90">
        <v>0</v>
      </c>
      <c r="M397" s="90">
        <v>0</v>
      </c>
      <c r="N397" s="88">
        <v>0</v>
      </c>
    </row>
    <row r="398" spans="1:14" s="91" customFormat="1" ht="15" customHeight="1">
      <c r="A398" s="84" t="s">
        <v>652</v>
      </c>
      <c r="B398" s="84"/>
      <c r="C398" s="86" t="s">
        <v>10</v>
      </c>
      <c r="D398" s="87" t="s">
        <v>555</v>
      </c>
      <c r="E398" s="88">
        <v>250000</v>
      </c>
      <c r="F398" s="168">
        <f t="shared" si="184"/>
        <v>310000</v>
      </c>
      <c r="G398" s="88">
        <v>310000</v>
      </c>
      <c r="H398" s="90">
        <v>0</v>
      </c>
      <c r="I398" s="88">
        <v>0</v>
      </c>
      <c r="J398" s="88">
        <v>0</v>
      </c>
      <c r="K398" s="90">
        <v>0</v>
      </c>
      <c r="L398" s="90">
        <v>0</v>
      </c>
      <c r="M398" s="90">
        <v>0</v>
      </c>
      <c r="N398" s="88">
        <v>0</v>
      </c>
    </row>
    <row r="399" spans="1:14" s="9" customFormat="1" ht="25.5" customHeight="1">
      <c r="A399" s="17"/>
      <c r="B399" s="57" t="s">
        <v>671</v>
      </c>
      <c r="C399" s="234" t="s">
        <v>969</v>
      </c>
      <c r="D399" s="235"/>
      <c r="E399" s="11">
        <f>E400</f>
        <v>393000</v>
      </c>
      <c r="F399" s="11">
        <f t="shared" si="184"/>
        <v>416000</v>
      </c>
      <c r="G399" s="11">
        <f>G400</f>
        <v>96000</v>
      </c>
      <c r="H399" s="11">
        <f aca="true" t="shared" si="196" ref="H399:N399">H400</f>
        <v>0</v>
      </c>
      <c r="I399" s="11">
        <f t="shared" si="196"/>
        <v>320000</v>
      </c>
      <c r="J399" s="11">
        <f t="shared" si="196"/>
        <v>0</v>
      </c>
      <c r="K399" s="11">
        <f t="shared" si="196"/>
        <v>0</v>
      </c>
      <c r="L399" s="11">
        <f t="shared" si="196"/>
        <v>0</v>
      </c>
      <c r="M399" s="11">
        <f t="shared" si="196"/>
        <v>0</v>
      </c>
      <c r="N399" s="11">
        <f t="shared" si="196"/>
        <v>0</v>
      </c>
    </row>
    <row r="400" spans="1:14" ht="21" customHeight="1">
      <c r="A400" s="38"/>
      <c r="B400" s="36"/>
      <c r="C400" s="27">
        <v>32</v>
      </c>
      <c r="D400" s="33" t="s">
        <v>20</v>
      </c>
      <c r="E400" s="34">
        <f>E401+E404</f>
        <v>393000</v>
      </c>
      <c r="F400" s="34">
        <f t="shared" si="184"/>
        <v>416000</v>
      </c>
      <c r="G400" s="34">
        <f>G401+G404</f>
        <v>96000</v>
      </c>
      <c r="H400" s="34">
        <f>H401+H404</f>
        <v>0</v>
      </c>
      <c r="I400" s="34">
        <f>I401+I404</f>
        <v>320000</v>
      </c>
      <c r="J400" s="34">
        <f>J401</f>
        <v>0</v>
      </c>
      <c r="K400" s="34">
        <f>K401</f>
        <v>0</v>
      </c>
      <c r="L400" s="34">
        <f>L401</f>
        <v>0</v>
      </c>
      <c r="M400" s="34">
        <f>M401</f>
        <v>0</v>
      </c>
      <c r="N400" s="34">
        <f>N401</f>
        <v>0</v>
      </c>
    </row>
    <row r="401" spans="1:14" ht="18" customHeight="1">
      <c r="A401" s="38"/>
      <c r="B401" s="36"/>
      <c r="C401" s="27">
        <v>323</v>
      </c>
      <c r="D401" s="33" t="s">
        <v>29</v>
      </c>
      <c r="E401" s="34">
        <f>SUM(E402:E403)</f>
        <v>383000</v>
      </c>
      <c r="F401" s="34">
        <f t="shared" si="184"/>
        <v>406000</v>
      </c>
      <c r="G401" s="34">
        <f>SUM(G402:G403)</f>
        <v>96000</v>
      </c>
      <c r="H401" s="34">
        <f aca="true" t="shared" si="197" ref="H401:N401">SUM(H402:H403)</f>
        <v>0</v>
      </c>
      <c r="I401" s="34">
        <f t="shared" si="197"/>
        <v>310000</v>
      </c>
      <c r="J401" s="34">
        <f t="shared" si="197"/>
        <v>0</v>
      </c>
      <c r="K401" s="34">
        <f t="shared" si="197"/>
        <v>0</v>
      </c>
      <c r="L401" s="34">
        <f t="shared" si="197"/>
        <v>0</v>
      </c>
      <c r="M401" s="34">
        <f>SUM(M402:M403)</f>
        <v>0</v>
      </c>
      <c r="N401" s="34">
        <f t="shared" si="197"/>
        <v>0</v>
      </c>
    </row>
    <row r="402" spans="1:14" s="91" customFormat="1" ht="15" customHeight="1">
      <c r="A402" s="84" t="s">
        <v>489</v>
      </c>
      <c r="B402" s="84"/>
      <c r="C402" s="86" t="s">
        <v>382</v>
      </c>
      <c r="D402" s="87" t="s">
        <v>770</v>
      </c>
      <c r="E402" s="88">
        <v>210000</v>
      </c>
      <c r="F402" s="168">
        <f t="shared" si="184"/>
        <v>220000</v>
      </c>
      <c r="G402" s="88">
        <v>60000</v>
      </c>
      <c r="H402" s="90">
        <v>0</v>
      </c>
      <c r="I402" s="88">
        <v>160000</v>
      </c>
      <c r="J402" s="88">
        <v>0</v>
      </c>
      <c r="K402" s="90">
        <v>0</v>
      </c>
      <c r="L402" s="88">
        <v>0</v>
      </c>
      <c r="M402" s="90">
        <v>0</v>
      </c>
      <c r="N402" s="88">
        <v>0</v>
      </c>
    </row>
    <row r="403" spans="1:14" s="91" customFormat="1" ht="15" customHeight="1">
      <c r="A403" s="84" t="s">
        <v>490</v>
      </c>
      <c r="B403" s="84"/>
      <c r="C403" s="86" t="s">
        <v>351</v>
      </c>
      <c r="D403" s="87" t="s">
        <v>977</v>
      </c>
      <c r="E403" s="88">
        <v>173000</v>
      </c>
      <c r="F403" s="168">
        <f t="shared" si="184"/>
        <v>186000</v>
      </c>
      <c r="G403" s="88">
        <v>36000</v>
      </c>
      <c r="H403" s="90">
        <v>0</v>
      </c>
      <c r="I403" s="88">
        <v>150000</v>
      </c>
      <c r="J403" s="88">
        <v>0</v>
      </c>
      <c r="K403" s="90">
        <v>0</v>
      </c>
      <c r="L403" s="88">
        <v>0</v>
      </c>
      <c r="M403" s="90">
        <v>0</v>
      </c>
      <c r="N403" s="90">
        <v>0</v>
      </c>
    </row>
    <row r="404" spans="1:14" ht="18" customHeight="1">
      <c r="A404" s="36"/>
      <c r="B404" s="36"/>
      <c r="C404" s="27">
        <v>329</v>
      </c>
      <c r="D404" s="33" t="s">
        <v>34</v>
      </c>
      <c r="E404" s="34">
        <f>E405</f>
        <v>10000</v>
      </c>
      <c r="F404" s="34">
        <f t="shared" si="184"/>
        <v>10000</v>
      </c>
      <c r="G404" s="34">
        <f>G405</f>
        <v>0</v>
      </c>
      <c r="H404" s="34">
        <f>H405</f>
        <v>0</v>
      </c>
      <c r="I404" s="34">
        <f>I405</f>
        <v>10000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</row>
    <row r="405" spans="1:14" s="91" customFormat="1" ht="15" customHeight="1">
      <c r="A405" s="119" t="s">
        <v>491</v>
      </c>
      <c r="B405" s="119"/>
      <c r="C405" s="120">
        <v>3291</v>
      </c>
      <c r="D405" s="121" t="s">
        <v>771</v>
      </c>
      <c r="E405" s="122">
        <v>10000</v>
      </c>
      <c r="F405" s="206">
        <f t="shared" si="184"/>
        <v>10000</v>
      </c>
      <c r="G405" s="122">
        <v>0</v>
      </c>
      <c r="H405" s="124">
        <v>0</v>
      </c>
      <c r="I405" s="122">
        <v>10000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</row>
    <row r="406" spans="1:14" s="126" customFormat="1" ht="17.25" customHeight="1">
      <c r="A406" s="223" t="s">
        <v>2</v>
      </c>
      <c r="B406" s="224" t="s">
        <v>44</v>
      </c>
      <c r="C406" s="225" t="s">
        <v>546</v>
      </c>
      <c r="D406" s="227" t="s">
        <v>59</v>
      </c>
      <c r="E406" s="228" t="s">
        <v>1206</v>
      </c>
      <c r="F406" s="225" t="s">
        <v>1207</v>
      </c>
      <c r="G406" s="220" t="s">
        <v>1205</v>
      </c>
      <c r="H406" s="221"/>
      <c r="I406" s="221"/>
      <c r="J406" s="221"/>
      <c r="K406" s="221"/>
      <c r="L406" s="221"/>
      <c r="M406" s="221"/>
      <c r="N406" s="222"/>
    </row>
    <row r="407" spans="1:14" ht="36" customHeight="1">
      <c r="A407" s="223"/>
      <c r="B407" s="223"/>
      <c r="C407" s="226"/>
      <c r="D407" s="227"/>
      <c r="E407" s="229"/>
      <c r="F407" s="226"/>
      <c r="G407" s="118" t="s">
        <v>269</v>
      </c>
      <c r="H407" s="118" t="s">
        <v>45</v>
      </c>
      <c r="I407" s="118" t="s">
        <v>268</v>
      </c>
      <c r="J407" s="118" t="s">
        <v>270</v>
      </c>
      <c r="K407" s="118" t="s">
        <v>46</v>
      </c>
      <c r="L407" s="118" t="s">
        <v>718</v>
      </c>
      <c r="M407" s="118" t="s">
        <v>1151</v>
      </c>
      <c r="N407" s="118" t="s">
        <v>613</v>
      </c>
    </row>
    <row r="408" spans="1:14" ht="10.5" customHeight="1">
      <c r="A408" s="51">
        <v>1</v>
      </c>
      <c r="B408" s="51">
        <v>2</v>
      </c>
      <c r="C408" s="51">
        <v>3</v>
      </c>
      <c r="D408" s="51">
        <v>4</v>
      </c>
      <c r="E408" s="51">
        <v>5</v>
      </c>
      <c r="F408" s="51">
        <v>7</v>
      </c>
      <c r="G408" s="51">
        <v>8</v>
      </c>
      <c r="H408" s="51">
        <v>9</v>
      </c>
      <c r="I408" s="51">
        <v>10</v>
      </c>
      <c r="J408" s="51">
        <v>11</v>
      </c>
      <c r="K408" s="51">
        <v>12</v>
      </c>
      <c r="L408" s="51">
        <v>13</v>
      </c>
      <c r="M408" s="51">
        <v>14</v>
      </c>
      <c r="N408" s="51">
        <v>15</v>
      </c>
    </row>
    <row r="409" spans="1:14" s="9" customFormat="1" ht="24" customHeight="1">
      <c r="A409" s="12"/>
      <c r="B409" s="57" t="s">
        <v>672</v>
      </c>
      <c r="C409" s="230" t="s">
        <v>859</v>
      </c>
      <c r="D409" s="231"/>
      <c r="E409" s="11">
        <f>E410</f>
        <v>5000</v>
      </c>
      <c r="F409" s="11">
        <f t="shared" si="184"/>
        <v>10000</v>
      </c>
      <c r="G409" s="11">
        <f aca="true" t="shared" si="198" ref="G409:N409">G410</f>
        <v>10000</v>
      </c>
      <c r="H409" s="11">
        <f t="shared" si="198"/>
        <v>0</v>
      </c>
      <c r="I409" s="11">
        <f t="shared" si="198"/>
        <v>0</v>
      </c>
      <c r="J409" s="11">
        <f t="shared" si="198"/>
        <v>0</v>
      </c>
      <c r="K409" s="11">
        <f t="shared" si="198"/>
        <v>0</v>
      </c>
      <c r="L409" s="11">
        <f t="shared" si="198"/>
        <v>0</v>
      </c>
      <c r="M409" s="11">
        <f t="shared" si="198"/>
        <v>0</v>
      </c>
      <c r="N409" s="11">
        <f t="shared" si="198"/>
        <v>0</v>
      </c>
    </row>
    <row r="410" spans="1:14" ht="18" customHeight="1">
      <c r="A410" s="38"/>
      <c r="B410" s="36" t="s">
        <v>0</v>
      </c>
      <c r="C410" s="27">
        <v>42</v>
      </c>
      <c r="D410" s="33" t="s">
        <v>713</v>
      </c>
      <c r="E410" s="34">
        <f>E411</f>
        <v>5000</v>
      </c>
      <c r="F410" s="34">
        <f t="shared" si="184"/>
        <v>10000</v>
      </c>
      <c r="G410" s="34">
        <f>G411</f>
        <v>10000</v>
      </c>
      <c r="H410" s="34">
        <f aca="true" t="shared" si="199" ref="H410:N411">H411</f>
        <v>0</v>
      </c>
      <c r="I410" s="34">
        <f t="shared" si="199"/>
        <v>0</v>
      </c>
      <c r="J410" s="34">
        <f t="shared" si="199"/>
        <v>0</v>
      </c>
      <c r="K410" s="34">
        <f t="shared" si="199"/>
        <v>0</v>
      </c>
      <c r="L410" s="34">
        <f t="shared" si="199"/>
        <v>0</v>
      </c>
      <c r="M410" s="34">
        <f t="shared" si="199"/>
        <v>0</v>
      </c>
      <c r="N410" s="34">
        <f t="shared" si="199"/>
        <v>0</v>
      </c>
    </row>
    <row r="411" spans="1:14" ht="18" customHeight="1">
      <c r="A411" s="38"/>
      <c r="B411" s="36" t="s">
        <v>0</v>
      </c>
      <c r="C411" s="27" t="s">
        <v>107</v>
      </c>
      <c r="D411" s="33" t="s">
        <v>714</v>
      </c>
      <c r="E411" s="34">
        <f>E412</f>
        <v>5000</v>
      </c>
      <c r="F411" s="34">
        <f t="shared" si="184"/>
        <v>10000</v>
      </c>
      <c r="G411" s="34">
        <f>G412</f>
        <v>10000</v>
      </c>
      <c r="H411" s="34">
        <f t="shared" si="199"/>
        <v>0</v>
      </c>
      <c r="I411" s="34">
        <f t="shared" si="199"/>
        <v>0</v>
      </c>
      <c r="J411" s="34">
        <f t="shared" si="199"/>
        <v>0</v>
      </c>
      <c r="K411" s="34">
        <f t="shared" si="199"/>
        <v>0</v>
      </c>
      <c r="L411" s="34">
        <f t="shared" si="199"/>
        <v>0</v>
      </c>
      <c r="M411" s="34">
        <f t="shared" si="199"/>
        <v>0</v>
      </c>
      <c r="N411" s="34">
        <f t="shared" si="199"/>
        <v>0</v>
      </c>
    </row>
    <row r="412" spans="1:14" s="91" customFormat="1" ht="15" customHeight="1">
      <c r="A412" s="84" t="s">
        <v>492</v>
      </c>
      <c r="B412" s="84"/>
      <c r="C412" s="86" t="s">
        <v>305</v>
      </c>
      <c r="D412" s="87" t="s">
        <v>860</v>
      </c>
      <c r="E412" s="88">
        <v>5000</v>
      </c>
      <c r="F412" s="168">
        <f t="shared" si="184"/>
        <v>10000</v>
      </c>
      <c r="G412" s="88">
        <v>10000</v>
      </c>
      <c r="H412" s="88">
        <v>0</v>
      </c>
      <c r="I412" s="88">
        <v>0</v>
      </c>
      <c r="J412" s="88">
        <v>0</v>
      </c>
      <c r="K412" s="90">
        <v>0</v>
      </c>
      <c r="L412" s="90">
        <v>0</v>
      </c>
      <c r="M412" s="90">
        <v>0</v>
      </c>
      <c r="N412" s="88">
        <v>0</v>
      </c>
    </row>
    <row r="413" spans="1:14" s="74" customFormat="1" ht="27.75" customHeight="1">
      <c r="A413" s="72"/>
      <c r="B413" s="73"/>
      <c r="C413" s="248" t="s">
        <v>822</v>
      </c>
      <c r="D413" s="249"/>
      <c r="E413" s="69">
        <f>E414+E418+E423</f>
        <v>730000</v>
      </c>
      <c r="F413" s="69">
        <f aca="true" t="shared" si="200" ref="F413:F441">SUM(G413:N413)</f>
        <v>760000</v>
      </c>
      <c r="G413" s="69">
        <f aca="true" t="shared" si="201" ref="G413:N413">G414+G418+G423</f>
        <v>760000</v>
      </c>
      <c r="H413" s="69">
        <f t="shared" si="201"/>
        <v>0</v>
      </c>
      <c r="I413" s="69">
        <f t="shared" si="201"/>
        <v>0</v>
      </c>
      <c r="J413" s="69">
        <f t="shared" si="201"/>
        <v>0</v>
      </c>
      <c r="K413" s="69">
        <f t="shared" si="201"/>
        <v>0</v>
      </c>
      <c r="L413" s="69">
        <f t="shared" si="201"/>
        <v>0</v>
      </c>
      <c r="M413" s="69">
        <f t="shared" si="201"/>
        <v>0</v>
      </c>
      <c r="N413" s="69">
        <f t="shared" si="201"/>
        <v>0</v>
      </c>
    </row>
    <row r="414" spans="1:14" s="9" customFormat="1" ht="24" customHeight="1">
      <c r="A414" s="12"/>
      <c r="B414" s="57" t="s">
        <v>670</v>
      </c>
      <c r="C414" s="236" t="s">
        <v>823</v>
      </c>
      <c r="D414" s="237"/>
      <c r="E414" s="11">
        <f>E415</f>
        <v>700000</v>
      </c>
      <c r="F414" s="11">
        <f t="shared" si="200"/>
        <v>700000</v>
      </c>
      <c r="G414" s="11">
        <f>G415</f>
        <v>700000</v>
      </c>
      <c r="H414" s="11">
        <f aca="true" t="shared" si="202" ref="H414:N414">H415</f>
        <v>0</v>
      </c>
      <c r="I414" s="11">
        <f t="shared" si="202"/>
        <v>0</v>
      </c>
      <c r="J414" s="11">
        <f t="shared" si="202"/>
        <v>0</v>
      </c>
      <c r="K414" s="11">
        <f t="shared" si="202"/>
        <v>0</v>
      </c>
      <c r="L414" s="11">
        <f t="shared" si="202"/>
        <v>0</v>
      </c>
      <c r="M414" s="11">
        <f t="shared" si="202"/>
        <v>0</v>
      </c>
      <c r="N414" s="11">
        <f t="shared" si="202"/>
        <v>0</v>
      </c>
    </row>
    <row r="415" spans="1:14" ht="21" customHeight="1">
      <c r="A415" s="38"/>
      <c r="B415" s="36"/>
      <c r="C415" s="27" t="s">
        <v>576</v>
      </c>
      <c r="D415" s="33" t="s">
        <v>772</v>
      </c>
      <c r="E415" s="34">
        <f>E416</f>
        <v>700000</v>
      </c>
      <c r="F415" s="34">
        <f t="shared" si="200"/>
        <v>700000</v>
      </c>
      <c r="G415" s="34">
        <f>G416</f>
        <v>700000</v>
      </c>
      <c r="H415" s="34">
        <f aca="true" t="shared" si="203" ref="H415:N415">H416</f>
        <v>0</v>
      </c>
      <c r="I415" s="34">
        <f t="shared" si="203"/>
        <v>0</v>
      </c>
      <c r="J415" s="34">
        <f t="shared" si="203"/>
        <v>0</v>
      </c>
      <c r="K415" s="34">
        <f t="shared" si="203"/>
        <v>0</v>
      </c>
      <c r="L415" s="34">
        <f t="shared" si="203"/>
        <v>0</v>
      </c>
      <c r="M415" s="34">
        <f t="shared" si="203"/>
        <v>0</v>
      </c>
      <c r="N415" s="34">
        <f t="shared" si="203"/>
        <v>0</v>
      </c>
    </row>
    <row r="416" spans="1:14" ht="18" customHeight="1">
      <c r="A416" s="38"/>
      <c r="B416" s="36"/>
      <c r="C416" s="27" t="s">
        <v>605</v>
      </c>
      <c r="D416" s="33" t="s">
        <v>773</v>
      </c>
      <c r="E416" s="34">
        <f>SUM(E417:E417)</f>
        <v>700000</v>
      </c>
      <c r="F416" s="34">
        <f t="shared" si="200"/>
        <v>700000</v>
      </c>
      <c r="G416" s="34">
        <f>SUM(G417:G417)</f>
        <v>700000</v>
      </c>
      <c r="H416" s="34">
        <f aca="true" t="shared" si="204" ref="H416:N416">H417</f>
        <v>0</v>
      </c>
      <c r="I416" s="34">
        <f t="shared" si="204"/>
        <v>0</v>
      </c>
      <c r="J416" s="34">
        <f t="shared" si="204"/>
        <v>0</v>
      </c>
      <c r="K416" s="34">
        <f t="shared" si="204"/>
        <v>0</v>
      </c>
      <c r="L416" s="34">
        <f t="shared" si="204"/>
        <v>0</v>
      </c>
      <c r="M416" s="34">
        <f t="shared" si="204"/>
        <v>0</v>
      </c>
      <c r="N416" s="34">
        <f t="shared" si="204"/>
        <v>0</v>
      </c>
    </row>
    <row r="417" spans="1:14" s="91" customFormat="1" ht="15" customHeight="1">
      <c r="A417" s="93" t="s">
        <v>493</v>
      </c>
      <c r="B417" s="84"/>
      <c r="C417" s="86" t="s">
        <v>606</v>
      </c>
      <c r="D417" s="87" t="s">
        <v>774</v>
      </c>
      <c r="E417" s="88">
        <v>700000</v>
      </c>
      <c r="F417" s="168">
        <f t="shared" si="200"/>
        <v>700000</v>
      </c>
      <c r="G417" s="88">
        <v>700000</v>
      </c>
      <c r="H417" s="90">
        <v>0</v>
      </c>
      <c r="I417" s="90">
        <v>0</v>
      </c>
      <c r="J417" s="90">
        <v>0</v>
      </c>
      <c r="K417" s="90">
        <v>0</v>
      </c>
      <c r="L417" s="90">
        <v>0</v>
      </c>
      <c r="M417" s="90">
        <v>0</v>
      </c>
      <c r="N417" s="90">
        <v>0</v>
      </c>
    </row>
    <row r="418" spans="1:14" s="9" customFormat="1" ht="24" customHeight="1">
      <c r="A418" s="17"/>
      <c r="B418" s="57" t="s">
        <v>670</v>
      </c>
      <c r="C418" s="238" t="s">
        <v>1229</v>
      </c>
      <c r="D418" s="231"/>
      <c r="E418" s="11">
        <f>E419</f>
        <v>30000</v>
      </c>
      <c r="F418" s="11">
        <f t="shared" si="200"/>
        <v>30000</v>
      </c>
      <c r="G418" s="11">
        <f>G419</f>
        <v>30000</v>
      </c>
      <c r="H418" s="11">
        <f aca="true" t="shared" si="205" ref="H418:N418">H419</f>
        <v>0</v>
      </c>
      <c r="I418" s="11">
        <f t="shared" si="205"/>
        <v>0</v>
      </c>
      <c r="J418" s="11">
        <f t="shared" si="205"/>
        <v>0</v>
      </c>
      <c r="K418" s="11">
        <f t="shared" si="205"/>
        <v>0</v>
      </c>
      <c r="L418" s="11">
        <f t="shared" si="205"/>
        <v>0</v>
      </c>
      <c r="M418" s="11">
        <f t="shared" si="205"/>
        <v>0</v>
      </c>
      <c r="N418" s="11">
        <f t="shared" si="205"/>
        <v>0</v>
      </c>
    </row>
    <row r="419" spans="1:14" ht="21" customHeight="1">
      <c r="A419" s="36"/>
      <c r="B419" s="36"/>
      <c r="C419" s="27" t="s">
        <v>576</v>
      </c>
      <c r="D419" s="33" t="s">
        <v>772</v>
      </c>
      <c r="E419" s="34">
        <f>E420</f>
        <v>30000</v>
      </c>
      <c r="F419" s="34">
        <f t="shared" si="200"/>
        <v>30000</v>
      </c>
      <c r="G419" s="34">
        <f>G420</f>
        <v>30000</v>
      </c>
      <c r="H419" s="34">
        <f aca="true" t="shared" si="206" ref="H419:N419">H420</f>
        <v>0</v>
      </c>
      <c r="I419" s="34">
        <f t="shared" si="206"/>
        <v>0</v>
      </c>
      <c r="J419" s="34">
        <f t="shared" si="206"/>
        <v>0</v>
      </c>
      <c r="K419" s="34">
        <f t="shared" si="206"/>
        <v>0</v>
      </c>
      <c r="L419" s="34">
        <f t="shared" si="206"/>
        <v>0</v>
      </c>
      <c r="M419" s="34">
        <f t="shared" si="206"/>
        <v>0</v>
      </c>
      <c r="N419" s="34">
        <f t="shared" si="206"/>
        <v>0</v>
      </c>
    </row>
    <row r="420" spans="1:14" ht="18" customHeight="1">
      <c r="A420" s="36"/>
      <c r="B420" s="36"/>
      <c r="C420" s="27" t="s">
        <v>605</v>
      </c>
      <c r="D420" s="33" t="s">
        <v>773</v>
      </c>
      <c r="E420" s="34">
        <f>SUM(E421:E422)</f>
        <v>30000</v>
      </c>
      <c r="F420" s="34">
        <f t="shared" si="200"/>
        <v>30000</v>
      </c>
      <c r="G420" s="34">
        <f>SUM(G421:G422)</f>
        <v>30000</v>
      </c>
      <c r="H420" s="34">
        <f aca="true" t="shared" si="207" ref="H420:N420">SUM(H421:H422)</f>
        <v>0</v>
      </c>
      <c r="I420" s="34">
        <f t="shared" si="207"/>
        <v>0</v>
      </c>
      <c r="J420" s="34">
        <f t="shared" si="207"/>
        <v>0</v>
      </c>
      <c r="K420" s="34">
        <f t="shared" si="207"/>
        <v>0</v>
      </c>
      <c r="L420" s="34">
        <f t="shared" si="207"/>
        <v>0</v>
      </c>
      <c r="M420" s="34">
        <f>SUM(M421:M422)</f>
        <v>0</v>
      </c>
      <c r="N420" s="34">
        <f t="shared" si="207"/>
        <v>0</v>
      </c>
    </row>
    <row r="421" spans="1:14" s="91" customFormat="1" ht="15" customHeight="1">
      <c r="A421" s="93" t="s">
        <v>494</v>
      </c>
      <c r="B421" s="84"/>
      <c r="C421" s="86" t="s">
        <v>606</v>
      </c>
      <c r="D421" s="87" t="s">
        <v>775</v>
      </c>
      <c r="E421" s="88">
        <v>30000</v>
      </c>
      <c r="F421" s="168">
        <f t="shared" si="200"/>
        <v>30000</v>
      </c>
      <c r="G421" s="88">
        <v>30000</v>
      </c>
      <c r="H421" s="88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88">
        <v>0</v>
      </c>
    </row>
    <row r="422" spans="1:14" s="91" customFormat="1" ht="15" customHeight="1">
      <c r="A422" s="93" t="s">
        <v>495</v>
      </c>
      <c r="B422" s="84"/>
      <c r="C422" s="86" t="s">
        <v>607</v>
      </c>
      <c r="D422" s="87" t="s">
        <v>776</v>
      </c>
      <c r="E422" s="88">
        <v>0</v>
      </c>
      <c r="F422" s="88">
        <f t="shared" si="200"/>
        <v>0</v>
      </c>
      <c r="G422" s="88">
        <v>0</v>
      </c>
      <c r="H422" s="88">
        <v>0</v>
      </c>
      <c r="I422" s="88">
        <v>0</v>
      </c>
      <c r="J422" s="88">
        <v>0</v>
      </c>
      <c r="K422" s="88">
        <v>0</v>
      </c>
      <c r="L422" s="88">
        <v>0</v>
      </c>
      <c r="M422" s="88">
        <v>0</v>
      </c>
      <c r="N422" s="88">
        <v>0</v>
      </c>
    </row>
    <row r="423" spans="1:14" s="9" customFormat="1" ht="24" customHeight="1">
      <c r="A423" s="12"/>
      <c r="B423" s="57" t="s">
        <v>670</v>
      </c>
      <c r="C423" s="230" t="s">
        <v>824</v>
      </c>
      <c r="D423" s="231"/>
      <c r="E423" s="11">
        <f>E424</f>
        <v>0</v>
      </c>
      <c r="F423" s="11">
        <f t="shared" si="200"/>
        <v>30000</v>
      </c>
      <c r="G423" s="11">
        <f>G424</f>
        <v>30000</v>
      </c>
      <c r="H423" s="11">
        <f aca="true" t="shared" si="208" ref="H423:N424">H424</f>
        <v>0</v>
      </c>
      <c r="I423" s="11">
        <f t="shared" si="208"/>
        <v>0</v>
      </c>
      <c r="J423" s="11">
        <f t="shared" si="208"/>
        <v>0</v>
      </c>
      <c r="K423" s="11">
        <f t="shared" si="208"/>
        <v>0</v>
      </c>
      <c r="L423" s="11">
        <f t="shared" si="208"/>
        <v>0</v>
      </c>
      <c r="M423" s="11">
        <f t="shared" si="208"/>
        <v>0</v>
      </c>
      <c r="N423" s="11">
        <f t="shared" si="208"/>
        <v>0</v>
      </c>
    </row>
    <row r="424" spans="1:14" ht="21" customHeight="1">
      <c r="A424" s="38"/>
      <c r="B424" s="36"/>
      <c r="C424" s="27" t="s">
        <v>302</v>
      </c>
      <c r="D424" s="33" t="s">
        <v>777</v>
      </c>
      <c r="E424" s="34">
        <f>E425</f>
        <v>0</v>
      </c>
      <c r="F424" s="34">
        <f t="shared" si="200"/>
        <v>30000</v>
      </c>
      <c r="G424" s="34">
        <f>G425</f>
        <v>30000</v>
      </c>
      <c r="H424" s="34">
        <f t="shared" si="208"/>
        <v>0</v>
      </c>
      <c r="I424" s="34">
        <f t="shared" si="208"/>
        <v>0</v>
      </c>
      <c r="J424" s="34">
        <f t="shared" si="208"/>
        <v>0</v>
      </c>
      <c r="K424" s="34">
        <f t="shared" si="208"/>
        <v>0</v>
      </c>
      <c r="L424" s="34">
        <f t="shared" si="208"/>
        <v>0</v>
      </c>
      <c r="M424" s="34">
        <f t="shared" si="208"/>
        <v>0</v>
      </c>
      <c r="N424" s="34">
        <f t="shared" si="208"/>
        <v>0</v>
      </c>
    </row>
    <row r="425" spans="1:14" ht="18" customHeight="1">
      <c r="A425" s="38"/>
      <c r="B425" s="36"/>
      <c r="C425" s="27" t="s">
        <v>107</v>
      </c>
      <c r="D425" s="33" t="s">
        <v>714</v>
      </c>
      <c r="E425" s="34">
        <f aca="true" t="shared" si="209" ref="E425:N425">E426</f>
        <v>0</v>
      </c>
      <c r="F425" s="34">
        <f t="shared" si="200"/>
        <v>30000</v>
      </c>
      <c r="G425" s="34">
        <f t="shared" si="209"/>
        <v>30000</v>
      </c>
      <c r="H425" s="34">
        <f t="shared" si="209"/>
        <v>0</v>
      </c>
      <c r="I425" s="34">
        <f t="shared" si="209"/>
        <v>0</v>
      </c>
      <c r="J425" s="34">
        <f t="shared" si="209"/>
        <v>0</v>
      </c>
      <c r="K425" s="34">
        <f t="shared" si="209"/>
        <v>0</v>
      </c>
      <c r="L425" s="34">
        <f t="shared" si="209"/>
        <v>0</v>
      </c>
      <c r="M425" s="34">
        <f t="shared" si="209"/>
        <v>0</v>
      </c>
      <c r="N425" s="34">
        <f t="shared" si="209"/>
        <v>0</v>
      </c>
    </row>
    <row r="426" spans="1:14" s="91" customFormat="1" ht="15" customHeight="1">
      <c r="A426" s="84" t="s">
        <v>496</v>
      </c>
      <c r="B426" s="84"/>
      <c r="C426" s="86" t="s">
        <v>342</v>
      </c>
      <c r="D426" s="86" t="s">
        <v>778</v>
      </c>
      <c r="E426" s="88">
        <v>0</v>
      </c>
      <c r="F426" s="168">
        <f t="shared" si="200"/>
        <v>30000</v>
      </c>
      <c r="G426" s="88">
        <v>30000</v>
      </c>
      <c r="H426" s="90">
        <v>0</v>
      </c>
      <c r="I426" s="90">
        <v>0</v>
      </c>
      <c r="J426" s="88">
        <v>0</v>
      </c>
      <c r="K426" s="90">
        <v>0</v>
      </c>
      <c r="L426" s="90">
        <v>0</v>
      </c>
      <c r="M426" s="90">
        <v>0</v>
      </c>
      <c r="N426" s="88">
        <v>0</v>
      </c>
    </row>
    <row r="427" spans="1:14" s="74" customFormat="1" ht="27" customHeight="1">
      <c r="A427" s="73"/>
      <c r="B427" s="75"/>
      <c r="C427" s="250" t="s">
        <v>825</v>
      </c>
      <c r="D427" s="244"/>
      <c r="E427" s="69">
        <f>E428+E434+E442+E446+E450</f>
        <v>3196000</v>
      </c>
      <c r="F427" s="69">
        <f t="shared" si="200"/>
        <v>2235000</v>
      </c>
      <c r="G427" s="69">
        <f>G428+G434+G442+G446+G450</f>
        <v>2185000</v>
      </c>
      <c r="H427" s="69">
        <f aca="true" t="shared" si="210" ref="H427:N427">H428+H434+H442+H446+H450</f>
        <v>0</v>
      </c>
      <c r="I427" s="69">
        <f t="shared" si="210"/>
        <v>0</v>
      </c>
      <c r="J427" s="69">
        <f t="shared" si="210"/>
        <v>0</v>
      </c>
      <c r="K427" s="69">
        <f t="shared" si="210"/>
        <v>0</v>
      </c>
      <c r="L427" s="69">
        <f t="shared" si="210"/>
        <v>0</v>
      </c>
      <c r="M427" s="69">
        <f t="shared" si="210"/>
        <v>0</v>
      </c>
      <c r="N427" s="69">
        <f t="shared" si="210"/>
        <v>50000</v>
      </c>
    </row>
    <row r="428" spans="1:14" s="9" customFormat="1" ht="24" customHeight="1">
      <c r="A428" s="12"/>
      <c r="B428" s="57" t="s">
        <v>669</v>
      </c>
      <c r="C428" s="230" t="s">
        <v>826</v>
      </c>
      <c r="D428" s="231"/>
      <c r="E428" s="11">
        <f>E429</f>
        <v>131000</v>
      </c>
      <c r="F428" s="11">
        <f t="shared" si="200"/>
        <v>75000</v>
      </c>
      <c r="G428" s="11">
        <f>G429</f>
        <v>75000</v>
      </c>
      <c r="H428" s="11">
        <f aca="true" t="shared" si="211" ref="H428:N428">H429</f>
        <v>0</v>
      </c>
      <c r="I428" s="11">
        <f t="shared" si="211"/>
        <v>0</v>
      </c>
      <c r="J428" s="11">
        <f t="shared" si="211"/>
        <v>0</v>
      </c>
      <c r="K428" s="11">
        <f t="shared" si="211"/>
        <v>0</v>
      </c>
      <c r="L428" s="11">
        <f t="shared" si="211"/>
        <v>0</v>
      </c>
      <c r="M428" s="11">
        <f t="shared" si="211"/>
        <v>0</v>
      </c>
      <c r="N428" s="11">
        <f t="shared" si="211"/>
        <v>0</v>
      </c>
    </row>
    <row r="429" spans="1:14" ht="21" customHeight="1">
      <c r="A429" s="38"/>
      <c r="B429" s="36"/>
      <c r="C429" s="27" t="s">
        <v>50</v>
      </c>
      <c r="D429" s="33" t="s">
        <v>20</v>
      </c>
      <c r="E429" s="34">
        <f>SUM(E430+E432)</f>
        <v>131000</v>
      </c>
      <c r="F429" s="34">
        <f t="shared" si="200"/>
        <v>75000</v>
      </c>
      <c r="G429" s="34">
        <f>SUM(G430+G432)</f>
        <v>75000</v>
      </c>
      <c r="H429" s="34">
        <f aca="true" t="shared" si="212" ref="H429:N429">H432</f>
        <v>0</v>
      </c>
      <c r="I429" s="34">
        <f t="shared" si="212"/>
        <v>0</v>
      </c>
      <c r="J429" s="34">
        <f t="shared" si="212"/>
        <v>0</v>
      </c>
      <c r="K429" s="34">
        <f t="shared" si="212"/>
        <v>0</v>
      </c>
      <c r="L429" s="34">
        <f t="shared" si="212"/>
        <v>0</v>
      </c>
      <c r="M429" s="34">
        <f>M432</f>
        <v>0</v>
      </c>
      <c r="N429" s="34">
        <f t="shared" si="212"/>
        <v>0</v>
      </c>
    </row>
    <row r="430" spans="1:14" ht="18" customHeight="1">
      <c r="A430" s="38"/>
      <c r="B430" s="36"/>
      <c r="C430" s="27">
        <v>322</v>
      </c>
      <c r="D430" s="33" t="s">
        <v>547</v>
      </c>
      <c r="E430" s="34">
        <f aca="true" t="shared" si="213" ref="E430:N430">E431</f>
        <v>0</v>
      </c>
      <c r="F430" s="34">
        <f t="shared" si="200"/>
        <v>0</v>
      </c>
      <c r="G430" s="34">
        <f t="shared" si="213"/>
        <v>0</v>
      </c>
      <c r="H430" s="34">
        <f t="shared" si="213"/>
        <v>0</v>
      </c>
      <c r="I430" s="34">
        <f t="shared" si="213"/>
        <v>0</v>
      </c>
      <c r="J430" s="34">
        <f t="shared" si="213"/>
        <v>0</v>
      </c>
      <c r="K430" s="34">
        <f t="shared" si="213"/>
        <v>0</v>
      </c>
      <c r="L430" s="34">
        <f t="shared" si="213"/>
        <v>0</v>
      </c>
      <c r="M430" s="34">
        <f t="shared" si="213"/>
        <v>0</v>
      </c>
      <c r="N430" s="34">
        <f t="shared" si="213"/>
        <v>0</v>
      </c>
    </row>
    <row r="431" spans="1:14" s="91" customFormat="1" ht="15" customHeight="1">
      <c r="A431" s="84" t="s">
        <v>497</v>
      </c>
      <c r="B431" s="84"/>
      <c r="C431" s="86">
        <v>3224</v>
      </c>
      <c r="D431" s="87" t="s">
        <v>762</v>
      </c>
      <c r="E431" s="88">
        <v>0</v>
      </c>
      <c r="F431" s="88">
        <f t="shared" si="200"/>
        <v>0</v>
      </c>
      <c r="G431" s="88">
        <v>0</v>
      </c>
      <c r="H431" s="90">
        <v>0</v>
      </c>
      <c r="I431" s="90">
        <v>0</v>
      </c>
      <c r="J431" s="90">
        <v>0</v>
      </c>
      <c r="K431" s="90">
        <v>0</v>
      </c>
      <c r="L431" s="90">
        <v>0</v>
      </c>
      <c r="M431" s="90">
        <v>0</v>
      </c>
      <c r="N431" s="90">
        <v>0</v>
      </c>
    </row>
    <row r="432" spans="1:14" ht="18" customHeight="1">
      <c r="A432" s="36"/>
      <c r="B432" s="36"/>
      <c r="C432" s="27" t="s">
        <v>51</v>
      </c>
      <c r="D432" s="33" t="s">
        <v>548</v>
      </c>
      <c r="E432" s="34">
        <f aca="true" t="shared" si="214" ref="E432:N432">E433</f>
        <v>131000</v>
      </c>
      <c r="F432" s="34">
        <f t="shared" si="200"/>
        <v>75000</v>
      </c>
      <c r="G432" s="34">
        <f t="shared" si="214"/>
        <v>75000</v>
      </c>
      <c r="H432" s="34">
        <f t="shared" si="214"/>
        <v>0</v>
      </c>
      <c r="I432" s="34">
        <f t="shared" si="214"/>
        <v>0</v>
      </c>
      <c r="J432" s="34">
        <f t="shared" si="214"/>
        <v>0</v>
      </c>
      <c r="K432" s="34">
        <f t="shared" si="214"/>
        <v>0</v>
      </c>
      <c r="L432" s="34">
        <f t="shared" si="214"/>
        <v>0</v>
      </c>
      <c r="M432" s="34">
        <f t="shared" si="214"/>
        <v>0</v>
      </c>
      <c r="N432" s="34">
        <f t="shared" si="214"/>
        <v>0</v>
      </c>
    </row>
    <row r="433" spans="1:14" s="91" customFormat="1" ht="15" customHeight="1">
      <c r="A433" s="84" t="s">
        <v>498</v>
      </c>
      <c r="B433" s="84"/>
      <c r="C433" s="86" t="s">
        <v>52</v>
      </c>
      <c r="D433" s="87" t="s">
        <v>779</v>
      </c>
      <c r="E433" s="88">
        <v>131000</v>
      </c>
      <c r="F433" s="168">
        <f t="shared" si="200"/>
        <v>75000</v>
      </c>
      <c r="G433" s="88">
        <v>75000</v>
      </c>
      <c r="H433" s="90">
        <v>0</v>
      </c>
      <c r="I433" s="90">
        <v>0</v>
      </c>
      <c r="J433" s="88">
        <v>0</v>
      </c>
      <c r="K433" s="90">
        <v>0</v>
      </c>
      <c r="L433" s="88">
        <v>0</v>
      </c>
      <c r="M433" s="90">
        <v>0</v>
      </c>
      <c r="N433" s="88">
        <v>0</v>
      </c>
    </row>
    <row r="434" spans="1:14" s="9" customFormat="1" ht="24" customHeight="1">
      <c r="A434" s="12"/>
      <c r="B434" s="57" t="s">
        <v>669</v>
      </c>
      <c r="C434" s="230" t="s">
        <v>1116</v>
      </c>
      <c r="D434" s="231"/>
      <c r="E434" s="11">
        <f>E435</f>
        <v>660000</v>
      </c>
      <c r="F434" s="11">
        <f t="shared" si="200"/>
        <v>900000</v>
      </c>
      <c r="G434" s="11">
        <f>G435</f>
        <v>900000</v>
      </c>
      <c r="H434" s="11">
        <f aca="true" t="shared" si="215" ref="H434:N434">H435</f>
        <v>0</v>
      </c>
      <c r="I434" s="11">
        <f t="shared" si="215"/>
        <v>0</v>
      </c>
      <c r="J434" s="11">
        <f t="shared" si="215"/>
        <v>0</v>
      </c>
      <c r="K434" s="11">
        <f t="shared" si="215"/>
        <v>0</v>
      </c>
      <c r="L434" s="11">
        <f t="shared" si="215"/>
        <v>0</v>
      </c>
      <c r="M434" s="11">
        <f t="shared" si="215"/>
        <v>0</v>
      </c>
      <c r="N434" s="11">
        <f t="shared" si="215"/>
        <v>0</v>
      </c>
    </row>
    <row r="435" spans="1:14" ht="21" customHeight="1">
      <c r="A435" s="38"/>
      <c r="B435" s="36"/>
      <c r="C435" s="27">
        <v>38</v>
      </c>
      <c r="D435" s="33" t="s">
        <v>563</v>
      </c>
      <c r="E435" s="34">
        <f>E439</f>
        <v>660000</v>
      </c>
      <c r="F435" s="34">
        <f t="shared" si="200"/>
        <v>900000</v>
      </c>
      <c r="G435" s="34">
        <f>G439</f>
        <v>900000</v>
      </c>
      <c r="H435" s="34">
        <f aca="true" t="shared" si="216" ref="H435:N435">H439</f>
        <v>0</v>
      </c>
      <c r="I435" s="34">
        <f t="shared" si="216"/>
        <v>0</v>
      </c>
      <c r="J435" s="34">
        <f t="shared" si="216"/>
        <v>0</v>
      </c>
      <c r="K435" s="34">
        <f t="shared" si="216"/>
        <v>0</v>
      </c>
      <c r="L435" s="34">
        <f t="shared" si="216"/>
        <v>0</v>
      </c>
      <c r="M435" s="34">
        <f t="shared" si="216"/>
        <v>0</v>
      </c>
      <c r="N435" s="34">
        <f t="shared" si="216"/>
        <v>0</v>
      </c>
    </row>
    <row r="436" spans="1:61" s="125" customFormat="1" ht="17.25" customHeight="1">
      <c r="A436" s="223" t="s">
        <v>2</v>
      </c>
      <c r="B436" s="224" t="s">
        <v>44</v>
      </c>
      <c r="C436" s="225" t="s">
        <v>546</v>
      </c>
      <c r="D436" s="227" t="s">
        <v>59</v>
      </c>
      <c r="E436" s="228" t="s">
        <v>1206</v>
      </c>
      <c r="F436" s="225" t="s">
        <v>1207</v>
      </c>
      <c r="G436" s="226" t="s">
        <v>1205</v>
      </c>
      <c r="H436" s="226"/>
      <c r="I436" s="226"/>
      <c r="J436" s="226"/>
      <c r="K436" s="226"/>
      <c r="L436" s="226"/>
      <c r="M436" s="226"/>
      <c r="N436" s="2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  <c r="BC436" s="126"/>
      <c r="BD436" s="126"/>
      <c r="BE436" s="126"/>
      <c r="BF436" s="126"/>
      <c r="BG436" s="126"/>
      <c r="BH436" s="126"/>
      <c r="BI436" s="126"/>
    </row>
    <row r="437" spans="1:14" ht="36" customHeight="1">
      <c r="A437" s="223"/>
      <c r="B437" s="223"/>
      <c r="C437" s="226"/>
      <c r="D437" s="227"/>
      <c r="E437" s="229"/>
      <c r="F437" s="226"/>
      <c r="G437" s="149" t="s">
        <v>269</v>
      </c>
      <c r="H437" s="149" t="s">
        <v>45</v>
      </c>
      <c r="I437" s="149" t="s">
        <v>268</v>
      </c>
      <c r="J437" s="149" t="s">
        <v>270</v>
      </c>
      <c r="K437" s="149" t="s">
        <v>46</v>
      </c>
      <c r="L437" s="149" t="s">
        <v>718</v>
      </c>
      <c r="M437" s="149" t="s">
        <v>1151</v>
      </c>
      <c r="N437" s="149" t="s">
        <v>613</v>
      </c>
    </row>
    <row r="438" spans="1:14" ht="10.5" customHeight="1">
      <c r="A438" s="51">
        <v>1</v>
      </c>
      <c r="B438" s="51">
        <v>2</v>
      </c>
      <c r="C438" s="51">
        <v>3</v>
      </c>
      <c r="D438" s="51">
        <v>4</v>
      </c>
      <c r="E438" s="51">
        <v>5</v>
      </c>
      <c r="F438" s="51">
        <v>7</v>
      </c>
      <c r="G438" s="51">
        <v>8</v>
      </c>
      <c r="H438" s="51">
        <v>9</v>
      </c>
      <c r="I438" s="51">
        <v>10</v>
      </c>
      <c r="J438" s="51">
        <v>11</v>
      </c>
      <c r="K438" s="51">
        <v>12</v>
      </c>
      <c r="L438" s="51">
        <v>13</v>
      </c>
      <c r="M438" s="51">
        <v>14</v>
      </c>
      <c r="N438" s="51">
        <v>15</v>
      </c>
    </row>
    <row r="439" spans="1:14" ht="18" customHeight="1">
      <c r="A439" s="38" t="s">
        <v>0</v>
      </c>
      <c r="B439" s="36"/>
      <c r="C439" s="27">
        <v>381</v>
      </c>
      <c r="D439" s="33" t="s">
        <v>780</v>
      </c>
      <c r="E439" s="34">
        <f>E440</f>
        <v>660000</v>
      </c>
      <c r="F439" s="34">
        <f t="shared" si="200"/>
        <v>900000</v>
      </c>
      <c r="G439" s="34">
        <f aca="true" t="shared" si="217" ref="G439:N440">G440</f>
        <v>900000</v>
      </c>
      <c r="H439" s="34">
        <f t="shared" si="217"/>
        <v>0</v>
      </c>
      <c r="I439" s="34">
        <f t="shared" si="217"/>
        <v>0</v>
      </c>
      <c r="J439" s="34">
        <f t="shared" si="217"/>
        <v>0</v>
      </c>
      <c r="K439" s="34">
        <f t="shared" si="217"/>
        <v>0</v>
      </c>
      <c r="L439" s="34">
        <f t="shared" si="217"/>
        <v>0</v>
      </c>
      <c r="M439" s="34">
        <f t="shared" si="217"/>
        <v>0</v>
      </c>
      <c r="N439" s="34">
        <f t="shared" si="217"/>
        <v>0</v>
      </c>
    </row>
    <row r="440" spans="1:14" ht="15" customHeight="1">
      <c r="A440" s="38"/>
      <c r="B440" s="36"/>
      <c r="C440" s="27">
        <v>3811</v>
      </c>
      <c r="D440" s="33" t="s">
        <v>781</v>
      </c>
      <c r="E440" s="34">
        <f>E441</f>
        <v>660000</v>
      </c>
      <c r="F440" s="34">
        <f t="shared" si="200"/>
        <v>900000</v>
      </c>
      <c r="G440" s="34">
        <f>G441</f>
        <v>900000</v>
      </c>
      <c r="H440" s="34">
        <f t="shared" si="217"/>
        <v>0</v>
      </c>
      <c r="I440" s="34">
        <f t="shared" si="217"/>
        <v>0</v>
      </c>
      <c r="J440" s="34">
        <f t="shared" si="217"/>
        <v>0</v>
      </c>
      <c r="K440" s="34">
        <f t="shared" si="217"/>
        <v>0</v>
      </c>
      <c r="L440" s="34">
        <f t="shared" si="217"/>
        <v>0</v>
      </c>
      <c r="M440" s="34">
        <f t="shared" si="217"/>
        <v>0</v>
      </c>
      <c r="N440" s="34">
        <f t="shared" si="217"/>
        <v>0</v>
      </c>
    </row>
    <row r="441" spans="1:61" s="128" customFormat="1" ht="15.75" customHeight="1">
      <c r="A441" s="84" t="s">
        <v>499</v>
      </c>
      <c r="B441" s="84"/>
      <c r="C441" s="86">
        <v>38115</v>
      </c>
      <c r="D441" s="87" t="s">
        <v>1117</v>
      </c>
      <c r="E441" s="88">
        <v>660000</v>
      </c>
      <c r="F441" s="168">
        <f t="shared" si="200"/>
        <v>900000</v>
      </c>
      <c r="G441" s="88">
        <v>900000</v>
      </c>
      <c r="H441" s="88">
        <v>0</v>
      </c>
      <c r="I441" s="88">
        <v>0</v>
      </c>
      <c r="J441" s="88">
        <v>0</v>
      </c>
      <c r="K441" s="88">
        <v>0</v>
      </c>
      <c r="L441" s="88">
        <v>0</v>
      </c>
      <c r="M441" s="88">
        <v>0</v>
      </c>
      <c r="N441" s="88">
        <v>0</v>
      </c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</row>
    <row r="442" spans="1:14" s="9" customFormat="1" ht="24" customHeight="1">
      <c r="A442" s="12"/>
      <c r="B442" s="57" t="s">
        <v>669</v>
      </c>
      <c r="C442" s="230" t="s">
        <v>827</v>
      </c>
      <c r="D442" s="231"/>
      <c r="E442" s="11">
        <f>E443</f>
        <v>5000</v>
      </c>
      <c r="F442" s="11">
        <f>SUM(G442:N442)</f>
        <v>10000</v>
      </c>
      <c r="G442" s="11">
        <f>G443</f>
        <v>10000</v>
      </c>
      <c r="H442" s="11">
        <f aca="true" t="shared" si="218" ref="H442:N443">H443</f>
        <v>0</v>
      </c>
      <c r="I442" s="11">
        <f t="shared" si="218"/>
        <v>0</v>
      </c>
      <c r="J442" s="11">
        <f t="shared" si="218"/>
        <v>0</v>
      </c>
      <c r="K442" s="11">
        <f t="shared" si="218"/>
        <v>0</v>
      </c>
      <c r="L442" s="11">
        <f t="shared" si="218"/>
        <v>0</v>
      </c>
      <c r="M442" s="11">
        <f t="shared" si="218"/>
        <v>0</v>
      </c>
      <c r="N442" s="11">
        <f t="shared" si="218"/>
        <v>0</v>
      </c>
    </row>
    <row r="443" spans="1:14" ht="21" customHeight="1">
      <c r="A443" s="38"/>
      <c r="B443" s="36"/>
      <c r="C443" s="27" t="s">
        <v>302</v>
      </c>
      <c r="D443" s="33" t="s">
        <v>777</v>
      </c>
      <c r="E443" s="34">
        <f>E444</f>
        <v>5000</v>
      </c>
      <c r="F443" s="34">
        <f>SUM(G443:N443)</f>
        <v>10000</v>
      </c>
      <c r="G443" s="34">
        <f>G444</f>
        <v>10000</v>
      </c>
      <c r="H443" s="34">
        <f t="shared" si="218"/>
        <v>0</v>
      </c>
      <c r="I443" s="34">
        <f t="shared" si="218"/>
        <v>0</v>
      </c>
      <c r="J443" s="34">
        <f t="shared" si="218"/>
        <v>0</v>
      </c>
      <c r="K443" s="34">
        <f t="shared" si="218"/>
        <v>0</v>
      </c>
      <c r="L443" s="34">
        <f t="shared" si="218"/>
        <v>0</v>
      </c>
      <c r="M443" s="34">
        <f t="shared" si="218"/>
        <v>0</v>
      </c>
      <c r="N443" s="34">
        <f t="shared" si="218"/>
        <v>0</v>
      </c>
    </row>
    <row r="444" spans="1:14" ht="18" customHeight="1">
      <c r="A444" s="38"/>
      <c r="B444" s="36"/>
      <c r="C444" s="27" t="s">
        <v>107</v>
      </c>
      <c r="D444" s="33" t="s">
        <v>714</v>
      </c>
      <c r="E444" s="34">
        <f aca="true" t="shared" si="219" ref="E444:N444">E445</f>
        <v>5000</v>
      </c>
      <c r="F444" s="34">
        <f>SUM(G444:N444)</f>
        <v>10000</v>
      </c>
      <c r="G444" s="34">
        <f t="shared" si="219"/>
        <v>10000</v>
      </c>
      <c r="H444" s="34">
        <f t="shared" si="219"/>
        <v>0</v>
      </c>
      <c r="I444" s="34">
        <f t="shared" si="219"/>
        <v>0</v>
      </c>
      <c r="J444" s="34">
        <f t="shared" si="219"/>
        <v>0</v>
      </c>
      <c r="K444" s="34">
        <f t="shared" si="219"/>
        <v>0</v>
      </c>
      <c r="L444" s="34">
        <f t="shared" si="219"/>
        <v>0</v>
      </c>
      <c r="M444" s="34">
        <f t="shared" si="219"/>
        <v>0</v>
      </c>
      <c r="N444" s="34">
        <f t="shared" si="219"/>
        <v>0</v>
      </c>
    </row>
    <row r="445" spans="1:14" s="91" customFormat="1" ht="15" customHeight="1">
      <c r="A445" s="84" t="s">
        <v>500</v>
      </c>
      <c r="B445" s="84"/>
      <c r="C445" s="86" t="s">
        <v>342</v>
      </c>
      <c r="D445" s="86" t="s">
        <v>782</v>
      </c>
      <c r="E445" s="88">
        <v>5000</v>
      </c>
      <c r="F445" s="168">
        <f>SUM(G445:N445)</f>
        <v>10000</v>
      </c>
      <c r="G445" s="88">
        <v>10000</v>
      </c>
      <c r="H445" s="90">
        <v>0</v>
      </c>
      <c r="I445" s="90">
        <v>0</v>
      </c>
      <c r="J445" s="90">
        <v>0</v>
      </c>
      <c r="K445" s="90">
        <v>0</v>
      </c>
      <c r="L445" s="90">
        <v>0</v>
      </c>
      <c r="M445" s="90">
        <v>0</v>
      </c>
      <c r="N445" s="90">
        <v>0</v>
      </c>
    </row>
    <row r="446" spans="1:14" s="9" customFormat="1" ht="24" customHeight="1">
      <c r="A446" s="12"/>
      <c r="B446" s="57" t="s">
        <v>669</v>
      </c>
      <c r="C446" s="230" t="s">
        <v>1182</v>
      </c>
      <c r="D446" s="231"/>
      <c r="E446" s="11">
        <f>E447</f>
        <v>2400000</v>
      </c>
      <c r="F446" s="11">
        <f aca="true" t="shared" si="220" ref="F446:F453">SUM(G446:N446)</f>
        <v>1250000</v>
      </c>
      <c r="G446" s="11">
        <f>G447</f>
        <v>1200000</v>
      </c>
      <c r="H446" s="11">
        <f aca="true" t="shared" si="221" ref="H446:N447">H447</f>
        <v>0</v>
      </c>
      <c r="I446" s="11">
        <f t="shared" si="221"/>
        <v>0</v>
      </c>
      <c r="J446" s="11">
        <f t="shared" si="221"/>
        <v>0</v>
      </c>
      <c r="K446" s="11">
        <f t="shared" si="221"/>
        <v>0</v>
      </c>
      <c r="L446" s="11">
        <f t="shared" si="221"/>
        <v>0</v>
      </c>
      <c r="M446" s="11">
        <f t="shared" si="221"/>
        <v>0</v>
      </c>
      <c r="N446" s="11">
        <f t="shared" si="221"/>
        <v>50000</v>
      </c>
    </row>
    <row r="447" spans="1:14" ht="21" customHeight="1">
      <c r="A447" s="38"/>
      <c r="B447" s="36"/>
      <c r="C447" s="27" t="s">
        <v>302</v>
      </c>
      <c r="D447" s="33" t="s">
        <v>777</v>
      </c>
      <c r="E447" s="34">
        <f>E448</f>
        <v>2400000</v>
      </c>
      <c r="F447" s="34">
        <f t="shared" si="220"/>
        <v>1250000</v>
      </c>
      <c r="G447" s="34">
        <f>G448</f>
        <v>1200000</v>
      </c>
      <c r="H447" s="34">
        <f t="shared" si="221"/>
        <v>0</v>
      </c>
      <c r="I447" s="34">
        <f t="shared" si="221"/>
        <v>0</v>
      </c>
      <c r="J447" s="34">
        <f t="shared" si="221"/>
        <v>0</v>
      </c>
      <c r="K447" s="34">
        <f t="shared" si="221"/>
        <v>0</v>
      </c>
      <c r="L447" s="34">
        <f t="shared" si="221"/>
        <v>0</v>
      </c>
      <c r="M447" s="34">
        <f t="shared" si="221"/>
        <v>0</v>
      </c>
      <c r="N447" s="34">
        <f t="shared" si="221"/>
        <v>50000</v>
      </c>
    </row>
    <row r="448" spans="1:14" ht="18" customHeight="1">
      <c r="A448" s="38"/>
      <c r="B448" s="36"/>
      <c r="C448" s="27" t="s">
        <v>107</v>
      </c>
      <c r="D448" s="33" t="s">
        <v>714</v>
      </c>
      <c r="E448" s="34">
        <f aca="true" t="shared" si="222" ref="E448:N448">E449</f>
        <v>2400000</v>
      </c>
      <c r="F448" s="34">
        <f t="shared" si="220"/>
        <v>1250000</v>
      </c>
      <c r="G448" s="34">
        <f t="shared" si="222"/>
        <v>1200000</v>
      </c>
      <c r="H448" s="34">
        <f t="shared" si="222"/>
        <v>0</v>
      </c>
      <c r="I448" s="34">
        <f t="shared" si="222"/>
        <v>0</v>
      </c>
      <c r="J448" s="34">
        <f t="shared" si="222"/>
        <v>0</v>
      </c>
      <c r="K448" s="34">
        <f t="shared" si="222"/>
        <v>0</v>
      </c>
      <c r="L448" s="34">
        <f t="shared" si="222"/>
        <v>0</v>
      </c>
      <c r="M448" s="34">
        <f t="shared" si="222"/>
        <v>0</v>
      </c>
      <c r="N448" s="34">
        <f t="shared" si="222"/>
        <v>50000</v>
      </c>
    </row>
    <row r="449" spans="1:14" s="91" customFormat="1" ht="15" customHeight="1">
      <c r="A449" s="84" t="s">
        <v>501</v>
      </c>
      <c r="B449" s="84"/>
      <c r="C449" s="86" t="s">
        <v>305</v>
      </c>
      <c r="D449" s="86" t="s">
        <v>870</v>
      </c>
      <c r="E449" s="88">
        <v>2400000</v>
      </c>
      <c r="F449" s="168">
        <f t="shared" si="220"/>
        <v>1250000</v>
      </c>
      <c r="G449" s="88">
        <v>1200000</v>
      </c>
      <c r="H449" s="90">
        <v>0</v>
      </c>
      <c r="I449" s="88">
        <v>0</v>
      </c>
      <c r="J449" s="88">
        <v>0</v>
      </c>
      <c r="K449" s="90">
        <v>0</v>
      </c>
      <c r="L449" s="90">
        <v>0</v>
      </c>
      <c r="M449" s="90">
        <v>0</v>
      </c>
      <c r="N449" s="88">
        <v>50000</v>
      </c>
    </row>
    <row r="450" spans="1:14" s="9" customFormat="1" ht="24" customHeight="1">
      <c r="A450" s="12"/>
      <c r="B450" s="57" t="s">
        <v>669</v>
      </c>
      <c r="C450" s="272" t="s">
        <v>856</v>
      </c>
      <c r="D450" s="273"/>
      <c r="E450" s="11">
        <f>E451</f>
        <v>0</v>
      </c>
      <c r="F450" s="11">
        <f t="shared" si="220"/>
        <v>0</v>
      </c>
      <c r="G450" s="11">
        <f>G451</f>
        <v>0</v>
      </c>
      <c r="H450" s="11">
        <f aca="true" t="shared" si="223" ref="H450:N451">H451</f>
        <v>0</v>
      </c>
      <c r="I450" s="11">
        <f t="shared" si="223"/>
        <v>0</v>
      </c>
      <c r="J450" s="11">
        <f t="shared" si="223"/>
        <v>0</v>
      </c>
      <c r="K450" s="11">
        <f t="shared" si="223"/>
        <v>0</v>
      </c>
      <c r="L450" s="11">
        <f t="shared" si="223"/>
        <v>0</v>
      </c>
      <c r="M450" s="11">
        <f t="shared" si="223"/>
        <v>0</v>
      </c>
      <c r="N450" s="11">
        <f t="shared" si="223"/>
        <v>0</v>
      </c>
    </row>
    <row r="451" spans="1:14" ht="21" customHeight="1">
      <c r="A451" s="38"/>
      <c r="B451" s="36"/>
      <c r="C451" s="27" t="s">
        <v>11</v>
      </c>
      <c r="D451" s="33" t="s">
        <v>783</v>
      </c>
      <c r="E451" s="34">
        <f>E452</f>
        <v>0</v>
      </c>
      <c r="F451" s="34">
        <f t="shared" si="220"/>
        <v>0</v>
      </c>
      <c r="G451" s="34">
        <f>G452</f>
        <v>0</v>
      </c>
      <c r="H451" s="34">
        <f t="shared" si="223"/>
        <v>0</v>
      </c>
      <c r="I451" s="34">
        <f t="shared" si="223"/>
        <v>0</v>
      </c>
      <c r="J451" s="34">
        <f t="shared" si="223"/>
        <v>0</v>
      </c>
      <c r="K451" s="34">
        <f t="shared" si="223"/>
        <v>0</v>
      </c>
      <c r="L451" s="34">
        <f t="shared" si="223"/>
        <v>0</v>
      </c>
      <c r="M451" s="34">
        <f t="shared" si="223"/>
        <v>0</v>
      </c>
      <c r="N451" s="34">
        <f t="shared" si="223"/>
        <v>0</v>
      </c>
    </row>
    <row r="452" spans="1:14" ht="18" customHeight="1">
      <c r="A452" s="38"/>
      <c r="B452" s="36"/>
      <c r="C452" s="27" t="s">
        <v>12</v>
      </c>
      <c r="D452" s="33" t="s">
        <v>784</v>
      </c>
      <c r="E452" s="34">
        <f aca="true" t="shared" si="224" ref="E452:N452">E453</f>
        <v>0</v>
      </c>
      <c r="F452" s="34">
        <f t="shared" si="220"/>
        <v>0</v>
      </c>
      <c r="G452" s="34">
        <f t="shared" si="224"/>
        <v>0</v>
      </c>
      <c r="H452" s="34">
        <f t="shared" si="224"/>
        <v>0</v>
      </c>
      <c r="I452" s="34">
        <f t="shared" si="224"/>
        <v>0</v>
      </c>
      <c r="J452" s="34">
        <f t="shared" si="224"/>
        <v>0</v>
      </c>
      <c r="K452" s="34">
        <f t="shared" si="224"/>
        <v>0</v>
      </c>
      <c r="L452" s="34">
        <f t="shared" si="224"/>
        <v>0</v>
      </c>
      <c r="M452" s="34">
        <f t="shared" si="224"/>
        <v>0</v>
      </c>
      <c r="N452" s="34">
        <f t="shared" si="224"/>
        <v>0</v>
      </c>
    </row>
    <row r="453" spans="1:14" s="91" customFormat="1" ht="15" customHeight="1">
      <c r="A453" s="84" t="s">
        <v>502</v>
      </c>
      <c r="B453" s="84"/>
      <c r="C453" s="86" t="s">
        <v>14</v>
      </c>
      <c r="D453" s="86" t="s">
        <v>785</v>
      </c>
      <c r="E453" s="88">
        <v>0</v>
      </c>
      <c r="F453" s="88">
        <f t="shared" si="220"/>
        <v>0</v>
      </c>
      <c r="G453" s="88">
        <v>0</v>
      </c>
      <c r="H453" s="90">
        <v>0</v>
      </c>
      <c r="I453" s="90">
        <v>0</v>
      </c>
      <c r="J453" s="90">
        <v>0</v>
      </c>
      <c r="K453" s="90">
        <v>0</v>
      </c>
      <c r="L453" s="90">
        <v>0</v>
      </c>
      <c r="M453" s="90">
        <v>0</v>
      </c>
      <c r="N453" s="90">
        <v>0</v>
      </c>
    </row>
    <row r="454" spans="1:14" s="74" customFormat="1" ht="26.25" customHeight="1">
      <c r="A454" s="72"/>
      <c r="B454" s="73"/>
      <c r="C454" s="250" t="s">
        <v>828</v>
      </c>
      <c r="D454" s="244"/>
      <c r="E454" s="69">
        <f>E455+E473+E481+E486+E493+E507+E511+E518+E522+E540</f>
        <v>4024000</v>
      </c>
      <c r="F454" s="69">
        <f>SUM(G454:N454)</f>
        <v>4156000</v>
      </c>
      <c r="G454" s="69">
        <f aca="true" t="shared" si="225" ref="G454:N454">G455+G473+G481+G486+G493+G507+G511+G518+G522+G540</f>
        <v>191000</v>
      </c>
      <c r="H454" s="69">
        <f t="shared" si="225"/>
        <v>3355000</v>
      </c>
      <c r="I454" s="69">
        <f t="shared" si="225"/>
        <v>300000</v>
      </c>
      <c r="J454" s="69">
        <f t="shared" si="225"/>
        <v>310000</v>
      </c>
      <c r="K454" s="69">
        <f t="shared" si="225"/>
        <v>0</v>
      </c>
      <c r="L454" s="69">
        <f t="shared" si="225"/>
        <v>0</v>
      </c>
      <c r="M454" s="69">
        <f t="shared" si="225"/>
        <v>0</v>
      </c>
      <c r="N454" s="69">
        <f t="shared" si="225"/>
        <v>0</v>
      </c>
    </row>
    <row r="455" spans="1:14" s="9" customFormat="1" ht="23.25" customHeight="1">
      <c r="A455" s="12"/>
      <c r="B455" s="57" t="s">
        <v>658</v>
      </c>
      <c r="C455" s="230" t="s">
        <v>829</v>
      </c>
      <c r="D455" s="231"/>
      <c r="E455" s="11">
        <f>E456</f>
        <v>0</v>
      </c>
      <c r="F455" s="11">
        <f aca="true" t="shared" si="226" ref="F455:F476">SUM(G455:N455)</f>
        <v>650000</v>
      </c>
      <c r="G455" s="11">
        <f>G456</f>
        <v>90000</v>
      </c>
      <c r="H455" s="11">
        <f aca="true" t="shared" si="227" ref="H455:N455">H456</f>
        <v>480000</v>
      </c>
      <c r="I455" s="11">
        <f t="shared" si="227"/>
        <v>0</v>
      </c>
      <c r="J455" s="11">
        <f t="shared" si="227"/>
        <v>80000</v>
      </c>
      <c r="K455" s="11">
        <f t="shared" si="227"/>
        <v>0</v>
      </c>
      <c r="L455" s="11">
        <f t="shared" si="227"/>
        <v>0</v>
      </c>
      <c r="M455" s="11">
        <f t="shared" si="227"/>
        <v>0</v>
      </c>
      <c r="N455" s="11">
        <f t="shared" si="227"/>
        <v>0</v>
      </c>
    </row>
    <row r="456" spans="1:14" ht="21" customHeight="1">
      <c r="A456" s="38"/>
      <c r="B456" s="36"/>
      <c r="C456" s="27">
        <v>32</v>
      </c>
      <c r="D456" s="33" t="s">
        <v>20</v>
      </c>
      <c r="E456" s="34">
        <f>E457+E460+E470</f>
        <v>0</v>
      </c>
      <c r="F456" s="34">
        <f t="shared" si="226"/>
        <v>650000</v>
      </c>
      <c r="G456" s="34">
        <f aca="true" t="shared" si="228" ref="G456:N456">G457+G460+G470</f>
        <v>90000</v>
      </c>
      <c r="H456" s="34">
        <f t="shared" si="228"/>
        <v>480000</v>
      </c>
      <c r="I456" s="34">
        <f t="shared" si="228"/>
        <v>0</v>
      </c>
      <c r="J456" s="34">
        <f t="shared" si="228"/>
        <v>80000</v>
      </c>
      <c r="K456" s="34">
        <f t="shared" si="228"/>
        <v>0</v>
      </c>
      <c r="L456" s="34">
        <f t="shared" si="228"/>
        <v>0</v>
      </c>
      <c r="M456" s="34">
        <f t="shared" si="228"/>
        <v>0</v>
      </c>
      <c r="N456" s="34">
        <f t="shared" si="228"/>
        <v>0</v>
      </c>
    </row>
    <row r="457" spans="1:14" ht="18" customHeight="1">
      <c r="A457" s="38"/>
      <c r="B457" s="36"/>
      <c r="C457" s="27">
        <v>322</v>
      </c>
      <c r="D457" s="33" t="s">
        <v>547</v>
      </c>
      <c r="E457" s="34">
        <f>SUM(E458:E459)</f>
        <v>0</v>
      </c>
      <c r="F457" s="34">
        <f t="shared" si="226"/>
        <v>15000</v>
      </c>
      <c r="G457" s="34">
        <f aca="true" t="shared" si="229" ref="G457:N457">SUM(G458:G459)</f>
        <v>0</v>
      </c>
      <c r="H457" s="34">
        <f t="shared" si="229"/>
        <v>15000</v>
      </c>
      <c r="I457" s="34">
        <f>SUM(I458:I459)</f>
        <v>0</v>
      </c>
      <c r="J457" s="34">
        <f t="shared" si="229"/>
        <v>0</v>
      </c>
      <c r="K457" s="34">
        <f t="shared" si="229"/>
        <v>0</v>
      </c>
      <c r="L457" s="34">
        <f t="shared" si="229"/>
        <v>0</v>
      </c>
      <c r="M457" s="34">
        <f>SUM(M458:M459)</f>
        <v>0</v>
      </c>
      <c r="N457" s="34">
        <f t="shared" si="229"/>
        <v>0</v>
      </c>
    </row>
    <row r="458" spans="1:14" s="91" customFormat="1" ht="14.25" customHeight="1">
      <c r="A458" s="84" t="s">
        <v>503</v>
      </c>
      <c r="B458" s="84"/>
      <c r="C458" s="86">
        <v>3221</v>
      </c>
      <c r="D458" s="87" t="s">
        <v>602</v>
      </c>
      <c r="E458" s="88">
        <v>0</v>
      </c>
      <c r="F458" s="168">
        <f t="shared" si="226"/>
        <v>15000</v>
      </c>
      <c r="G458" s="88">
        <v>0</v>
      </c>
      <c r="H458" s="88">
        <v>15000</v>
      </c>
      <c r="I458" s="88">
        <v>0</v>
      </c>
      <c r="J458" s="88">
        <v>0</v>
      </c>
      <c r="K458" s="88">
        <v>0</v>
      </c>
      <c r="L458" s="88">
        <v>0</v>
      </c>
      <c r="M458" s="90">
        <v>0</v>
      </c>
      <c r="N458" s="90">
        <v>0</v>
      </c>
    </row>
    <row r="459" spans="1:14" s="91" customFormat="1" ht="14.25" customHeight="1">
      <c r="A459" s="84" t="s">
        <v>504</v>
      </c>
      <c r="B459" s="84"/>
      <c r="C459" s="86">
        <v>3225</v>
      </c>
      <c r="D459" s="87" t="s">
        <v>28</v>
      </c>
      <c r="E459" s="88">
        <v>0</v>
      </c>
      <c r="F459" s="88">
        <f t="shared" si="226"/>
        <v>0</v>
      </c>
      <c r="G459" s="88">
        <v>0</v>
      </c>
      <c r="H459" s="88">
        <v>0</v>
      </c>
      <c r="I459" s="88">
        <v>0</v>
      </c>
      <c r="J459" s="88">
        <v>0</v>
      </c>
      <c r="K459" s="88">
        <v>0</v>
      </c>
      <c r="L459" s="88">
        <v>0</v>
      </c>
      <c r="M459" s="90">
        <v>0</v>
      </c>
      <c r="N459" s="90">
        <v>0</v>
      </c>
    </row>
    <row r="460" spans="1:14" ht="18" customHeight="1">
      <c r="A460" s="36"/>
      <c r="B460" s="36"/>
      <c r="C460" s="27">
        <v>323</v>
      </c>
      <c r="D460" s="33" t="s">
        <v>548</v>
      </c>
      <c r="E460" s="34">
        <f>E461+E462+E463+E469</f>
        <v>0</v>
      </c>
      <c r="F460" s="34">
        <f t="shared" si="226"/>
        <v>610000</v>
      </c>
      <c r="G460" s="34">
        <f>G461+G462+G463+G469</f>
        <v>90000</v>
      </c>
      <c r="H460" s="34">
        <f aca="true" t="shared" si="230" ref="H460:N460">H461+H462+H463+H469</f>
        <v>440000</v>
      </c>
      <c r="I460" s="34">
        <f t="shared" si="230"/>
        <v>0</v>
      </c>
      <c r="J460" s="34">
        <f t="shared" si="230"/>
        <v>80000</v>
      </c>
      <c r="K460" s="34">
        <f t="shared" si="230"/>
        <v>0</v>
      </c>
      <c r="L460" s="34">
        <f t="shared" si="230"/>
        <v>0</v>
      </c>
      <c r="M460" s="34">
        <f t="shared" si="230"/>
        <v>0</v>
      </c>
      <c r="N460" s="34">
        <f t="shared" si="230"/>
        <v>0</v>
      </c>
    </row>
    <row r="461" spans="1:14" s="91" customFormat="1" ht="14.25" customHeight="1">
      <c r="A461" s="84" t="s">
        <v>505</v>
      </c>
      <c r="B461" s="84"/>
      <c r="C461" s="86">
        <v>3235</v>
      </c>
      <c r="D461" s="87" t="s">
        <v>786</v>
      </c>
      <c r="E461" s="88">
        <v>0</v>
      </c>
      <c r="F461" s="88">
        <f t="shared" si="226"/>
        <v>0</v>
      </c>
      <c r="G461" s="88">
        <v>0</v>
      </c>
      <c r="H461" s="88">
        <v>0</v>
      </c>
      <c r="I461" s="88">
        <v>0</v>
      </c>
      <c r="J461" s="88">
        <v>0</v>
      </c>
      <c r="K461" s="88">
        <v>0</v>
      </c>
      <c r="L461" s="88">
        <v>0</v>
      </c>
      <c r="M461" s="90">
        <v>0</v>
      </c>
      <c r="N461" s="90">
        <v>0</v>
      </c>
    </row>
    <row r="462" spans="1:14" s="91" customFormat="1" ht="14.25" customHeight="1">
      <c r="A462" s="84" t="s">
        <v>506</v>
      </c>
      <c r="B462" s="84"/>
      <c r="C462" s="86">
        <v>3237</v>
      </c>
      <c r="D462" s="87" t="s">
        <v>550</v>
      </c>
      <c r="E462" s="88">
        <v>0</v>
      </c>
      <c r="F462" s="168">
        <f t="shared" si="226"/>
        <v>280000</v>
      </c>
      <c r="G462" s="88">
        <v>0</v>
      </c>
      <c r="H462" s="88">
        <v>240000</v>
      </c>
      <c r="I462" s="88">
        <v>0</v>
      </c>
      <c r="J462" s="88">
        <v>40000</v>
      </c>
      <c r="K462" s="88">
        <v>0</v>
      </c>
      <c r="L462" s="88">
        <v>0</v>
      </c>
      <c r="M462" s="90">
        <v>0</v>
      </c>
      <c r="N462" s="90">
        <v>0</v>
      </c>
    </row>
    <row r="463" spans="1:14" s="91" customFormat="1" ht="15" customHeight="1">
      <c r="A463" s="84" t="s">
        <v>1069</v>
      </c>
      <c r="B463" s="84"/>
      <c r="C463" s="86">
        <v>3238</v>
      </c>
      <c r="D463" s="87" t="s">
        <v>33</v>
      </c>
      <c r="E463" s="88">
        <v>0</v>
      </c>
      <c r="F463" s="88">
        <f t="shared" si="226"/>
        <v>0</v>
      </c>
      <c r="G463" s="92">
        <v>0</v>
      </c>
      <c r="H463" s="88">
        <v>0</v>
      </c>
      <c r="I463" s="90">
        <v>0</v>
      </c>
      <c r="J463" s="90">
        <v>0</v>
      </c>
      <c r="K463" s="90">
        <v>0</v>
      </c>
      <c r="L463" s="90">
        <v>0</v>
      </c>
      <c r="M463" s="90">
        <v>0</v>
      </c>
      <c r="N463" s="90">
        <v>0</v>
      </c>
    </row>
    <row r="464" spans="1:14" s="91" customFormat="1" ht="15" customHeight="1">
      <c r="A464" s="84"/>
      <c r="B464" s="84"/>
      <c r="C464" s="86"/>
      <c r="D464" s="87"/>
      <c r="E464" s="88"/>
      <c r="F464" s="88"/>
      <c r="G464" s="92"/>
      <c r="H464" s="88"/>
      <c r="I464" s="90"/>
      <c r="J464" s="90"/>
      <c r="K464" s="90"/>
      <c r="L464" s="90"/>
      <c r="M464" s="90"/>
      <c r="N464" s="90"/>
    </row>
    <row r="465" spans="1:14" s="91" customFormat="1" ht="51.75" customHeight="1">
      <c r="A465" s="115"/>
      <c r="B465" s="115"/>
      <c r="C465" s="151"/>
      <c r="D465" s="116"/>
      <c r="E465" s="117"/>
      <c r="F465" s="117"/>
      <c r="G465" s="153"/>
      <c r="H465" s="117"/>
      <c r="I465" s="127"/>
      <c r="J465" s="127"/>
      <c r="K465" s="127"/>
      <c r="L465" s="127"/>
      <c r="M465" s="127"/>
      <c r="N465" s="127"/>
    </row>
    <row r="466" spans="1:61" s="125" customFormat="1" ht="17.25" customHeight="1">
      <c r="A466" s="223" t="s">
        <v>2</v>
      </c>
      <c r="B466" s="224" t="s">
        <v>44</v>
      </c>
      <c r="C466" s="225" t="s">
        <v>546</v>
      </c>
      <c r="D466" s="227" t="s">
        <v>59</v>
      </c>
      <c r="E466" s="228" t="s">
        <v>1206</v>
      </c>
      <c r="F466" s="225" t="s">
        <v>1207</v>
      </c>
      <c r="G466" s="226" t="s">
        <v>1205</v>
      </c>
      <c r="H466" s="226"/>
      <c r="I466" s="226"/>
      <c r="J466" s="226"/>
      <c r="K466" s="226"/>
      <c r="L466" s="226"/>
      <c r="M466" s="226"/>
      <c r="N466" s="2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  <c r="AW466" s="126"/>
      <c r="AX466" s="126"/>
      <c r="AY466" s="126"/>
      <c r="AZ466" s="126"/>
      <c r="BA466" s="126"/>
      <c r="BB466" s="126"/>
      <c r="BC466" s="126"/>
      <c r="BD466" s="126"/>
      <c r="BE466" s="126"/>
      <c r="BF466" s="126"/>
      <c r="BG466" s="126"/>
      <c r="BH466" s="126"/>
      <c r="BI466" s="126"/>
    </row>
    <row r="467" spans="1:14" ht="36" customHeight="1">
      <c r="A467" s="223"/>
      <c r="B467" s="223"/>
      <c r="C467" s="226"/>
      <c r="D467" s="227"/>
      <c r="E467" s="229"/>
      <c r="F467" s="226"/>
      <c r="G467" s="149" t="s">
        <v>269</v>
      </c>
      <c r="H467" s="149" t="s">
        <v>45</v>
      </c>
      <c r="I467" s="149" t="s">
        <v>268</v>
      </c>
      <c r="J467" s="149" t="s">
        <v>270</v>
      </c>
      <c r="K467" s="149" t="s">
        <v>46</v>
      </c>
      <c r="L467" s="149" t="s">
        <v>718</v>
      </c>
      <c r="M467" s="149" t="s">
        <v>1151</v>
      </c>
      <c r="N467" s="149" t="s">
        <v>613</v>
      </c>
    </row>
    <row r="468" spans="1:14" ht="10.5" customHeight="1">
      <c r="A468" s="51">
        <v>1</v>
      </c>
      <c r="B468" s="51">
        <v>2</v>
      </c>
      <c r="C468" s="51">
        <v>3</v>
      </c>
      <c r="D468" s="51">
        <v>4</v>
      </c>
      <c r="E468" s="51">
        <v>5</v>
      </c>
      <c r="F468" s="51">
        <v>7</v>
      </c>
      <c r="G468" s="51">
        <v>8</v>
      </c>
      <c r="H468" s="51">
        <v>9</v>
      </c>
      <c r="I468" s="51">
        <v>10</v>
      </c>
      <c r="J468" s="51">
        <v>11</v>
      </c>
      <c r="K468" s="51">
        <v>12</v>
      </c>
      <c r="L468" s="51">
        <v>13</v>
      </c>
      <c r="M468" s="51">
        <v>14</v>
      </c>
      <c r="N468" s="51">
        <v>15</v>
      </c>
    </row>
    <row r="469" spans="1:14" s="91" customFormat="1" ht="14.25" customHeight="1">
      <c r="A469" s="84" t="s">
        <v>507</v>
      </c>
      <c r="B469" s="84"/>
      <c r="C469" s="86" t="s">
        <v>351</v>
      </c>
      <c r="D469" s="87" t="s">
        <v>359</v>
      </c>
      <c r="E469" s="88">
        <v>0</v>
      </c>
      <c r="F469" s="168">
        <f t="shared" si="226"/>
        <v>330000</v>
      </c>
      <c r="G469" s="88">
        <v>90000</v>
      </c>
      <c r="H469" s="88">
        <v>200000</v>
      </c>
      <c r="I469" s="88">
        <v>0</v>
      </c>
      <c r="J469" s="88">
        <v>40000</v>
      </c>
      <c r="K469" s="88">
        <v>0</v>
      </c>
      <c r="L469" s="88">
        <v>0</v>
      </c>
      <c r="M469" s="90">
        <v>0</v>
      </c>
      <c r="N469" s="90">
        <v>0</v>
      </c>
    </row>
    <row r="470" spans="1:14" ht="18" customHeight="1">
      <c r="A470" s="36"/>
      <c r="B470" s="36"/>
      <c r="C470" s="27">
        <v>329</v>
      </c>
      <c r="D470" s="33" t="s">
        <v>787</v>
      </c>
      <c r="E470" s="34">
        <f>E471+E472</f>
        <v>0</v>
      </c>
      <c r="F470" s="169">
        <f t="shared" si="226"/>
        <v>25000</v>
      </c>
      <c r="G470" s="34">
        <f aca="true" t="shared" si="231" ref="G470:N470">G471+G472</f>
        <v>0</v>
      </c>
      <c r="H470" s="34">
        <f t="shared" si="231"/>
        <v>25000</v>
      </c>
      <c r="I470" s="34">
        <f t="shared" si="231"/>
        <v>0</v>
      </c>
      <c r="J470" s="34">
        <f t="shared" si="231"/>
        <v>0</v>
      </c>
      <c r="K470" s="34">
        <f t="shared" si="231"/>
        <v>0</v>
      </c>
      <c r="L470" s="34">
        <f t="shared" si="231"/>
        <v>0</v>
      </c>
      <c r="M470" s="34">
        <f t="shared" si="231"/>
        <v>0</v>
      </c>
      <c r="N470" s="34">
        <f t="shared" si="231"/>
        <v>0</v>
      </c>
    </row>
    <row r="471" spans="1:14" s="91" customFormat="1" ht="14.25" customHeight="1">
      <c r="A471" s="84" t="s">
        <v>508</v>
      </c>
      <c r="B471" s="84"/>
      <c r="C471" s="86">
        <v>3293</v>
      </c>
      <c r="D471" s="87" t="s">
        <v>552</v>
      </c>
      <c r="E471" s="88">
        <v>0</v>
      </c>
      <c r="F471" s="168">
        <f t="shared" si="226"/>
        <v>15000</v>
      </c>
      <c r="G471" s="88">
        <v>0</v>
      </c>
      <c r="H471" s="88">
        <v>15000</v>
      </c>
      <c r="I471" s="88">
        <v>0</v>
      </c>
      <c r="J471" s="88">
        <v>0</v>
      </c>
      <c r="K471" s="88">
        <v>0</v>
      </c>
      <c r="L471" s="88">
        <v>0</v>
      </c>
      <c r="M471" s="90">
        <v>0</v>
      </c>
      <c r="N471" s="90">
        <v>0</v>
      </c>
    </row>
    <row r="472" spans="1:14" s="91" customFormat="1" ht="14.25" customHeight="1">
      <c r="A472" s="84" t="s">
        <v>509</v>
      </c>
      <c r="B472" s="84"/>
      <c r="C472" s="86">
        <v>3299</v>
      </c>
      <c r="D472" s="87" t="s">
        <v>553</v>
      </c>
      <c r="E472" s="88">
        <v>0</v>
      </c>
      <c r="F472" s="168">
        <f t="shared" si="226"/>
        <v>10000</v>
      </c>
      <c r="G472" s="88">
        <v>0</v>
      </c>
      <c r="H472" s="88">
        <v>10000</v>
      </c>
      <c r="I472" s="88">
        <v>0</v>
      </c>
      <c r="J472" s="88">
        <v>0</v>
      </c>
      <c r="K472" s="88">
        <v>0</v>
      </c>
      <c r="L472" s="88">
        <v>0</v>
      </c>
      <c r="M472" s="90">
        <v>0</v>
      </c>
      <c r="N472" s="90">
        <v>0</v>
      </c>
    </row>
    <row r="473" spans="1:14" s="9" customFormat="1" ht="24" customHeight="1">
      <c r="A473" s="12"/>
      <c r="B473" s="57" t="s">
        <v>658</v>
      </c>
      <c r="C473" s="230" t="s">
        <v>1008</v>
      </c>
      <c r="D473" s="231"/>
      <c r="E473" s="11">
        <f>E474</f>
        <v>30000</v>
      </c>
      <c r="F473" s="11">
        <f t="shared" si="226"/>
        <v>35000</v>
      </c>
      <c r="G473" s="11">
        <f>G474</f>
        <v>0</v>
      </c>
      <c r="H473" s="11">
        <f aca="true" t="shared" si="232" ref="H473:N473">H474</f>
        <v>35000</v>
      </c>
      <c r="I473" s="11">
        <f t="shared" si="232"/>
        <v>0</v>
      </c>
      <c r="J473" s="11">
        <f t="shared" si="232"/>
        <v>0</v>
      </c>
      <c r="K473" s="11">
        <f t="shared" si="232"/>
        <v>0</v>
      </c>
      <c r="L473" s="11">
        <f t="shared" si="232"/>
        <v>0</v>
      </c>
      <c r="M473" s="11">
        <f t="shared" si="232"/>
        <v>0</v>
      </c>
      <c r="N473" s="11">
        <f t="shared" si="232"/>
        <v>0</v>
      </c>
    </row>
    <row r="474" spans="1:14" ht="21" customHeight="1">
      <c r="A474" s="38"/>
      <c r="B474" s="36"/>
      <c r="C474" s="27">
        <v>32</v>
      </c>
      <c r="D474" s="33" t="s">
        <v>20</v>
      </c>
      <c r="E474" s="34">
        <f>E475+E478</f>
        <v>30000</v>
      </c>
      <c r="F474" s="34">
        <f t="shared" si="226"/>
        <v>35000</v>
      </c>
      <c r="G474" s="34">
        <f aca="true" t="shared" si="233" ref="G474:N474">G475+G478</f>
        <v>0</v>
      </c>
      <c r="H474" s="34">
        <f t="shared" si="233"/>
        <v>35000</v>
      </c>
      <c r="I474" s="34">
        <f t="shared" si="233"/>
        <v>0</v>
      </c>
      <c r="J474" s="34">
        <f t="shared" si="233"/>
        <v>0</v>
      </c>
      <c r="K474" s="34">
        <f t="shared" si="233"/>
        <v>0</v>
      </c>
      <c r="L474" s="34">
        <f t="shared" si="233"/>
        <v>0</v>
      </c>
      <c r="M474" s="34">
        <f t="shared" si="233"/>
        <v>0</v>
      </c>
      <c r="N474" s="34">
        <f t="shared" si="233"/>
        <v>0</v>
      </c>
    </row>
    <row r="475" spans="1:14" ht="18" customHeight="1">
      <c r="A475" s="38"/>
      <c r="B475" s="36"/>
      <c r="C475" s="27">
        <v>323</v>
      </c>
      <c r="D475" s="33" t="s">
        <v>548</v>
      </c>
      <c r="E475" s="34">
        <f>E476+E477</f>
        <v>30000</v>
      </c>
      <c r="F475" s="34">
        <f t="shared" si="226"/>
        <v>35000</v>
      </c>
      <c r="G475" s="34">
        <f aca="true" t="shared" si="234" ref="G475:N475">G476+G477</f>
        <v>0</v>
      </c>
      <c r="H475" s="34">
        <f t="shared" si="234"/>
        <v>35000</v>
      </c>
      <c r="I475" s="34">
        <f t="shared" si="234"/>
        <v>0</v>
      </c>
      <c r="J475" s="34">
        <f t="shared" si="234"/>
        <v>0</v>
      </c>
      <c r="K475" s="34">
        <f t="shared" si="234"/>
        <v>0</v>
      </c>
      <c r="L475" s="34">
        <f t="shared" si="234"/>
        <v>0</v>
      </c>
      <c r="M475" s="34">
        <f t="shared" si="234"/>
        <v>0</v>
      </c>
      <c r="N475" s="34">
        <f t="shared" si="234"/>
        <v>0</v>
      </c>
    </row>
    <row r="476" spans="1:14" s="127" customFormat="1" ht="14.25" customHeight="1">
      <c r="A476" s="119" t="s">
        <v>510</v>
      </c>
      <c r="B476" s="119"/>
      <c r="C476" s="120">
        <v>3237</v>
      </c>
      <c r="D476" s="121" t="s">
        <v>550</v>
      </c>
      <c r="E476" s="122">
        <v>25000</v>
      </c>
      <c r="F476" s="188">
        <f t="shared" si="226"/>
        <v>25000</v>
      </c>
      <c r="G476" s="122">
        <v>0</v>
      </c>
      <c r="H476" s="122">
        <v>25000</v>
      </c>
      <c r="I476" s="122">
        <v>0</v>
      </c>
      <c r="J476" s="122">
        <v>0</v>
      </c>
      <c r="K476" s="122">
        <v>0</v>
      </c>
      <c r="L476" s="122">
        <v>0</v>
      </c>
      <c r="M476" s="122">
        <v>0</v>
      </c>
      <c r="N476" s="122">
        <v>0</v>
      </c>
    </row>
    <row r="477" spans="1:14" s="127" customFormat="1" ht="14.25" customHeight="1">
      <c r="A477" s="84" t="s">
        <v>511</v>
      </c>
      <c r="B477" s="84"/>
      <c r="C477" s="86" t="s">
        <v>351</v>
      </c>
      <c r="D477" s="87" t="s">
        <v>359</v>
      </c>
      <c r="E477" s="88">
        <v>5000</v>
      </c>
      <c r="F477" s="168">
        <f>SUM(G477:N477)</f>
        <v>10000</v>
      </c>
      <c r="G477" s="88">
        <v>0</v>
      </c>
      <c r="H477" s="88">
        <v>10000</v>
      </c>
      <c r="I477" s="88">
        <v>0</v>
      </c>
      <c r="J477" s="88">
        <v>0</v>
      </c>
      <c r="K477" s="88">
        <v>0</v>
      </c>
      <c r="L477" s="88">
        <v>0</v>
      </c>
      <c r="M477" s="90">
        <v>0</v>
      </c>
      <c r="N477" s="88">
        <v>0</v>
      </c>
    </row>
    <row r="478" spans="1:14" ht="18" customHeight="1">
      <c r="A478" s="195"/>
      <c r="B478" s="195"/>
      <c r="C478" s="196">
        <v>329</v>
      </c>
      <c r="D478" s="197" t="s">
        <v>787</v>
      </c>
      <c r="E478" s="35">
        <f>SUM(E479:E480)</f>
        <v>0</v>
      </c>
      <c r="F478" s="35">
        <f>SUM(G478:N478)</f>
        <v>0</v>
      </c>
      <c r="G478" s="35">
        <f aca="true" t="shared" si="235" ref="G478:N478">SUM(G479:G480)</f>
        <v>0</v>
      </c>
      <c r="H478" s="35">
        <f t="shared" si="235"/>
        <v>0</v>
      </c>
      <c r="I478" s="35">
        <f t="shared" si="235"/>
        <v>0</v>
      </c>
      <c r="J478" s="35">
        <f t="shared" si="235"/>
        <v>0</v>
      </c>
      <c r="K478" s="35">
        <f t="shared" si="235"/>
        <v>0</v>
      </c>
      <c r="L478" s="35">
        <f t="shared" si="235"/>
        <v>0</v>
      </c>
      <c r="M478" s="35">
        <f>SUM(M479:M480)</f>
        <v>0</v>
      </c>
      <c r="N478" s="35">
        <f t="shared" si="235"/>
        <v>0</v>
      </c>
    </row>
    <row r="479" spans="1:14" s="91" customFormat="1" ht="15" customHeight="1">
      <c r="A479" s="84" t="s">
        <v>512</v>
      </c>
      <c r="B479" s="84"/>
      <c r="C479" s="86">
        <v>3293</v>
      </c>
      <c r="D479" s="87" t="s">
        <v>552</v>
      </c>
      <c r="E479" s="88">
        <v>0</v>
      </c>
      <c r="F479" s="88">
        <f>SUM(G479:N479)</f>
        <v>0</v>
      </c>
      <c r="G479" s="88">
        <v>0</v>
      </c>
      <c r="H479" s="90">
        <v>0</v>
      </c>
      <c r="I479" s="90">
        <v>0</v>
      </c>
      <c r="J479" s="90">
        <v>0</v>
      </c>
      <c r="K479" s="90">
        <v>0</v>
      </c>
      <c r="L479" s="88">
        <v>0</v>
      </c>
      <c r="M479" s="90">
        <v>0</v>
      </c>
      <c r="N479" s="90">
        <v>0</v>
      </c>
    </row>
    <row r="480" spans="1:14" s="91" customFormat="1" ht="15" customHeight="1">
      <c r="A480" s="84" t="s">
        <v>513</v>
      </c>
      <c r="B480" s="84"/>
      <c r="C480" s="86">
        <v>3299</v>
      </c>
      <c r="D480" s="87" t="s">
        <v>553</v>
      </c>
      <c r="E480" s="88">
        <v>0</v>
      </c>
      <c r="F480" s="88">
        <f>SUM(G480:N480)</f>
        <v>0</v>
      </c>
      <c r="G480" s="88">
        <v>0</v>
      </c>
      <c r="H480" s="90">
        <v>0</v>
      </c>
      <c r="I480" s="90">
        <v>0</v>
      </c>
      <c r="J480" s="90">
        <v>0</v>
      </c>
      <c r="K480" s="90">
        <v>0</v>
      </c>
      <c r="L480" s="88">
        <v>0</v>
      </c>
      <c r="M480" s="90">
        <v>0</v>
      </c>
      <c r="N480" s="90">
        <v>0</v>
      </c>
    </row>
    <row r="481" spans="1:14" s="9" customFormat="1" ht="24" customHeight="1">
      <c r="A481" s="12"/>
      <c r="B481" s="57" t="s">
        <v>658</v>
      </c>
      <c r="C481" s="230" t="s">
        <v>830</v>
      </c>
      <c r="D481" s="231"/>
      <c r="E481" s="11">
        <f>E482</f>
        <v>200000</v>
      </c>
      <c r="F481" s="11">
        <f aca="true" t="shared" si="236" ref="F481:F489">SUM(G481:N481)</f>
        <v>450000</v>
      </c>
      <c r="G481" s="11">
        <f>G482</f>
        <v>0</v>
      </c>
      <c r="H481" s="11">
        <f aca="true" t="shared" si="237" ref="H481:N481">H482</f>
        <v>450000</v>
      </c>
      <c r="I481" s="11">
        <f t="shared" si="237"/>
        <v>0</v>
      </c>
      <c r="J481" s="11">
        <f t="shared" si="237"/>
        <v>0</v>
      </c>
      <c r="K481" s="11">
        <f t="shared" si="237"/>
        <v>0</v>
      </c>
      <c r="L481" s="11">
        <f t="shared" si="237"/>
        <v>0</v>
      </c>
      <c r="M481" s="11">
        <f t="shared" si="237"/>
        <v>0</v>
      </c>
      <c r="N481" s="11">
        <f t="shared" si="237"/>
        <v>0</v>
      </c>
    </row>
    <row r="482" spans="1:14" ht="21" customHeight="1">
      <c r="A482" s="38"/>
      <c r="B482" s="36"/>
      <c r="C482" s="27">
        <v>38</v>
      </c>
      <c r="D482" s="33" t="s">
        <v>698</v>
      </c>
      <c r="E482" s="34">
        <f>E483</f>
        <v>200000</v>
      </c>
      <c r="F482" s="34">
        <f t="shared" si="236"/>
        <v>450000</v>
      </c>
      <c r="G482" s="34">
        <f>G483</f>
        <v>0</v>
      </c>
      <c r="H482" s="34">
        <f aca="true" t="shared" si="238" ref="H482:N482">H483</f>
        <v>450000</v>
      </c>
      <c r="I482" s="34">
        <f t="shared" si="238"/>
        <v>0</v>
      </c>
      <c r="J482" s="34">
        <f t="shared" si="238"/>
        <v>0</v>
      </c>
      <c r="K482" s="34">
        <f t="shared" si="238"/>
        <v>0</v>
      </c>
      <c r="L482" s="34">
        <f t="shared" si="238"/>
        <v>0</v>
      </c>
      <c r="M482" s="34">
        <f t="shared" si="238"/>
        <v>0</v>
      </c>
      <c r="N482" s="34">
        <f t="shared" si="238"/>
        <v>0</v>
      </c>
    </row>
    <row r="483" spans="1:14" ht="18" customHeight="1">
      <c r="A483" s="38"/>
      <c r="B483" s="36"/>
      <c r="C483" s="27">
        <v>381</v>
      </c>
      <c r="D483" s="33" t="s">
        <v>699</v>
      </c>
      <c r="E483" s="34">
        <f aca="true" t="shared" si="239" ref="E483:N484">E484</f>
        <v>200000</v>
      </c>
      <c r="F483" s="34">
        <f t="shared" si="236"/>
        <v>450000</v>
      </c>
      <c r="G483" s="34">
        <f t="shared" si="239"/>
        <v>0</v>
      </c>
      <c r="H483" s="34">
        <f t="shared" si="239"/>
        <v>450000</v>
      </c>
      <c r="I483" s="34">
        <f t="shared" si="239"/>
        <v>0</v>
      </c>
      <c r="J483" s="34">
        <f t="shared" si="239"/>
        <v>0</v>
      </c>
      <c r="K483" s="34">
        <f t="shared" si="239"/>
        <v>0</v>
      </c>
      <c r="L483" s="34">
        <f t="shared" si="239"/>
        <v>0</v>
      </c>
      <c r="M483" s="34">
        <f t="shared" si="239"/>
        <v>0</v>
      </c>
      <c r="N483" s="34">
        <f t="shared" si="239"/>
        <v>0</v>
      </c>
    </row>
    <row r="484" spans="1:14" ht="15" customHeight="1">
      <c r="A484" s="38" t="s">
        <v>0</v>
      </c>
      <c r="B484" s="36"/>
      <c r="C484" s="27">
        <v>3811</v>
      </c>
      <c r="D484" s="33" t="s">
        <v>884</v>
      </c>
      <c r="E484" s="34">
        <f>E485</f>
        <v>200000</v>
      </c>
      <c r="F484" s="34">
        <f t="shared" si="236"/>
        <v>450000</v>
      </c>
      <c r="G484" s="34">
        <f>G485</f>
        <v>0</v>
      </c>
      <c r="H484" s="34">
        <f t="shared" si="239"/>
        <v>450000</v>
      </c>
      <c r="I484" s="34">
        <f t="shared" si="239"/>
        <v>0</v>
      </c>
      <c r="J484" s="34">
        <f t="shared" si="239"/>
        <v>0</v>
      </c>
      <c r="K484" s="34">
        <f t="shared" si="239"/>
        <v>0</v>
      </c>
      <c r="L484" s="34">
        <f t="shared" si="239"/>
        <v>0</v>
      </c>
      <c r="M484" s="34">
        <f t="shared" si="239"/>
        <v>0</v>
      </c>
      <c r="N484" s="34">
        <f t="shared" si="239"/>
        <v>0</v>
      </c>
    </row>
    <row r="485" spans="1:14" s="91" customFormat="1" ht="14.25" customHeight="1">
      <c r="A485" s="84" t="s">
        <v>514</v>
      </c>
      <c r="B485" s="84"/>
      <c r="C485" s="86">
        <v>38114</v>
      </c>
      <c r="D485" s="87" t="s">
        <v>885</v>
      </c>
      <c r="E485" s="88">
        <v>200000</v>
      </c>
      <c r="F485" s="168">
        <f t="shared" si="236"/>
        <v>450000</v>
      </c>
      <c r="G485" s="88">
        <v>0</v>
      </c>
      <c r="H485" s="88">
        <v>450000</v>
      </c>
      <c r="I485" s="88">
        <v>0</v>
      </c>
      <c r="J485" s="88">
        <v>0</v>
      </c>
      <c r="K485" s="88">
        <v>0</v>
      </c>
      <c r="L485" s="88">
        <v>0</v>
      </c>
      <c r="M485" s="88">
        <v>0</v>
      </c>
      <c r="N485" s="88">
        <v>0</v>
      </c>
    </row>
    <row r="486" spans="1:14" s="9" customFormat="1" ht="22.5" customHeight="1">
      <c r="A486" s="12"/>
      <c r="B486" s="58" t="s">
        <v>658</v>
      </c>
      <c r="C486" s="232" t="s">
        <v>831</v>
      </c>
      <c r="D486" s="233"/>
      <c r="E486" s="11">
        <f>E487</f>
        <v>75000</v>
      </c>
      <c r="F486" s="11">
        <f t="shared" si="236"/>
        <v>75000</v>
      </c>
      <c r="G486" s="11">
        <f>G487</f>
        <v>75000</v>
      </c>
      <c r="H486" s="11">
        <f aca="true" t="shared" si="240" ref="H486:N486">H487</f>
        <v>0</v>
      </c>
      <c r="I486" s="11">
        <f t="shared" si="240"/>
        <v>0</v>
      </c>
      <c r="J486" s="11">
        <f t="shared" si="240"/>
        <v>0</v>
      </c>
      <c r="K486" s="11">
        <f t="shared" si="240"/>
        <v>0</v>
      </c>
      <c r="L486" s="11">
        <f t="shared" si="240"/>
        <v>0</v>
      </c>
      <c r="M486" s="11">
        <f t="shared" si="240"/>
        <v>0</v>
      </c>
      <c r="N486" s="11">
        <f t="shared" si="240"/>
        <v>0</v>
      </c>
    </row>
    <row r="487" spans="1:14" ht="21" customHeight="1">
      <c r="A487" s="38"/>
      <c r="B487" s="36"/>
      <c r="C487" s="27" t="s">
        <v>576</v>
      </c>
      <c r="D487" s="33" t="s">
        <v>886</v>
      </c>
      <c r="E487" s="34">
        <f>E488</f>
        <v>75000</v>
      </c>
      <c r="F487" s="34">
        <f t="shared" si="236"/>
        <v>75000</v>
      </c>
      <c r="G487" s="34">
        <f aca="true" t="shared" si="241" ref="G487:N487">G488</f>
        <v>75000</v>
      </c>
      <c r="H487" s="34">
        <f t="shared" si="241"/>
        <v>0</v>
      </c>
      <c r="I487" s="34">
        <f t="shared" si="241"/>
        <v>0</v>
      </c>
      <c r="J487" s="34">
        <f t="shared" si="241"/>
        <v>0</v>
      </c>
      <c r="K487" s="34">
        <f t="shared" si="241"/>
        <v>0</v>
      </c>
      <c r="L487" s="34">
        <f t="shared" si="241"/>
        <v>0</v>
      </c>
      <c r="M487" s="34">
        <f t="shared" si="241"/>
        <v>0</v>
      </c>
      <c r="N487" s="34">
        <f t="shared" si="241"/>
        <v>0</v>
      </c>
    </row>
    <row r="488" spans="1:14" ht="18" customHeight="1">
      <c r="A488" s="38"/>
      <c r="B488" s="36"/>
      <c r="C488" s="27" t="s">
        <v>605</v>
      </c>
      <c r="D488" s="33" t="s">
        <v>887</v>
      </c>
      <c r="E488" s="34">
        <f>E489+E490+E491+E492</f>
        <v>75000</v>
      </c>
      <c r="F488" s="34">
        <f t="shared" si="236"/>
        <v>75000</v>
      </c>
      <c r="G488" s="34">
        <f aca="true" t="shared" si="242" ref="G488:N488">G489+G490+G491+G492</f>
        <v>75000</v>
      </c>
      <c r="H488" s="34">
        <f t="shared" si="242"/>
        <v>0</v>
      </c>
      <c r="I488" s="34">
        <f t="shared" si="242"/>
        <v>0</v>
      </c>
      <c r="J488" s="34">
        <f t="shared" si="242"/>
        <v>0</v>
      </c>
      <c r="K488" s="34">
        <f t="shared" si="242"/>
        <v>0</v>
      </c>
      <c r="L488" s="34">
        <f t="shared" si="242"/>
        <v>0</v>
      </c>
      <c r="M488" s="34">
        <f t="shared" si="242"/>
        <v>0</v>
      </c>
      <c r="N488" s="34">
        <f t="shared" si="242"/>
        <v>0</v>
      </c>
    </row>
    <row r="489" spans="1:14" s="91" customFormat="1" ht="15" customHeight="1">
      <c r="A489" s="93" t="s">
        <v>515</v>
      </c>
      <c r="B489" s="84"/>
      <c r="C489" s="86" t="s">
        <v>606</v>
      </c>
      <c r="D489" s="87" t="s">
        <v>888</v>
      </c>
      <c r="E489" s="88">
        <v>25000</v>
      </c>
      <c r="F489" s="168">
        <f t="shared" si="236"/>
        <v>25000</v>
      </c>
      <c r="G489" s="88">
        <v>25000</v>
      </c>
      <c r="H489" s="90">
        <v>0</v>
      </c>
      <c r="I489" s="90">
        <v>0</v>
      </c>
      <c r="J489" s="90">
        <v>0</v>
      </c>
      <c r="K489" s="90">
        <v>0</v>
      </c>
      <c r="L489" s="90">
        <v>0</v>
      </c>
      <c r="M489" s="90">
        <v>0</v>
      </c>
      <c r="N489" s="90">
        <v>0</v>
      </c>
    </row>
    <row r="490" spans="1:14" s="91" customFormat="1" ht="15" customHeight="1">
      <c r="A490" s="93" t="s">
        <v>516</v>
      </c>
      <c r="B490" s="84"/>
      <c r="C490" s="86" t="s">
        <v>606</v>
      </c>
      <c r="D490" s="87" t="s">
        <v>889</v>
      </c>
      <c r="E490" s="88">
        <v>0</v>
      </c>
      <c r="F490" s="88">
        <f aca="true" t="shared" si="243" ref="F490:F495">SUM(G490:N490)</f>
        <v>0</v>
      </c>
      <c r="G490" s="88">
        <v>0</v>
      </c>
      <c r="H490" s="90">
        <v>0</v>
      </c>
      <c r="I490" s="88">
        <v>0</v>
      </c>
      <c r="J490" s="90">
        <v>0</v>
      </c>
      <c r="K490" s="90">
        <v>0</v>
      </c>
      <c r="L490" s="90">
        <v>0</v>
      </c>
      <c r="M490" s="90">
        <v>0</v>
      </c>
      <c r="N490" s="90">
        <v>0</v>
      </c>
    </row>
    <row r="491" spans="1:14" s="91" customFormat="1" ht="15" customHeight="1">
      <c r="A491" s="93" t="s">
        <v>517</v>
      </c>
      <c r="B491" s="84"/>
      <c r="C491" s="86" t="s">
        <v>607</v>
      </c>
      <c r="D491" s="87" t="s">
        <v>890</v>
      </c>
      <c r="E491" s="88">
        <v>0</v>
      </c>
      <c r="F491" s="88">
        <f t="shared" si="243"/>
        <v>0</v>
      </c>
      <c r="G491" s="88">
        <v>0</v>
      </c>
      <c r="H491" s="88">
        <v>0</v>
      </c>
      <c r="I491" s="88">
        <v>0</v>
      </c>
      <c r="J491" s="88">
        <v>0</v>
      </c>
      <c r="K491" s="90">
        <v>0</v>
      </c>
      <c r="L491" s="90">
        <v>0</v>
      </c>
      <c r="M491" s="90">
        <v>0</v>
      </c>
      <c r="N491" s="90">
        <v>0</v>
      </c>
    </row>
    <row r="492" spans="1:14" s="91" customFormat="1" ht="15" customHeight="1">
      <c r="A492" s="93" t="s">
        <v>873</v>
      </c>
      <c r="B492" s="84"/>
      <c r="C492" s="86" t="s">
        <v>607</v>
      </c>
      <c r="D492" s="87" t="s">
        <v>891</v>
      </c>
      <c r="E492" s="88">
        <v>50000</v>
      </c>
      <c r="F492" s="168">
        <f t="shared" si="243"/>
        <v>50000</v>
      </c>
      <c r="G492" s="88">
        <v>50000</v>
      </c>
      <c r="H492" s="88">
        <v>0</v>
      </c>
      <c r="I492" s="88">
        <v>0</v>
      </c>
      <c r="J492" s="88">
        <v>0</v>
      </c>
      <c r="K492" s="90">
        <v>0</v>
      </c>
      <c r="L492" s="90">
        <v>0</v>
      </c>
      <c r="M492" s="90">
        <v>0</v>
      </c>
      <c r="N492" s="88">
        <v>0</v>
      </c>
    </row>
    <row r="493" spans="1:14" s="9" customFormat="1" ht="23.25" customHeight="1">
      <c r="A493" s="12"/>
      <c r="B493" s="57" t="s">
        <v>658</v>
      </c>
      <c r="C493" s="230" t="s">
        <v>832</v>
      </c>
      <c r="D493" s="231"/>
      <c r="E493" s="11">
        <f>E494</f>
        <v>1056000</v>
      </c>
      <c r="F493" s="11">
        <f t="shared" si="243"/>
        <v>796000</v>
      </c>
      <c r="G493" s="11">
        <f>G494</f>
        <v>26000</v>
      </c>
      <c r="H493" s="11">
        <f aca="true" t="shared" si="244" ref="H493:N493">H494</f>
        <v>590000</v>
      </c>
      <c r="I493" s="11">
        <f t="shared" si="244"/>
        <v>100000</v>
      </c>
      <c r="J493" s="11">
        <f t="shared" si="244"/>
        <v>80000</v>
      </c>
      <c r="K493" s="11">
        <f t="shared" si="244"/>
        <v>0</v>
      </c>
      <c r="L493" s="11">
        <f t="shared" si="244"/>
        <v>0</v>
      </c>
      <c r="M493" s="11">
        <f t="shared" si="244"/>
        <v>0</v>
      </c>
      <c r="N493" s="11">
        <f t="shared" si="244"/>
        <v>0</v>
      </c>
    </row>
    <row r="494" spans="1:14" ht="21" customHeight="1">
      <c r="A494" s="38"/>
      <c r="B494" s="36"/>
      <c r="C494" s="27">
        <v>32</v>
      </c>
      <c r="D494" s="33" t="s">
        <v>20</v>
      </c>
      <c r="E494" s="34">
        <f>E495+E498</f>
        <v>1056000</v>
      </c>
      <c r="F494" s="34">
        <f t="shared" si="243"/>
        <v>796000</v>
      </c>
      <c r="G494" s="34">
        <f aca="true" t="shared" si="245" ref="G494:N494">G495+G498</f>
        <v>26000</v>
      </c>
      <c r="H494" s="34">
        <f t="shared" si="245"/>
        <v>590000</v>
      </c>
      <c r="I494" s="34">
        <f t="shared" si="245"/>
        <v>100000</v>
      </c>
      <c r="J494" s="34">
        <f t="shared" si="245"/>
        <v>80000</v>
      </c>
      <c r="K494" s="34">
        <f t="shared" si="245"/>
        <v>0</v>
      </c>
      <c r="L494" s="34">
        <f t="shared" si="245"/>
        <v>0</v>
      </c>
      <c r="M494" s="34">
        <f t="shared" si="245"/>
        <v>0</v>
      </c>
      <c r="N494" s="34">
        <f t="shared" si="245"/>
        <v>0</v>
      </c>
    </row>
    <row r="495" spans="1:14" ht="17.25" customHeight="1">
      <c r="A495" s="38"/>
      <c r="B495" s="36"/>
      <c r="C495" s="27">
        <v>322</v>
      </c>
      <c r="D495" s="33" t="s">
        <v>547</v>
      </c>
      <c r="E495" s="34">
        <f>E496+E497</f>
        <v>140000</v>
      </c>
      <c r="F495" s="34">
        <f t="shared" si="243"/>
        <v>140000</v>
      </c>
      <c r="G495" s="34">
        <f>G496+G497</f>
        <v>0</v>
      </c>
      <c r="H495" s="34">
        <f>H496+H497</f>
        <v>140000</v>
      </c>
      <c r="I495" s="34">
        <f>I496+I497</f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</row>
    <row r="496" spans="1:14" s="91" customFormat="1" ht="15" customHeight="1">
      <c r="A496" s="84" t="s">
        <v>874</v>
      </c>
      <c r="B496" s="84"/>
      <c r="C496" s="86" t="s">
        <v>271</v>
      </c>
      <c r="D496" s="87" t="s">
        <v>892</v>
      </c>
      <c r="E496" s="88">
        <v>70000</v>
      </c>
      <c r="F496" s="168">
        <f aca="true" t="shared" si="246" ref="F496:F510">SUM(G496:N496)</f>
        <v>70000</v>
      </c>
      <c r="G496" s="88">
        <v>0</v>
      </c>
      <c r="H496" s="88">
        <v>70000</v>
      </c>
      <c r="I496" s="90">
        <v>0</v>
      </c>
      <c r="J496" s="90">
        <v>0</v>
      </c>
      <c r="K496" s="90">
        <v>0</v>
      </c>
      <c r="L496" s="90">
        <v>0</v>
      </c>
      <c r="M496" s="90">
        <v>0</v>
      </c>
      <c r="N496" s="90">
        <v>0</v>
      </c>
    </row>
    <row r="497" spans="1:14" s="91" customFormat="1" ht="15" customHeight="1">
      <c r="A497" s="84" t="s">
        <v>875</v>
      </c>
      <c r="B497" s="84"/>
      <c r="C497" s="86">
        <v>3224</v>
      </c>
      <c r="D497" s="87" t="s">
        <v>704</v>
      </c>
      <c r="E497" s="88">
        <v>70000</v>
      </c>
      <c r="F497" s="168">
        <f t="shared" si="246"/>
        <v>70000</v>
      </c>
      <c r="G497" s="88">
        <v>0</v>
      </c>
      <c r="H497" s="88">
        <v>70000</v>
      </c>
      <c r="I497" s="90">
        <v>0</v>
      </c>
      <c r="J497" s="90">
        <v>0</v>
      </c>
      <c r="K497" s="90">
        <v>0</v>
      </c>
      <c r="L497" s="90">
        <v>0</v>
      </c>
      <c r="M497" s="90">
        <v>0</v>
      </c>
      <c r="N497" s="90">
        <v>0</v>
      </c>
    </row>
    <row r="498" spans="1:14" ht="17.25" customHeight="1">
      <c r="A498" s="36"/>
      <c r="B498" s="36"/>
      <c r="C498" s="27">
        <v>323</v>
      </c>
      <c r="D498" s="33" t="s">
        <v>548</v>
      </c>
      <c r="E498" s="34">
        <f>E499+E503+E504+E505+E506</f>
        <v>916000</v>
      </c>
      <c r="F498" s="34">
        <f>SUM(G498:N498)</f>
        <v>656000</v>
      </c>
      <c r="G498" s="34">
        <f>G499+G503+G504+G505+G506</f>
        <v>26000</v>
      </c>
      <c r="H498" s="34">
        <f aca="true" t="shared" si="247" ref="H498:N498">H499+H503+H504+H505+H506</f>
        <v>450000</v>
      </c>
      <c r="I498" s="34">
        <f t="shared" si="247"/>
        <v>100000</v>
      </c>
      <c r="J498" s="34">
        <f t="shared" si="247"/>
        <v>80000</v>
      </c>
      <c r="K498" s="34">
        <f t="shared" si="247"/>
        <v>0</v>
      </c>
      <c r="L498" s="34">
        <f t="shared" si="247"/>
        <v>0</v>
      </c>
      <c r="M498" s="34">
        <f t="shared" si="247"/>
        <v>0</v>
      </c>
      <c r="N498" s="34">
        <f t="shared" si="247"/>
        <v>0</v>
      </c>
    </row>
    <row r="499" spans="1:14" s="91" customFormat="1" ht="14.25" customHeight="1">
      <c r="A499" s="119" t="s">
        <v>876</v>
      </c>
      <c r="B499" s="119"/>
      <c r="C499" s="120">
        <v>3232</v>
      </c>
      <c r="D499" s="121" t="s">
        <v>705</v>
      </c>
      <c r="E499" s="122">
        <v>700000</v>
      </c>
      <c r="F499" s="188">
        <f t="shared" si="246"/>
        <v>380000</v>
      </c>
      <c r="G499" s="122">
        <v>0</v>
      </c>
      <c r="H499" s="122">
        <v>200000</v>
      </c>
      <c r="I499" s="122">
        <v>100000</v>
      </c>
      <c r="J499" s="122">
        <v>80000</v>
      </c>
      <c r="K499" s="124">
        <v>0</v>
      </c>
      <c r="L499" s="124">
        <v>0</v>
      </c>
      <c r="M499" s="124">
        <v>0</v>
      </c>
      <c r="N499" s="122">
        <v>0</v>
      </c>
    </row>
    <row r="500" spans="1:14" s="126" customFormat="1" ht="17.25" customHeight="1">
      <c r="A500" s="223" t="s">
        <v>2</v>
      </c>
      <c r="B500" s="224" t="s">
        <v>44</v>
      </c>
      <c r="C500" s="225" t="s">
        <v>546</v>
      </c>
      <c r="D500" s="227" t="s">
        <v>59</v>
      </c>
      <c r="E500" s="228" t="s">
        <v>1206</v>
      </c>
      <c r="F500" s="225" t="s">
        <v>1207</v>
      </c>
      <c r="G500" s="220" t="s">
        <v>1205</v>
      </c>
      <c r="H500" s="221"/>
      <c r="I500" s="221"/>
      <c r="J500" s="221"/>
      <c r="K500" s="221"/>
      <c r="L500" s="221"/>
      <c r="M500" s="221"/>
      <c r="N500" s="222"/>
    </row>
    <row r="501" spans="1:14" ht="36" customHeight="1">
      <c r="A501" s="223"/>
      <c r="B501" s="223"/>
      <c r="C501" s="226"/>
      <c r="D501" s="227"/>
      <c r="E501" s="229"/>
      <c r="F501" s="226"/>
      <c r="G501" s="118" t="s">
        <v>269</v>
      </c>
      <c r="H501" s="118" t="s">
        <v>45</v>
      </c>
      <c r="I501" s="118" t="s">
        <v>268</v>
      </c>
      <c r="J501" s="118" t="s">
        <v>270</v>
      </c>
      <c r="K501" s="118" t="s">
        <v>46</v>
      </c>
      <c r="L501" s="118" t="s">
        <v>718</v>
      </c>
      <c r="M501" s="118" t="s">
        <v>1151</v>
      </c>
      <c r="N501" s="118" t="s">
        <v>613</v>
      </c>
    </row>
    <row r="502" spans="1:14" ht="10.5" customHeight="1">
      <c r="A502" s="51">
        <v>1</v>
      </c>
      <c r="B502" s="51">
        <v>2</v>
      </c>
      <c r="C502" s="51">
        <v>3</v>
      </c>
      <c r="D502" s="51">
        <v>4</v>
      </c>
      <c r="E502" s="51">
        <v>5</v>
      </c>
      <c r="F502" s="51">
        <v>7</v>
      </c>
      <c r="G502" s="51">
        <v>8</v>
      </c>
      <c r="H502" s="51">
        <v>9</v>
      </c>
      <c r="I502" s="51">
        <v>10</v>
      </c>
      <c r="J502" s="51">
        <v>11</v>
      </c>
      <c r="K502" s="51">
        <v>12</v>
      </c>
      <c r="L502" s="51">
        <v>13</v>
      </c>
      <c r="M502" s="51">
        <v>14</v>
      </c>
      <c r="N502" s="51">
        <v>15</v>
      </c>
    </row>
    <row r="503" spans="1:14" s="91" customFormat="1" ht="14.25" customHeight="1">
      <c r="A503" s="84" t="s">
        <v>518</v>
      </c>
      <c r="B503" s="84"/>
      <c r="C503" s="86">
        <v>3234</v>
      </c>
      <c r="D503" s="87" t="s">
        <v>32</v>
      </c>
      <c r="E503" s="88">
        <v>20000</v>
      </c>
      <c r="F503" s="166">
        <f t="shared" si="246"/>
        <v>20000</v>
      </c>
      <c r="G503" s="88">
        <v>20000</v>
      </c>
      <c r="H503" s="88">
        <v>0</v>
      </c>
      <c r="I503" s="90">
        <v>0</v>
      </c>
      <c r="J503" s="90">
        <v>0</v>
      </c>
      <c r="K503" s="90">
        <v>0</v>
      </c>
      <c r="L503" s="90">
        <v>0</v>
      </c>
      <c r="M503" s="90">
        <v>0</v>
      </c>
      <c r="N503" s="90">
        <v>0</v>
      </c>
    </row>
    <row r="504" spans="1:14" s="91" customFormat="1" ht="15" customHeight="1">
      <c r="A504" s="84" t="s">
        <v>1070</v>
      </c>
      <c r="B504" s="84"/>
      <c r="C504" s="86" t="s">
        <v>360</v>
      </c>
      <c r="D504" s="87" t="s">
        <v>361</v>
      </c>
      <c r="E504" s="88">
        <v>6000</v>
      </c>
      <c r="F504" s="166">
        <f t="shared" si="246"/>
        <v>6000</v>
      </c>
      <c r="G504" s="88">
        <v>6000</v>
      </c>
      <c r="H504" s="88">
        <v>0</v>
      </c>
      <c r="I504" s="90">
        <v>0</v>
      </c>
      <c r="J504" s="90">
        <v>0</v>
      </c>
      <c r="K504" s="90">
        <v>0</v>
      </c>
      <c r="L504" s="90">
        <v>0</v>
      </c>
      <c r="M504" s="90">
        <v>0</v>
      </c>
      <c r="N504" s="90">
        <v>0</v>
      </c>
    </row>
    <row r="505" spans="1:14" s="91" customFormat="1" ht="14.25" customHeight="1">
      <c r="A505" s="84" t="s">
        <v>653</v>
      </c>
      <c r="B505" s="84"/>
      <c r="C505" s="86" t="s">
        <v>10</v>
      </c>
      <c r="D505" s="87" t="s">
        <v>788</v>
      </c>
      <c r="E505" s="88">
        <v>160000</v>
      </c>
      <c r="F505" s="168">
        <f t="shared" si="246"/>
        <v>250000</v>
      </c>
      <c r="G505" s="88">
        <v>0</v>
      </c>
      <c r="H505" s="88">
        <v>250000</v>
      </c>
      <c r="I505" s="88">
        <v>0</v>
      </c>
      <c r="J505" s="88">
        <v>0</v>
      </c>
      <c r="K505" s="90">
        <v>0</v>
      </c>
      <c r="L505" s="90">
        <v>0</v>
      </c>
      <c r="M505" s="90">
        <v>0</v>
      </c>
      <c r="N505" s="90">
        <v>0</v>
      </c>
    </row>
    <row r="506" spans="1:14" s="91" customFormat="1" ht="14.25" customHeight="1">
      <c r="A506" s="84" t="s">
        <v>519</v>
      </c>
      <c r="B506" s="84"/>
      <c r="C506" s="86" t="s">
        <v>351</v>
      </c>
      <c r="D506" s="87" t="s">
        <v>893</v>
      </c>
      <c r="E506" s="88">
        <v>30000</v>
      </c>
      <c r="F506" s="88">
        <f t="shared" si="246"/>
        <v>0</v>
      </c>
      <c r="G506" s="88">
        <v>0</v>
      </c>
      <c r="H506" s="88">
        <v>0</v>
      </c>
      <c r="I506" s="88">
        <v>0</v>
      </c>
      <c r="J506" s="88">
        <v>0</v>
      </c>
      <c r="K506" s="90">
        <v>0</v>
      </c>
      <c r="L506" s="90">
        <v>0</v>
      </c>
      <c r="M506" s="90">
        <v>0</v>
      </c>
      <c r="N506" s="90">
        <v>0</v>
      </c>
    </row>
    <row r="507" spans="1:14" s="9" customFormat="1" ht="24" customHeight="1">
      <c r="A507" s="12"/>
      <c r="B507" s="57" t="s">
        <v>658</v>
      </c>
      <c r="C507" s="245" t="s">
        <v>1076</v>
      </c>
      <c r="D507" s="237"/>
      <c r="E507" s="11">
        <f>E508</f>
        <v>500000</v>
      </c>
      <c r="F507" s="11">
        <f t="shared" si="246"/>
        <v>500000</v>
      </c>
      <c r="G507" s="11">
        <f>G508</f>
        <v>0</v>
      </c>
      <c r="H507" s="11">
        <f aca="true" t="shared" si="248" ref="H507:N507">H508</f>
        <v>400000</v>
      </c>
      <c r="I507" s="11">
        <f t="shared" si="248"/>
        <v>100000</v>
      </c>
      <c r="J507" s="11">
        <f t="shared" si="248"/>
        <v>0</v>
      </c>
      <c r="K507" s="11">
        <f t="shared" si="248"/>
        <v>0</v>
      </c>
      <c r="L507" s="11">
        <f t="shared" si="248"/>
        <v>0</v>
      </c>
      <c r="M507" s="11">
        <f t="shared" si="248"/>
        <v>0</v>
      </c>
      <c r="N507" s="11">
        <f t="shared" si="248"/>
        <v>0</v>
      </c>
    </row>
    <row r="508" spans="1:14" ht="21" customHeight="1">
      <c r="A508" s="38"/>
      <c r="B508" s="36"/>
      <c r="C508" s="27">
        <v>45</v>
      </c>
      <c r="D508" s="33" t="s">
        <v>747</v>
      </c>
      <c r="E508" s="34">
        <f>E509</f>
        <v>500000</v>
      </c>
      <c r="F508" s="34">
        <f t="shared" si="246"/>
        <v>500000</v>
      </c>
      <c r="G508" s="34">
        <f>G509</f>
        <v>0</v>
      </c>
      <c r="H508" s="34">
        <f aca="true" t="shared" si="249" ref="H508:N509">H509</f>
        <v>400000</v>
      </c>
      <c r="I508" s="34">
        <f t="shared" si="249"/>
        <v>100000</v>
      </c>
      <c r="J508" s="34">
        <f t="shared" si="249"/>
        <v>0</v>
      </c>
      <c r="K508" s="34">
        <f t="shared" si="249"/>
        <v>0</v>
      </c>
      <c r="L508" s="34">
        <f t="shared" si="249"/>
        <v>0</v>
      </c>
      <c r="M508" s="34">
        <f t="shared" si="249"/>
        <v>0</v>
      </c>
      <c r="N508" s="34">
        <f t="shared" si="249"/>
        <v>0</v>
      </c>
    </row>
    <row r="509" spans="1:14" ht="18" customHeight="1">
      <c r="A509" s="38"/>
      <c r="B509" s="36"/>
      <c r="C509" s="27">
        <v>451</v>
      </c>
      <c r="D509" s="33" t="s">
        <v>748</v>
      </c>
      <c r="E509" s="34">
        <f>E510</f>
        <v>500000</v>
      </c>
      <c r="F509" s="34">
        <f t="shared" si="246"/>
        <v>500000</v>
      </c>
      <c r="G509" s="34">
        <f>G510</f>
        <v>0</v>
      </c>
      <c r="H509" s="34">
        <f t="shared" si="249"/>
        <v>400000</v>
      </c>
      <c r="I509" s="34">
        <f t="shared" si="249"/>
        <v>100000</v>
      </c>
      <c r="J509" s="34">
        <f t="shared" si="249"/>
        <v>0</v>
      </c>
      <c r="K509" s="34">
        <f t="shared" si="249"/>
        <v>0</v>
      </c>
      <c r="L509" s="34">
        <f t="shared" si="249"/>
        <v>0</v>
      </c>
      <c r="M509" s="34">
        <f t="shared" si="249"/>
        <v>0</v>
      </c>
      <c r="N509" s="34">
        <f t="shared" si="249"/>
        <v>0</v>
      </c>
    </row>
    <row r="510" spans="1:14" s="127" customFormat="1" ht="16.5" customHeight="1">
      <c r="A510" s="119" t="s">
        <v>520</v>
      </c>
      <c r="B510" s="119"/>
      <c r="C510" s="120">
        <v>4511</v>
      </c>
      <c r="D510" s="121" t="s">
        <v>894</v>
      </c>
      <c r="E510" s="122">
        <v>500000</v>
      </c>
      <c r="F510" s="188">
        <f t="shared" si="246"/>
        <v>500000</v>
      </c>
      <c r="G510" s="122">
        <v>0</v>
      </c>
      <c r="H510" s="122">
        <v>400000</v>
      </c>
      <c r="I510" s="122">
        <v>100000</v>
      </c>
      <c r="J510" s="122">
        <v>0</v>
      </c>
      <c r="K510" s="124">
        <v>0</v>
      </c>
      <c r="L510" s="122">
        <v>0</v>
      </c>
      <c r="M510" s="124">
        <v>0</v>
      </c>
      <c r="N510" s="122">
        <v>0</v>
      </c>
    </row>
    <row r="511" spans="1:14" s="193" customFormat="1" ht="24" customHeight="1">
      <c r="A511" s="12"/>
      <c r="B511" s="57" t="s">
        <v>658</v>
      </c>
      <c r="C511" s="255" t="s">
        <v>833</v>
      </c>
      <c r="D511" s="255"/>
      <c r="E511" s="11">
        <f>E512+E515</f>
        <v>200000</v>
      </c>
      <c r="F511" s="11">
        <f aca="true" t="shared" si="250" ref="F511:F542">SUM(G511:N511)</f>
        <v>650000</v>
      </c>
      <c r="G511" s="11">
        <f aca="true" t="shared" si="251" ref="G511:N511">G512+G515</f>
        <v>0</v>
      </c>
      <c r="H511" s="11">
        <f t="shared" si="251"/>
        <v>500000</v>
      </c>
      <c r="I511" s="11">
        <f t="shared" si="251"/>
        <v>0</v>
      </c>
      <c r="J511" s="11">
        <f t="shared" si="251"/>
        <v>150000</v>
      </c>
      <c r="K511" s="11">
        <f t="shared" si="251"/>
        <v>0</v>
      </c>
      <c r="L511" s="11">
        <f t="shared" si="251"/>
        <v>0</v>
      </c>
      <c r="M511" s="11">
        <f t="shared" si="251"/>
        <v>0</v>
      </c>
      <c r="N511" s="11">
        <f t="shared" si="251"/>
        <v>0</v>
      </c>
    </row>
    <row r="512" spans="1:14" ht="21" customHeight="1">
      <c r="A512" s="207"/>
      <c r="B512" s="195"/>
      <c r="C512" s="196">
        <v>32</v>
      </c>
      <c r="D512" s="197" t="s">
        <v>20</v>
      </c>
      <c r="E512" s="35">
        <f>E513</f>
        <v>0</v>
      </c>
      <c r="F512" s="35">
        <f t="shared" si="250"/>
        <v>0</v>
      </c>
      <c r="G512" s="35">
        <f>G513</f>
        <v>0</v>
      </c>
      <c r="H512" s="35">
        <f>H513</f>
        <v>0</v>
      </c>
      <c r="I512" s="35">
        <f aca="true" t="shared" si="252" ref="I512:N512">I513</f>
        <v>0</v>
      </c>
      <c r="J512" s="35">
        <f t="shared" si="252"/>
        <v>0</v>
      </c>
      <c r="K512" s="35">
        <f t="shared" si="252"/>
        <v>0</v>
      </c>
      <c r="L512" s="35">
        <f t="shared" si="252"/>
        <v>0</v>
      </c>
      <c r="M512" s="35">
        <f t="shared" si="252"/>
        <v>0</v>
      </c>
      <c r="N512" s="35">
        <f t="shared" si="252"/>
        <v>0</v>
      </c>
    </row>
    <row r="513" spans="1:14" ht="18" customHeight="1">
      <c r="A513" s="37"/>
      <c r="B513" s="36"/>
      <c r="C513" s="27">
        <v>322</v>
      </c>
      <c r="D513" s="33" t="s">
        <v>24</v>
      </c>
      <c r="E513" s="34">
        <f>E514</f>
        <v>0</v>
      </c>
      <c r="F513" s="35">
        <f t="shared" si="250"/>
        <v>0</v>
      </c>
      <c r="G513" s="34">
        <f>G514</f>
        <v>0</v>
      </c>
      <c r="H513" s="34">
        <f aca="true" t="shared" si="253" ref="H513:N513">H514</f>
        <v>0</v>
      </c>
      <c r="I513" s="34">
        <f t="shared" si="253"/>
        <v>0</v>
      </c>
      <c r="J513" s="34">
        <f t="shared" si="253"/>
        <v>0</v>
      </c>
      <c r="K513" s="34">
        <f t="shared" si="253"/>
        <v>0</v>
      </c>
      <c r="L513" s="34">
        <f t="shared" si="253"/>
        <v>0</v>
      </c>
      <c r="M513" s="34">
        <f t="shared" si="253"/>
        <v>0</v>
      </c>
      <c r="N513" s="34">
        <f t="shared" si="253"/>
        <v>0</v>
      </c>
    </row>
    <row r="514" spans="1:14" s="91" customFormat="1" ht="14.25" customHeight="1">
      <c r="A514" s="84" t="s">
        <v>521</v>
      </c>
      <c r="B514" s="84"/>
      <c r="C514" s="86">
        <v>3225</v>
      </c>
      <c r="D514" s="87" t="s">
        <v>28</v>
      </c>
      <c r="E514" s="88">
        <v>0</v>
      </c>
      <c r="F514" s="97">
        <f t="shared" si="250"/>
        <v>0</v>
      </c>
      <c r="G514" s="88">
        <v>0</v>
      </c>
      <c r="H514" s="88">
        <v>0</v>
      </c>
      <c r="I514" s="90">
        <v>0</v>
      </c>
      <c r="J514" s="90">
        <v>0</v>
      </c>
      <c r="K514" s="90">
        <v>0</v>
      </c>
      <c r="L514" s="90">
        <v>0</v>
      </c>
      <c r="M514" s="90">
        <v>0</v>
      </c>
      <c r="N514" s="90">
        <v>0</v>
      </c>
    </row>
    <row r="515" spans="1:14" ht="20.25" customHeight="1">
      <c r="A515" s="36"/>
      <c r="B515" s="36"/>
      <c r="C515" s="27" t="s">
        <v>302</v>
      </c>
      <c r="D515" s="33" t="s">
        <v>777</v>
      </c>
      <c r="E515" s="34">
        <f>E516</f>
        <v>200000</v>
      </c>
      <c r="F515" s="34">
        <f t="shared" si="250"/>
        <v>650000</v>
      </c>
      <c r="G515" s="34">
        <f>G516</f>
        <v>0</v>
      </c>
      <c r="H515" s="34">
        <f aca="true" t="shared" si="254" ref="H515:N516">H516</f>
        <v>500000</v>
      </c>
      <c r="I515" s="34">
        <f t="shared" si="254"/>
        <v>0</v>
      </c>
      <c r="J515" s="34">
        <f t="shared" si="254"/>
        <v>150000</v>
      </c>
      <c r="K515" s="34">
        <f t="shared" si="254"/>
        <v>0</v>
      </c>
      <c r="L515" s="34">
        <f t="shared" si="254"/>
        <v>0</v>
      </c>
      <c r="M515" s="34">
        <f t="shared" si="254"/>
        <v>0</v>
      </c>
      <c r="N515" s="34">
        <f t="shared" si="254"/>
        <v>0</v>
      </c>
    </row>
    <row r="516" spans="1:14" ht="18" customHeight="1">
      <c r="A516" s="36"/>
      <c r="B516" s="36"/>
      <c r="C516" s="27" t="s">
        <v>105</v>
      </c>
      <c r="D516" s="33" t="s">
        <v>767</v>
      </c>
      <c r="E516" s="34">
        <f>E517</f>
        <v>200000</v>
      </c>
      <c r="F516" s="34">
        <f t="shared" si="250"/>
        <v>650000</v>
      </c>
      <c r="G516" s="34">
        <f>G517</f>
        <v>0</v>
      </c>
      <c r="H516" s="34">
        <f t="shared" si="254"/>
        <v>500000</v>
      </c>
      <c r="I516" s="34">
        <f t="shared" si="254"/>
        <v>0</v>
      </c>
      <c r="J516" s="34">
        <f t="shared" si="254"/>
        <v>150000</v>
      </c>
      <c r="K516" s="34">
        <f t="shared" si="254"/>
        <v>0</v>
      </c>
      <c r="L516" s="34">
        <f t="shared" si="254"/>
        <v>0</v>
      </c>
      <c r="M516" s="34">
        <f t="shared" si="254"/>
        <v>0</v>
      </c>
      <c r="N516" s="34">
        <f t="shared" si="254"/>
        <v>0</v>
      </c>
    </row>
    <row r="517" spans="1:14" s="91" customFormat="1" ht="14.25" customHeight="1">
      <c r="A517" s="84" t="s">
        <v>522</v>
      </c>
      <c r="B517" s="84"/>
      <c r="C517" s="86" t="s">
        <v>106</v>
      </c>
      <c r="D517" s="87" t="s">
        <v>895</v>
      </c>
      <c r="E517" s="88">
        <v>200000</v>
      </c>
      <c r="F517" s="168">
        <f t="shared" si="250"/>
        <v>650000</v>
      </c>
      <c r="G517" s="88">
        <v>0</v>
      </c>
      <c r="H517" s="88">
        <v>500000</v>
      </c>
      <c r="I517" s="90">
        <v>0</v>
      </c>
      <c r="J517" s="88">
        <v>150000</v>
      </c>
      <c r="K517" s="90">
        <v>0</v>
      </c>
      <c r="L517" s="88">
        <v>0</v>
      </c>
      <c r="M517" s="90">
        <v>0</v>
      </c>
      <c r="N517" s="90">
        <v>0</v>
      </c>
    </row>
    <row r="518" spans="1:14" s="9" customFormat="1" ht="24" customHeight="1">
      <c r="A518" s="12"/>
      <c r="B518" s="57" t="s">
        <v>658</v>
      </c>
      <c r="C518" s="236" t="s">
        <v>834</v>
      </c>
      <c r="D518" s="237"/>
      <c r="E518" s="11">
        <f>E519</f>
        <v>663000</v>
      </c>
      <c r="F518" s="11">
        <f t="shared" si="250"/>
        <v>600000</v>
      </c>
      <c r="G518" s="11">
        <f>G519</f>
        <v>0</v>
      </c>
      <c r="H518" s="11">
        <f aca="true" t="shared" si="255" ref="H518:N518">H519</f>
        <v>600000</v>
      </c>
      <c r="I518" s="11">
        <f t="shared" si="255"/>
        <v>0</v>
      </c>
      <c r="J518" s="11">
        <f t="shared" si="255"/>
        <v>0</v>
      </c>
      <c r="K518" s="11">
        <f t="shared" si="255"/>
        <v>0</v>
      </c>
      <c r="L518" s="11">
        <f t="shared" si="255"/>
        <v>0</v>
      </c>
      <c r="M518" s="11">
        <f t="shared" si="255"/>
        <v>0</v>
      </c>
      <c r="N518" s="11">
        <f t="shared" si="255"/>
        <v>0</v>
      </c>
    </row>
    <row r="519" spans="1:14" ht="21" customHeight="1">
      <c r="A519" s="38"/>
      <c r="B519" s="36"/>
      <c r="C519" s="27">
        <v>45</v>
      </c>
      <c r="D519" s="33" t="s">
        <v>747</v>
      </c>
      <c r="E519" s="34">
        <f>E520</f>
        <v>663000</v>
      </c>
      <c r="F519" s="34">
        <f t="shared" si="250"/>
        <v>600000</v>
      </c>
      <c r="G519" s="34">
        <f>G520</f>
        <v>0</v>
      </c>
      <c r="H519" s="34">
        <f aca="true" t="shared" si="256" ref="H519:N520">H520</f>
        <v>600000</v>
      </c>
      <c r="I519" s="34">
        <f t="shared" si="256"/>
        <v>0</v>
      </c>
      <c r="J519" s="34">
        <f t="shared" si="256"/>
        <v>0</v>
      </c>
      <c r="K519" s="34">
        <f t="shared" si="256"/>
        <v>0</v>
      </c>
      <c r="L519" s="34">
        <f t="shared" si="256"/>
        <v>0</v>
      </c>
      <c r="M519" s="34">
        <f t="shared" si="256"/>
        <v>0</v>
      </c>
      <c r="N519" s="34">
        <f t="shared" si="256"/>
        <v>0</v>
      </c>
    </row>
    <row r="520" spans="1:14" ht="18" customHeight="1">
      <c r="A520" s="38"/>
      <c r="B520" s="36"/>
      <c r="C520" s="27">
        <v>451</v>
      </c>
      <c r="D520" s="33" t="s">
        <v>748</v>
      </c>
      <c r="E520" s="34">
        <f>E521</f>
        <v>663000</v>
      </c>
      <c r="F520" s="34">
        <f t="shared" si="250"/>
        <v>600000</v>
      </c>
      <c r="G520" s="34">
        <f>G521</f>
        <v>0</v>
      </c>
      <c r="H520" s="34">
        <f t="shared" si="256"/>
        <v>600000</v>
      </c>
      <c r="I520" s="34">
        <f t="shared" si="256"/>
        <v>0</v>
      </c>
      <c r="J520" s="34">
        <f t="shared" si="256"/>
        <v>0</v>
      </c>
      <c r="K520" s="34">
        <f t="shared" si="256"/>
        <v>0</v>
      </c>
      <c r="L520" s="34">
        <f t="shared" si="256"/>
        <v>0</v>
      </c>
      <c r="M520" s="34">
        <f t="shared" si="256"/>
        <v>0</v>
      </c>
      <c r="N520" s="34">
        <f t="shared" si="256"/>
        <v>0</v>
      </c>
    </row>
    <row r="521" spans="1:14" s="91" customFormat="1" ht="14.25" customHeight="1">
      <c r="A521" s="84" t="s">
        <v>523</v>
      </c>
      <c r="B521" s="84"/>
      <c r="C521" s="86">
        <v>4511</v>
      </c>
      <c r="D521" s="87" t="s">
        <v>896</v>
      </c>
      <c r="E521" s="88">
        <v>663000</v>
      </c>
      <c r="F521" s="168">
        <f t="shared" si="250"/>
        <v>600000</v>
      </c>
      <c r="G521" s="88">
        <v>0</v>
      </c>
      <c r="H521" s="88">
        <v>600000</v>
      </c>
      <c r="I521" s="88">
        <v>0</v>
      </c>
      <c r="J521" s="88">
        <v>0</v>
      </c>
      <c r="K521" s="90">
        <v>0</v>
      </c>
      <c r="L521" s="88">
        <v>0</v>
      </c>
      <c r="M521" s="90">
        <v>0</v>
      </c>
      <c r="N521" s="88">
        <v>0</v>
      </c>
    </row>
    <row r="522" spans="1:14" s="9" customFormat="1" ht="24" customHeight="1">
      <c r="A522" s="12"/>
      <c r="B522" s="57" t="s">
        <v>658</v>
      </c>
      <c r="C522" s="230" t="s">
        <v>835</v>
      </c>
      <c r="D522" s="231"/>
      <c r="E522" s="11">
        <f>E523+E529+E537</f>
        <v>0</v>
      </c>
      <c r="F522" s="11">
        <f t="shared" si="250"/>
        <v>100000</v>
      </c>
      <c r="G522" s="11">
        <f aca="true" t="shared" si="257" ref="G522:N522">G523+G529+G537</f>
        <v>0</v>
      </c>
      <c r="H522" s="11">
        <f t="shared" si="257"/>
        <v>100000</v>
      </c>
      <c r="I522" s="11">
        <f t="shared" si="257"/>
        <v>0</v>
      </c>
      <c r="J522" s="11">
        <f t="shared" si="257"/>
        <v>0</v>
      </c>
      <c r="K522" s="11">
        <f t="shared" si="257"/>
        <v>0</v>
      </c>
      <c r="L522" s="11">
        <f t="shared" si="257"/>
        <v>0</v>
      </c>
      <c r="M522" s="11">
        <f t="shared" si="257"/>
        <v>0</v>
      </c>
      <c r="N522" s="11">
        <f t="shared" si="257"/>
        <v>0</v>
      </c>
    </row>
    <row r="523" spans="1:14" ht="21" customHeight="1">
      <c r="A523" s="27"/>
      <c r="B523" s="54"/>
      <c r="C523" s="27">
        <v>31</v>
      </c>
      <c r="D523" s="33" t="s">
        <v>15</v>
      </c>
      <c r="E523" s="34">
        <f>E524+E526</f>
        <v>0</v>
      </c>
      <c r="F523" s="34">
        <f t="shared" si="250"/>
        <v>0</v>
      </c>
      <c r="G523" s="34">
        <f aca="true" t="shared" si="258" ref="G523:N523">G524+G526</f>
        <v>0</v>
      </c>
      <c r="H523" s="34">
        <f t="shared" si="258"/>
        <v>0</v>
      </c>
      <c r="I523" s="34">
        <f t="shared" si="258"/>
        <v>0</v>
      </c>
      <c r="J523" s="34">
        <f t="shared" si="258"/>
        <v>0</v>
      </c>
      <c r="K523" s="34">
        <f t="shared" si="258"/>
        <v>0</v>
      </c>
      <c r="L523" s="34">
        <f t="shared" si="258"/>
        <v>0</v>
      </c>
      <c r="M523" s="34">
        <f t="shared" si="258"/>
        <v>0</v>
      </c>
      <c r="N523" s="34">
        <f t="shared" si="258"/>
        <v>0</v>
      </c>
    </row>
    <row r="524" spans="1:14" ht="18" customHeight="1">
      <c r="A524" s="27"/>
      <c r="B524" s="54"/>
      <c r="C524" s="27">
        <v>311</v>
      </c>
      <c r="D524" s="33" t="s">
        <v>332</v>
      </c>
      <c r="E524" s="34">
        <f>SUM(E525:E525)</f>
        <v>0</v>
      </c>
      <c r="F524" s="35">
        <f t="shared" si="250"/>
        <v>0</v>
      </c>
      <c r="G524" s="34">
        <f aca="true" t="shared" si="259" ref="G524:N524">SUM(G525:G525)</f>
        <v>0</v>
      </c>
      <c r="H524" s="34">
        <f t="shared" si="259"/>
        <v>0</v>
      </c>
      <c r="I524" s="34">
        <f t="shared" si="259"/>
        <v>0</v>
      </c>
      <c r="J524" s="34">
        <f t="shared" si="259"/>
        <v>0</v>
      </c>
      <c r="K524" s="34">
        <f t="shared" si="259"/>
        <v>0</v>
      </c>
      <c r="L524" s="34">
        <f t="shared" si="259"/>
        <v>0</v>
      </c>
      <c r="M524" s="34">
        <f t="shared" si="259"/>
        <v>0</v>
      </c>
      <c r="N524" s="34">
        <f t="shared" si="259"/>
        <v>0</v>
      </c>
    </row>
    <row r="525" spans="1:14" s="91" customFormat="1" ht="15" customHeight="1">
      <c r="A525" s="84"/>
      <c r="B525" s="85"/>
      <c r="C525" s="86">
        <v>3111</v>
      </c>
      <c r="D525" s="87" t="s">
        <v>16</v>
      </c>
      <c r="E525" s="88">
        <v>0</v>
      </c>
      <c r="F525" s="97">
        <f t="shared" si="250"/>
        <v>0</v>
      </c>
      <c r="G525" s="88">
        <v>0</v>
      </c>
      <c r="H525" s="88">
        <v>0</v>
      </c>
      <c r="I525" s="90">
        <v>0</v>
      </c>
      <c r="J525" s="88">
        <v>0</v>
      </c>
      <c r="K525" s="90">
        <v>0</v>
      </c>
      <c r="L525" s="90">
        <v>0</v>
      </c>
      <c r="M525" s="90">
        <v>0</v>
      </c>
      <c r="N525" s="88">
        <v>0</v>
      </c>
    </row>
    <row r="526" spans="1:14" ht="18" customHeight="1">
      <c r="A526" s="36"/>
      <c r="B526" s="54"/>
      <c r="C526" s="27">
        <v>313</v>
      </c>
      <c r="D526" s="33" t="s">
        <v>19</v>
      </c>
      <c r="E526" s="34">
        <f>SUM(E527:E528)</f>
        <v>0</v>
      </c>
      <c r="F526" s="35">
        <f t="shared" si="250"/>
        <v>0</v>
      </c>
      <c r="G526" s="34">
        <f aca="true" t="shared" si="260" ref="G526:N526">SUM(G527:G528)</f>
        <v>0</v>
      </c>
      <c r="H526" s="34">
        <f t="shared" si="260"/>
        <v>0</v>
      </c>
      <c r="I526" s="34">
        <f t="shared" si="260"/>
        <v>0</v>
      </c>
      <c r="J526" s="34">
        <f t="shared" si="260"/>
        <v>0</v>
      </c>
      <c r="K526" s="34">
        <f t="shared" si="260"/>
        <v>0</v>
      </c>
      <c r="L526" s="34">
        <f t="shared" si="260"/>
        <v>0</v>
      </c>
      <c r="M526" s="34">
        <f t="shared" si="260"/>
        <v>0</v>
      </c>
      <c r="N526" s="34">
        <f t="shared" si="260"/>
        <v>0</v>
      </c>
    </row>
    <row r="527" spans="1:14" s="91" customFormat="1" ht="15" customHeight="1">
      <c r="A527" s="84"/>
      <c r="B527" s="84"/>
      <c r="C527" s="86">
        <v>3132</v>
      </c>
      <c r="D527" s="87" t="s">
        <v>333</v>
      </c>
      <c r="E527" s="88">
        <v>0</v>
      </c>
      <c r="F527" s="89">
        <f t="shared" si="250"/>
        <v>0</v>
      </c>
      <c r="G527" s="88">
        <v>0</v>
      </c>
      <c r="H527" s="88">
        <v>0</v>
      </c>
      <c r="I527" s="90">
        <v>0</v>
      </c>
      <c r="J527" s="88">
        <v>0</v>
      </c>
      <c r="K527" s="90">
        <v>0</v>
      </c>
      <c r="L527" s="90">
        <v>0</v>
      </c>
      <c r="M527" s="90">
        <v>0</v>
      </c>
      <c r="N527" s="88">
        <v>0</v>
      </c>
    </row>
    <row r="528" spans="1:14" s="91" customFormat="1" ht="15" customHeight="1">
      <c r="A528" s="84"/>
      <c r="B528" s="84"/>
      <c r="C528" s="86">
        <v>3133</v>
      </c>
      <c r="D528" s="87" t="s">
        <v>334</v>
      </c>
      <c r="E528" s="88">
        <v>0</v>
      </c>
      <c r="F528" s="89">
        <f t="shared" si="250"/>
        <v>0</v>
      </c>
      <c r="G528" s="88">
        <v>0</v>
      </c>
      <c r="H528" s="88">
        <v>0</v>
      </c>
      <c r="I528" s="90">
        <v>0</v>
      </c>
      <c r="J528" s="88">
        <v>0</v>
      </c>
      <c r="K528" s="90">
        <v>0</v>
      </c>
      <c r="L528" s="90">
        <v>0</v>
      </c>
      <c r="M528" s="90">
        <v>0</v>
      </c>
      <c r="N528" s="88">
        <v>0</v>
      </c>
    </row>
    <row r="529" spans="1:14" ht="21" customHeight="1">
      <c r="A529" s="36"/>
      <c r="B529" s="36"/>
      <c r="C529" s="27">
        <v>32</v>
      </c>
      <c r="D529" s="33" t="s">
        <v>20</v>
      </c>
      <c r="E529" s="34">
        <f>E530+E532</f>
        <v>0</v>
      </c>
      <c r="F529" s="34">
        <f t="shared" si="250"/>
        <v>100000</v>
      </c>
      <c r="G529" s="34">
        <f aca="true" t="shared" si="261" ref="G529:N529">G530+G532</f>
        <v>0</v>
      </c>
      <c r="H529" s="34">
        <f t="shared" si="261"/>
        <v>100000</v>
      </c>
      <c r="I529" s="34">
        <f t="shared" si="261"/>
        <v>0</v>
      </c>
      <c r="J529" s="34">
        <f t="shared" si="261"/>
        <v>0</v>
      </c>
      <c r="K529" s="34">
        <f t="shared" si="261"/>
        <v>0</v>
      </c>
      <c r="L529" s="34">
        <f t="shared" si="261"/>
        <v>0</v>
      </c>
      <c r="M529" s="34">
        <f t="shared" si="261"/>
        <v>0</v>
      </c>
      <c r="N529" s="34">
        <f t="shared" si="261"/>
        <v>0</v>
      </c>
    </row>
    <row r="530" spans="1:14" ht="18" customHeight="1">
      <c r="A530" s="36"/>
      <c r="B530" s="36"/>
      <c r="C530" s="27">
        <v>321</v>
      </c>
      <c r="D530" s="33" t="s">
        <v>21</v>
      </c>
      <c r="E530" s="34">
        <v>0</v>
      </c>
      <c r="F530" s="35">
        <f t="shared" si="250"/>
        <v>0</v>
      </c>
      <c r="G530" s="34">
        <f aca="true" t="shared" si="262" ref="G530:N530">G531</f>
        <v>0</v>
      </c>
      <c r="H530" s="34">
        <f t="shared" si="262"/>
        <v>0</v>
      </c>
      <c r="I530" s="34">
        <f t="shared" si="262"/>
        <v>0</v>
      </c>
      <c r="J530" s="34">
        <f t="shared" si="262"/>
        <v>0</v>
      </c>
      <c r="K530" s="34">
        <f t="shared" si="262"/>
        <v>0</v>
      </c>
      <c r="L530" s="34">
        <f t="shared" si="262"/>
        <v>0</v>
      </c>
      <c r="M530" s="34">
        <f t="shared" si="262"/>
        <v>0</v>
      </c>
      <c r="N530" s="34">
        <f t="shared" si="262"/>
        <v>0</v>
      </c>
    </row>
    <row r="531" spans="1:14" s="91" customFormat="1" ht="15" customHeight="1">
      <c r="A531" s="84"/>
      <c r="B531" s="84"/>
      <c r="C531" s="86" t="s">
        <v>53</v>
      </c>
      <c r="D531" s="87" t="s">
        <v>54</v>
      </c>
      <c r="E531" s="88">
        <v>0</v>
      </c>
      <c r="F531" s="89">
        <f t="shared" si="250"/>
        <v>0</v>
      </c>
      <c r="G531" s="88">
        <v>0</v>
      </c>
      <c r="H531" s="88">
        <v>0</v>
      </c>
      <c r="I531" s="90">
        <v>0</v>
      </c>
      <c r="J531" s="88">
        <v>0</v>
      </c>
      <c r="K531" s="90">
        <v>0</v>
      </c>
      <c r="L531" s="90">
        <v>0</v>
      </c>
      <c r="M531" s="90">
        <v>0</v>
      </c>
      <c r="N531" s="90">
        <v>0</v>
      </c>
    </row>
    <row r="532" spans="1:14" ht="17.25" customHeight="1">
      <c r="A532" s="36"/>
      <c r="B532" s="36"/>
      <c r="C532" s="27">
        <v>323</v>
      </c>
      <c r="D532" s="33" t="s">
        <v>548</v>
      </c>
      <c r="E532" s="34">
        <f>E536</f>
        <v>0</v>
      </c>
      <c r="F532" s="34">
        <f t="shared" si="250"/>
        <v>100000</v>
      </c>
      <c r="G532" s="34">
        <f>G536</f>
        <v>0</v>
      </c>
      <c r="H532" s="34">
        <f aca="true" t="shared" si="263" ref="H532:N532">H536</f>
        <v>100000</v>
      </c>
      <c r="I532" s="34">
        <f t="shared" si="263"/>
        <v>0</v>
      </c>
      <c r="J532" s="34">
        <f t="shared" si="263"/>
        <v>0</v>
      </c>
      <c r="K532" s="34">
        <f t="shared" si="263"/>
        <v>0</v>
      </c>
      <c r="L532" s="34">
        <f t="shared" si="263"/>
        <v>0</v>
      </c>
      <c r="M532" s="34">
        <f t="shared" si="263"/>
        <v>0</v>
      </c>
      <c r="N532" s="34">
        <f t="shared" si="263"/>
        <v>0</v>
      </c>
    </row>
    <row r="533" spans="1:14" s="126" customFormat="1" ht="17.25" customHeight="1">
      <c r="A533" s="223" t="s">
        <v>2</v>
      </c>
      <c r="B533" s="224" t="s">
        <v>44</v>
      </c>
      <c r="C533" s="225" t="s">
        <v>546</v>
      </c>
      <c r="D533" s="227" t="s">
        <v>59</v>
      </c>
      <c r="E533" s="228" t="s">
        <v>1206</v>
      </c>
      <c r="F533" s="225" t="s">
        <v>1207</v>
      </c>
      <c r="G533" s="220" t="s">
        <v>1205</v>
      </c>
      <c r="H533" s="221"/>
      <c r="I533" s="221"/>
      <c r="J533" s="221"/>
      <c r="K533" s="221"/>
      <c r="L533" s="221"/>
      <c r="M533" s="221"/>
      <c r="N533" s="222"/>
    </row>
    <row r="534" spans="1:14" ht="36" customHeight="1">
      <c r="A534" s="223"/>
      <c r="B534" s="223"/>
      <c r="C534" s="226"/>
      <c r="D534" s="227"/>
      <c r="E534" s="229"/>
      <c r="F534" s="226"/>
      <c r="G534" s="118" t="s">
        <v>269</v>
      </c>
      <c r="H534" s="118" t="s">
        <v>45</v>
      </c>
      <c r="I534" s="118" t="s">
        <v>268</v>
      </c>
      <c r="J534" s="118" t="s">
        <v>270</v>
      </c>
      <c r="K534" s="118" t="s">
        <v>46</v>
      </c>
      <c r="L534" s="118" t="s">
        <v>718</v>
      </c>
      <c r="M534" s="118" t="s">
        <v>1151</v>
      </c>
      <c r="N534" s="118" t="s">
        <v>613</v>
      </c>
    </row>
    <row r="535" spans="1:14" ht="10.5" customHeight="1">
      <c r="A535" s="51">
        <v>1</v>
      </c>
      <c r="B535" s="51">
        <v>2</v>
      </c>
      <c r="C535" s="51">
        <v>3</v>
      </c>
      <c r="D535" s="51">
        <v>4</v>
      </c>
      <c r="E535" s="51">
        <v>5</v>
      </c>
      <c r="F535" s="51">
        <v>7</v>
      </c>
      <c r="G535" s="51">
        <v>8</v>
      </c>
      <c r="H535" s="51">
        <v>9</v>
      </c>
      <c r="I535" s="51">
        <v>10</v>
      </c>
      <c r="J535" s="51">
        <v>11</v>
      </c>
      <c r="K535" s="51">
        <v>12</v>
      </c>
      <c r="L535" s="51">
        <v>13</v>
      </c>
      <c r="M535" s="51">
        <v>14</v>
      </c>
      <c r="N535" s="51">
        <v>15</v>
      </c>
    </row>
    <row r="536" spans="1:14" s="91" customFormat="1" ht="14.25" customHeight="1">
      <c r="A536" s="84" t="s">
        <v>654</v>
      </c>
      <c r="B536" s="84"/>
      <c r="C536" s="86" t="s">
        <v>10</v>
      </c>
      <c r="D536" s="87" t="s">
        <v>788</v>
      </c>
      <c r="E536" s="88">
        <v>0</v>
      </c>
      <c r="F536" s="168">
        <f t="shared" si="250"/>
        <v>100000</v>
      </c>
      <c r="G536" s="88">
        <v>0</v>
      </c>
      <c r="H536" s="88">
        <v>100000</v>
      </c>
      <c r="I536" s="88">
        <v>0</v>
      </c>
      <c r="J536" s="88">
        <v>0</v>
      </c>
      <c r="K536" s="90">
        <v>0</v>
      </c>
      <c r="L536" s="90">
        <v>0</v>
      </c>
      <c r="M536" s="90">
        <v>0</v>
      </c>
      <c r="N536" s="90">
        <v>0</v>
      </c>
    </row>
    <row r="537" spans="1:14" ht="21" customHeight="1">
      <c r="A537" s="38"/>
      <c r="B537" s="36"/>
      <c r="C537" s="27">
        <v>45</v>
      </c>
      <c r="D537" s="33" t="s">
        <v>747</v>
      </c>
      <c r="E537" s="34">
        <f>E538</f>
        <v>0</v>
      </c>
      <c r="F537" s="34">
        <f t="shared" si="250"/>
        <v>0</v>
      </c>
      <c r="G537" s="34">
        <f>G538</f>
        <v>0</v>
      </c>
      <c r="H537" s="34">
        <f aca="true" t="shared" si="264" ref="H537:N537">H538</f>
        <v>0</v>
      </c>
      <c r="I537" s="34">
        <f t="shared" si="264"/>
        <v>0</v>
      </c>
      <c r="J537" s="34">
        <f t="shared" si="264"/>
        <v>0</v>
      </c>
      <c r="K537" s="34">
        <f t="shared" si="264"/>
        <v>0</v>
      </c>
      <c r="L537" s="34">
        <f t="shared" si="264"/>
        <v>0</v>
      </c>
      <c r="M537" s="34">
        <f t="shared" si="264"/>
        <v>0</v>
      </c>
      <c r="N537" s="34">
        <f t="shared" si="264"/>
        <v>0</v>
      </c>
    </row>
    <row r="538" spans="1:14" ht="18" customHeight="1">
      <c r="A538" s="38"/>
      <c r="B538" s="36"/>
      <c r="C538" s="27">
        <v>451</v>
      </c>
      <c r="D538" s="33" t="s">
        <v>748</v>
      </c>
      <c r="E538" s="34">
        <f>E539</f>
        <v>0</v>
      </c>
      <c r="F538" s="34">
        <f t="shared" si="250"/>
        <v>0</v>
      </c>
      <c r="G538" s="34">
        <f aca="true" t="shared" si="265" ref="G538:N538">G539</f>
        <v>0</v>
      </c>
      <c r="H538" s="34">
        <f t="shared" si="265"/>
        <v>0</v>
      </c>
      <c r="I538" s="34">
        <f t="shared" si="265"/>
        <v>0</v>
      </c>
      <c r="J538" s="34">
        <f t="shared" si="265"/>
        <v>0</v>
      </c>
      <c r="K538" s="34">
        <f t="shared" si="265"/>
        <v>0</v>
      </c>
      <c r="L538" s="34">
        <f t="shared" si="265"/>
        <v>0</v>
      </c>
      <c r="M538" s="34">
        <f t="shared" si="265"/>
        <v>0</v>
      </c>
      <c r="N538" s="34">
        <f t="shared" si="265"/>
        <v>0</v>
      </c>
    </row>
    <row r="539" spans="1:14" s="91" customFormat="1" ht="14.25" customHeight="1">
      <c r="A539" s="84" t="s">
        <v>524</v>
      </c>
      <c r="B539" s="84"/>
      <c r="C539" s="86">
        <v>4511</v>
      </c>
      <c r="D539" s="87" t="s">
        <v>877</v>
      </c>
      <c r="E539" s="88">
        <v>0</v>
      </c>
      <c r="F539" s="92">
        <f t="shared" si="250"/>
        <v>0</v>
      </c>
      <c r="G539" s="88">
        <v>0</v>
      </c>
      <c r="H539" s="88">
        <v>0</v>
      </c>
      <c r="I539" s="88">
        <v>0</v>
      </c>
      <c r="J539" s="88">
        <v>0</v>
      </c>
      <c r="K539" s="90">
        <v>0</v>
      </c>
      <c r="L539" s="88">
        <v>0</v>
      </c>
      <c r="M539" s="90">
        <v>0</v>
      </c>
      <c r="N539" s="88">
        <v>0</v>
      </c>
    </row>
    <row r="540" spans="1:14" s="9" customFormat="1" ht="24" customHeight="1">
      <c r="A540" s="12"/>
      <c r="B540" s="57" t="s">
        <v>658</v>
      </c>
      <c r="C540" s="238" t="s">
        <v>1072</v>
      </c>
      <c r="D540" s="231"/>
      <c r="E540" s="11">
        <f>E541</f>
        <v>1300000</v>
      </c>
      <c r="F540" s="11">
        <f t="shared" si="250"/>
        <v>300000</v>
      </c>
      <c r="G540" s="11">
        <f>G541</f>
        <v>0</v>
      </c>
      <c r="H540" s="11">
        <f aca="true" t="shared" si="266" ref="H540:N541">H541</f>
        <v>200000</v>
      </c>
      <c r="I540" s="11">
        <f t="shared" si="266"/>
        <v>100000</v>
      </c>
      <c r="J540" s="11">
        <f t="shared" si="266"/>
        <v>0</v>
      </c>
      <c r="K540" s="11">
        <f t="shared" si="266"/>
        <v>0</v>
      </c>
      <c r="L540" s="11">
        <f t="shared" si="266"/>
        <v>0</v>
      </c>
      <c r="M540" s="11">
        <f t="shared" si="266"/>
        <v>0</v>
      </c>
      <c r="N540" s="11">
        <f t="shared" si="266"/>
        <v>0</v>
      </c>
    </row>
    <row r="541" spans="1:14" ht="21" customHeight="1">
      <c r="A541" s="38"/>
      <c r="B541" s="36"/>
      <c r="C541" s="27">
        <v>45</v>
      </c>
      <c r="D541" s="33" t="s">
        <v>747</v>
      </c>
      <c r="E541" s="34">
        <f>E542</f>
        <v>1300000</v>
      </c>
      <c r="F541" s="34">
        <f t="shared" si="250"/>
        <v>300000</v>
      </c>
      <c r="G541" s="34">
        <f>G542</f>
        <v>0</v>
      </c>
      <c r="H541" s="34">
        <f t="shared" si="266"/>
        <v>200000</v>
      </c>
      <c r="I541" s="34">
        <f t="shared" si="266"/>
        <v>100000</v>
      </c>
      <c r="J541" s="34">
        <f t="shared" si="266"/>
        <v>0</v>
      </c>
      <c r="K541" s="34">
        <f t="shared" si="266"/>
        <v>0</v>
      </c>
      <c r="L541" s="34">
        <f t="shared" si="266"/>
        <v>0</v>
      </c>
      <c r="M541" s="34">
        <f t="shared" si="266"/>
        <v>0</v>
      </c>
      <c r="N541" s="34">
        <f t="shared" si="266"/>
        <v>0</v>
      </c>
    </row>
    <row r="542" spans="1:14" s="126" customFormat="1" ht="18" customHeight="1">
      <c r="A542" s="189"/>
      <c r="B542" s="172"/>
      <c r="C542" s="173">
        <v>451</v>
      </c>
      <c r="D542" s="174" t="s">
        <v>748</v>
      </c>
      <c r="E542" s="171">
        <f>E543</f>
        <v>1300000</v>
      </c>
      <c r="F542" s="171">
        <f t="shared" si="250"/>
        <v>300000</v>
      </c>
      <c r="G542" s="171">
        <f aca="true" t="shared" si="267" ref="G542:N542">G543</f>
        <v>0</v>
      </c>
      <c r="H542" s="171">
        <f t="shared" si="267"/>
        <v>200000</v>
      </c>
      <c r="I542" s="171">
        <f t="shared" si="267"/>
        <v>100000</v>
      </c>
      <c r="J542" s="171">
        <f t="shared" si="267"/>
        <v>0</v>
      </c>
      <c r="K542" s="171">
        <f t="shared" si="267"/>
        <v>0</v>
      </c>
      <c r="L542" s="171">
        <f t="shared" si="267"/>
        <v>0</v>
      </c>
      <c r="M542" s="171">
        <f t="shared" si="267"/>
        <v>0</v>
      </c>
      <c r="N542" s="171">
        <f t="shared" si="267"/>
        <v>0</v>
      </c>
    </row>
    <row r="543" spans="1:14" s="127" customFormat="1" ht="15" customHeight="1">
      <c r="A543" s="84" t="s">
        <v>525</v>
      </c>
      <c r="B543" s="84"/>
      <c r="C543" s="86">
        <v>4511</v>
      </c>
      <c r="D543" s="87" t="s">
        <v>897</v>
      </c>
      <c r="E543" s="88">
        <v>1300000</v>
      </c>
      <c r="F543" s="168">
        <f aca="true" t="shared" si="268" ref="F543:F558">SUM(G543:N543)</f>
        <v>300000</v>
      </c>
      <c r="G543" s="88">
        <v>0</v>
      </c>
      <c r="H543" s="88">
        <v>200000</v>
      </c>
      <c r="I543" s="88">
        <v>100000</v>
      </c>
      <c r="J543" s="88">
        <v>0</v>
      </c>
      <c r="K543" s="90">
        <v>0</v>
      </c>
      <c r="L543" s="88">
        <v>0</v>
      </c>
      <c r="M543" s="90">
        <v>0</v>
      </c>
      <c r="N543" s="88">
        <v>0</v>
      </c>
    </row>
    <row r="544" spans="1:14" s="74" customFormat="1" ht="27.75" customHeight="1">
      <c r="A544" s="208"/>
      <c r="B544" s="209"/>
      <c r="C544" s="286" t="s">
        <v>836</v>
      </c>
      <c r="D544" s="287"/>
      <c r="E544" s="210">
        <f aca="true" t="shared" si="269" ref="E544:N545">E545</f>
        <v>120000</v>
      </c>
      <c r="F544" s="210">
        <f t="shared" si="268"/>
        <v>120000</v>
      </c>
      <c r="G544" s="210">
        <f t="shared" si="269"/>
        <v>120000</v>
      </c>
      <c r="H544" s="210">
        <f t="shared" si="269"/>
        <v>0</v>
      </c>
      <c r="I544" s="210">
        <f t="shared" si="269"/>
        <v>0</v>
      </c>
      <c r="J544" s="210">
        <f t="shared" si="269"/>
        <v>0</v>
      </c>
      <c r="K544" s="210">
        <f t="shared" si="269"/>
        <v>0</v>
      </c>
      <c r="L544" s="210">
        <f t="shared" si="269"/>
        <v>0</v>
      </c>
      <c r="M544" s="210">
        <f t="shared" si="269"/>
        <v>0</v>
      </c>
      <c r="N544" s="210">
        <f t="shared" si="269"/>
        <v>0</v>
      </c>
    </row>
    <row r="545" spans="1:14" s="9" customFormat="1" ht="24" customHeight="1">
      <c r="A545" s="12"/>
      <c r="B545" s="57" t="s">
        <v>668</v>
      </c>
      <c r="C545" s="230" t="s">
        <v>837</v>
      </c>
      <c r="D545" s="231"/>
      <c r="E545" s="11">
        <f>E546</f>
        <v>120000</v>
      </c>
      <c r="F545" s="44">
        <f t="shared" si="268"/>
        <v>120000</v>
      </c>
      <c r="G545" s="11">
        <f>G546</f>
        <v>120000</v>
      </c>
      <c r="H545" s="11">
        <f t="shared" si="269"/>
        <v>0</v>
      </c>
      <c r="I545" s="11">
        <f t="shared" si="269"/>
        <v>0</v>
      </c>
      <c r="J545" s="11">
        <f t="shared" si="269"/>
        <v>0</v>
      </c>
      <c r="K545" s="11">
        <f t="shared" si="269"/>
        <v>0</v>
      </c>
      <c r="L545" s="11">
        <f t="shared" si="269"/>
        <v>0</v>
      </c>
      <c r="M545" s="11">
        <f t="shared" si="269"/>
        <v>0</v>
      </c>
      <c r="N545" s="11">
        <f t="shared" si="269"/>
        <v>0</v>
      </c>
    </row>
    <row r="546" spans="1:14" ht="21" customHeight="1">
      <c r="A546" s="38"/>
      <c r="B546" s="36"/>
      <c r="C546" s="27">
        <v>38</v>
      </c>
      <c r="D546" s="27" t="s">
        <v>698</v>
      </c>
      <c r="E546" s="34">
        <f>E547</f>
        <v>120000</v>
      </c>
      <c r="F546" s="40">
        <f t="shared" si="268"/>
        <v>120000</v>
      </c>
      <c r="G546" s="34">
        <f>G547</f>
        <v>120000</v>
      </c>
      <c r="H546" s="34">
        <f aca="true" t="shared" si="270" ref="H546:N547">H547</f>
        <v>0</v>
      </c>
      <c r="I546" s="34">
        <f t="shared" si="270"/>
        <v>0</v>
      </c>
      <c r="J546" s="34">
        <f t="shared" si="270"/>
        <v>0</v>
      </c>
      <c r="K546" s="34">
        <f t="shared" si="270"/>
        <v>0</v>
      </c>
      <c r="L546" s="34">
        <f t="shared" si="270"/>
        <v>0</v>
      </c>
      <c r="M546" s="34">
        <f t="shared" si="270"/>
        <v>0</v>
      </c>
      <c r="N546" s="34">
        <f t="shared" si="270"/>
        <v>0</v>
      </c>
    </row>
    <row r="547" spans="1:14" ht="18" customHeight="1">
      <c r="A547" s="38"/>
      <c r="B547" s="36"/>
      <c r="C547" s="27">
        <v>381</v>
      </c>
      <c r="D547" s="27" t="s">
        <v>699</v>
      </c>
      <c r="E547" s="34">
        <f>E548</f>
        <v>120000</v>
      </c>
      <c r="F547" s="40">
        <f t="shared" si="268"/>
        <v>120000</v>
      </c>
      <c r="G547" s="34">
        <f>G548</f>
        <v>120000</v>
      </c>
      <c r="H547" s="34">
        <f t="shared" si="270"/>
        <v>0</v>
      </c>
      <c r="I547" s="34">
        <f t="shared" si="270"/>
        <v>0</v>
      </c>
      <c r="J547" s="34">
        <f t="shared" si="270"/>
        <v>0</v>
      </c>
      <c r="K547" s="34">
        <f t="shared" si="270"/>
        <v>0</v>
      </c>
      <c r="L547" s="34">
        <f t="shared" si="270"/>
        <v>0</v>
      </c>
      <c r="M547" s="34">
        <f t="shared" si="270"/>
        <v>0</v>
      </c>
      <c r="N547" s="34">
        <f t="shared" si="270"/>
        <v>0</v>
      </c>
    </row>
    <row r="548" spans="1:14" s="91" customFormat="1" ht="14.25" customHeight="1">
      <c r="A548" s="93" t="s">
        <v>655</v>
      </c>
      <c r="B548" s="84"/>
      <c r="C548" s="86">
        <v>3811</v>
      </c>
      <c r="D548" s="86" t="s">
        <v>898</v>
      </c>
      <c r="E548" s="88">
        <v>120000</v>
      </c>
      <c r="F548" s="168">
        <f t="shared" si="268"/>
        <v>120000</v>
      </c>
      <c r="G548" s="88">
        <v>120000</v>
      </c>
      <c r="H548" s="88">
        <v>0</v>
      </c>
      <c r="I548" s="88">
        <v>0</v>
      </c>
      <c r="J548" s="88">
        <v>0</v>
      </c>
      <c r="K548" s="88">
        <v>0</v>
      </c>
      <c r="L548" s="88">
        <v>0</v>
      </c>
      <c r="M548" s="88">
        <v>0</v>
      </c>
      <c r="N548" s="88">
        <v>0</v>
      </c>
    </row>
    <row r="549" spans="1:14" s="74" customFormat="1" ht="27.75" customHeight="1">
      <c r="A549" s="72"/>
      <c r="B549" s="75"/>
      <c r="C549" s="250" t="s">
        <v>838</v>
      </c>
      <c r="D549" s="244"/>
      <c r="E549" s="69">
        <f>E550+E555</f>
        <v>165000</v>
      </c>
      <c r="F549" s="69">
        <f t="shared" si="268"/>
        <v>275000</v>
      </c>
      <c r="G549" s="69">
        <f aca="true" t="shared" si="271" ref="G549:N549">G550+G555</f>
        <v>275000</v>
      </c>
      <c r="H549" s="69">
        <f t="shared" si="271"/>
        <v>0</v>
      </c>
      <c r="I549" s="69">
        <f t="shared" si="271"/>
        <v>0</v>
      </c>
      <c r="J549" s="69">
        <f t="shared" si="271"/>
        <v>0</v>
      </c>
      <c r="K549" s="69">
        <f t="shared" si="271"/>
        <v>0</v>
      </c>
      <c r="L549" s="69">
        <f t="shared" si="271"/>
        <v>0</v>
      </c>
      <c r="M549" s="69">
        <f t="shared" si="271"/>
        <v>0</v>
      </c>
      <c r="N549" s="69">
        <f t="shared" si="271"/>
        <v>0</v>
      </c>
    </row>
    <row r="550" spans="1:14" s="9" customFormat="1" ht="23.25" customHeight="1">
      <c r="A550" s="12"/>
      <c r="B550" s="57" t="s">
        <v>667</v>
      </c>
      <c r="C550" s="230" t="s">
        <v>839</v>
      </c>
      <c r="D550" s="231"/>
      <c r="E550" s="11">
        <f>E551</f>
        <v>100000</v>
      </c>
      <c r="F550" s="44">
        <f t="shared" si="268"/>
        <v>100000</v>
      </c>
      <c r="G550" s="11">
        <f>G551</f>
        <v>100000</v>
      </c>
      <c r="H550" s="11">
        <f aca="true" t="shared" si="272" ref="H550:N550">H551</f>
        <v>0</v>
      </c>
      <c r="I550" s="11">
        <f t="shared" si="272"/>
        <v>0</v>
      </c>
      <c r="J550" s="11">
        <f t="shared" si="272"/>
        <v>0</v>
      </c>
      <c r="K550" s="11">
        <f t="shared" si="272"/>
        <v>0</v>
      </c>
      <c r="L550" s="11">
        <f t="shared" si="272"/>
        <v>0</v>
      </c>
      <c r="M550" s="11">
        <f t="shared" si="272"/>
        <v>0</v>
      </c>
      <c r="N550" s="11">
        <f t="shared" si="272"/>
        <v>0</v>
      </c>
    </row>
    <row r="551" spans="1:14" ht="21" customHeight="1">
      <c r="A551" s="38"/>
      <c r="B551" s="36"/>
      <c r="C551" s="27">
        <v>38</v>
      </c>
      <c r="D551" s="27" t="s">
        <v>698</v>
      </c>
      <c r="E551" s="34">
        <f>E552</f>
        <v>100000</v>
      </c>
      <c r="F551" s="40">
        <f t="shared" si="268"/>
        <v>100000</v>
      </c>
      <c r="G551" s="34">
        <f>G552</f>
        <v>100000</v>
      </c>
      <c r="H551" s="34">
        <f aca="true" t="shared" si="273" ref="H551:N553">H552</f>
        <v>0</v>
      </c>
      <c r="I551" s="34">
        <f t="shared" si="273"/>
        <v>0</v>
      </c>
      <c r="J551" s="34">
        <f t="shared" si="273"/>
        <v>0</v>
      </c>
      <c r="K551" s="34">
        <f t="shared" si="273"/>
        <v>0</v>
      </c>
      <c r="L551" s="34">
        <f t="shared" si="273"/>
        <v>0</v>
      </c>
      <c r="M551" s="34">
        <f t="shared" si="273"/>
        <v>0</v>
      </c>
      <c r="N551" s="34">
        <f t="shared" si="273"/>
        <v>0</v>
      </c>
    </row>
    <row r="552" spans="1:14" ht="18" customHeight="1">
      <c r="A552" s="38"/>
      <c r="B552" s="36"/>
      <c r="C552" s="27">
        <v>381</v>
      </c>
      <c r="D552" s="27" t="s">
        <v>699</v>
      </c>
      <c r="E552" s="34">
        <f>E553</f>
        <v>100000</v>
      </c>
      <c r="F552" s="40">
        <f t="shared" si="268"/>
        <v>100000</v>
      </c>
      <c r="G552" s="34">
        <f>G553</f>
        <v>100000</v>
      </c>
      <c r="H552" s="34">
        <f t="shared" si="273"/>
        <v>0</v>
      </c>
      <c r="I552" s="34">
        <f t="shared" si="273"/>
        <v>0</v>
      </c>
      <c r="J552" s="34">
        <f t="shared" si="273"/>
        <v>0</v>
      </c>
      <c r="K552" s="34">
        <f t="shared" si="273"/>
        <v>0</v>
      </c>
      <c r="L552" s="34">
        <f t="shared" si="273"/>
        <v>0</v>
      </c>
      <c r="M552" s="34">
        <f t="shared" si="273"/>
        <v>0</v>
      </c>
      <c r="N552" s="34">
        <f t="shared" si="273"/>
        <v>0</v>
      </c>
    </row>
    <row r="553" spans="1:14" ht="15" customHeight="1">
      <c r="A553" s="38"/>
      <c r="B553" s="36"/>
      <c r="C553" s="27">
        <v>3811</v>
      </c>
      <c r="D553" s="27" t="s">
        <v>884</v>
      </c>
      <c r="E553" s="34">
        <f>E554</f>
        <v>100000</v>
      </c>
      <c r="F553" s="40">
        <f t="shared" si="268"/>
        <v>100000</v>
      </c>
      <c r="G553" s="34">
        <f>G554</f>
        <v>100000</v>
      </c>
      <c r="H553" s="34">
        <f t="shared" si="273"/>
        <v>0</v>
      </c>
      <c r="I553" s="34">
        <f t="shared" si="273"/>
        <v>0</v>
      </c>
      <c r="J553" s="34">
        <f t="shared" si="273"/>
        <v>0</v>
      </c>
      <c r="K553" s="34">
        <f t="shared" si="273"/>
        <v>0</v>
      </c>
      <c r="L553" s="34">
        <f t="shared" si="273"/>
        <v>0</v>
      </c>
      <c r="M553" s="34">
        <f t="shared" si="273"/>
        <v>0</v>
      </c>
      <c r="N553" s="34">
        <f t="shared" si="273"/>
        <v>0</v>
      </c>
    </row>
    <row r="554" spans="1:14" s="91" customFormat="1" ht="14.25" customHeight="1">
      <c r="A554" s="93" t="s">
        <v>526</v>
      </c>
      <c r="B554" s="84"/>
      <c r="C554" s="96"/>
      <c r="D554" s="113" t="s">
        <v>899</v>
      </c>
      <c r="E554" s="88">
        <v>100000</v>
      </c>
      <c r="F554" s="168">
        <f t="shared" si="268"/>
        <v>100000</v>
      </c>
      <c r="G554" s="88">
        <v>100000</v>
      </c>
      <c r="H554" s="90">
        <v>0</v>
      </c>
      <c r="I554" s="90">
        <v>0</v>
      </c>
      <c r="J554" s="90">
        <v>0</v>
      </c>
      <c r="K554" s="90">
        <v>0</v>
      </c>
      <c r="L554" s="90">
        <v>0</v>
      </c>
      <c r="M554" s="90">
        <v>0</v>
      </c>
      <c r="N554" s="90">
        <v>0</v>
      </c>
    </row>
    <row r="555" spans="1:14" s="9" customFormat="1" ht="23.25" customHeight="1">
      <c r="A555" s="12"/>
      <c r="B555" s="57" t="s">
        <v>667</v>
      </c>
      <c r="C555" s="236" t="s">
        <v>840</v>
      </c>
      <c r="D555" s="237"/>
      <c r="E555" s="11">
        <f>E556</f>
        <v>65000</v>
      </c>
      <c r="F555" s="44">
        <f t="shared" si="268"/>
        <v>175000</v>
      </c>
      <c r="G555" s="11">
        <f>G556</f>
        <v>175000</v>
      </c>
      <c r="H555" s="11">
        <f aca="true" t="shared" si="274" ref="H555:N555">H556</f>
        <v>0</v>
      </c>
      <c r="I555" s="11">
        <f t="shared" si="274"/>
        <v>0</v>
      </c>
      <c r="J555" s="11">
        <f t="shared" si="274"/>
        <v>0</v>
      </c>
      <c r="K555" s="11">
        <f t="shared" si="274"/>
        <v>0</v>
      </c>
      <c r="L555" s="11">
        <f t="shared" si="274"/>
        <v>0</v>
      </c>
      <c r="M555" s="11">
        <f t="shared" si="274"/>
        <v>0</v>
      </c>
      <c r="N555" s="11">
        <f t="shared" si="274"/>
        <v>0</v>
      </c>
    </row>
    <row r="556" spans="1:14" ht="18" customHeight="1">
      <c r="A556" s="38"/>
      <c r="B556" s="36"/>
      <c r="C556" s="27">
        <v>38</v>
      </c>
      <c r="D556" s="27" t="s">
        <v>698</v>
      </c>
      <c r="E556" s="34">
        <f>E557</f>
        <v>65000</v>
      </c>
      <c r="F556" s="40">
        <f t="shared" si="268"/>
        <v>175000</v>
      </c>
      <c r="G556" s="34">
        <f>G557</f>
        <v>175000</v>
      </c>
      <c r="H556" s="34">
        <f aca="true" t="shared" si="275" ref="H556:N557">H557</f>
        <v>0</v>
      </c>
      <c r="I556" s="34">
        <f t="shared" si="275"/>
        <v>0</v>
      </c>
      <c r="J556" s="34">
        <f t="shared" si="275"/>
        <v>0</v>
      </c>
      <c r="K556" s="34">
        <f t="shared" si="275"/>
        <v>0</v>
      </c>
      <c r="L556" s="34">
        <f t="shared" si="275"/>
        <v>0</v>
      </c>
      <c r="M556" s="34">
        <f t="shared" si="275"/>
        <v>0</v>
      </c>
      <c r="N556" s="34">
        <f t="shared" si="275"/>
        <v>0</v>
      </c>
    </row>
    <row r="557" spans="1:14" ht="18" customHeight="1">
      <c r="A557" s="38"/>
      <c r="B557" s="36"/>
      <c r="C557" s="27">
        <v>381</v>
      </c>
      <c r="D557" s="27" t="s">
        <v>699</v>
      </c>
      <c r="E557" s="34">
        <f>E558</f>
        <v>65000</v>
      </c>
      <c r="F557" s="40">
        <f t="shared" si="268"/>
        <v>175000</v>
      </c>
      <c r="G557" s="34">
        <f>G558</f>
        <v>175000</v>
      </c>
      <c r="H557" s="34">
        <f t="shared" si="275"/>
        <v>0</v>
      </c>
      <c r="I557" s="34">
        <f t="shared" si="275"/>
        <v>0</v>
      </c>
      <c r="J557" s="34">
        <f t="shared" si="275"/>
        <v>0</v>
      </c>
      <c r="K557" s="34">
        <f t="shared" si="275"/>
        <v>0</v>
      </c>
      <c r="L557" s="34">
        <f t="shared" si="275"/>
        <v>0</v>
      </c>
      <c r="M557" s="34">
        <f t="shared" si="275"/>
        <v>0</v>
      </c>
      <c r="N557" s="34">
        <f t="shared" si="275"/>
        <v>0</v>
      </c>
    </row>
    <row r="558" spans="1:14" ht="15" customHeight="1">
      <c r="A558" s="36" t="s">
        <v>527</v>
      </c>
      <c r="B558" s="36"/>
      <c r="C558" s="27">
        <v>3811</v>
      </c>
      <c r="D558" s="27" t="s">
        <v>884</v>
      </c>
      <c r="E558" s="34">
        <v>65000</v>
      </c>
      <c r="F558" s="169">
        <f t="shared" si="268"/>
        <v>175000</v>
      </c>
      <c r="G558" s="34">
        <v>175000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</row>
    <row r="559" spans="1:14" s="74" customFormat="1" ht="27.75" customHeight="1">
      <c r="A559" s="72"/>
      <c r="B559" s="75"/>
      <c r="C559" s="248" t="s">
        <v>841</v>
      </c>
      <c r="D559" s="249"/>
      <c r="E559" s="69">
        <f>E560+E568+E573</f>
        <v>410000</v>
      </c>
      <c r="F559" s="69">
        <f aca="true" t="shared" si="276" ref="F559:F567">SUM(G559:N559)</f>
        <v>740000</v>
      </c>
      <c r="G559" s="69">
        <f aca="true" t="shared" si="277" ref="G559:N559">G560+G568+G573</f>
        <v>490000</v>
      </c>
      <c r="H559" s="69">
        <f t="shared" si="277"/>
        <v>0</v>
      </c>
      <c r="I559" s="69">
        <f t="shared" si="277"/>
        <v>0</v>
      </c>
      <c r="J559" s="69">
        <f t="shared" si="277"/>
        <v>250000</v>
      </c>
      <c r="K559" s="69">
        <f t="shared" si="277"/>
        <v>0</v>
      </c>
      <c r="L559" s="69">
        <f t="shared" si="277"/>
        <v>0</v>
      </c>
      <c r="M559" s="69">
        <f t="shared" si="277"/>
        <v>0</v>
      </c>
      <c r="N559" s="69">
        <f t="shared" si="277"/>
        <v>0</v>
      </c>
    </row>
    <row r="560" spans="1:14" s="9" customFormat="1" ht="24" customHeight="1">
      <c r="A560" s="12"/>
      <c r="B560" s="58" t="s">
        <v>666</v>
      </c>
      <c r="C560" s="230" t="s">
        <v>842</v>
      </c>
      <c r="D560" s="231"/>
      <c r="E560" s="11">
        <f>E561</f>
        <v>130000</v>
      </c>
      <c r="F560" s="11">
        <f t="shared" si="276"/>
        <v>400000</v>
      </c>
      <c r="G560" s="11">
        <f>G561</f>
        <v>400000</v>
      </c>
      <c r="H560" s="11">
        <f aca="true" t="shared" si="278" ref="H560:N560">H561</f>
        <v>0</v>
      </c>
      <c r="I560" s="11">
        <f t="shared" si="278"/>
        <v>0</v>
      </c>
      <c r="J560" s="11">
        <f t="shared" si="278"/>
        <v>0</v>
      </c>
      <c r="K560" s="11">
        <f t="shared" si="278"/>
        <v>0</v>
      </c>
      <c r="L560" s="11">
        <f t="shared" si="278"/>
        <v>0</v>
      </c>
      <c r="M560" s="11">
        <f t="shared" si="278"/>
        <v>0</v>
      </c>
      <c r="N560" s="11">
        <f t="shared" si="278"/>
        <v>0</v>
      </c>
    </row>
    <row r="561" spans="1:14" ht="21" customHeight="1">
      <c r="A561" s="38"/>
      <c r="B561" s="36"/>
      <c r="C561" s="27" t="s">
        <v>576</v>
      </c>
      <c r="D561" s="33" t="s">
        <v>772</v>
      </c>
      <c r="E561" s="34">
        <f>E562</f>
        <v>130000</v>
      </c>
      <c r="F561" s="34">
        <f t="shared" si="276"/>
        <v>400000</v>
      </c>
      <c r="G561" s="34">
        <f>G562</f>
        <v>400000</v>
      </c>
      <c r="H561" s="34">
        <f aca="true" t="shared" si="279" ref="H561:N561">H562</f>
        <v>0</v>
      </c>
      <c r="I561" s="34">
        <f t="shared" si="279"/>
        <v>0</v>
      </c>
      <c r="J561" s="34">
        <f t="shared" si="279"/>
        <v>0</v>
      </c>
      <c r="K561" s="34">
        <f t="shared" si="279"/>
        <v>0</v>
      </c>
      <c r="L561" s="34">
        <f t="shared" si="279"/>
        <v>0</v>
      </c>
      <c r="M561" s="34">
        <f t="shared" si="279"/>
        <v>0</v>
      </c>
      <c r="N561" s="34">
        <f t="shared" si="279"/>
        <v>0</v>
      </c>
    </row>
    <row r="562" spans="1:14" ht="18" customHeight="1">
      <c r="A562" s="38"/>
      <c r="B562" s="36"/>
      <c r="C562" s="27" t="s">
        <v>605</v>
      </c>
      <c r="D562" s="33" t="s">
        <v>900</v>
      </c>
      <c r="E562" s="34">
        <f>E566+E567</f>
        <v>130000</v>
      </c>
      <c r="F562" s="34">
        <f t="shared" si="276"/>
        <v>400000</v>
      </c>
      <c r="G562" s="34">
        <f>G566+G567</f>
        <v>400000</v>
      </c>
      <c r="H562" s="34">
        <f aca="true" t="shared" si="280" ref="H562:N562">H566+H567</f>
        <v>0</v>
      </c>
      <c r="I562" s="34">
        <f t="shared" si="280"/>
        <v>0</v>
      </c>
      <c r="J562" s="34">
        <f t="shared" si="280"/>
        <v>0</v>
      </c>
      <c r="K562" s="34">
        <f t="shared" si="280"/>
        <v>0</v>
      </c>
      <c r="L562" s="34">
        <f t="shared" si="280"/>
        <v>0</v>
      </c>
      <c r="M562" s="34">
        <f>M566+M567</f>
        <v>0</v>
      </c>
      <c r="N562" s="34">
        <f t="shared" si="280"/>
        <v>0</v>
      </c>
    </row>
    <row r="563" spans="1:14" s="126" customFormat="1" ht="17.25" customHeight="1">
      <c r="A563" s="223" t="s">
        <v>2</v>
      </c>
      <c r="B563" s="224" t="s">
        <v>44</v>
      </c>
      <c r="C563" s="225" t="s">
        <v>546</v>
      </c>
      <c r="D563" s="227" t="s">
        <v>59</v>
      </c>
      <c r="E563" s="228" t="s">
        <v>1206</v>
      </c>
      <c r="F563" s="225" t="s">
        <v>1207</v>
      </c>
      <c r="G563" s="220" t="s">
        <v>1205</v>
      </c>
      <c r="H563" s="221"/>
      <c r="I563" s="221"/>
      <c r="J563" s="221"/>
      <c r="K563" s="221"/>
      <c r="L563" s="221"/>
      <c r="M563" s="221"/>
      <c r="N563" s="222"/>
    </row>
    <row r="564" spans="1:14" ht="36" customHeight="1">
      <c r="A564" s="223"/>
      <c r="B564" s="223"/>
      <c r="C564" s="226"/>
      <c r="D564" s="227"/>
      <c r="E564" s="229"/>
      <c r="F564" s="226"/>
      <c r="G564" s="118" t="s">
        <v>269</v>
      </c>
      <c r="H564" s="118" t="s">
        <v>45</v>
      </c>
      <c r="I564" s="118" t="s">
        <v>268</v>
      </c>
      <c r="J564" s="118" t="s">
        <v>270</v>
      </c>
      <c r="K564" s="118" t="s">
        <v>46</v>
      </c>
      <c r="L564" s="118" t="s">
        <v>718</v>
      </c>
      <c r="M564" s="118" t="s">
        <v>1151</v>
      </c>
      <c r="N564" s="118" t="s">
        <v>613</v>
      </c>
    </row>
    <row r="565" spans="1:14" ht="10.5" customHeight="1">
      <c r="A565" s="51">
        <v>1</v>
      </c>
      <c r="B565" s="51">
        <v>2</v>
      </c>
      <c r="C565" s="51">
        <v>3</v>
      </c>
      <c r="D565" s="51">
        <v>4</v>
      </c>
      <c r="E565" s="51">
        <v>5</v>
      </c>
      <c r="F565" s="51">
        <v>7</v>
      </c>
      <c r="G565" s="51">
        <v>8</v>
      </c>
      <c r="H565" s="51">
        <v>9</v>
      </c>
      <c r="I565" s="51">
        <v>10</v>
      </c>
      <c r="J565" s="51">
        <v>11</v>
      </c>
      <c r="K565" s="51">
        <v>12</v>
      </c>
      <c r="L565" s="51">
        <v>13</v>
      </c>
      <c r="M565" s="51">
        <v>14</v>
      </c>
      <c r="N565" s="51">
        <v>15</v>
      </c>
    </row>
    <row r="566" spans="1:14" s="91" customFormat="1" ht="14.25" customHeight="1">
      <c r="A566" s="93" t="s">
        <v>528</v>
      </c>
      <c r="B566" s="84"/>
      <c r="C566" s="86" t="s">
        <v>606</v>
      </c>
      <c r="D566" s="87" t="s">
        <v>901</v>
      </c>
      <c r="E566" s="88">
        <v>30000</v>
      </c>
      <c r="F566" s="169">
        <f t="shared" si="276"/>
        <v>150000</v>
      </c>
      <c r="G566" s="88">
        <v>150000</v>
      </c>
      <c r="H566" s="88">
        <v>0</v>
      </c>
      <c r="I566" s="88">
        <v>0</v>
      </c>
      <c r="J566" s="88">
        <v>0</v>
      </c>
      <c r="K566" s="88">
        <v>0</v>
      </c>
      <c r="L566" s="88">
        <v>0</v>
      </c>
      <c r="M566" s="88">
        <v>0</v>
      </c>
      <c r="N566" s="88">
        <v>0</v>
      </c>
    </row>
    <row r="567" spans="1:14" s="91" customFormat="1" ht="12.75" customHeight="1">
      <c r="A567" s="93" t="s">
        <v>529</v>
      </c>
      <c r="B567" s="84"/>
      <c r="C567" s="86" t="s">
        <v>607</v>
      </c>
      <c r="D567" s="87" t="s">
        <v>902</v>
      </c>
      <c r="E567" s="88">
        <v>100000</v>
      </c>
      <c r="F567" s="169">
        <f t="shared" si="276"/>
        <v>250000</v>
      </c>
      <c r="G567" s="88">
        <v>250000</v>
      </c>
      <c r="H567" s="90">
        <v>0</v>
      </c>
      <c r="I567" s="90">
        <v>0</v>
      </c>
      <c r="J567" s="90">
        <v>0</v>
      </c>
      <c r="K567" s="90">
        <v>0</v>
      </c>
      <c r="L567" s="90">
        <v>0</v>
      </c>
      <c r="M567" s="90">
        <v>0</v>
      </c>
      <c r="N567" s="88">
        <v>0</v>
      </c>
    </row>
    <row r="568" spans="1:14" s="9" customFormat="1" ht="23.25" customHeight="1">
      <c r="A568" s="45"/>
      <c r="B568" s="58" t="s">
        <v>717</v>
      </c>
      <c r="C568" s="230" t="s">
        <v>843</v>
      </c>
      <c r="D568" s="231"/>
      <c r="E568" s="11">
        <f>E569</f>
        <v>30000</v>
      </c>
      <c r="F568" s="11">
        <f aca="true" t="shared" si="281" ref="F568:F576">SUM(G568:N568)</f>
        <v>90000</v>
      </c>
      <c r="G568" s="112">
        <f>G569</f>
        <v>90000</v>
      </c>
      <c r="H568" s="11">
        <f aca="true" t="shared" si="282" ref="H568:N568">H569</f>
        <v>0</v>
      </c>
      <c r="I568" s="11">
        <f t="shared" si="282"/>
        <v>0</v>
      </c>
      <c r="J568" s="11">
        <f t="shared" si="282"/>
        <v>0</v>
      </c>
      <c r="K568" s="11">
        <f t="shared" si="282"/>
        <v>0</v>
      </c>
      <c r="L568" s="11">
        <f t="shared" si="282"/>
        <v>0</v>
      </c>
      <c r="M568" s="11">
        <f t="shared" si="282"/>
        <v>0</v>
      </c>
      <c r="N568" s="11">
        <f t="shared" si="282"/>
        <v>0</v>
      </c>
    </row>
    <row r="569" spans="1:14" ht="21" customHeight="1">
      <c r="A569" s="42"/>
      <c r="B569" s="36"/>
      <c r="C569" s="27" t="s">
        <v>576</v>
      </c>
      <c r="D569" s="33" t="s">
        <v>772</v>
      </c>
      <c r="E569" s="34">
        <f>E570</f>
        <v>30000</v>
      </c>
      <c r="F569" s="34">
        <f t="shared" si="281"/>
        <v>90000</v>
      </c>
      <c r="G569" s="34">
        <f>G570</f>
        <v>90000</v>
      </c>
      <c r="H569" s="34">
        <f aca="true" t="shared" si="283" ref="H569:N569">H570</f>
        <v>0</v>
      </c>
      <c r="I569" s="34">
        <f t="shared" si="283"/>
        <v>0</v>
      </c>
      <c r="J569" s="34">
        <f t="shared" si="283"/>
        <v>0</v>
      </c>
      <c r="K569" s="34">
        <f t="shared" si="283"/>
        <v>0</v>
      </c>
      <c r="L569" s="34">
        <f t="shared" si="283"/>
        <v>0</v>
      </c>
      <c r="M569" s="34">
        <f t="shared" si="283"/>
        <v>0</v>
      </c>
      <c r="N569" s="34">
        <f t="shared" si="283"/>
        <v>0</v>
      </c>
    </row>
    <row r="570" spans="1:14" ht="18" customHeight="1">
      <c r="A570" s="42"/>
      <c r="B570" s="36"/>
      <c r="C570" s="27" t="s">
        <v>605</v>
      </c>
      <c r="D570" s="33" t="s">
        <v>900</v>
      </c>
      <c r="E570" s="34">
        <f>E571+E572</f>
        <v>30000</v>
      </c>
      <c r="F570" s="34">
        <f t="shared" si="281"/>
        <v>90000</v>
      </c>
      <c r="G570" s="34">
        <f>G571+G572</f>
        <v>90000</v>
      </c>
      <c r="H570" s="34">
        <f aca="true" t="shared" si="284" ref="H570:N570">H571+H572</f>
        <v>0</v>
      </c>
      <c r="I570" s="34">
        <f t="shared" si="284"/>
        <v>0</v>
      </c>
      <c r="J570" s="34">
        <f t="shared" si="284"/>
        <v>0</v>
      </c>
      <c r="K570" s="34">
        <f t="shared" si="284"/>
        <v>0</v>
      </c>
      <c r="L570" s="34">
        <f t="shared" si="284"/>
        <v>0</v>
      </c>
      <c r="M570" s="34">
        <f>M571+M572</f>
        <v>0</v>
      </c>
      <c r="N570" s="34">
        <f t="shared" si="284"/>
        <v>0</v>
      </c>
    </row>
    <row r="571" spans="1:14" s="91" customFormat="1" ht="14.25" customHeight="1">
      <c r="A571" s="93" t="s">
        <v>530</v>
      </c>
      <c r="B571" s="84"/>
      <c r="C571" s="86" t="s">
        <v>606</v>
      </c>
      <c r="D571" s="87" t="s">
        <v>903</v>
      </c>
      <c r="E571" s="88">
        <v>0</v>
      </c>
      <c r="F571" s="168">
        <f t="shared" si="281"/>
        <v>30000</v>
      </c>
      <c r="G571" s="88">
        <v>30000</v>
      </c>
      <c r="H571" s="88">
        <v>0</v>
      </c>
      <c r="I571" s="88">
        <v>0</v>
      </c>
      <c r="J571" s="88">
        <v>0</v>
      </c>
      <c r="K571" s="88">
        <v>0</v>
      </c>
      <c r="L571" s="88">
        <v>0</v>
      </c>
      <c r="M571" s="88">
        <v>0</v>
      </c>
      <c r="N571" s="88">
        <v>0</v>
      </c>
    </row>
    <row r="572" spans="1:14" s="127" customFormat="1" ht="14.25" customHeight="1">
      <c r="A572" s="211" t="s">
        <v>531</v>
      </c>
      <c r="B572" s="119"/>
      <c r="C572" s="120" t="s">
        <v>607</v>
      </c>
      <c r="D572" s="121" t="s">
        <v>904</v>
      </c>
      <c r="E572" s="122">
        <v>30000</v>
      </c>
      <c r="F572" s="188">
        <f t="shared" si="281"/>
        <v>60000</v>
      </c>
      <c r="G572" s="122">
        <v>60000</v>
      </c>
      <c r="H572" s="124">
        <v>0</v>
      </c>
      <c r="I572" s="124">
        <v>0</v>
      </c>
      <c r="J572" s="124">
        <v>0</v>
      </c>
      <c r="K572" s="124">
        <v>0</v>
      </c>
      <c r="L572" s="124">
        <v>0</v>
      </c>
      <c r="M572" s="124">
        <v>0</v>
      </c>
      <c r="N572" s="124">
        <v>0</v>
      </c>
    </row>
    <row r="573" spans="1:14" s="193" customFormat="1" ht="23.25" customHeight="1">
      <c r="A573" s="12"/>
      <c r="B573" s="57" t="s">
        <v>666</v>
      </c>
      <c r="C573" s="255" t="s">
        <v>1230</v>
      </c>
      <c r="D573" s="255"/>
      <c r="E573" s="11">
        <f>E574</f>
        <v>250000</v>
      </c>
      <c r="F573" s="11">
        <f t="shared" si="281"/>
        <v>250000</v>
      </c>
      <c r="G573" s="11">
        <f>G574</f>
        <v>0</v>
      </c>
      <c r="H573" s="11">
        <f aca="true" t="shared" si="285" ref="H573:N573">H574</f>
        <v>0</v>
      </c>
      <c r="I573" s="11">
        <f t="shared" si="285"/>
        <v>0</v>
      </c>
      <c r="J573" s="11">
        <f t="shared" si="285"/>
        <v>250000</v>
      </c>
      <c r="K573" s="11">
        <f t="shared" si="285"/>
        <v>0</v>
      </c>
      <c r="L573" s="11">
        <f t="shared" si="285"/>
        <v>0</v>
      </c>
      <c r="M573" s="11">
        <f t="shared" si="285"/>
        <v>0</v>
      </c>
      <c r="N573" s="11">
        <f t="shared" si="285"/>
        <v>0</v>
      </c>
    </row>
    <row r="574" spans="1:14" ht="21" customHeight="1">
      <c r="A574" s="194"/>
      <c r="B574" s="195"/>
      <c r="C574" s="196" t="s">
        <v>302</v>
      </c>
      <c r="D574" s="197" t="s">
        <v>777</v>
      </c>
      <c r="E574" s="35">
        <f>E575</f>
        <v>250000</v>
      </c>
      <c r="F574" s="35">
        <f t="shared" si="281"/>
        <v>250000</v>
      </c>
      <c r="G574" s="35">
        <f aca="true" t="shared" si="286" ref="G574:N574">G575</f>
        <v>0</v>
      </c>
      <c r="H574" s="35">
        <f t="shared" si="286"/>
        <v>0</v>
      </c>
      <c r="I574" s="35">
        <f t="shared" si="286"/>
        <v>0</v>
      </c>
      <c r="J574" s="35">
        <f t="shared" si="286"/>
        <v>250000</v>
      </c>
      <c r="K574" s="35">
        <f t="shared" si="286"/>
        <v>0</v>
      </c>
      <c r="L574" s="35">
        <f t="shared" si="286"/>
        <v>0</v>
      </c>
      <c r="M574" s="35">
        <f t="shared" si="286"/>
        <v>0</v>
      </c>
      <c r="N574" s="35">
        <f t="shared" si="286"/>
        <v>0</v>
      </c>
    </row>
    <row r="575" spans="1:14" ht="18" customHeight="1">
      <c r="A575" s="38"/>
      <c r="B575" s="36"/>
      <c r="C575" s="27" t="s">
        <v>107</v>
      </c>
      <c r="D575" s="33" t="s">
        <v>714</v>
      </c>
      <c r="E575" s="34">
        <f>E576</f>
        <v>250000</v>
      </c>
      <c r="F575" s="34">
        <f t="shared" si="281"/>
        <v>250000</v>
      </c>
      <c r="G575" s="34">
        <f aca="true" t="shared" si="287" ref="G575:N575">G576</f>
        <v>0</v>
      </c>
      <c r="H575" s="34">
        <f t="shared" si="287"/>
        <v>0</v>
      </c>
      <c r="I575" s="34">
        <f t="shared" si="287"/>
        <v>0</v>
      </c>
      <c r="J575" s="34">
        <f t="shared" si="287"/>
        <v>250000</v>
      </c>
      <c r="K575" s="34">
        <f t="shared" si="287"/>
        <v>0</v>
      </c>
      <c r="L575" s="34">
        <f t="shared" si="287"/>
        <v>0</v>
      </c>
      <c r="M575" s="34">
        <f t="shared" si="287"/>
        <v>0</v>
      </c>
      <c r="N575" s="34">
        <f t="shared" si="287"/>
        <v>0</v>
      </c>
    </row>
    <row r="576" spans="1:14" s="91" customFormat="1" ht="15" customHeight="1">
      <c r="A576" s="93" t="s">
        <v>532</v>
      </c>
      <c r="B576" s="84"/>
      <c r="C576" s="86" t="s">
        <v>342</v>
      </c>
      <c r="D576" s="86" t="s">
        <v>1231</v>
      </c>
      <c r="E576" s="88">
        <v>250000</v>
      </c>
      <c r="F576" s="168">
        <f t="shared" si="281"/>
        <v>250000</v>
      </c>
      <c r="G576" s="88">
        <v>0</v>
      </c>
      <c r="H576" s="88">
        <v>0</v>
      </c>
      <c r="I576" s="88">
        <v>0</v>
      </c>
      <c r="J576" s="88">
        <v>250000</v>
      </c>
      <c r="K576" s="88">
        <v>0</v>
      </c>
      <c r="L576" s="88">
        <v>0</v>
      </c>
      <c r="M576" s="88">
        <v>0</v>
      </c>
      <c r="N576" s="88">
        <v>0</v>
      </c>
    </row>
    <row r="577" spans="1:14" s="74" customFormat="1" ht="25.5" customHeight="1">
      <c r="A577" s="72"/>
      <c r="B577" s="73"/>
      <c r="C577" s="250" t="s">
        <v>844</v>
      </c>
      <c r="D577" s="244"/>
      <c r="E577" s="69">
        <f>E578+E592+E596+E603+E607+E612+E616</f>
        <v>1230400</v>
      </c>
      <c r="F577" s="69">
        <f aca="true" t="shared" si="288" ref="F577:F583">SUM(G577:N577)</f>
        <v>1244000</v>
      </c>
      <c r="G577" s="69">
        <f aca="true" t="shared" si="289" ref="G577:N577">G578+G592+G596+G603+G607+G612+G616</f>
        <v>1235000</v>
      </c>
      <c r="H577" s="69">
        <f t="shared" si="289"/>
        <v>0</v>
      </c>
      <c r="I577" s="69">
        <f t="shared" si="289"/>
        <v>0</v>
      </c>
      <c r="J577" s="69">
        <f t="shared" si="289"/>
        <v>9000</v>
      </c>
      <c r="K577" s="69">
        <f t="shared" si="289"/>
        <v>0</v>
      </c>
      <c r="L577" s="69">
        <f t="shared" si="289"/>
        <v>0</v>
      </c>
      <c r="M577" s="69">
        <f t="shared" si="289"/>
        <v>0</v>
      </c>
      <c r="N577" s="69">
        <f t="shared" si="289"/>
        <v>0</v>
      </c>
    </row>
    <row r="578" spans="1:14" s="9" customFormat="1" ht="23.25" customHeight="1">
      <c r="A578" s="12"/>
      <c r="B578" s="57" t="s">
        <v>665</v>
      </c>
      <c r="C578" s="230" t="s">
        <v>845</v>
      </c>
      <c r="D578" s="231"/>
      <c r="E578" s="11">
        <f>E579</f>
        <v>715000</v>
      </c>
      <c r="F578" s="11">
        <f t="shared" si="288"/>
        <v>640000</v>
      </c>
      <c r="G578" s="11">
        <f>G579</f>
        <v>640000</v>
      </c>
      <c r="H578" s="11">
        <f aca="true" t="shared" si="290" ref="H578:N578">H579</f>
        <v>0</v>
      </c>
      <c r="I578" s="11">
        <f t="shared" si="290"/>
        <v>0</v>
      </c>
      <c r="J578" s="11">
        <f t="shared" si="290"/>
        <v>0</v>
      </c>
      <c r="K578" s="11">
        <f t="shared" si="290"/>
        <v>0</v>
      </c>
      <c r="L578" s="11">
        <f t="shared" si="290"/>
        <v>0</v>
      </c>
      <c r="M578" s="11">
        <f t="shared" si="290"/>
        <v>0</v>
      </c>
      <c r="N578" s="11">
        <f t="shared" si="290"/>
        <v>0</v>
      </c>
    </row>
    <row r="579" spans="1:14" ht="21" customHeight="1">
      <c r="A579" s="38"/>
      <c r="B579" s="36"/>
      <c r="C579" s="27">
        <v>37</v>
      </c>
      <c r="D579" s="27" t="s">
        <v>905</v>
      </c>
      <c r="E579" s="34">
        <f>E580</f>
        <v>715000</v>
      </c>
      <c r="F579" s="34">
        <f t="shared" si="288"/>
        <v>640000</v>
      </c>
      <c r="G579" s="34">
        <f aca="true" t="shared" si="291" ref="G579:N579">G580</f>
        <v>640000</v>
      </c>
      <c r="H579" s="34">
        <f t="shared" si="291"/>
        <v>0</v>
      </c>
      <c r="I579" s="34">
        <f t="shared" si="291"/>
        <v>0</v>
      </c>
      <c r="J579" s="34">
        <f t="shared" si="291"/>
        <v>0</v>
      </c>
      <c r="K579" s="34">
        <f t="shared" si="291"/>
        <v>0</v>
      </c>
      <c r="L579" s="34">
        <f t="shared" si="291"/>
        <v>0</v>
      </c>
      <c r="M579" s="34">
        <f t="shared" si="291"/>
        <v>0</v>
      </c>
      <c r="N579" s="34">
        <f t="shared" si="291"/>
        <v>0</v>
      </c>
    </row>
    <row r="580" spans="1:14" ht="18" customHeight="1">
      <c r="A580" s="38"/>
      <c r="B580" s="36"/>
      <c r="C580" s="27">
        <v>372</v>
      </c>
      <c r="D580" s="27" t="s">
        <v>906</v>
      </c>
      <c r="E580" s="34">
        <f>E581+E584</f>
        <v>715000</v>
      </c>
      <c r="F580" s="34">
        <f t="shared" si="288"/>
        <v>640000</v>
      </c>
      <c r="G580" s="34">
        <f aca="true" t="shared" si="292" ref="G580:N580">G581+G584</f>
        <v>640000</v>
      </c>
      <c r="H580" s="34">
        <f t="shared" si="292"/>
        <v>0</v>
      </c>
      <c r="I580" s="34">
        <f t="shared" si="292"/>
        <v>0</v>
      </c>
      <c r="J580" s="34">
        <f t="shared" si="292"/>
        <v>0</v>
      </c>
      <c r="K580" s="34">
        <f t="shared" si="292"/>
        <v>0</v>
      </c>
      <c r="L580" s="34">
        <f t="shared" si="292"/>
        <v>0</v>
      </c>
      <c r="M580" s="34">
        <f>M581+M584</f>
        <v>0</v>
      </c>
      <c r="N580" s="34">
        <f t="shared" si="292"/>
        <v>0</v>
      </c>
    </row>
    <row r="581" spans="1:14" ht="15.75" customHeight="1">
      <c r="A581" s="38"/>
      <c r="B581" s="36"/>
      <c r="C581" s="27">
        <v>3721</v>
      </c>
      <c r="D581" s="27" t="s">
        <v>907</v>
      </c>
      <c r="E581" s="34">
        <f>SUM(E582:E583)</f>
        <v>430000</v>
      </c>
      <c r="F581" s="34">
        <f t="shared" si="288"/>
        <v>500000</v>
      </c>
      <c r="G581" s="34">
        <f>SUM(G582:G583)</f>
        <v>500000</v>
      </c>
      <c r="H581" s="34">
        <f aca="true" t="shared" si="293" ref="H581:N581">H582</f>
        <v>0</v>
      </c>
      <c r="I581" s="34">
        <f t="shared" si="293"/>
        <v>0</v>
      </c>
      <c r="J581" s="34">
        <f t="shared" si="293"/>
        <v>0</v>
      </c>
      <c r="K581" s="34">
        <f t="shared" si="293"/>
        <v>0</v>
      </c>
      <c r="L581" s="34">
        <f t="shared" si="293"/>
        <v>0</v>
      </c>
      <c r="M581" s="34">
        <f t="shared" si="293"/>
        <v>0</v>
      </c>
      <c r="N581" s="34">
        <f t="shared" si="293"/>
        <v>0</v>
      </c>
    </row>
    <row r="582" spans="1:14" s="91" customFormat="1" ht="14.25" customHeight="1">
      <c r="A582" s="84" t="s">
        <v>533</v>
      </c>
      <c r="B582" s="84"/>
      <c r="C582" s="86"/>
      <c r="D582" s="86" t="s">
        <v>908</v>
      </c>
      <c r="E582" s="88">
        <v>200000</v>
      </c>
      <c r="F582" s="168">
        <f t="shared" si="288"/>
        <v>200000</v>
      </c>
      <c r="G582" s="88">
        <v>200000</v>
      </c>
      <c r="H582" s="90">
        <v>0</v>
      </c>
      <c r="I582" s="90">
        <v>0</v>
      </c>
      <c r="J582" s="90">
        <v>0</v>
      </c>
      <c r="K582" s="90">
        <v>0</v>
      </c>
      <c r="L582" s="90">
        <v>0</v>
      </c>
      <c r="M582" s="90">
        <v>0</v>
      </c>
      <c r="N582" s="90">
        <v>0</v>
      </c>
    </row>
    <row r="583" spans="1:14" s="91" customFormat="1" ht="14.25" customHeight="1">
      <c r="A583" s="84" t="s">
        <v>534</v>
      </c>
      <c r="B583" s="84"/>
      <c r="C583" s="86"/>
      <c r="D583" s="86" t="s">
        <v>909</v>
      </c>
      <c r="E583" s="88">
        <v>230000</v>
      </c>
      <c r="F583" s="168">
        <f t="shared" si="288"/>
        <v>300000</v>
      </c>
      <c r="G583" s="88">
        <v>300000</v>
      </c>
      <c r="H583" s="90">
        <v>0</v>
      </c>
      <c r="I583" s="90">
        <v>0</v>
      </c>
      <c r="J583" s="90">
        <v>0</v>
      </c>
      <c r="K583" s="90">
        <v>0</v>
      </c>
      <c r="L583" s="90">
        <v>0</v>
      </c>
      <c r="M583" s="90">
        <v>0</v>
      </c>
      <c r="N583" s="90">
        <v>0</v>
      </c>
    </row>
    <row r="584" spans="1:14" ht="15.75" customHeight="1">
      <c r="A584" s="36"/>
      <c r="B584" s="36"/>
      <c r="C584" s="27">
        <v>3722</v>
      </c>
      <c r="D584" s="27" t="s">
        <v>910</v>
      </c>
      <c r="E584" s="34">
        <f>E585+E586+E587+E588+E589+E590+E591</f>
        <v>285000</v>
      </c>
      <c r="F584" s="34">
        <f aca="true" t="shared" si="294" ref="F584:F605">SUM(G584:N584)</f>
        <v>140000</v>
      </c>
      <c r="G584" s="34">
        <f>G585+G586+G587+G588+G589+G590+G591</f>
        <v>140000</v>
      </c>
      <c r="H584" s="34">
        <f aca="true" t="shared" si="295" ref="H584:N584">H585+H586+H587+H588+H589+H590+H591</f>
        <v>0</v>
      </c>
      <c r="I584" s="34">
        <f t="shared" si="295"/>
        <v>0</v>
      </c>
      <c r="J584" s="34">
        <f t="shared" si="295"/>
        <v>0</v>
      </c>
      <c r="K584" s="34">
        <f t="shared" si="295"/>
        <v>0</v>
      </c>
      <c r="L584" s="34">
        <f t="shared" si="295"/>
        <v>0</v>
      </c>
      <c r="M584" s="34">
        <f t="shared" si="295"/>
        <v>0</v>
      </c>
      <c r="N584" s="34">
        <f t="shared" si="295"/>
        <v>0</v>
      </c>
    </row>
    <row r="585" spans="1:14" s="91" customFormat="1" ht="13.5" customHeight="1">
      <c r="A585" s="84" t="s">
        <v>535</v>
      </c>
      <c r="B585" s="84"/>
      <c r="C585" s="96"/>
      <c r="D585" s="86" t="s">
        <v>911</v>
      </c>
      <c r="E585" s="88">
        <v>0</v>
      </c>
      <c r="F585" s="88">
        <f t="shared" si="294"/>
        <v>0</v>
      </c>
      <c r="G585" s="88">
        <v>0</v>
      </c>
      <c r="H585" s="90">
        <v>0</v>
      </c>
      <c r="I585" s="90">
        <v>0</v>
      </c>
      <c r="J585" s="90">
        <v>0</v>
      </c>
      <c r="K585" s="90">
        <v>0</v>
      </c>
      <c r="L585" s="90">
        <v>0</v>
      </c>
      <c r="M585" s="90">
        <v>0</v>
      </c>
      <c r="N585" s="90">
        <v>0</v>
      </c>
    </row>
    <row r="586" spans="1:14" s="91" customFormat="1" ht="13.5" customHeight="1">
      <c r="A586" s="84" t="s">
        <v>536</v>
      </c>
      <c r="B586" s="84"/>
      <c r="C586" s="96"/>
      <c r="D586" s="86" t="s">
        <v>912</v>
      </c>
      <c r="E586" s="88">
        <v>0</v>
      </c>
      <c r="F586" s="88">
        <f t="shared" si="294"/>
        <v>0</v>
      </c>
      <c r="G586" s="88">
        <v>0</v>
      </c>
      <c r="H586" s="90">
        <v>0</v>
      </c>
      <c r="I586" s="90">
        <v>0</v>
      </c>
      <c r="J586" s="90">
        <v>0</v>
      </c>
      <c r="K586" s="90">
        <v>0</v>
      </c>
      <c r="L586" s="90">
        <v>0</v>
      </c>
      <c r="M586" s="90">
        <v>0</v>
      </c>
      <c r="N586" s="90">
        <v>0</v>
      </c>
    </row>
    <row r="587" spans="1:14" s="91" customFormat="1" ht="13.5" customHeight="1">
      <c r="A587" s="84" t="s">
        <v>537</v>
      </c>
      <c r="B587" s="84"/>
      <c r="C587" s="96"/>
      <c r="D587" s="86" t="s">
        <v>913</v>
      </c>
      <c r="E587" s="88">
        <v>20000</v>
      </c>
      <c r="F587" s="168">
        <f t="shared" si="294"/>
        <v>20000</v>
      </c>
      <c r="G587" s="88">
        <v>20000</v>
      </c>
      <c r="H587" s="90">
        <v>0</v>
      </c>
      <c r="I587" s="90">
        <v>0</v>
      </c>
      <c r="J587" s="90">
        <v>0</v>
      </c>
      <c r="K587" s="90">
        <v>0</v>
      </c>
      <c r="L587" s="90">
        <v>0</v>
      </c>
      <c r="M587" s="90">
        <v>0</v>
      </c>
      <c r="N587" s="90">
        <v>0</v>
      </c>
    </row>
    <row r="588" spans="1:14" s="91" customFormat="1" ht="13.5" customHeight="1">
      <c r="A588" s="84" t="s">
        <v>538</v>
      </c>
      <c r="B588" s="84"/>
      <c r="C588" s="96"/>
      <c r="D588" s="86" t="s">
        <v>914</v>
      </c>
      <c r="E588" s="88">
        <v>0</v>
      </c>
      <c r="F588" s="168">
        <f t="shared" si="294"/>
        <v>0</v>
      </c>
      <c r="G588" s="92">
        <v>0</v>
      </c>
      <c r="H588" s="90">
        <v>0</v>
      </c>
      <c r="I588" s="90">
        <v>0</v>
      </c>
      <c r="J588" s="90">
        <v>0</v>
      </c>
      <c r="K588" s="90">
        <v>0</v>
      </c>
      <c r="L588" s="90">
        <v>0</v>
      </c>
      <c r="M588" s="90">
        <v>0</v>
      </c>
      <c r="N588" s="90">
        <v>0</v>
      </c>
    </row>
    <row r="589" spans="1:14" s="91" customFormat="1" ht="13.5" customHeight="1">
      <c r="A589" s="84" t="s">
        <v>539</v>
      </c>
      <c r="B589" s="84"/>
      <c r="C589" s="96"/>
      <c r="D589" s="86" t="s">
        <v>915</v>
      </c>
      <c r="E589" s="88">
        <v>45000</v>
      </c>
      <c r="F589" s="168">
        <f t="shared" si="294"/>
        <v>60000</v>
      </c>
      <c r="G589" s="88">
        <v>60000</v>
      </c>
      <c r="H589" s="90">
        <v>0</v>
      </c>
      <c r="I589" s="90">
        <v>0</v>
      </c>
      <c r="J589" s="90">
        <v>0</v>
      </c>
      <c r="K589" s="90">
        <v>0</v>
      </c>
      <c r="L589" s="90">
        <v>0</v>
      </c>
      <c r="M589" s="90">
        <v>0</v>
      </c>
      <c r="N589" s="90">
        <v>0</v>
      </c>
    </row>
    <row r="590" spans="1:14" s="91" customFormat="1" ht="13.5" customHeight="1">
      <c r="A590" s="84" t="s">
        <v>540</v>
      </c>
      <c r="B590" s="84"/>
      <c r="C590" s="96"/>
      <c r="D590" s="86" t="s">
        <v>916</v>
      </c>
      <c r="E590" s="88">
        <v>60000</v>
      </c>
      <c r="F590" s="168">
        <f t="shared" si="294"/>
        <v>60000</v>
      </c>
      <c r="G590" s="88">
        <v>60000</v>
      </c>
      <c r="H590" s="90">
        <v>0</v>
      </c>
      <c r="I590" s="90">
        <v>0</v>
      </c>
      <c r="J590" s="90">
        <v>0</v>
      </c>
      <c r="K590" s="90">
        <v>0</v>
      </c>
      <c r="L590" s="90">
        <v>0</v>
      </c>
      <c r="M590" s="90">
        <v>0</v>
      </c>
      <c r="N590" s="90">
        <v>0</v>
      </c>
    </row>
    <row r="591" spans="1:14" s="91" customFormat="1" ht="13.5" customHeight="1">
      <c r="A591" s="84" t="s">
        <v>1191</v>
      </c>
      <c r="B591" s="84"/>
      <c r="C591" s="96"/>
      <c r="D591" s="164" t="s">
        <v>1192</v>
      </c>
      <c r="E591" s="88">
        <v>160000</v>
      </c>
      <c r="F591" s="168">
        <f>SUM(G591:N591)</f>
        <v>0</v>
      </c>
      <c r="G591" s="88">
        <v>0</v>
      </c>
      <c r="H591" s="90">
        <v>0</v>
      </c>
      <c r="I591" s="90">
        <v>0</v>
      </c>
      <c r="J591" s="90">
        <v>0</v>
      </c>
      <c r="K591" s="90">
        <v>0</v>
      </c>
      <c r="L591" s="90">
        <v>0</v>
      </c>
      <c r="M591" s="90">
        <v>0</v>
      </c>
      <c r="N591" s="90">
        <v>0</v>
      </c>
    </row>
    <row r="592" spans="1:14" s="9" customFormat="1" ht="23.25" customHeight="1">
      <c r="A592" s="12"/>
      <c r="B592" s="57" t="s">
        <v>664</v>
      </c>
      <c r="C592" s="230" t="s">
        <v>846</v>
      </c>
      <c r="D592" s="231"/>
      <c r="E592" s="11">
        <f>E593</f>
        <v>40000</v>
      </c>
      <c r="F592" s="11">
        <f t="shared" si="294"/>
        <v>40000</v>
      </c>
      <c r="G592" s="11">
        <f>G593</f>
        <v>40000</v>
      </c>
      <c r="H592" s="11">
        <f aca="true" t="shared" si="296" ref="H592:N592">H593</f>
        <v>0</v>
      </c>
      <c r="I592" s="11">
        <f t="shared" si="296"/>
        <v>0</v>
      </c>
      <c r="J592" s="11">
        <f t="shared" si="296"/>
        <v>0</v>
      </c>
      <c r="K592" s="11">
        <f t="shared" si="296"/>
        <v>0</v>
      </c>
      <c r="L592" s="11">
        <f t="shared" si="296"/>
        <v>0</v>
      </c>
      <c r="M592" s="11">
        <f t="shared" si="296"/>
        <v>0</v>
      </c>
      <c r="N592" s="11">
        <f t="shared" si="296"/>
        <v>0</v>
      </c>
    </row>
    <row r="593" spans="1:14" ht="21" customHeight="1">
      <c r="A593" s="38"/>
      <c r="B593" s="36"/>
      <c r="C593" s="27" t="s">
        <v>576</v>
      </c>
      <c r="D593" s="33" t="s">
        <v>886</v>
      </c>
      <c r="E593" s="34">
        <f>E594</f>
        <v>40000</v>
      </c>
      <c r="F593" s="34">
        <f t="shared" si="294"/>
        <v>40000</v>
      </c>
      <c r="G593" s="34">
        <f aca="true" t="shared" si="297" ref="G593:N594">G594</f>
        <v>40000</v>
      </c>
      <c r="H593" s="34">
        <f t="shared" si="297"/>
        <v>0</v>
      </c>
      <c r="I593" s="34">
        <f t="shared" si="297"/>
        <v>0</v>
      </c>
      <c r="J593" s="34">
        <f t="shared" si="297"/>
        <v>0</v>
      </c>
      <c r="K593" s="34">
        <f t="shared" si="297"/>
        <v>0</v>
      </c>
      <c r="L593" s="34">
        <f t="shared" si="297"/>
        <v>0</v>
      </c>
      <c r="M593" s="34">
        <f t="shared" si="297"/>
        <v>0</v>
      </c>
      <c r="N593" s="34">
        <f t="shared" si="297"/>
        <v>0</v>
      </c>
    </row>
    <row r="594" spans="1:14" ht="18" customHeight="1">
      <c r="A594" s="38"/>
      <c r="B594" s="36"/>
      <c r="C594" s="27" t="s">
        <v>577</v>
      </c>
      <c r="D594" s="33" t="s">
        <v>917</v>
      </c>
      <c r="E594" s="34">
        <f>E595</f>
        <v>40000</v>
      </c>
      <c r="F594" s="34">
        <f t="shared" si="294"/>
        <v>40000</v>
      </c>
      <c r="G594" s="34">
        <f t="shared" si="297"/>
        <v>40000</v>
      </c>
      <c r="H594" s="34">
        <f t="shared" si="297"/>
        <v>0</v>
      </c>
      <c r="I594" s="34">
        <f t="shared" si="297"/>
        <v>0</v>
      </c>
      <c r="J594" s="34">
        <f t="shared" si="297"/>
        <v>0</v>
      </c>
      <c r="K594" s="34">
        <f t="shared" si="297"/>
        <v>0</v>
      </c>
      <c r="L594" s="34">
        <f t="shared" si="297"/>
        <v>0</v>
      </c>
      <c r="M594" s="34">
        <f t="shared" si="297"/>
        <v>0</v>
      </c>
      <c r="N594" s="34">
        <f t="shared" si="297"/>
        <v>0</v>
      </c>
    </row>
    <row r="595" spans="1:14" s="91" customFormat="1" ht="14.25" customHeight="1">
      <c r="A595" s="84" t="s">
        <v>541</v>
      </c>
      <c r="B595" s="84"/>
      <c r="C595" s="86" t="s">
        <v>578</v>
      </c>
      <c r="D595" s="86" t="s">
        <v>918</v>
      </c>
      <c r="E595" s="88">
        <v>40000</v>
      </c>
      <c r="F595" s="168">
        <f t="shared" si="294"/>
        <v>40000</v>
      </c>
      <c r="G595" s="88">
        <v>40000</v>
      </c>
      <c r="H595" s="90">
        <v>0</v>
      </c>
      <c r="I595" s="90">
        <v>0</v>
      </c>
      <c r="J595" s="90">
        <v>0</v>
      </c>
      <c r="K595" s="90">
        <v>0</v>
      </c>
      <c r="L595" s="90">
        <v>0</v>
      </c>
      <c r="M595" s="90">
        <v>0</v>
      </c>
      <c r="N595" s="90">
        <v>0</v>
      </c>
    </row>
    <row r="596" spans="1:14" s="9" customFormat="1" ht="23.25" customHeight="1">
      <c r="A596" s="12"/>
      <c r="B596" s="57" t="s">
        <v>664</v>
      </c>
      <c r="C596" s="255" t="s">
        <v>847</v>
      </c>
      <c r="D596" s="255"/>
      <c r="E596" s="11">
        <f>E600</f>
        <v>150000</v>
      </c>
      <c r="F596" s="11">
        <f t="shared" si="294"/>
        <v>200000</v>
      </c>
      <c r="G596" s="11">
        <f aca="true" t="shared" si="298" ref="G596:N596">G600</f>
        <v>200000</v>
      </c>
      <c r="H596" s="11">
        <f t="shared" si="298"/>
        <v>0</v>
      </c>
      <c r="I596" s="11">
        <f t="shared" si="298"/>
        <v>0</v>
      </c>
      <c r="J596" s="11">
        <f t="shared" si="298"/>
        <v>0</v>
      </c>
      <c r="K596" s="11">
        <f t="shared" si="298"/>
        <v>0</v>
      </c>
      <c r="L596" s="11">
        <f t="shared" si="298"/>
        <v>0</v>
      </c>
      <c r="M596" s="11">
        <f t="shared" si="298"/>
        <v>0</v>
      </c>
      <c r="N596" s="11">
        <f t="shared" si="298"/>
        <v>0</v>
      </c>
    </row>
    <row r="597" spans="1:14" s="126" customFormat="1" ht="17.25" customHeight="1">
      <c r="A597" s="223" t="s">
        <v>2</v>
      </c>
      <c r="B597" s="224" t="s">
        <v>44</v>
      </c>
      <c r="C597" s="225" t="s">
        <v>546</v>
      </c>
      <c r="D597" s="227" t="s">
        <v>59</v>
      </c>
      <c r="E597" s="228" t="s">
        <v>1206</v>
      </c>
      <c r="F597" s="225" t="s">
        <v>1207</v>
      </c>
      <c r="G597" s="220" t="s">
        <v>1205</v>
      </c>
      <c r="H597" s="221"/>
      <c r="I597" s="221"/>
      <c r="J597" s="221"/>
      <c r="K597" s="221"/>
      <c r="L597" s="221"/>
      <c r="M597" s="221"/>
      <c r="N597" s="222"/>
    </row>
    <row r="598" spans="1:14" ht="36" customHeight="1">
      <c r="A598" s="223"/>
      <c r="B598" s="223"/>
      <c r="C598" s="226"/>
      <c r="D598" s="227"/>
      <c r="E598" s="229"/>
      <c r="F598" s="226"/>
      <c r="G598" s="118" t="s">
        <v>269</v>
      </c>
      <c r="H598" s="118" t="s">
        <v>45</v>
      </c>
      <c r="I598" s="118" t="s">
        <v>268</v>
      </c>
      <c r="J598" s="118" t="s">
        <v>270</v>
      </c>
      <c r="K598" s="118" t="s">
        <v>46</v>
      </c>
      <c r="L598" s="118" t="s">
        <v>718</v>
      </c>
      <c r="M598" s="118" t="s">
        <v>1151</v>
      </c>
      <c r="N598" s="118" t="s">
        <v>613</v>
      </c>
    </row>
    <row r="599" spans="1:14" ht="10.5" customHeight="1">
      <c r="A599" s="51">
        <v>1</v>
      </c>
      <c r="B599" s="51">
        <v>2</v>
      </c>
      <c r="C599" s="51">
        <v>3</v>
      </c>
      <c r="D599" s="51">
        <v>4</v>
      </c>
      <c r="E599" s="51">
        <v>5</v>
      </c>
      <c r="F599" s="51">
        <v>7</v>
      </c>
      <c r="G599" s="51">
        <v>8</v>
      </c>
      <c r="H599" s="51">
        <v>9</v>
      </c>
      <c r="I599" s="51">
        <v>10</v>
      </c>
      <c r="J599" s="51">
        <v>11</v>
      </c>
      <c r="K599" s="51">
        <v>12</v>
      </c>
      <c r="L599" s="51">
        <v>13</v>
      </c>
      <c r="M599" s="51">
        <v>14</v>
      </c>
      <c r="N599" s="51">
        <v>15</v>
      </c>
    </row>
    <row r="600" spans="1:14" ht="21" customHeight="1">
      <c r="A600" s="38"/>
      <c r="B600" s="36"/>
      <c r="C600" s="27">
        <v>37</v>
      </c>
      <c r="D600" s="27" t="s">
        <v>905</v>
      </c>
      <c r="E600" s="34">
        <f>E601</f>
        <v>150000</v>
      </c>
      <c r="F600" s="34">
        <f t="shared" si="294"/>
        <v>200000</v>
      </c>
      <c r="G600" s="34">
        <f aca="true" t="shared" si="299" ref="G600:N600">G601</f>
        <v>200000</v>
      </c>
      <c r="H600" s="34">
        <f t="shared" si="299"/>
        <v>0</v>
      </c>
      <c r="I600" s="34">
        <f t="shared" si="299"/>
        <v>0</v>
      </c>
      <c r="J600" s="34">
        <f t="shared" si="299"/>
        <v>0</v>
      </c>
      <c r="K600" s="34">
        <f t="shared" si="299"/>
        <v>0</v>
      </c>
      <c r="L600" s="34">
        <f t="shared" si="299"/>
        <v>0</v>
      </c>
      <c r="M600" s="34">
        <f t="shared" si="299"/>
        <v>0</v>
      </c>
      <c r="N600" s="34">
        <f t="shared" si="299"/>
        <v>0</v>
      </c>
    </row>
    <row r="601" spans="1:14" ht="18" customHeight="1">
      <c r="A601" s="38"/>
      <c r="B601" s="36"/>
      <c r="C601" s="27">
        <v>372</v>
      </c>
      <c r="D601" s="27" t="s">
        <v>906</v>
      </c>
      <c r="E601" s="34">
        <f>E602</f>
        <v>150000</v>
      </c>
      <c r="F601" s="34">
        <f t="shared" si="294"/>
        <v>200000</v>
      </c>
      <c r="G601" s="34">
        <f aca="true" t="shared" si="300" ref="G601:N601">G602</f>
        <v>200000</v>
      </c>
      <c r="H601" s="34">
        <f t="shared" si="300"/>
        <v>0</v>
      </c>
      <c r="I601" s="34">
        <f t="shared" si="300"/>
        <v>0</v>
      </c>
      <c r="J601" s="34">
        <f t="shared" si="300"/>
        <v>0</v>
      </c>
      <c r="K601" s="34">
        <f t="shared" si="300"/>
        <v>0</v>
      </c>
      <c r="L601" s="34">
        <f t="shared" si="300"/>
        <v>0</v>
      </c>
      <c r="M601" s="34">
        <f t="shared" si="300"/>
        <v>0</v>
      </c>
      <c r="N601" s="34">
        <f t="shared" si="300"/>
        <v>0</v>
      </c>
    </row>
    <row r="602" spans="1:14" s="91" customFormat="1" ht="14.25" customHeight="1">
      <c r="A602" s="84" t="s">
        <v>542</v>
      </c>
      <c r="B602" s="84"/>
      <c r="C602" s="86">
        <v>3721</v>
      </c>
      <c r="D602" s="86" t="s">
        <v>919</v>
      </c>
      <c r="E602" s="88">
        <v>150000</v>
      </c>
      <c r="F602" s="168">
        <f t="shared" si="294"/>
        <v>200000</v>
      </c>
      <c r="G602" s="88">
        <v>200000</v>
      </c>
      <c r="H602" s="88">
        <v>0</v>
      </c>
      <c r="I602" s="90">
        <v>0</v>
      </c>
      <c r="J602" s="90">
        <v>0</v>
      </c>
      <c r="K602" s="90">
        <v>0</v>
      </c>
      <c r="L602" s="90">
        <v>0</v>
      </c>
      <c r="M602" s="90">
        <v>0</v>
      </c>
      <c r="N602" s="90">
        <v>0</v>
      </c>
    </row>
    <row r="603" spans="1:14" s="9" customFormat="1" ht="23.25" customHeight="1">
      <c r="A603" s="12"/>
      <c r="B603" s="57" t="s">
        <v>663</v>
      </c>
      <c r="C603" s="238" t="s">
        <v>1259</v>
      </c>
      <c r="D603" s="254"/>
      <c r="E603" s="11">
        <f>E604</f>
        <v>60000</v>
      </c>
      <c r="F603" s="11">
        <f t="shared" si="294"/>
        <v>100000</v>
      </c>
      <c r="G603" s="11">
        <f>G604</f>
        <v>100000</v>
      </c>
      <c r="H603" s="11">
        <f aca="true" t="shared" si="301" ref="H603:N603">H604</f>
        <v>0</v>
      </c>
      <c r="I603" s="11">
        <f t="shared" si="301"/>
        <v>0</v>
      </c>
      <c r="J603" s="11">
        <f t="shared" si="301"/>
        <v>0</v>
      </c>
      <c r="K603" s="11">
        <f t="shared" si="301"/>
        <v>0</v>
      </c>
      <c r="L603" s="11">
        <f t="shared" si="301"/>
        <v>0</v>
      </c>
      <c r="M603" s="11">
        <f t="shared" si="301"/>
        <v>0</v>
      </c>
      <c r="N603" s="11">
        <f t="shared" si="301"/>
        <v>0</v>
      </c>
    </row>
    <row r="604" spans="1:14" ht="21" customHeight="1">
      <c r="A604" s="38"/>
      <c r="B604" s="36"/>
      <c r="C604" s="27">
        <v>38</v>
      </c>
      <c r="D604" s="27" t="s">
        <v>920</v>
      </c>
      <c r="E604" s="34">
        <f>E605</f>
        <v>60000</v>
      </c>
      <c r="F604" s="34">
        <f t="shared" si="294"/>
        <v>100000</v>
      </c>
      <c r="G604" s="34">
        <f>G605</f>
        <v>100000</v>
      </c>
      <c r="H604" s="34">
        <f aca="true" t="shared" si="302" ref="H604:N604">H605</f>
        <v>0</v>
      </c>
      <c r="I604" s="34">
        <f t="shared" si="302"/>
        <v>0</v>
      </c>
      <c r="J604" s="34">
        <f t="shared" si="302"/>
        <v>0</v>
      </c>
      <c r="K604" s="34">
        <f t="shared" si="302"/>
        <v>0</v>
      </c>
      <c r="L604" s="34">
        <f t="shared" si="302"/>
        <v>0</v>
      </c>
      <c r="M604" s="34">
        <f t="shared" si="302"/>
        <v>0</v>
      </c>
      <c r="N604" s="34">
        <f t="shared" si="302"/>
        <v>0</v>
      </c>
    </row>
    <row r="605" spans="1:14" s="126" customFormat="1" ht="18" customHeight="1">
      <c r="A605" s="189"/>
      <c r="B605" s="172"/>
      <c r="C605" s="173">
        <v>381</v>
      </c>
      <c r="D605" s="173" t="s">
        <v>699</v>
      </c>
      <c r="E605" s="171">
        <f>E606</f>
        <v>60000</v>
      </c>
      <c r="F605" s="171">
        <f t="shared" si="294"/>
        <v>100000</v>
      </c>
      <c r="G605" s="171">
        <f>G606</f>
        <v>100000</v>
      </c>
      <c r="H605" s="171">
        <f aca="true" t="shared" si="303" ref="H605:N605">H606</f>
        <v>0</v>
      </c>
      <c r="I605" s="171">
        <f t="shared" si="303"/>
        <v>0</v>
      </c>
      <c r="J605" s="171">
        <f t="shared" si="303"/>
        <v>0</v>
      </c>
      <c r="K605" s="171">
        <f t="shared" si="303"/>
        <v>0</v>
      </c>
      <c r="L605" s="171">
        <f t="shared" si="303"/>
        <v>0</v>
      </c>
      <c r="M605" s="171">
        <f t="shared" si="303"/>
        <v>0</v>
      </c>
      <c r="N605" s="171">
        <f t="shared" si="303"/>
        <v>0</v>
      </c>
    </row>
    <row r="606" spans="1:14" s="127" customFormat="1" ht="15" customHeight="1">
      <c r="A606" s="84" t="s">
        <v>543</v>
      </c>
      <c r="B606" s="84"/>
      <c r="C606" s="86">
        <v>3811</v>
      </c>
      <c r="D606" s="86" t="s">
        <v>884</v>
      </c>
      <c r="E606" s="88">
        <v>60000</v>
      </c>
      <c r="F606" s="168">
        <f aca="true" t="shared" si="304" ref="F606:F634">SUM(G606:N606)</f>
        <v>100000</v>
      </c>
      <c r="G606" s="88">
        <v>100000</v>
      </c>
      <c r="H606" s="88">
        <v>0</v>
      </c>
      <c r="I606" s="88">
        <v>0</v>
      </c>
      <c r="J606" s="88">
        <v>0</v>
      </c>
      <c r="K606" s="88">
        <v>0</v>
      </c>
      <c r="L606" s="88">
        <v>0</v>
      </c>
      <c r="M606" s="88">
        <v>0</v>
      </c>
      <c r="N606" s="88">
        <v>0</v>
      </c>
    </row>
    <row r="607" spans="1:14" s="9" customFormat="1" ht="24" customHeight="1">
      <c r="A607" s="212"/>
      <c r="B607" s="56" t="s">
        <v>662</v>
      </c>
      <c r="C607" s="281" t="s">
        <v>848</v>
      </c>
      <c r="D607" s="282"/>
      <c r="E607" s="16">
        <f>E608</f>
        <v>10400</v>
      </c>
      <c r="F607" s="16">
        <f t="shared" si="304"/>
        <v>9000</v>
      </c>
      <c r="G607" s="16">
        <f>G608</f>
        <v>0</v>
      </c>
      <c r="H607" s="16">
        <f aca="true" t="shared" si="305" ref="H607:N607">H608</f>
        <v>0</v>
      </c>
      <c r="I607" s="16">
        <f t="shared" si="305"/>
        <v>0</v>
      </c>
      <c r="J607" s="16">
        <f t="shared" si="305"/>
        <v>9000</v>
      </c>
      <c r="K607" s="16">
        <f t="shared" si="305"/>
        <v>0</v>
      </c>
      <c r="L607" s="16">
        <f t="shared" si="305"/>
        <v>0</v>
      </c>
      <c r="M607" s="16">
        <f t="shared" si="305"/>
        <v>0</v>
      </c>
      <c r="N607" s="16">
        <f t="shared" si="305"/>
        <v>0</v>
      </c>
    </row>
    <row r="608" spans="1:14" ht="21" customHeight="1">
      <c r="A608" s="38"/>
      <c r="B608" s="36"/>
      <c r="C608" s="27">
        <v>37</v>
      </c>
      <c r="D608" s="27" t="s">
        <v>905</v>
      </c>
      <c r="E608" s="34">
        <f>E609</f>
        <v>10400</v>
      </c>
      <c r="F608" s="34">
        <f t="shared" si="304"/>
        <v>9000</v>
      </c>
      <c r="G608" s="34">
        <f>G609</f>
        <v>0</v>
      </c>
      <c r="H608" s="34">
        <f aca="true" t="shared" si="306" ref="H608:N608">H609</f>
        <v>0</v>
      </c>
      <c r="I608" s="34">
        <f t="shared" si="306"/>
        <v>0</v>
      </c>
      <c r="J608" s="34">
        <f t="shared" si="306"/>
        <v>9000</v>
      </c>
      <c r="K608" s="34">
        <f t="shared" si="306"/>
        <v>0</v>
      </c>
      <c r="L608" s="34">
        <f t="shared" si="306"/>
        <v>0</v>
      </c>
      <c r="M608" s="34">
        <f t="shared" si="306"/>
        <v>0</v>
      </c>
      <c r="N608" s="34">
        <f t="shared" si="306"/>
        <v>0</v>
      </c>
    </row>
    <row r="609" spans="1:14" ht="18" customHeight="1">
      <c r="A609" s="38"/>
      <c r="B609" s="36"/>
      <c r="C609" s="27">
        <v>372</v>
      </c>
      <c r="D609" s="27" t="s">
        <v>906</v>
      </c>
      <c r="E609" s="34">
        <f>E610</f>
        <v>10400</v>
      </c>
      <c r="F609" s="34">
        <f t="shared" si="304"/>
        <v>9000</v>
      </c>
      <c r="G609" s="34">
        <f aca="true" t="shared" si="307" ref="G609:N609">G610</f>
        <v>0</v>
      </c>
      <c r="H609" s="34">
        <f t="shared" si="307"/>
        <v>0</v>
      </c>
      <c r="I609" s="34">
        <f t="shared" si="307"/>
        <v>0</v>
      </c>
      <c r="J609" s="34">
        <f t="shared" si="307"/>
        <v>9000</v>
      </c>
      <c r="K609" s="34">
        <f t="shared" si="307"/>
        <v>0</v>
      </c>
      <c r="L609" s="34">
        <f t="shared" si="307"/>
        <v>0</v>
      </c>
      <c r="M609" s="34">
        <f t="shared" si="307"/>
        <v>0</v>
      </c>
      <c r="N609" s="34">
        <f t="shared" si="307"/>
        <v>0</v>
      </c>
    </row>
    <row r="610" spans="1:14" ht="15" customHeight="1">
      <c r="A610" s="38"/>
      <c r="B610" s="36"/>
      <c r="C610" s="27">
        <v>3722</v>
      </c>
      <c r="D610" s="27" t="s">
        <v>910</v>
      </c>
      <c r="E610" s="34">
        <f>E611</f>
        <v>10400</v>
      </c>
      <c r="F610" s="34">
        <f t="shared" si="304"/>
        <v>9000</v>
      </c>
      <c r="G610" s="34">
        <f aca="true" t="shared" si="308" ref="G610:N610">G611</f>
        <v>0</v>
      </c>
      <c r="H610" s="34">
        <f t="shared" si="308"/>
        <v>0</v>
      </c>
      <c r="I610" s="34">
        <f t="shared" si="308"/>
        <v>0</v>
      </c>
      <c r="J610" s="34">
        <f t="shared" si="308"/>
        <v>9000</v>
      </c>
      <c r="K610" s="34">
        <f t="shared" si="308"/>
        <v>0</v>
      </c>
      <c r="L610" s="34">
        <f t="shared" si="308"/>
        <v>0</v>
      </c>
      <c r="M610" s="34">
        <f t="shared" si="308"/>
        <v>0</v>
      </c>
      <c r="N610" s="34">
        <f t="shared" si="308"/>
        <v>0</v>
      </c>
    </row>
    <row r="611" spans="1:14" s="91" customFormat="1" ht="14.25" customHeight="1">
      <c r="A611" s="84" t="s">
        <v>735</v>
      </c>
      <c r="B611" s="84"/>
      <c r="C611" s="96"/>
      <c r="D611" s="86" t="s">
        <v>921</v>
      </c>
      <c r="E611" s="88">
        <v>10400</v>
      </c>
      <c r="F611" s="168">
        <f t="shared" si="304"/>
        <v>9000</v>
      </c>
      <c r="G611" s="88">
        <v>0</v>
      </c>
      <c r="H611" s="90">
        <v>0</v>
      </c>
      <c r="I611" s="90">
        <v>0</v>
      </c>
      <c r="J611" s="88">
        <v>9000</v>
      </c>
      <c r="K611" s="90">
        <v>0</v>
      </c>
      <c r="L611" s="90">
        <v>0</v>
      </c>
      <c r="M611" s="90">
        <v>0</v>
      </c>
      <c r="N611" s="90">
        <v>0</v>
      </c>
    </row>
    <row r="612" spans="1:14" s="9" customFormat="1" ht="24" customHeight="1">
      <c r="A612" s="12"/>
      <c r="B612" s="57" t="s">
        <v>661</v>
      </c>
      <c r="C612" s="230" t="s">
        <v>849</v>
      </c>
      <c r="D612" s="231"/>
      <c r="E612" s="11">
        <f>E613</f>
        <v>255000</v>
      </c>
      <c r="F612" s="11">
        <f t="shared" si="304"/>
        <v>255000</v>
      </c>
      <c r="G612" s="11">
        <f>G613</f>
        <v>255000</v>
      </c>
      <c r="H612" s="11">
        <f aca="true" t="shared" si="309" ref="H612:N612">H613</f>
        <v>0</v>
      </c>
      <c r="I612" s="11">
        <f t="shared" si="309"/>
        <v>0</v>
      </c>
      <c r="J612" s="11">
        <f t="shared" si="309"/>
        <v>0</v>
      </c>
      <c r="K612" s="11">
        <f t="shared" si="309"/>
        <v>0</v>
      </c>
      <c r="L612" s="11">
        <f t="shared" si="309"/>
        <v>0</v>
      </c>
      <c r="M612" s="11">
        <f t="shared" si="309"/>
        <v>0</v>
      </c>
      <c r="N612" s="11">
        <f t="shared" si="309"/>
        <v>0</v>
      </c>
    </row>
    <row r="613" spans="1:14" ht="21" customHeight="1">
      <c r="A613" s="38"/>
      <c r="B613" s="36"/>
      <c r="C613" s="27">
        <v>38</v>
      </c>
      <c r="D613" s="27" t="s">
        <v>920</v>
      </c>
      <c r="E613" s="34">
        <f>E614</f>
        <v>255000</v>
      </c>
      <c r="F613" s="34">
        <f t="shared" si="304"/>
        <v>255000</v>
      </c>
      <c r="G613" s="34">
        <f aca="true" t="shared" si="310" ref="G613:N613">G614</f>
        <v>255000</v>
      </c>
      <c r="H613" s="34">
        <f t="shared" si="310"/>
        <v>0</v>
      </c>
      <c r="I613" s="34">
        <f t="shared" si="310"/>
        <v>0</v>
      </c>
      <c r="J613" s="34">
        <f t="shared" si="310"/>
        <v>0</v>
      </c>
      <c r="K613" s="34">
        <f t="shared" si="310"/>
        <v>0</v>
      </c>
      <c r="L613" s="34">
        <f t="shared" si="310"/>
        <v>0</v>
      </c>
      <c r="M613" s="34">
        <f t="shared" si="310"/>
        <v>0</v>
      </c>
      <c r="N613" s="34">
        <f t="shared" si="310"/>
        <v>0</v>
      </c>
    </row>
    <row r="614" spans="1:14" ht="18" customHeight="1">
      <c r="A614" s="38"/>
      <c r="B614" s="36"/>
      <c r="C614" s="27">
        <v>381</v>
      </c>
      <c r="D614" s="27" t="s">
        <v>699</v>
      </c>
      <c r="E614" s="34">
        <f>E615</f>
        <v>255000</v>
      </c>
      <c r="F614" s="34">
        <f t="shared" si="304"/>
        <v>255000</v>
      </c>
      <c r="G614" s="34">
        <f>G615</f>
        <v>255000</v>
      </c>
      <c r="H614" s="34">
        <f aca="true" t="shared" si="311" ref="H614:N614">H615</f>
        <v>0</v>
      </c>
      <c r="I614" s="34">
        <f t="shared" si="311"/>
        <v>0</v>
      </c>
      <c r="J614" s="34">
        <f t="shared" si="311"/>
        <v>0</v>
      </c>
      <c r="K614" s="34">
        <f t="shared" si="311"/>
        <v>0</v>
      </c>
      <c r="L614" s="34">
        <f t="shared" si="311"/>
        <v>0</v>
      </c>
      <c r="M614" s="34">
        <f t="shared" si="311"/>
        <v>0</v>
      </c>
      <c r="N614" s="34">
        <f t="shared" si="311"/>
        <v>0</v>
      </c>
    </row>
    <row r="615" spans="1:14" s="91" customFormat="1" ht="15" customHeight="1">
      <c r="A615" s="84" t="s">
        <v>736</v>
      </c>
      <c r="B615" s="84"/>
      <c r="C615" s="86">
        <v>3811</v>
      </c>
      <c r="D615" s="86" t="s">
        <v>922</v>
      </c>
      <c r="E615" s="88">
        <v>255000</v>
      </c>
      <c r="F615" s="168">
        <f t="shared" si="304"/>
        <v>255000</v>
      </c>
      <c r="G615" s="88">
        <v>255000</v>
      </c>
      <c r="H615" s="88">
        <v>0</v>
      </c>
      <c r="I615" s="88">
        <v>0</v>
      </c>
      <c r="J615" s="88">
        <v>0</v>
      </c>
      <c r="K615" s="88">
        <v>0</v>
      </c>
      <c r="L615" s="88">
        <v>0</v>
      </c>
      <c r="M615" s="88">
        <v>0</v>
      </c>
      <c r="N615" s="88">
        <v>0</v>
      </c>
    </row>
    <row r="616" spans="1:14" s="9" customFormat="1" ht="24" customHeight="1">
      <c r="A616" s="12"/>
      <c r="B616" s="57" t="s">
        <v>660</v>
      </c>
      <c r="C616" s="230" t="s">
        <v>850</v>
      </c>
      <c r="D616" s="231"/>
      <c r="E616" s="11">
        <f>E617</f>
        <v>0</v>
      </c>
      <c r="F616" s="11">
        <f t="shared" si="304"/>
        <v>0</v>
      </c>
      <c r="G616" s="11">
        <f>G617</f>
        <v>0</v>
      </c>
      <c r="H616" s="11">
        <f aca="true" t="shared" si="312" ref="H616:N616">H617</f>
        <v>0</v>
      </c>
      <c r="I616" s="11">
        <f t="shared" si="312"/>
        <v>0</v>
      </c>
      <c r="J616" s="11">
        <f t="shared" si="312"/>
        <v>0</v>
      </c>
      <c r="K616" s="11">
        <f t="shared" si="312"/>
        <v>0</v>
      </c>
      <c r="L616" s="11">
        <f t="shared" si="312"/>
        <v>0</v>
      </c>
      <c r="M616" s="11">
        <f t="shared" si="312"/>
        <v>0</v>
      </c>
      <c r="N616" s="11">
        <f t="shared" si="312"/>
        <v>0</v>
      </c>
    </row>
    <row r="617" spans="1:14" ht="21" customHeight="1">
      <c r="A617" s="38"/>
      <c r="B617" s="36"/>
      <c r="C617" s="27">
        <v>42</v>
      </c>
      <c r="D617" s="27" t="s">
        <v>923</v>
      </c>
      <c r="E617" s="34">
        <f aca="true" t="shared" si="313" ref="E617:N618">E618</f>
        <v>0</v>
      </c>
      <c r="F617" s="34">
        <f t="shared" si="304"/>
        <v>0</v>
      </c>
      <c r="G617" s="34">
        <f t="shared" si="313"/>
        <v>0</v>
      </c>
      <c r="H617" s="34">
        <f t="shared" si="313"/>
        <v>0</v>
      </c>
      <c r="I617" s="34">
        <f t="shared" si="313"/>
        <v>0</v>
      </c>
      <c r="J617" s="34">
        <f t="shared" si="313"/>
        <v>0</v>
      </c>
      <c r="K617" s="34">
        <f t="shared" si="313"/>
        <v>0</v>
      </c>
      <c r="L617" s="34">
        <f t="shared" si="313"/>
        <v>0</v>
      </c>
      <c r="M617" s="34">
        <f t="shared" si="313"/>
        <v>0</v>
      </c>
      <c r="N617" s="34">
        <f t="shared" si="313"/>
        <v>0</v>
      </c>
    </row>
    <row r="618" spans="1:14" ht="23.25" customHeight="1">
      <c r="A618" s="38"/>
      <c r="B618" s="36"/>
      <c r="C618" s="27">
        <v>421</v>
      </c>
      <c r="D618" s="27" t="s">
        <v>714</v>
      </c>
      <c r="E618" s="34">
        <f t="shared" si="313"/>
        <v>0</v>
      </c>
      <c r="F618" s="34">
        <f t="shared" si="304"/>
        <v>0</v>
      </c>
      <c r="G618" s="34">
        <f t="shared" si="313"/>
        <v>0</v>
      </c>
      <c r="H618" s="34">
        <f t="shared" si="313"/>
        <v>0</v>
      </c>
      <c r="I618" s="34">
        <f t="shared" si="313"/>
        <v>0</v>
      </c>
      <c r="J618" s="34">
        <f t="shared" si="313"/>
        <v>0</v>
      </c>
      <c r="K618" s="34">
        <f t="shared" si="313"/>
        <v>0</v>
      </c>
      <c r="L618" s="34">
        <f t="shared" si="313"/>
        <v>0</v>
      </c>
      <c r="M618" s="34">
        <f t="shared" si="313"/>
        <v>0</v>
      </c>
      <c r="N618" s="34">
        <f t="shared" si="313"/>
        <v>0</v>
      </c>
    </row>
    <row r="619" spans="1:14" s="91" customFormat="1" ht="21.75" customHeight="1">
      <c r="A619" s="84" t="s">
        <v>737</v>
      </c>
      <c r="B619" s="84"/>
      <c r="C619" s="86">
        <v>4212</v>
      </c>
      <c r="D619" s="86" t="s">
        <v>802</v>
      </c>
      <c r="E619" s="88">
        <v>0</v>
      </c>
      <c r="F619" s="88">
        <f t="shared" si="304"/>
        <v>0</v>
      </c>
      <c r="G619" s="88">
        <v>0</v>
      </c>
      <c r="H619" s="90">
        <v>0</v>
      </c>
      <c r="I619" s="90">
        <v>0</v>
      </c>
      <c r="J619" s="90">
        <v>0</v>
      </c>
      <c r="K619" s="90">
        <v>0</v>
      </c>
      <c r="L619" s="90">
        <v>0</v>
      </c>
      <c r="M619" s="90">
        <v>0</v>
      </c>
      <c r="N619" s="88">
        <v>0</v>
      </c>
    </row>
    <row r="620" spans="1:14" s="74" customFormat="1" ht="34.5" customHeight="1">
      <c r="A620" s="76"/>
      <c r="B620" s="77"/>
      <c r="C620" s="251" t="s">
        <v>277</v>
      </c>
      <c r="D620" s="252"/>
      <c r="E620" s="78">
        <f aca="true" t="shared" si="314" ref="E620:N620">E621</f>
        <v>5053550</v>
      </c>
      <c r="F620" s="78">
        <f t="shared" si="304"/>
        <v>5829600</v>
      </c>
      <c r="G620" s="78">
        <f t="shared" si="314"/>
        <v>3601500</v>
      </c>
      <c r="H620" s="78">
        <f t="shared" si="314"/>
        <v>8100</v>
      </c>
      <c r="I620" s="78">
        <f t="shared" si="314"/>
        <v>828000</v>
      </c>
      <c r="J620" s="78">
        <f t="shared" si="314"/>
        <v>1232000</v>
      </c>
      <c r="K620" s="78">
        <f t="shared" si="314"/>
        <v>10000</v>
      </c>
      <c r="L620" s="78">
        <f t="shared" si="314"/>
        <v>0</v>
      </c>
      <c r="M620" s="78">
        <f t="shared" si="314"/>
        <v>0</v>
      </c>
      <c r="N620" s="78">
        <f t="shared" si="314"/>
        <v>150000</v>
      </c>
    </row>
    <row r="621" spans="1:14" s="74" customFormat="1" ht="27.75" customHeight="1">
      <c r="A621" s="72"/>
      <c r="B621" s="75"/>
      <c r="C621" s="243" t="s">
        <v>689</v>
      </c>
      <c r="D621" s="253"/>
      <c r="E621" s="69">
        <f>E622+E680+E684+E689</f>
        <v>5053550</v>
      </c>
      <c r="F621" s="69">
        <f t="shared" si="304"/>
        <v>5829600</v>
      </c>
      <c r="G621" s="69">
        <f>G622+G680+G684+G689</f>
        <v>3601500</v>
      </c>
      <c r="H621" s="69">
        <f aca="true" t="shared" si="315" ref="H621:N621">H622+H680+H684+H689</f>
        <v>8100</v>
      </c>
      <c r="I621" s="69">
        <f t="shared" si="315"/>
        <v>828000</v>
      </c>
      <c r="J621" s="69">
        <f t="shared" si="315"/>
        <v>1232000</v>
      </c>
      <c r="K621" s="69">
        <f t="shared" si="315"/>
        <v>10000</v>
      </c>
      <c r="L621" s="69">
        <f t="shared" si="315"/>
        <v>0</v>
      </c>
      <c r="M621" s="69">
        <f t="shared" si="315"/>
        <v>0</v>
      </c>
      <c r="N621" s="69">
        <f t="shared" si="315"/>
        <v>150000</v>
      </c>
    </row>
    <row r="622" spans="1:14" s="9" customFormat="1" ht="18" customHeight="1">
      <c r="A622" s="12"/>
      <c r="B622" s="57" t="s">
        <v>659</v>
      </c>
      <c r="C622" s="230" t="s">
        <v>971</v>
      </c>
      <c r="D622" s="231"/>
      <c r="E622" s="11">
        <f>E623+E669</f>
        <v>4468550</v>
      </c>
      <c r="F622" s="11">
        <f t="shared" si="304"/>
        <v>4147600</v>
      </c>
      <c r="G622" s="11">
        <f aca="true" t="shared" si="316" ref="G622:N622">G623+G669</f>
        <v>3141500</v>
      </c>
      <c r="H622" s="11">
        <f t="shared" si="316"/>
        <v>8100</v>
      </c>
      <c r="I622" s="11">
        <f t="shared" si="316"/>
        <v>828000</v>
      </c>
      <c r="J622" s="11">
        <f t="shared" si="316"/>
        <v>10000</v>
      </c>
      <c r="K622" s="11">
        <f t="shared" si="316"/>
        <v>10000</v>
      </c>
      <c r="L622" s="11">
        <f t="shared" si="316"/>
        <v>0</v>
      </c>
      <c r="M622" s="11">
        <f t="shared" si="316"/>
        <v>0</v>
      </c>
      <c r="N622" s="11">
        <f t="shared" si="316"/>
        <v>150000</v>
      </c>
    </row>
    <row r="623" spans="1:14" ht="22.5" customHeight="1">
      <c r="A623" s="38"/>
      <c r="B623" s="36"/>
      <c r="C623" s="27">
        <v>3</v>
      </c>
      <c r="D623" s="27" t="s">
        <v>924</v>
      </c>
      <c r="E623" s="34">
        <f>E624+E635+E663</f>
        <v>4413950</v>
      </c>
      <c r="F623" s="34">
        <f t="shared" si="304"/>
        <v>4112500</v>
      </c>
      <c r="G623" s="34">
        <f aca="true" t="shared" si="317" ref="G623:N623">G624+G635+G663</f>
        <v>3141500</v>
      </c>
      <c r="H623" s="34">
        <f t="shared" si="317"/>
        <v>0</v>
      </c>
      <c r="I623" s="34">
        <f t="shared" si="317"/>
        <v>806000</v>
      </c>
      <c r="J623" s="34">
        <f t="shared" si="317"/>
        <v>5000</v>
      </c>
      <c r="K623" s="34">
        <f t="shared" si="317"/>
        <v>10000</v>
      </c>
      <c r="L623" s="34">
        <f t="shared" si="317"/>
        <v>0</v>
      </c>
      <c r="M623" s="34">
        <f t="shared" si="317"/>
        <v>0</v>
      </c>
      <c r="N623" s="34">
        <f t="shared" si="317"/>
        <v>150000</v>
      </c>
    </row>
    <row r="624" spans="1:14" ht="21" customHeight="1">
      <c r="A624" s="38"/>
      <c r="B624" s="36"/>
      <c r="C624" s="27">
        <v>31</v>
      </c>
      <c r="D624" s="27" t="s">
        <v>15</v>
      </c>
      <c r="E624" s="34">
        <f>E625+E630+E632</f>
        <v>3350950</v>
      </c>
      <c r="F624" s="34">
        <f t="shared" si="304"/>
        <v>2862800</v>
      </c>
      <c r="G624" s="34">
        <f>G625+G630+G632</f>
        <v>2859800</v>
      </c>
      <c r="H624" s="34">
        <f aca="true" t="shared" si="318" ref="H624:N624">H625+H630+H632</f>
        <v>0</v>
      </c>
      <c r="I624" s="34">
        <f t="shared" si="318"/>
        <v>3000</v>
      </c>
      <c r="J624" s="34">
        <f t="shared" si="318"/>
        <v>0</v>
      </c>
      <c r="K624" s="34">
        <f t="shared" si="318"/>
        <v>0</v>
      </c>
      <c r="L624" s="34">
        <f t="shared" si="318"/>
        <v>0</v>
      </c>
      <c r="M624" s="34">
        <f t="shared" si="318"/>
        <v>0</v>
      </c>
      <c r="N624" s="34">
        <f t="shared" si="318"/>
        <v>0</v>
      </c>
    </row>
    <row r="625" spans="1:14" ht="13.5" customHeight="1">
      <c r="A625" s="38"/>
      <c r="B625" s="36"/>
      <c r="C625" s="27">
        <v>311</v>
      </c>
      <c r="D625" s="27" t="s">
        <v>332</v>
      </c>
      <c r="E625" s="34">
        <f>E626</f>
        <v>2730000</v>
      </c>
      <c r="F625" s="34">
        <f t="shared" si="304"/>
        <v>2318950</v>
      </c>
      <c r="G625" s="34">
        <f>G626</f>
        <v>2318950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</row>
    <row r="626" spans="1:14" s="91" customFormat="1" ht="15" customHeight="1">
      <c r="A626" s="84" t="s">
        <v>738</v>
      </c>
      <c r="B626" s="84"/>
      <c r="C626" s="86">
        <v>3111</v>
      </c>
      <c r="D626" s="86" t="s">
        <v>16</v>
      </c>
      <c r="E626" s="88">
        <v>2730000</v>
      </c>
      <c r="F626" s="92">
        <f t="shared" si="304"/>
        <v>2318950</v>
      </c>
      <c r="G626" s="88">
        <v>2318950</v>
      </c>
      <c r="H626" s="90">
        <v>0</v>
      </c>
      <c r="I626" s="90">
        <v>0</v>
      </c>
      <c r="J626" s="90">
        <v>0</v>
      </c>
      <c r="K626" s="90">
        <v>0</v>
      </c>
      <c r="L626" s="90">
        <v>0</v>
      </c>
      <c r="M626" s="90">
        <v>0</v>
      </c>
      <c r="N626" s="90">
        <v>0</v>
      </c>
    </row>
    <row r="627" spans="1:14" s="126" customFormat="1" ht="17.25" customHeight="1">
      <c r="A627" s="223" t="s">
        <v>2</v>
      </c>
      <c r="B627" s="224" t="s">
        <v>44</v>
      </c>
      <c r="C627" s="225" t="s">
        <v>546</v>
      </c>
      <c r="D627" s="227" t="s">
        <v>59</v>
      </c>
      <c r="E627" s="228" t="s">
        <v>1206</v>
      </c>
      <c r="F627" s="225" t="s">
        <v>1207</v>
      </c>
      <c r="G627" s="220" t="s">
        <v>1205</v>
      </c>
      <c r="H627" s="221"/>
      <c r="I627" s="221"/>
      <c r="J627" s="221"/>
      <c r="K627" s="221"/>
      <c r="L627" s="221"/>
      <c r="M627" s="221"/>
      <c r="N627" s="222"/>
    </row>
    <row r="628" spans="1:14" ht="36" customHeight="1">
      <c r="A628" s="223"/>
      <c r="B628" s="223"/>
      <c r="C628" s="226"/>
      <c r="D628" s="227"/>
      <c r="E628" s="229"/>
      <c r="F628" s="226"/>
      <c r="G628" s="118" t="s">
        <v>269</v>
      </c>
      <c r="H628" s="118" t="s">
        <v>45</v>
      </c>
      <c r="I628" s="118" t="s">
        <v>268</v>
      </c>
      <c r="J628" s="118" t="s">
        <v>270</v>
      </c>
      <c r="K628" s="118" t="s">
        <v>46</v>
      </c>
      <c r="L628" s="118" t="s">
        <v>718</v>
      </c>
      <c r="M628" s="118" t="s">
        <v>1151</v>
      </c>
      <c r="N628" s="118" t="s">
        <v>613</v>
      </c>
    </row>
    <row r="629" spans="1:14" ht="10.5" customHeight="1">
      <c r="A629" s="51">
        <v>1</v>
      </c>
      <c r="B629" s="51">
        <v>2</v>
      </c>
      <c r="C629" s="51">
        <v>3</v>
      </c>
      <c r="D629" s="51">
        <v>4</v>
      </c>
      <c r="E629" s="51">
        <v>5</v>
      </c>
      <c r="F629" s="51">
        <v>7</v>
      </c>
      <c r="G629" s="51">
        <v>8</v>
      </c>
      <c r="H629" s="51">
        <v>9</v>
      </c>
      <c r="I629" s="51">
        <v>10</v>
      </c>
      <c r="J629" s="51">
        <v>11</v>
      </c>
      <c r="K629" s="51">
        <v>12</v>
      </c>
      <c r="L629" s="51">
        <v>13</v>
      </c>
      <c r="M629" s="51">
        <v>14</v>
      </c>
      <c r="N629" s="51">
        <v>15</v>
      </c>
    </row>
    <row r="630" spans="1:14" ht="18" customHeight="1">
      <c r="A630" s="36"/>
      <c r="B630" s="36"/>
      <c r="C630" s="27">
        <v>312</v>
      </c>
      <c r="D630" s="27" t="s">
        <v>17</v>
      </c>
      <c r="E630" s="34">
        <f>E631</f>
        <v>170500</v>
      </c>
      <c r="F630" s="34">
        <f t="shared" si="304"/>
        <v>178300</v>
      </c>
      <c r="G630" s="34">
        <f>G631</f>
        <v>175300</v>
      </c>
      <c r="H630" s="34">
        <f aca="true" t="shared" si="319" ref="H630:N630">H631</f>
        <v>0</v>
      </c>
      <c r="I630" s="34">
        <f t="shared" si="319"/>
        <v>3000</v>
      </c>
      <c r="J630" s="34">
        <f t="shared" si="319"/>
        <v>0</v>
      </c>
      <c r="K630" s="34">
        <f t="shared" si="319"/>
        <v>0</v>
      </c>
      <c r="L630" s="34">
        <f t="shared" si="319"/>
        <v>0</v>
      </c>
      <c r="M630" s="34">
        <f t="shared" si="319"/>
        <v>0</v>
      </c>
      <c r="N630" s="34">
        <f t="shared" si="319"/>
        <v>0</v>
      </c>
    </row>
    <row r="631" spans="1:14" s="91" customFormat="1" ht="15" customHeight="1">
      <c r="A631" s="84" t="s">
        <v>739</v>
      </c>
      <c r="B631" s="84"/>
      <c r="C631" s="86">
        <v>3121</v>
      </c>
      <c r="D631" s="86" t="s">
        <v>18</v>
      </c>
      <c r="E631" s="88">
        <v>170500</v>
      </c>
      <c r="F631" s="88">
        <f t="shared" si="304"/>
        <v>178300</v>
      </c>
      <c r="G631" s="88">
        <v>175300</v>
      </c>
      <c r="H631" s="90">
        <v>0</v>
      </c>
      <c r="I631" s="88">
        <v>3000</v>
      </c>
      <c r="J631" s="90">
        <v>0</v>
      </c>
      <c r="K631" s="90">
        <v>0</v>
      </c>
      <c r="L631" s="90">
        <v>0</v>
      </c>
      <c r="M631" s="90">
        <v>0</v>
      </c>
      <c r="N631" s="90">
        <v>0</v>
      </c>
    </row>
    <row r="632" spans="1:14" ht="18" customHeight="1">
      <c r="A632" s="36"/>
      <c r="B632" s="36"/>
      <c r="C632" s="27">
        <v>313</v>
      </c>
      <c r="D632" s="27" t="s">
        <v>19</v>
      </c>
      <c r="E632" s="34">
        <f aca="true" t="shared" si="320" ref="E632:N632">SUM(E633:E634)</f>
        <v>450450</v>
      </c>
      <c r="F632" s="34">
        <f t="shared" si="304"/>
        <v>365550</v>
      </c>
      <c r="G632" s="34">
        <f t="shared" si="320"/>
        <v>365550</v>
      </c>
      <c r="H632" s="34">
        <f t="shared" si="320"/>
        <v>0</v>
      </c>
      <c r="I632" s="34">
        <f t="shared" si="320"/>
        <v>0</v>
      </c>
      <c r="J632" s="34">
        <f t="shared" si="320"/>
        <v>0</v>
      </c>
      <c r="K632" s="34">
        <f t="shared" si="320"/>
        <v>0</v>
      </c>
      <c r="L632" s="34">
        <f t="shared" si="320"/>
        <v>0</v>
      </c>
      <c r="M632" s="34">
        <f>SUM(M633:M634)</f>
        <v>0</v>
      </c>
      <c r="N632" s="34">
        <f t="shared" si="320"/>
        <v>0</v>
      </c>
    </row>
    <row r="633" spans="1:14" s="91" customFormat="1" ht="15" customHeight="1">
      <c r="A633" s="84" t="s">
        <v>740</v>
      </c>
      <c r="B633" s="84"/>
      <c r="C633" s="86">
        <v>3132</v>
      </c>
      <c r="D633" s="87" t="s">
        <v>333</v>
      </c>
      <c r="E633" s="88">
        <v>450450</v>
      </c>
      <c r="F633" s="88">
        <f t="shared" si="304"/>
        <v>365550</v>
      </c>
      <c r="G633" s="88">
        <v>365550</v>
      </c>
      <c r="H633" s="90">
        <v>0</v>
      </c>
      <c r="I633" s="90">
        <v>0</v>
      </c>
      <c r="J633" s="90">
        <v>0</v>
      </c>
      <c r="K633" s="90">
        <v>0</v>
      </c>
      <c r="L633" s="90">
        <v>0</v>
      </c>
      <c r="M633" s="90">
        <v>0</v>
      </c>
      <c r="N633" s="90">
        <v>0</v>
      </c>
    </row>
    <row r="634" spans="1:14" s="91" customFormat="1" ht="15" customHeight="1">
      <c r="A634" s="84" t="s">
        <v>741</v>
      </c>
      <c r="B634" s="84"/>
      <c r="C634" s="86">
        <v>3133</v>
      </c>
      <c r="D634" s="87" t="s">
        <v>334</v>
      </c>
      <c r="E634" s="88">
        <v>0</v>
      </c>
      <c r="F634" s="88">
        <f t="shared" si="304"/>
        <v>0</v>
      </c>
      <c r="G634" s="88">
        <v>0</v>
      </c>
      <c r="H634" s="90">
        <v>0</v>
      </c>
      <c r="I634" s="90">
        <v>0</v>
      </c>
      <c r="J634" s="90">
        <v>0</v>
      </c>
      <c r="K634" s="90">
        <v>0</v>
      </c>
      <c r="L634" s="90">
        <v>0</v>
      </c>
      <c r="M634" s="90">
        <v>0</v>
      </c>
      <c r="N634" s="90">
        <v>0</v>
      </c>
    </row>
    <row r="635" spans="1:14" ht="21" customHeight="1">
      <c r="A635" s="36"/>
      <c r="B635" s="36"/>
      <c r="C635" s="27">
        <v>32</v>
      </c>
      <c r="D635" s="27" t="s">
        <v>35</v>
      </c>
      <c r="E635" s="34">
        <f>E636+E640+E646+E655+E657</f>
        <v>1038000</v>
      </c>
      <c r="F635" s="34">
        <f aca="true" t="shared" si="321" ref="F635:F643">SUM(G635:N635)</f>
        <v>1226700</v>
      </c>
      <c r="G635" s="34">
        <f aca="true" t="shared" si="322" ref="G635:N635">G636+G640+G646+G655+G657</f>
        <v>281700</v>
      </c>
      <c r="H635" s="34">
        <f t="shared" si="322"/>
        <v>0</v>
      </c>
      <c r="I635" s="34">
        <f t="shared" si="322"/>
        <v>780000</v>
      </c>
      <c r="J635" s="34">
        <f t="shared" si="322"/>
        <v>5000</v>
      </c>
      <c r="K635" s="34">
        <f t="shared" si="322"/>
        <v>10000</v>
      </c>
      <c r="L635" s="34">
        <f t="shared" si="322"/>
        <v>0</v>
      </c>
      <c r="M635" s="34">
        <f t="shared" si="322"/>
        <v>0</v>
      </c>
      <c r="N635" s="34">
        <f t="shared" si="322"/>
        <v>150000</v>
      </c>
    </row>
    <row r="636" spans="1:14" ht="18" customHeight="1">
      <c r="A636" s="36"/>
      <c r="B636" s="36"/>
      <c r="C636" s="43">
        <v>321</v>
      </c>
      <c r="D636" s="27" t="s">
        <v>925</v>
      </c>
      <c r="E636" s="34">
        <f>SUM(E637:E639)</f>
        <v>165000</v>
      </c>
      <c r="F636" s="34">
        <f t="shared" si="321"/>
        <v>190000</v>
      </c>
      <c r="G636" s="34">
        <f>SUM(G637:G639)</f>
        <v>170000</v>
      </c>
      <c r="H636" s="34">
        <f aca="true" t="shared" si="323" ref="H636:N636">SUM(H637:H639)</f>
        <v>0</v>
      </c>
      <c r="I636" s="34">
        <f t="shared" si="323"/>
        <v>20000</v>
      </c>
      <c r="J636" s="34">
        <f t="shared" si="323"/>
        <v>0</v>
      </c>
      <c r="K636" s="34">
        <f t="shared" si="323"/>
        <v>0</v>
      </c>
      <c r="L636" s="34">
        <f t="shared" si="323"/>
        <v>0</v>
      </c>
      <c r="M636" s="34">
        <f t="shared" si="323"/>
        <v>0</v>
      </c>
      <c r="N636" s="34">
        <f t="shared" si="323"/>
        <v>0</v>
      </c>
    </row>
    <row r="637" spans="1:14" s="91" customFormat="1" ht="15" customHeight="1">
      <c r="A637" s="84" t="s">
        <v>742</v>
      </c>
      <c r="B637" s="84"/>
      <c r="C637" s="98">
        <v>3211</v>
      </c>
      <c r="D637" s="86" t="s">
        <v>22</v>
      </c>
      <c r="E637" s="88">
        <v>5000</v>
      </c>
      <c r="F637" s="88">
        <f t="shared" si="321"/>
        <v>10000</v>
      </c>
      <c r="G637" s="88">
        <v>0</v>
      </c>
      <c r="H637" s="88">
        <v>0</v>
      </c>
      <c r="I637" s="88">
        <v>10000</v>
      </c>
      <c r="J637" s="88">
        <v>0</v>
      </c>
      <c r="K637" s="88">
        <v>0</v>
      </c>
      <c r="L637" s="88">
        <v>0</v>
      </c>
      <c r="M637" s="88">
        <v>0</v>
      </c>
      <c r="N637" s="88">
        <v>0</v>
      </c>
    </row>
    <row r="638" spans="1:14" s="91" customFormat="1" ht="15" customHeight="1">
      <c r="A638" s="84" t="s">
        <v>743</v>
      </c>
      <c r="B638" s="84"/>
      <c r="C638" s="98">
        <v>3212</v>
      </c>
      <c r="D638" s="86" t="s">
        <v>926</v>
      </c>
      <c r="E638" s="88">
        <v>150000</v>
      </c>
      <c r="F638" s="88">
        <f t="shared" si="321"/>
        <v>170000</v>
      </c>
      <c r="G638" s="88">
        <v>170000</v>
      </c>
      <c r="H638" s="88">
        <v>0</v>
      </c>
      <c r="I638" s="88">
        <v>0</v>
      </c>
      <c r="J638" s="88">
        <v>0</v>
      </c>
      <c r="K638" s="88">
        <v>0</v>
      </c>
      <c r="L638" s="88">
        <v>0</v>
      </c>
      <c r="M638" s="88">
        <v>0</v>
      </c>
      <c r="N638" s="88">
        <v>0</v>
      </c>
    </row>
    <row r="639" spans="1:14" s="91" customFormat="1" ht="15" customHeight="1">
      <c r="A639" s="84" t="s">
        <v>544</v>
      </c>
      <c r="B639" s="84"/>
      <c r="C639" s="98">
        <v>3213</v>
      </c>
      <c r="D639" s="86" t="s">
        <v>23</v>
      </c>
      <c r="E639" s="88">
        <v>10000</v>
      </c>
      <c r="F639" s="88">
        <f t="shared" si="321"/>
        <v>10000</v>
      </c>
      <c r="G639" s="88">
        <v>0</v>
      </c>
      <c r="H639" s="88">
        <v>0</v>
      </c>
      <c r="I639" s="88">
        <v>10000</v>
      </c>
      <c r="J639" s="88">
        <v>0</v>
      </c>
      <c r="K639" s="88">
        <v>0</v>
      </c>
      <c r="L639" s="88">
        <v>0</v>
      </c>
      <c r="M639" s="88">
        <v>0</v>
      </c>
      <c r="N639" s="88">
        <v>0</v>
      </c>
    </row>
    <row r="640" spans="1:14" ht="18" customHeight="1">
      <c r="A640" s="36"/>
      <c r="B640" s="30"/>
      <c r="C640" s="33">
        <v>322</v>
      </c>
      <c r="D640" s="33" t="s">
        <v>24</v>
      </c>
      <c r="E640" s="34">
        <f>E641+E642+E643+E644+E645</f>
        <v>572000</v>
      </c>
      <c r="F640" s="34">
        <f t="shared" si="321"/>
        <v>587000</v>
      </c>
      <c r="G640" s="34">
        <f aca="true" t="shared" si="324" ref="G640:M640">G641+G642+G643+G644+G645</f>
        <v>0</v>
      </c>
      <c r="H640" s="34">
        <f t="shared" si="324"/>
        <v>0</v>
      </c>
      <c r="I640" s="34">
        <f t="shared" si="324"/>
        <v>522000</v>
      </c>
      <c r="J640" s="34">
        <f t="shared" si="324"/>
        <v>5000</v>
      </c>
      <c r="K640" s="34">
        <f t="shared" si="324"/>
        <v>10000</v>
      </c>
      <c r="L640" s="34">
        <f t="shared" si="324"/>
        <v>0</v>
      </c>
      <c r="M640" s="34">
        <f t="shared" si="324"/>
        <v>0</v>
      </c>
      <c r="N640" s="34">
        <f>N641+N642+N643+N644+N645</f>
        <v>50000</v>
      </c>
    </row>
    <row r="641" spans="1:14" s="91" customFormat="1" ht="14.25" customHeight="1">
      <c r="A641" s="84" t="s">
        <v>862</v>
      </c>
      <c r="B641" s="51"/>
      <c r="C641" s="87">
        <v>3221</v>
      </c>
      <c r="D641" s="87" t="s">
        <v>927</v>
      </c>
      <c r="E641" s="88">
        <v>180000</v>
      </c>
      <c r="F641" s="88">
        <f t="shared" si="321"/>
        <v>160000</v>
      </c>
      <c r="G641" s="88">
        <v>0</v>
      </c>
      <c r="H641" s="88">
        <v>0</v>
      </c>
      <c r="I641" s="88">
        <v>150000</v>
      </c>
      <c r="J641" s="88">
        <v>5000</v>
      </c>
      <c r="K641" s="88">
        <v>5000</v>
      </c>
      <c r="L641" s="90">
        <v>0</v>
      </c>
      <c r="M641" s="90">
        <v>0</v>
      </c>
      <c r="N641" s="88">
        <v>0</v>
      </c>
    </row>
    <row r="642" spans="1:14" s="91" customFormat="1" ht="14.25" customHeight="1">
      <c r="A642" s="84" t="s">
        <v>863</v>
      </c>
      <c r="B642" s="51"/>
      <c r="C642" s="87">
        <v>3222</v>
      </c>
      <c r="D642" s="87" t="s">
        <v>928</v>
      </c>
      <c r="E642" s="88">
        <v>255000</v>
      </c>
      <c r="F642" s="88">
        <f t="shared" si="321"/>
        <v>285000</v>
      </c>
      <c r="G642" s="88">
        <v>0</v>
      </c>
      <c r="H642" s="88">
        <v>0</v>
      </c>
      <c r="I642" s="88">
        <v>280000</v>
      </c>
      <c r="J642" s="88">
        <v>0</v>
      </c>
      <c r="K642" s="88">
        <v>5000</v>
      </c>
      <c r="L642" s="90">
        <v>0</v>
      </c>
      <c r="M642" s="90">
        <v>0</v>
      </c>
      <c r="N642" s="88">
        <v>0</v>
      </c>
    </row>
    <row r="643" spans="1:14" s="91" customFormat="1" ht="14.25" customHeight="1">
      <c r="A643" s="84" t="s">
        <v>864</v>
      </c>
      <c r="B643" s="51"/>
      <c r="C643" s="87">
        <v>3223</v>
      </c>
      <c r="D643" s="87" t="s">
        <v>929</v>
      </c>
      <c r="E643" s="88">
        <v>70000</v>
      </c>
      <c r="F643" s="88">
        <f t="shared" si="321"/>
        <v>70000</v>
      </c>
      <c r="G643" s="88">
        <v>0</v>
      </c>
      <c r="H643" s="88">
        <v>0</v>
      </c>
      <c r="I643" s="88">
        <v>70000</v>
      </c>
      <c r="J643" s="90">
        <v>0</v>
      </c>
      <c r="K643" s="90">
        <v>0</v>
      </c>
      <c r="L643" s="90">
        <v>0</v>
      </c>
      <c r="M643" s="90">
        <v>0</v>
      </c>
      <c r="N643" s="88">
        <v>0</v>
      </c>
    </row>
    <row r="644" spans="1:14" s="91" customFormat="1" ht="14.25" customHeight="1">
      <c r="A644" s="84" t="s">
        <v>865</v>
      </c>
      <c r="B644" s="51"/>
      <c r="C644" s="87">
        <v>3224</v>
      </c>
      <c r="D644" s="87" t="s">
        <v>930</v>
      </c>
      <c r="E644" s="88">
        <v>65000</v>
      </c>
      <c r="F644" s="88">
        <f aca="true" t="shared" si="325" ref="F644:F656">SUM(G644:N644)</f>
        <v>70000</v>
      </c>
      <c r="G644" s="88">
        <v>0</v>
      </c>
      <c r="H644" s="88">
        <v>0</v>
      </c>
      <c r="I644" s="88">
        <v>20000</v>
      </c>
      <c r="J644" s="88">
        <v>0</v>
      </c>
      <c r="K644" s="90">
        <v>0</v>
      </c>
      <c r="L644" s="90">
        <v>0</v>
      </c>
      <c r="M644" s="90">
        <v>0</v>
      </c>
      <c r="N644" s="88">
        <v>50000</v>
      </c>
    </row>
    <row r="645" spans="1:14" s="91" customFormat="1" ht="14.25" customHeight="1">
      <c r="A645" s="84" t="s">
        <v>866</v>
      </c>
      <c r="B645" s="51"/>
      <c r="C645" s="87">
        <v>3227</v>
      </c>
      <c r="D645" s="87" t="s">
        <v>931</v>
      </c>
      <c r="E645" s="88">
        <v>2000</v>
      </c>
      <c r="F645" s="88">
        <f t="shared" si="325"/>
        <v>2000</v>
      </c>
      <c r="G645" s="88">
        <v>0</v>
      </c>
      <c r="H645" s="88">
        <v>0</v>
      </c>
      <c r="I645" s="88">
        <v>2000</v>
      </c>
      <c r="J645" s="90">
        <v>0</v>
      </c>
      <c r="K645" s="88">
        <v>0</v>
      </c>
      <c r="L645" s="90">
        <v>0</v>
      </c>
      <c r="M645" s="90">
        <v>0</v>
      </c>
      <c r="N645" s="90">
        <v>0</v>
      </c>
    </row>
    <row r="646" spans="1:14" ht="18" customHeight="1">
      <c r="A646" s="38"/>
      <c r="B646" s="30"/>
      <c r="C646" s="33">
        <v>323</v>
      </c>
      <c r="D646" s="33" t="s">
        <v>29</v>
      </c>
      <c r="E646" s="34">
        <f>E647+E648+E649+E650+E651+E652+E653+E654</f>
        <v>203500</v>
      </c>
      <c r="F646" s="34">
        <f t="shared" si="325"/>
        <v>232000</v>
      </c>
      <c r="G646" s="34">
        <f aca="true" t="shared" si="326" ref="G646:N646">G647+G648+G649+G650+G651+G652+G653+G654</f>
        <v>0</v>
      </c>
      <c r="H646" s="34">
        <f t="shared" si="326"/>
        <v>0</v>
      </c>
      <c r="I646" s="34">
        <f t="shared" si="326"/>
        <v>132000</v>
      </c>
      <c r="J646" s="34">
        <f t="shared" si="326"/>
        <v>0</v>
      </c>
      <c r="K646" s="34">
        <f t="shared" si="326"/>
        <v>0</v>
      </c>
      <c r="L646" s="34">
        <f t="shared" si="326"/>
        <v>0</v>
      </c>
      <c r="M646" s="34">
        <f t="shared" si="326"/>
        <v>0</v>
      </c>
      <c r="N646" s="34">
        <f t="shared" si="326"/>
        <v>100000</v>
      </c>
    </row>
    <row r="647" spans="1:14" s="91" customFormat="1" ht="14.25" customHeight="1">
      <c r="A647" s="84" t="s">
        <v>867</v>
      </c>
      <c r="B647" s="51"/>
      <c r="C647" s="87">
        <v>3231</v>
      </c>
      <c r="D647" s="87" t="s">
        <v>932</v>
      </c>
      <c r="E647" s="88">
        <v>20000</v>
      </c>
      <c r="F647" s="88">
        <f t="shared" si="325"/>
        <v>17000</v>
      </c>
      <c r="G647" s="88">
        <v>0</v>
      </c>
      <c r="H647" s="88">
        <v>0</v>
      </c>
      <c r="I647" s="88">
        <v>17000</v>
      </c>
      <c r="J647" s="90">
        <v>0</v>
      </c>
      <c r="K647" s="90">
        <v>0</v>
      </c>
      <c r="L647" s="90">
        <v>0</v>
      </c>
      <c r="M647" s="90">
        <v>0</v>
      </c>
      <c r="N647" s="90">
        <v>0</v>
      </c>
    </row>
    <row r="648" spans="1:14" s="91" customFormat="1" ht="14.25" customHeight="1">
      <c r="A648" s="84" t="s">
        <v>868</v>
      </c>
      <c r="B648" s="51"/>
      <c r="C648" s="87">
        <v>3232</v>
      </c>
      <c r="D648" s="87" t="s">
        <v>705</v>
      </c>
      <c r="E648" s="88">
        <v>70000</v>
      </c>
      <c r="F648" s="88">
        <f t="shared" si="325"/>
        <v>105000</v>
      </c>
      <c r="G648" s="88">
        <v>0</v>
      </c>
      <c r="H648" s="88">
        <v>0</v>
      </c>
      <c r="I648" s="88">
        <v>5000</v>
      </c>
      <c r="J648" s="90">
        <v>0</v>
      </c>
      <c r="K648" s="88">
        <v>0</v>
      </c>
      <c r="L648" s="90">
        <v>0</v>
      </c>
      <c r="M648" s="90">
        <v>0</v>
      </c>
      <c r="N648" s="88">
        <v>100000</v>
      </c>
    </row>
    <row r="649" spans="1:14" s="91" customFormat="1" ht="14.25" customHeight="1">
      <c r="A649" s="84" t="s">
        <v>869</v>
      </c>
      <c r="B649" s="51"/>
      <c r="C649" s="87">
        <v>3233</v>
      </c>
      <c r="D649" s="87" t="s">
        <v>549</v>
      </c>
      <c r="E649" s="88">
        <v>1000</v>
      </c>
      <c r="F649" s="88">
        <f t="shared" si="325"/>
        <v>4000</v>
      </c>
      <c r="G649" s="88">
        <v>0</v>
      </c>
      <c r="H649" s="88">
        <v>0</v>
      </c>
      <c r="I649" s="88">
        <v>4000</v>
      </c>
      <c r="J649" s="90">
        <v>0</v>
      </c>
      <c r="K649" s="90">
        <v>0</v>
      </c>
      <c r="L649" s="90">
        <v>0</v>
      </c>
      <c r="M649" s="90">
        <v>0</v>
      </c>
      <c r="N649" s="90">
        <v>0</v>
      </c>
    </row>
    <row r="650" spans="1:14" s="91" customFormat="1" ht="14.25" customHeight="1">
      <c r="A650" s="84" t="s">
        <v>851</v>
      </c>
      <c r="B650" s="51"/>
      <c r="C650" s="87">
        <v>3234</v>
      </c>
      <c r="D650" s="87" t="s">
        <v>933</v>
      </c>
      <c r="E650" s="88">
        <v>30000</v>
      </c>
      <c r="F650" s="88">
        <f t="shared" si="325"/>
        <v>30000</v>
      </c>
      <c r="G650" s="88">
        <v>0</v>
      </c>
      <c r="H650" s="88">
        <v>0</v>
      </c>
      <c r="I650" s="88">
        <v>30000</v>
      </c>
      <c r="J650" s="90">
        <v>0</v>
      </c>
      <c r="K650" s="90">
        <v>0</v>
      </c>
      <c r="L650" s="90">
        <v>0</v>
      </c>
      <c r="M650" s="90">
        <v>0</v>
      </c>
      <c r="N650" s="90">
        <v>0</v>
      </c>
    </row>
    <row r="651" spans="1:14" s="91" customFormat="1" ht="14.25" customHeight="1">
      <c r="A651" s="84" t="s">
        <v>852</v>
      </c>
      <c r="B651" s="51"/>
      <c r="C651" s="87">
        <v>3236</v>
      </c>
      <c r="D651" s="87" t="s">
        <v>934</v>
      </c>
      <c r="E651" s="88">
        <v>17000</v>
      </c>
      <c r="F651" s="88">
        <f t="shared" si="325"/>
        <v>16000</v>
      </c>
      <c r="G651" s="88">
        <v>0</v>
      </c>
      <c r="H651" s="88">
        <v>0</v>
      </c>
      <c r="I651" s="88">
        <v>16000</v>
      </c>
      <c r="J651" s="90">
        <v>0</v>
      </c>
      <c r="K651" s="90">
        <v>0</v>
      </c>
      <c r="L651" s="90">
        <v>0</v>
      </c>
      <c r="M651" s="90">
        <v>0</v>
      </c>
      <c r="N651" s="90">
        <v>0</v>
      </c>
    </row>
    <row r="652" spans="1:14" s="91" customFormat="1" ht="14.25" customHeight="1">
      <c r="A652" s="84" t="s">
        <v>853</v>
      </c>
      <c r="B652" s="51"/>
      <c r="C652" s="87">
        <v>3237</v>
      </c>
      <c r="D652" s="87" t="s">
        <v>788</v>
      </c>
      <c r="E652" s="88">
        <v>18500</v>
      </c>
      <c r="F652" s="88">
        <f t="shared" si="325"/>
        <v>15000</v>
      </c>
      <c r="G652" s="88">
        <v>0</v>
      </c>
      <c r="H652" s="88">
        <v>0</v>
      </c>
      <c r="I652" s="88">
        <v>15000</v>
      </c>
      <c r="J652" s="90">
        <v>0</v>
      </c>
      <c r="K652" s="90">
        <v>0</v>
      </c>
      <c r="L652" s="90">
        <v>0</v>
      </c>
      <c r="M652" s="90">
        <v>0</v>
      </c>
      <c r="N652" s="90">
        <v>0</v>
      </c>
    </row>
    <row r="653" spans="1:14" s="91" customFormat="1" ht="14.25" customHeight="1">
      <c r="A653" s="84" t="s">
        <v>854</v>
      </c>
      <c r="B653" s="51"/>
      <c r="C653" s="87">
        <v>3238</v>
      </c>
      <c r="D653" s="87" t="s">
        <v>730</v>
      </c>
      <c r="E653" s="88">
        <v>17000</v>
      </c>
      <c r="F653" s="88">
        <f t="shared" si="325"/>
        <v>15000</v>
      </c>
      <c r="G653" s="88">
        <v>0</v>
      </c>
      <c r="H653" s="88">
        <v>0</v>
      </c>
      <c r="I653" s="88">
        <v>15000</v>
      </c>
      <c r="J653" s="90">
        <v>0</v>
      </c>
      <c r="K653" s="90">
        <v>0</v>
      </c>
      <c r="L653" s="90">
        <v>0</v>
      </c>
      <c r="M653" s="90">
        <v>0</v>
      </c>
      <c r="N653" s="90">
        <v>0</v>
      </c>
    </row>
    <row r="654" spans="1:14" s="91" customFormat="1" ht="14.25" customHeight="1">
      <c r="A654" s="84" t="s">
        <v>855</v>
      </c>
      <c r="B654" s="51"/>
      <c r="C654" s="87">
        <v>3239</v>
      </c>
      <c r="D654" s="87" t="s">
        <v>359</v>
      </c>
      <c r="E654" s="88">
        <v>30000</v>
      </c>
      <c r="F654" s="88">
        <f t="shared" si="325"/>
        <v>30000</v>
      </c>
      <c r="G654" s="88">
        <v>0</v>
      </c>
      <c r="H654" s="88">
        <v>0</v>
      </c>
      <c r="I654" s="88">
        <v>30000</v>
      </c>
      <c r="J654" s="90">
        <v>0</v>
      </c>
      <c r="K654" s="90">
        <v>0</v>
      </c>
      <c r="L654" s="90">
        <v>0</v>
      </c>
      <c r="M654" s="90">
        <v>0</v>
      </c>
      <c r="N654" s="88">
        <v>0</v>
      </c>
    </row>
    <row r="655" spans="1:14" ht="18" customHeight="1">
      <c r="A655" s="38"/>
      <c r="B655" s="36"/>
      <c r="C655" s="27" t="s">
        <v>307</v>
      </c>
      <c r="D655" s="27" t="s">
        <v>935</v>
      </c>
      <c r="E655" s="34">
        <f>E656</f>
        <v>0</v>
      </c>
      <c r="F655" s="34">
        <f t="shared" si="325"/>
        <v>0</v>
      </c>
      <c r="G655" s="34">
        <f>G656</f>
        <v>0</v>
      </c>
      <c r="H655" s="34">
        <f aca="true" t="shared" si="327" ref="H655:N655">H656</f>
        <v>0</v>
      </c>
      <c r="I655" s="34">
        <f t="shared" si="327"/>
        <v>0</v>
      </c>
      <c r="J655" s="34">
        <f t="shared" si="327"/>
        <v>0</v>
      </c>
      <c r="K655" s="34">
        <f t="shared" si="327"/>
        <v>0</v>
      </c>
      <c r="L655" s="34">
        <f t="shared" si="327"/>
        <v>0</v>
      </c>
      <c r="M655" s="34">
        <f t="shared" si="327"/>
        <v>0</v>
      </c>
      <c r="N655" s="34">
        <f t="shared" si="327"/>
        <v>0</v>
      </c>
    </row>
    <row r="656" spans="1:14" s="91" customFormat="1" ht="14.25" customHeight="1">
      <c r="A656" s="84" t="s">
        <v>871</v>
      </c>
      <c r="B656" s="84"/>
      <c r="C656" s="86" t="s">
        <v>309</v>
      </c>
      <c r="D656" s="86" t="s">
        <v>936</v>
      </c>
      <c r="E656" s="88">
        <v>0</v>
      </c>
      <c r="F656" s="88">
        <f t="shared" si="325"/>
        <v>0</v>
      </c>
      <c r="G656" s="88">
        <v>0</v>
      </c>
      <c r="H656" s="88">
        <v>0</v>
      </c>
      <c r="I656" s="88">
        <v>0</v>
      </c>
      <c r="J656" s="88">
        <v>0</v>
      </c>
      <c r="K656" s="90">
        <v>0</v>
      </c>
      <c r="L656" s="90">
        <v>0</v>
      </c>
      <c r="M656" s="90">
        <v>0</v>
      </c>
      <c r="N656" s="88">
        <v>0</v>
      </c>
    </row>
    <row r="657" spans="1:14" ht="18" customHeight="1">
      <c r="A657" s="38"/>
      <c r="B657" s="36"/>
      <c r="C657" s="27">
        <v>329</v>
      </c>
      <c r="D657" s="27" t="s">
        <v>937</v>
      </c>
      <c r="E657" s="34">
        <f>SUM(E658:E662)</f>
        <v>97500</v>
      </c>
      <c r="F657" s="34">
        <f aca="true" t="shared" si="328" ref="F657:F668">SUM(G657:N657)</f>
        <v>217700</v>
      </c>
      <c r="G657" s="34">
        <f>SUM(G658:G662)</f>
        <v>111700</v>
      </c>
      <c r="H657" s="34">
        <f aca="true" t="shared" si="329" ref="H657:N657">SUM(H658:H662)</f>
        <v>0</v>
      </c>
      <c r="I657" s="34">
        <f t="shared" si="329"/>
        <v>106000</v>
      </c>
      <c r="J657" s="34">
        <f t="shared" si="329"/>
        <v>0</v>
      </c>
      <c r="K657" s="34">
        <f t="shared" si="329"/>
        <v>0</v>
      </c>
      <c r="L657" s="34">
        <f t="shared" si="329"/>
        <v>0</v>
      </c>
      <c r="M657" s="34">
        <f t="shared" si="329"/>
        <v>0</v>
      </c>
      <c r="N657" s="34">
        <f t="shared" si="329"/>
        <v>0</v>
      </c>
    </row>
    <row r="658" spans="1:14" s="91" customFormat="1" ht="15" customHeight="1">
      <c r="A658" s="84" t="s">
        <v>1009</v>
      </c>
      <c r="B658" s="84"/>
      <c r="C658" s="86">
        <v>3291</v>
      </c>
      <c r="D658" s="86" t="s">
        <v>938</v>
      </c>
      <c r="E658" s="88">
        <v>25500</v>
      </c>
      <c r="F658" s="88">
        <f t="shared" si="328"/>
        <v>25500</v>
      </c>
      <c r="G658" s="88">
        <v>25500</v>
      </c>
      <c r="H658" s="90">
        <v>0</v>
      </c>
      <c r="I658" s="90">
        <v>0</v>
      </c>
      <c r="J658" s="90">
        <v>0</v>
      </c>
      <c r="K658" s="90">
        <v>0</v>
      </c>
      <c r="L658" s="90">
        <v>0</v>
      </c>
      <c r="M658" s="90">
        <v>0</v>
      </c>
      <c r="N658" s="90">
        <v>0</v>
      </c>
    </row>
    <row r="659" spans="1:14" s="91" customFormat="1" ht="15" customHeight="1">
      <c r="A659" s="84" t="s">
        <v>1010</v>
      </c>
      <c r="B659" s="84"/>
      <c r="C659" s="98">
        <v>3292</v>
      </c>
      <c r="D659" s="86" t="s">
        <v>939</v>
      </c>
      <c r="E659" s="88">
        <v>50000</v>
      </c>
      <c r="F659" s="88">
        <f t="shared" si="328"/>
        <v>50000</v>
      </c>
      <c r="G659" s="88">
        <v>0</v>
      </c>
      <c r="H659" s="88">
        <v>0</v>
      </c>
      <c r="I659" s="88">
        <v>50000</v>
      </c>
      <c r="J659" s="88">
        <v>0</v>
      </c>
      <c r="K659" s="90">
        <v>0</v>
      </c>
      <c r="L659" s="90">
        <v>0</v>
      </c>
      <c r="M659" s="90">
        <v>0</v>
      </c>
      <c r="N659" s="90">
        <v>0</v>
      </c>
    </row>
    <row r="660" spans="1:14" s="91" customFormat="1" ht="15" customHeight="1">
      <c r="A660" s="84" t="s">
        <v>1011</v>
      </c>
      <c r="B660" s="84"/>
      <c r="C660" s="98">
        <v>3293</v>
      </c>
      <c r="D660" s="86" t="s">
        <v>552</v>
      </c>
      <c r="E660" s="88">
        <v>5000</v>
      </c>
      <c r="F660" s="88">
        <f t="shared" si="328"/>
        <v>5000</v>
      </c>
      <c r="G660" s="88">
        <v>0</v>
      </c>
      <c r="H660" s="88">
        <v>0</v>
      </c>
      <c r="I660" s="88">
        <v>5000</v>
      </c>
      <c r="J660" s="88">
        <v>0</v>
      </c>
      <c r="K660" s="90">
        <v>0</v>
      </c>
      <c r="L660" s="90">
        <v>0</v>
      </c>
      <c r="M660" s="90">
        <v>0</v>
      </c>
      <c r="N660" s="90">
        <v>0</v>
      </c>
    </row>
    <row r="661" spans="1:14" s="91" customFormat="1" ht="15" customHeight="1">
      <c r="A661" s="84" t="s">
        <v>1012</v>
      </c>
      <c r="B661" s="84"/>
      <c r="C661" s="98">
        <v>3295</v>
      </c>
      <c r="D661" s="86" t="s">
        <v>558</v>
      </c>
      <c r="E661" s="88">
        <v>12000</v>
      </c>
      <c r="F661" s="88">
        <f t="shared" si="328"/>
        <v>12200</v>
      </c>
      <c r="G661" s="88">
        <v>11200</v>
      </c>
      <c r="H661" s="88">
        <v>0</v>
      </c>
      <c r="I661" s="88">
        <v>1000</v>
      </c>
      <c r="J661" s="88">
        <v>0</v>
      </c>
      <c r="K661" s="90">
        <v>0</v>
      </c>
      <c r="L661" s="90">
        <v>0</v>
      </c>
      <c r="M661" s="90">
        <v>0</v>
      </c>
      <c r="N661" s="90">
        <v>0</v>
      </c>
    </row>
    <row r="662" spans="1:14" s="91" customFormat="1" ht="15" customHeight="1">
      <c r="A662" s="84" t="s">
        <v>1013</v>
      </c>
      <c r="B662" s="84"/>
      <c r="C662" s="98">
        <v>3299</v>
      </c>
      <c r="D662" s="86" t="s">
        <v>1132</v>
      </c>
      <c r="E662" s="88">
        <v>5000</v>
      </c>
      <c r="F662" s="88">
        <f t="shared" si="328"/>
        <v>125000</v>
      </c>
      <c r="G662" s="88">
        <v>75000</v>
      </c>
      <c r="H662" s="88">
        <v>0</v>
      </c>
      <c r="I662" s="88">
        <v>50000</v>
      </c>
      <c r="J662" s="88">
        <v>0</v>
      </c>
      <c r="K662" s="90">
        <v>0</v>
      </c>
      <c r="L662" s="90">
        <v>0</v>
      </c>
      <c r="M662" s="90">
        <v>0</v>
      </c>
      <c r="N662" s="90">
        <v>0</v>
      </c>
    </row>
    <row r="663" spans="1:14" ht="21" customHeight="1">
      <c r="A663" s="36"/>
      <c r="B663" s="36"/>
      <c r="C663" s="33">
        <v>34</v>
      </c>
      <c r="D663" s="33" t="s">
        <v>940</v>
      </c>
      <c r="E663" s="34">
        <f>E667</f>
        <v>25000</v>
      </c>
      <c r="F663" s="34">
        <f t="shared" si="328"/>
        <v>23000</v>
      </c>
      <c r="G663" s="34">
        <f>G667</f>
        <v>0</v>
      </c>
      <c r="H663" s="34">
        <f aca="true" t="shared" si="330" ref="H663:N663">H667</f>
        <v>0</v>
      </c>
      <c r="I663" s="34">
        <f t="shared" si="330"/>
        <v>23000</v>
      </c>
      <c r="J663" s="34">
        <f t="shared" si="330"/>
        <v>0</v>
      </c>
      <c r="K663" s="34">
        <f t="shared" si="330"/>
        <v>0</v>
      </c>
      <c r="L663" s="34">
        <f t="shared" si="330"/>
        <v>0</v>
      </c>
      <c r="M663" s="34">
        <f t="shared" si="330"/>
        <v>0</v>
      </c>
      <c r="N663" s="34">
        <f t="shared" si="330"/>
        <v>0</v>
      </c>
    </row>
    <row r="664" spans="1:14" s="126" customFormat="1" ht="17.25" customHeight="1">
      <c r="A664" s="223" t="s">
        <v>2</v>
      </c>
      <c r="B664" s="224" t="s">
        <v>44</v>
      </c>
      <c r="C664" s="225" t="s">
        <v>546</v>
      </c>
      <c r="D664" s="227" t="s">
        <v>59</v>
      </c>
      <c r="E664" s="228" t="s">
        <v>1206</v>
      </c>
      <c r="F664" s="225" t="s">
        <v>1207</v>
      </c>
      <c r="G664" s="220" t="s">
        <v>1205</v>
      </c>
      <c r="H664" s="221"/>
      <c r="I664" s="221"/>
      <c r="J664" s="221"/>
      <c r="K664" s="221"/>
      <c r="L664" s="221"/>
      <c r="M664" s="221"/>
      <c r="N664" s="222"/>
    </row>
    <row r="665" spans="1:14" ht="36" customHeight="1">
      <c r="A665" s="223"/>
      <c r="B665" s="223"/>
      <c r="C665" s="226"/>
      <c r="D665" s="227"/>
      <c r="E665" s="229"/>
      <c r="F665" s="226"/>
      <c r="G665" s="118" t="s">
        <v>269</v>
      </c>
      <c r="H665" s="118" t="s">
        <v>45</v>
      </c>
      <c r="I665" s="118" t="s">
        <v>268</v>
      </c>
      <c r="J665" s="118" t="s">
        <v>270</v>
      </c>
      <c r="K665" s="118" t="s">
        <v>46</v>
      </c>
      <c r="L665" s="118" t="s">
        <v>718</v>
      </c>
      <c r="M665" s="118" t="s">
        <v>1151</v>
      </c>
      <c r="N665" s="118" t="s">
        <v>613</v>
      </c>
    </row>
    <row r="666" spans="1:14" ht="10.5" customHeight="1">
      <c r="A666" s="51">
        <v>1</v>
      </c>
      <c r="B666" s="51">
        <v>2</v>
      </c>
      <c r="C666" s="51">
        <v>3</v>
      </c>
      <c r="D666" s="51">
        <v>4</v>
      </c>
      <c r="E666" s="51">
        <v>5</v>
      </c>
      <c r="F666" s="51">
        <v>7</v>
      </c>
      <c r="G666" s="51">
        <v>8</v>
      </c>
      <c r="H666" s="51">
        <v>9</v>
      </c>
      <c r="I666" s="51">
        <v>10</v>
      </c>
      <c r="J666" s="51">
        <v>11</v>
      </c>
      <c r="K666" s="51">
        <v>12</v>
      </c>
      <c r="L666" s="51">
        <v>13</v>
      </c>
      <c r="M666" s="51">
        <v>14</v>
      </c>
      <c r="N666" s="51">
        <v>15</v>
      </c>
    </row>
    <row r="667" spans="1:14" ht="18" customHeight="1">
      <c r="A667" s="36"/>
      <c r="B667" s="36"/>
      <c r="C667" s="33">
        <v>343</v>
      </c>
      <c r="D667" s="33" t="s">
        <v>692</v>
      </c>
      <c r="E667" s="34">
        <f aca="true" t="shared" si="331" ref="E667:N667">SUM(E668)</f>
        <v>25000</v>
      </c>
      <c r="F667" s="34">
        <f t="shared" si="328"/>
        <v>23000</v>
      </c>
      <c r="G667" s="34">
        <f t="shared" si="331"/>
        <v>0</v>
      </c>
      <c r="H667" s="34">
        <f t="shared" si="331"/>
        <v>0</v>
      </c>
      <c r="I667" s="34">
        <f t="shared" si="331"/>
        <v>23000</v>
      </c>
      <c r="J667" s="34">
        <f t="shared" si="331"/>
        <v>0</v>
      </c>
      <c r="K667" s="34">
        <f t="shared" si="331"/>
        <v>0</v>
      </c>
      <c r="L667" s="34">
        <f t="shared" si="331"/>
        <v>0</v>
      </c>
      <c r="M667" s="34">
        <f t="shared" si="331"/>
        <v>0</v>
      </c>
      <c r="N667" s="34">
        <f t="shared" si="331"/>
        <v>0</v>
      </c>
    </row>
    <row r="668" spans="1:14" s="127" customFormat="1" ht="15" customHeight="1">
      <c r="A668" s="119" t="s">
        <v>1014</v>
      </c>
      <c r="B668" s="119"/>
      <c r="C668" s="121">
        <v>3431</v>
      </c>
      <c r="D668" s="121" t="s">
        <v>941</v>
      </c>
      <c r="E668" s="122">
        <v>25000</v>
      </c>
      <c r="F668" s="122">
        <f t="shared" si="328"/>
        <v>23000</v>
      </c>
      <c r="G668" s="122">
        <v>0</v>
      </c>
      <c r="H668" s="122">
        <v>0</v>
      </c>
      <c r="I668" s="122">
        <v>23000</v>
      </c>
      <c r="J668" s="122">
        <v>0</v>
      </c>
      <c r="K668" s="122">
        <v>0</v>
      </c>
      <c r="L668" s="122">
        <v>0</v>
      </c>
      <c r="M668" s="122">
        <v>0</v>
      </c>
      <c r="N668" s="122">
        <v>0</v>
      </c>
    </row>
    <row r="669" spans="1:14" s="126" customFormat="1" ht="22.5" customHeight="1">
      <c r="A669" s="36"/>
      <c r="B669" s="36"/>
      <c r="C669" s="33">
        <v>4</v>
      </c>
      <c r="D669" s="33" t="s">
        <v>942</v>
      </c>
      <c r="E669" s="34">
        <f aca="true" t="shared" si="332" ref="E669:N669">SUM(E670)</f>
        <v>54600</v>
      </c>
      <c r="F669" s="34">
        <f aca="true" t="shared" si="333" ref="F669:F674">SUM(G669:N669)</f>
        <v>35100</v>
      </c>
      <c r="G669" s="34">
        <f t="shared" si="332"/>
        <v>0</v>
      </c>
      <c r="H669" s="34">
        <f t="shared" si="332"/>
        <v>8100</v>
      </c>
      <c r="I669" s="34">
        <f t="shared" si="332"/>
        <v>22000</v>
      </c>
      <c r="J669" s="34">
        <f t="shared" si="332"/>
        <v>5000</v>
      </c>
      <c r="K669" s="34">
        <f t="shared" si="332"/>
        <v>0</v>
      </c>
      <c r="L669" s="34">
        <f t="shared" si="332"/>
        <v>0</v>
      </c>
      <c r="M669" s="34">
        <f t="shared" si="332"/>
        <v>0</v>
      </c>
      <c r="N669" s="34">
        <f t="shared" si="332"/>
        <v>0</v>
      </c>
    </row>
    <row r="670" spans="1:14" ht="21" customHeight="1">
      <c r="A670" s="195"/>
      <c r="B670" s="195"/>
      <c r="C670" s="197">
        <v>42</v>
      </c>
      <c r="D670" s="197" t="s">
        <v>566</v>
      </c>
      <c r="E670" s="35">
        <f>E671+E678</f>
        <v>54600</v>
      </c>
      <c r="F670" s="35">
        <f t="shared" si="333"/>
        <v>35100</v>
      </c>
      <c r="G670" s="35">
        <f aca="true" t="shared" si="334" ref="G670:N670">G671+G678</f>
        <v>0</v>
      </c>
      <c r="H670" s="35">
        <f t="shared" si="334"/>
        <v>8100</v>
      </c>
      <c r="I670" s="35">
        <f t="shared" si="334"/>
        <v>22000</v>
      </c>
      <c r="J670" s="35">
        <f t="shared" si="334"/>
        <v>5000</v>
      </c>
      <c r="K670" s="35">
        <f t="shared" si="334"/>
        <v>0</v>
      </c>
      <c r="L670" s="35">
        <f t="shared" si="334"/>
        <v>0</v>
      </c>
      <c r="M670" s="35">
        <f t="shared" si="334"/>
        <v>0</v>
      </c>
      <c r="N670" s="35">
        <f t="shared" si="334"/>
        <v>0</v>
      </c>
    </row>
    <row r="671" spans="1:14" ht="18" customHeight="1">
      <c r="A671" s="36"/>
      <c r="B671" s="36"/>
      <c r="C671" s="33">
        <v>422</v>
      </c>
      <c r="D671" s="33" t="s">
        <v>567</v>
      </c>
      <c r="E671" s="34">
        <f>E672+E673+E674+E675+E676+E677</f>
        <v>49600</v>
      </c>
      <c r="F671" s="34">
        <f t="shared" si="333"/>
        <v>31100</v>
      </c>
      <c r="G671" s="34">
        <f aca="true" t="shared" si="335" ref="G671:N671">G672+G673+G674+G675+G676+G677</f>
        <v>0</v>
      </c>
      <c r="H671" s="34">
        <f t="shared" si="335"/>
        <v>8100</v>
      </c>
      <c r="I671" s="34">
        <f t="shared" si="335"/>
        <v>18000</v>
      </c>
      <c r="J671" s="34">
        <f t="shared" si="335"/>
        <v>5000</v>
      </c>
      <c r="K671" s="34">
        <f t="shared" si="335"/>
        <v>0</v>
      </c>
      <c r="L671" s="34">
        <f t="shared" si="335"/>
        <v>0</v>
      </c>
      <c r="M671" s="34">
        <f t="shared" si="335"/>
        <v>0</v>
      </c>
      <c r="N671" s="34">
        <f t="shared" si="335"/>
        <v>0</v>
      </c>
    </row>
    <row r="672" spans="1:14" s="91" customFormat="1" ht="15" customHeight="1">
      <c r="A672" s="84" t="s">
        <v>1015</v>
      </c>
      <c r="B672" s="84"/>
      <c r="C672" s="87">
        <v>4221</v>
      </c>
      <c r="D672" s="87" t="s">
        <v>943</v>
      </c>
      <c r="E672" s="88">
        <v>4500</v>
      </c>
      <c r="F672" s="88">
        <f t="shared" si="333"/>
        <v>2000</v>
      </c>
      <c r="G672" s="88">
        <v>0</v>
      </c>
      <c r="H672" s="88">
        <v>0</v>
      </c>
      <c r="I672" s="88">
        <v>2000</v>
      </c>
      <c r="J672" s="88">
        <v>0</v>
      </c>
      <c r="K672" s="88">
        <v>0</v>
      </c>
      <c r="L672" s="88">
        <v>0</v>
      </c>
      <c r="M672" s="88">
        <v>0</v>
      </c>
      <c r="N672" s="88">
        <v>0</v>
      </c>
    </row>
    <row r="673" spans="1:14" s="91" customFormat="1" ht="15" customHeight="1">
      <c r="A673" s="84" t="s">
        <v>1016</v>
      </c>
      <c r="B673" s="84"/>
      <c r="C673" s="87">
        <v>4222</v>
      </c>
      <c r="D673" s="87" t="s">
        <v>944</v>
      </c>
      <c r="E673" s="88">
        <v>2000</v>
      </c>
      <c r="F673" s="88">
        <f t="shared" si="333"/>
        <v>5000</v>
      </c>
      <c r="G673" s="88">
        <v>0</v>
      </c>
      <c r="H673" s="88">
        <v>3000</v>
      </c>
      <c r="I673" s="88">
        <v>2000</v>
      </c>
      <c r="J673" s="88">
        <v>0</v>
      </c>
      <c r="K673" s="88">
        <v>0</v>
      </c>
      <c r="L673" s="88">
        <v>0</v>
      </c>
      <c r="M673" s="88">
        <v>0</v>
      </c>
      <c r="N673" s="88">
        <v>0</v>
      </c>
    </row>
    <row r="674" spans="1:14" s="91" customFormat="1" ht="15" customHeight="1">
      <c r="A674" s="84" t="s">
        <v>1017</v>
      </c>
      <c r="B674" s="84"/>
      <c r="C674" s="87">
        <v>4223</v>
      </c>
      <c r="D674" s="87" t="s">
        <v>945</v>
      </c>
      <c r="E674" s="88">
        <v>2000</v>
      </c>
      <c r="F674" s="88">
        <f t="shared" si="333"/>
        <v>2000</v>
      </c>
      <c r="G674" s="88">
        <v>0</v>
      </c>
      <c r="H674" s="88">
        <v>0</v>
      </c>
      <c r="I674" s="88">
        <v>2000</v>
      </c>
      <c r="J674" s="88">
        <v>0</v>
      </c>
      <c r="K674" s="88">
        <v>0</v>
      </c>
      <c r="L674" s="88">
        <v>0</v>
      </c>
      <c r="M674" s="88">
        <v>0</v>
      </c>
      <c r="N674" s="88">
        <v>0</v>
      </c>
    </row>
    <row r="675" spans="1:14" s="91" customFormat="1" ht="15" customHeight="1">
      <c r="A675" s="84" t="s">
        <v>1018</v>
      </c>
      <c r="B675" s="84"/>
      <c r="C675" s="87">
        <v>4225</v>
      </c>
      <c r="D675" s="87" t="s">
        <v>585</v>
      </c>
      <c r="E675" s="88">
        <v>4000</v>
      </c>
      <c r="F675" s="88">
        <f>SUM(G675:N675)</f>
        <v>5000</v>
      </c>
      <c r="G675" s="88">
        <v>0</v>
      </c>
      <c r="H675" s="88">
        <v>0</v>
      </c>
      <c r="I675" s="88">
        <v>5000</v>
      </c>
      <c r="J675" s="88">
        <v>0</v>
      </c>
      <c r="K675" s="88">
        <v>0</v>
      </c>
      <c r="L675" s="88">
        <v>0</v>
      </c>
      <c r="M675" s="88">
        <v>0</v>
      </c>
      <c r="N675" s="88">
        <v>0</v>
      </c>
    </row>
    <row r="676" spans="1:14" s="91" customFormat="1" ht="15" customHeight="1">
      <c r="A676" s="84" t="s">
        <v>1019</v>
      </c>
      <c r="B676" s="84"/>
      <c r="C676" s="87">
        <v>4226</v>
      </c>
      <c r="D676" s="87" t="s">
        <v>946</v>
      </c>
      <c r="E676" s="88">
        <v>5000</v>
      </c>
      <c r="F676" s="88">
        <f>SUM(G676:N676)</f>
        <v>2000</v>
      </c>
      <c r="G676" s="88">
        <v>0</v>
      </c>
      <c r="H676" s="88">
        <v>0</v>
      </c>
      <c r="I676" s="88">
        <v>2000</v>
      </c>
      <c r="J676" s="88">
        <v>0</v>
      </c>
      <c r="K676" s="88">
        <v>0</v>
      </c>
      <c r="L676" s="88">
        <v>0</v>
      </c>
      <c r="M676" s="88">
        <v>0</v>
      </c>
      <c r="N676" s="88">
        <v>0</v>
      </c>
    </row>
    <row r="677" spans="1:14" s="91" customFormat="1" ht="15" customHeight="1">
      <c r="A677" s="84" t="s">
        <v>1020</v>
      </c>
      <c r="B677" s="84"/>
      <c r="C677" s="87">
        <v>4227</v>
      </c>
      <c r="D677" s="87" t="s">
        <v>728</v>
      </c>
      <c r="E677" s="88">
        <v>32100</v>
      </c>
      <c r="F677" s="88">
        <f>SUM(G677:N677)</f>
        <v>15100</v>
      </c>
      <c r="G677" s="88">
        <v>0</v>
      </c>
      <c r="H677" s="88">
        <v>5100</v>
      </c>
      <c r="I677" s="88">
        <v>5000</v>
      </c>
      <c r="J677" s="88">
        <v>5000</v>
      </c>
      <c r="K677" s="88">
        <v>0</v>
      </c>
      <c r="L677" s="88">
        <v>0</v>
      </c>
      <c r="M677" s="88">
        <v>0</v>
      </c>
      <c r="N677" s="88">
        <v>0</v>
      </c>
    </row>
    <row r="678" spans="1:14" ht="18" customHeight="1">
      <c r="A678" s="36" t="s">
        <v>0</v>
      </c>
      <c r="B678" s="36"/>
      <c r="C678" s="33">
        <v>426</v>
      </c>
      <c r="D678" s="33" t="s">
        <v>947</v>
      </c>
      <c r="E678" s="34">
        <f>SUM(E679)</f>
        <v>5000</v>
      </c>
      <c r="F678" s="34">
        <f aca="true" t="shared" si="336" ref="F678:F683">SUM(G678:N678)</f>
        <v>4000</v>
      </c>
      <c r="G678" s="34">
        <f aca="true" t="shared" si="337" ref="G678:N678">SUM(G679)</f>
        <v>0</v>
      </c>
      <c r="H678" s="34">
        <f t="shared" si="337"/>
        <v>0</v>
      </c>
      <c r="I678" s="34">
        <f t="shared" si="337"/>
        <v>4000</v>
      </c>
      <c r="J678" s="34">
        <f t="shared" si="337"/>
        <v>0</v>
      </c>
      <c r="K678" s="34">
        <f t="shared" si="337"/>
        <v>0</v>
      </c>
      <c r="L678" s="34">
        <f t="shared" si="337"/>
        <v>0</v>
      </c>
      <c r="M678" s="34">
        <f t="shared" si="337"/>
        <v>0</v>
      </c>
      <c r="N678" s="34">
        <f t="shared" si="337"/>
        <v>0</v>
      </c>
    </row>
    <row r="679" spans="1:14" s="91" customFormat="1" ht="15" customHeight="1">
      <c r="A679" s="84" t="s">
        <v>1021</v>
      </c>
      <c r="B679" s="84"/>
      <c r="C679" s="87">
        <v>4262</v>
      </c>
      <c r="D679" s="87" t="s">
        <v>948</v>
      </c>
      <c r="E679" s="88">
        <v>5000</v>
      </c>
      <c r="F679" s="88">
        <f t="shared" si="336"/>
        <v>4000</v>
      </c>
      <c r="G679" s="88">
        <v>0</v>
      </c>
      <c r="H679" s="88">
        <v>0</v>
      </c>
      <c r="I679" s="88">
        <v>4000</v>
      </c>
      <c r="J679" s="88">
        <v>0</v>
      </c>
      <c r="K679" s="88">
        <v>0</v>
      </c>
      <c r="L679" s="90">
        <v>0</v>
      </c>
      <c r="M679" s="90">
        <v>0</v>
      </c>
      <c r="N679" s="90">
        <v>0</v>
      </c>
    </row>
    <row r="680" spans="1:14" s="9" customFormat="1" ht="24" customHeight="1">
      <c r="A680" s="17"/>
      <c r="B680" s="57" t="s">
        <v>659</v>
      </c>
      <c r="C680" s="238" t="s">
        <v>1261</v>
      </c>
      <c r="D680" s="231"/>
      <c r="E680" s="11">
        <f>E681</f>
        <v>585000</v>
      </c>
      <c r="F680" s="11">
        <f t="shared" si="336"/>
        <v>800000</v>
      </c>
      <c r="G680" s="11">
        <f>G681</f>
        <v>460000</v>
      </c>
      <c r="H680" s="11">
        <f aca="true" t="shared" si="338" ref="H680:N680">H681</f>
        <v>0</v>
      </c>
      <c r="I680" s="11">
        <f t="shared" si="338"/>
        <v>0</v>
      </c>
      <c r="J680" s="11">
        <f t="shared" si="338"/>
        <v>340000</v>
      </c>
      <c r="K680" s="11">
        <f t="shared" si="338"/>
        <v>0</v>
      </c>
      <c r="L680" s="11">
        <f t="shared" si="338"/>
        <v>0</v>
      </c>
      <c r="M680" s="11">
        <f t="shared" si="338"/>
        <v>0</v>
      </c>
      <c r="N680" s="11">
        <f t="shared" si="338"/>
        <v>0</v>
      </c>
    </row>
    <row r="681" spans="1:14" ht="21" customHeight="1">
      <c r="A681" s="36"/>
      <c r="B681" s="36"/>
      <c r="C681" s="27" t="s">
        <v>11</v>
      </c>
      <c r="D681" s="33" t="s">
        <v>949</v>
      </c>
      <c r="E681" s="34">
        <f>E682</f>
        <v>585000</v>
      </c>
      <c r="F681" s="34">
        <f t="shared" si="336"/>
        <v>800000</v>
      </c>
      <c r="G681" s="34">
        <f>G682</f>
        <v>460000</v>
      </c>
      <c r="H681" s="34">
        <f aca="true" t="shared" si="339" ref="H681:N681">H682</f>
        <v>0</v>
      </c>
      <c r="I681" s="34">
        <f t="shared" si="339"/>
        <v>0</v>
      </c>
      <c r="J681" s="34">
        <f t="shared" si="339"/>
        <v>340000</v>
      </c>
      <c r="K681" s="34">
        <f t="shared" si="339"/>
        <v>0</v>
      </c>
      <c r="L681" s="34">
        <f t="shared" si="339"/>
        <v>0</v>
      </c>
      <c r="M681" s="34">
        <f t="shared" si="339"/>
        <v>0</v>
      </c>
      <c r="N681" s="34">
        <f t="shared" si="339"/>
        <v>0</v>
      </c>
    </row>
    <row r="682" spans="1:14" ht="18" customHeight="1">
      <c r="A682" s="36"/>
      <c r="B682" s="36"/>
      <c r="C682" s="27" t="s">
        <v>12</v>
      </c>
      <c r="D682" s="33" t="s">
        <v>950</v>
      </c>
      <c r="E682" s="34">
        <f>E683</f>
        <v>585000</v>
      </c>
      <c r="F682" s="34">
        <f t="shared" si="336"/>
        <v>800000</v>
      </c>
      <c r="G682" s="34">
        <f aca="true" t="shared" si="340" ref="G682:N682">G683</f>
        <v>460000</v>
      </c>
      <c r="H682" s="34">
        <f t="shared" si="340"/>
        <v>0</v>
      </c>
      <c r="I682" s="34">
        <f t="shared" si="340"/>
        <v>0</v>
      </c>
      <c r="J682" s="34">
        <f t="shared" si="340"/>
        <v>340000</v>
      </c>
      <c r="K682" s="34">
        <f t="shared" si="340"/>
        <v>0</v>
      </c>
      <c r="L682" s="34">
        <f t="shared" si="340"/>
        <v>0</v>
      </c>
      <c r="M682" s="34">
        <f t="shared" si="340"/>
        <v>0</v>
      </c>
      <c r="N682" s="34">
        <f t="shared" si="340"/>
        <v>0</v>
      </c>
    </row>
    <row r="683" spans="1:14" s="91" customFormat="1" ht="15" customHeight="1">
      <c r="A683" s="93" t="s">
        <v>1022</v>
      </c>
      <c r="B683" s="84"/>
      <c r="C683" s="86" t="s">
        <v>14</v>
      </c>
      <c r="D683" s="86" t="s">
        <v>951</v>
      </c>
      <c r="E683" s="88">
        <v>585000</v>
      </c>
      <c r="F683" s="168">
        <f t="shared" si="336"/>
        <v>800000</v>
      </c>
      <c r="G683" s="88">
        <v>460000</v>
      </c>
      <c r="H683" s="88">
        <v>0</v>
      </c>
      <c r="I683" s="88">
        <v>0</v>
      </c>
      <c r="J683" s="88">
        <v>340000</v>
      </c>
      <c r="K683" s="88">
        <v>0</v>
      </c>
      <c r="L683" s="88">
        <v>0</v>
      </c>
      <c r="M683" s="88">
        <v>0</v>
      </c>
      <c r="N683" s="88">
        <v>0</v>
      </c>
    </row>
    <row r="684" spans="1:14" s="9" customFormat="1" ht="24" customHeight="1">
      <c r="A684" s="17"/>
      <c r="B684" s="57" t="s">
        <v>659</v>
      </c>
      <c r="C684" s="230" t="s">
        <v>980</v>
      </c>
      <c r="D684" s="231"/>
      <c r="E684" s="11">
        <f>E685</f>
        <v>0</v>
      </c>
      <c r="F684" s="11">
        <f>SUM(G684:N684)</f>
        <v>0</v>
      </c>
      <c r="G684" s="11">
        <f>G685</f>
        <v>0</v>
      </c>
      <c r="H684" s="11">
        <f aca="true" t="shared" si="341" ref="H684:N685">H685</f>
        <v>0</v>
      </c>
      <c r="I684" s="11">
        <f t="shared" si="341"/>
        <v>0</v>
      </c>
      <c r="J684" s="11">
        <f t="shared" si="341"/>
        <v>0</v>
      </c>
      <c r="K684" s="11">
        <f t="shared" si="341"/>
        <v>0</v>
      </c>
      <c r="L684" s="11">
        <f t="shared" si="341"/>
        <v>0</v>
      </c>
      <c r="M684" s="11">
        <f t="shared" si="341"/>
        <v>0</v>
      </c>
      <c r="N684" s="11">
        <f t="shared" si="341"/>
        <v>0</v>
      </c>
    </row>
    <row r="685" spans="1:14" ht="21" customHeight="1">
      <c r="A685" s="36"/>
      <c r="B685" s="36"/>
      <c r="C685" s="33">
        <v>32</v>
      </c>
      <c r="D685" s="33" t="s">
        <v>35</v>
      </c>
      <c r="E685" s="34">
        <f>E686</f>
        <v>0</v>
      </c>
      <c r="F685" s="34">
        <f>SUM(G685:N685)</f>
        <v>0</v>
      </c>
      <c r="G685" s="34">
        <f>G686</f>
        <v>0</v>
      </c>
      <c r="H685" s="34">
        <f t="shared" si="341"/>
        <v>0</v>
      </c>
      <c r="I685" s="34">
        <f t="shared" si="341"/>
        <v>0</v>
      </c>
      <c r="J685" s="34">
        <f t="shared" si="341"/>
        <v>0</v>
      </c>
      <c r="K685" s="34">
        <f t="shared" si="341"/>
        <v>0</v>
      </c>
      <c r="L685" s="34">
        <f t="shared" si="341"/>
        <v>0</v>
      </c>
      <c r="M685" s="34">
        <f t="shared" si="341"/>
        <v>0</v>
      </c>
      <c r="N685" s="34">
        <f t="shared" si="341"/>
        <v>0</v>
      </c>
    </row>
    <row r="686" spans="1:14" ht="18" customHeight="1">
      <c r="A686" s="36"/>
      <c r="B686" s="36"/>
      <c r="C686" s="33">
        <v>323</v>
      </c>
      <c r="D686" s="33" t="s">
        <v>29</v>
      </c>
      <c r="E686" s="34">
        <f>E687+E688</f>
        <v>0</v>
      </c>
      <c r="F686" s="34">
        <f>SUM(G686:N686)</f>
        <v>0</v>
      </c>
      <c r="G686" s="34">
        <f aca="true" t="shared" si="342" ref="G686:N686">G687+G688</f>
        <v>0</v>
      </c>
      <c r="H686" s="34">
        <f t="shared" si="342"/>
        <v>0</v>
      </c>
      <c r="I686" s="34">
        <f t="shared" si="342"/>
        <v>0</v>
      </c>
      <c r="J686" s="34">
        <f t="shared" si="342"/>
        <v>0</v>
      </c>
      <c r="K686" s="34">
        <f t="shared" si="342"/>
        <v>0</v>
      </c>
      <c r="L686" s="34">
        <f t="shared" si="342"/>
        <v>0</v>
      </c>
      <c r="M686" s="34">
        <f t="shared" si="342"/>
        <v>0</v>
      </c>
      <c r="N686" s="34">
        <f t="shared" si="342"/>
        <v>0</v>
      </c>
    </row>
    <row r="687" spans="1:14" s="91" customFormat="1" ht="15" customHeight="1">
      <c r="A687" s="93" t="s">
        <v>1023</v>
      </c>
      <c r="B687" s="84"/>
      <c r="C687" s="87">
        <v>3237</v>
      </c>
      <c r="D687" s="87" t="s">
        <v>979</v>
      </c>
      <c r="E687" s="88">
        <v>0</v>
      </c>
      <c r="F687" s="88">
        <f>SUM(G687:N687)</f>
        <v>0</v>
      </c>
      <c r="G687" s="88">
        <v>0</v>
      </c>
      <c r="H687" s="88">
        <v>0</v>
      </c>
      <c r="I687" s="88">
        <v>0</v>
      </c>
      <c r="J687" s="88">
        <v>0</v>
      </c>
      <c r="K687" s="88">
        <v>0</v>
      </c>
      <c r="L687" s="88">
        <v>0</v>
      </c>
      <c r="M687" s="88">
        <v>0</v>
      </c>
      <c r="N687" s="88">
        <v>0</v>
      </c>
    </row>
    <row r="688" spans="1:14" s="127" customFormat="1" ht="15" customHeight="1">
      <c r="A688" s="211" t="s">
        <v>1024</v>
      </c>
      <c r="B688" s="119"/>
      <c r="C688" s="121">
        <v>3239</v>
      </c>
      <c r="D688" s="121" t="s">
        <v>978</v>
      </c>
      <c r="E688" s="122">
        <v>0</v>
      </c>
      <c r="F688" s="122">
        <f>SUM(G688:N688)</f>
        <v>0</v>
      </c>
      <c r="G688" s="122">
        <v>0</v>
      </c>
      <c r="H688" s="122">
        <v>0</v>
      </c>
      <c r="I688" s="122">
        <v>0</v>
      </c>
      <c r="J688" s="122">
        <v>0</v>
      </c>
      <c r="K688" s="122">
        <v>0</v>
      </c>
      <c r="L688" s="122">
        <v>0</v>
      </c>
      <c r="M688" s="122">
        <v>0</v>
      </c>
      <c r="N688" s="122">
        <v>0</v>
      </c>
    </row>
    <row r="689" spans="1:14" s="193" customFormat="1" ht="48" customHeight="1">
      <c r="A689" s="12"/>
      <c r="B689" s="57" t="s">
        <v>659</v>
      </c>
      <c r="C689" s="279" t="s">
        <v>1263</v>
      </c>
      <c r="D689" s="279"/>
      <c r="E689" s="11">
        <f>E690+E754</f>
        <v>0</v>
      </c>
      <c r="F689" s="11">
        <f aca="true" t="shared" si="343" ref="F689:F709">SUM(G689:N689)</f>
        <v>882000</v>
      </c>
      <c r="G689" s="11">
        <f aca="true" t="shared" si="344" ref="G689:N689">G690+G708</f>
        <v>0</v>
      </c>
      <c r="H689" s="11">
        <f t="shared" si="344"/>
        <v>0</v>
      </c>
      <c r="I689" s="11">
        <f t="shared" si="344"/>
        <v>0</v>
      </c>
      <c r="J689" s="11">
        <f t="shared" si="344"/>
        <v>882000</v>
      </c>
      <c r="K689" s="11">
        <f t="shared" si="344"/>
        <v>0</v>
      </c>
      <c r="L689" s="11">
        <f t="shared" si="344"/>
        <v>0</v>
      </c>
      <c r="M689" s="11">
        <f t="shared" si="344"/>
        <v>0</v>
      </c>
      <c r="N689" s="11">
        <f t="shared" si="344"/>
        <v>0</v>
      </c>
    </row>
    <row r="690" spans="1:14" ht="22.5" customHeight="1">
      <c r="A690" s="194"/>
      <c r="B690" s="195"/>
      <c r="C690" s="196">
        <v>3</v>
      </c>
      <c r="D690" s="196" t="s">
        <v>924</v>
      </c>
      <c r="E690" s="35">
        <f>E691+E699</f>
        <v>0</v>
      </c>
      <c r="F690" s="35">
        <f t="shared" si="343"/>
        <v>832000</v>
      </c>
      <c r="G690" s="35">
        <f aca="true" t="shared" si="345" ref="G690:N690">G691+G699</f>
        <v>0</v>
      </c>
      <c r="H690" s="35">
        <f t="shared" si="345"/>
        <v>0</v>
      </c>
      <c r="I690" s="35">
        <f t="shared" si="345"/>
        <v>0</v>
      </c>
      <c r="J690" s="35">
        <f t="shared" si="345"/>
        <v>832000</v>
      </c>
      <c r="K690" s="35">
        <f t="shared" si="345"/>
        <v>0</v>
      </c>
      <c r="L690" s="35">
        <f t="shared" si="345"/>
        <v>0</v>
      </c>
      <c r="M690" s="35">
        <f t="shared" si="345"/>
        <v>0</v>
      </c>
      <c r="N690" s="35">
        <f t="shared" si="345"/>
        <v>0</v>
      </c>
    </row>
    <row r="691" spans="1:14" ht="21" customHeight="1">
      <c r="A691" s="38"/>
      <c r="B691" s="36"/>
      <c r="C691" s="27">
        <v>31</v>
      </c>
      <c r="D691" s="27" t="s">
        <v>15</v>
      </c>
      <c r="E691" s="34">
        <f>E692+E694</f>
        <v>0</v>
      </c>
      <c r="F691" s="34">
        <f t="shared" si="343"/>
        <v>630000</v>
      </c>
      <c r="G691" s="34">
        <f>G692+G694</f>
        <v>0</v>
      </c>
      <c r="H691" s="34">
        <f aca="true" t="shared" si="346" ref="H691:N691">H692+H694</f>
        <v>0</v>
      </c>
      <c r="I691" s="34">
        <f t="shared" si="346"/>
        <v>0</v>
      </c>
      <c r="J691" s="34">
        <f t="shared" si="346"/>
        <v>630000</v>
      </c>
      <c r="K691" s="34">
        <f t="shared" si="346"/>
        <v>0</v>
      </c>
      <c r="L691" s="34">
        <f t="shared" si="346"/>
        <v>0</v>
      </c>
      <c r="M691" s="34">
        <f t="shared" si="346"/>
        <v>0</v>
      </c>
      <c r="N691" s="34">
        <f t="shared" si="346"/>
        <v>0</v>
      </c>
    </row>
    <row r="692" spans="1:14" ht="13.5" customHeight="1">
      <c r="A692" s="38"/>
      <c r="B692" s="36"/>
      <c r="C692" s="27">
        <v>311</v>
      </c>
      <c r="D692" s="27" t="s">
        <v>332</v>
      </c>
      <c r="E692" s="34">
        <f>E693</f>
        <v>0</v>
      </c>
      <c r="F692" s="34">
        <f t="shared" si="343"/>
        <v>526050</v>
      </c>
      <c r="G692" s="34">
        <f>G693</f>
        <v>0</v>
      </c>
      <c r="H692" s="34">
        <f aca="true" t="shared" si="347" ref="H692:N692">H693</f>
        <v>0</v>
      </c>
      <c r="I692" s="34">
        <f t="shared" si="347"/>
        <v>0</v>
      </c>
      <c r="J692" s="34">
        <f t="shared" si="347"/>
        <v>526050</v>
      </c>
      <c r="K692" s="34">
        <f t="shared" si="347"/>
        <v>0</v>
      </c>
      <c r="L692" s="34">
        <f t="shared" si="347"/>
        <v>0</v>
      </c>
      <c r="M692" s="34">
        <f t="shared" si="347"/>
        <v>0</v>
      </c>
      <c r="N692" s="34">
        <f t="shared" si="347"/>
        <v>0</v>
      </c>
    </row>
    <row r="693" spans="1:14" s="91" customFormat="1" ht="15" customHeight="1">
      <c r="A693" s="84" t="s">
        <v>1122</v>
      </c>
      <c r="B693" s="84"/>
      <c r="C693" s="86">
        <v>3111</v>
      </c>
      <c r="D693" s="86" t="s">
        <v>16</v>
      </c>
      <c r="E693" s="88">
        <v>0</v>
      </c>
      <c r="F693" s="92">
        <f t="shared" si="343"/>
        <v>526050</v>
      </c>
      <c r="G693" s="88">
        <v>0</v>
      </c>
      <c r="H693" s="90">
        <v>0</v>
      </c>
      <c r="I693" s="90">
        <v>0</v>
      </c>
      <c r="J693" s="88">
        <v>526050</v>
      </c>
      <c r="K693" s="90">
        <v>0</v>
      </c>
      <c r="L693" s="90">
        <v>0</v>
      </c>
      <c r="M693" s="90">
        <v>0</v>
      </c>
      <c r="N693" s="90">
        <v>0</v>
      </c>
    </row>
    <row r="694" spans="1:14" ht="18" customHeight="1">
      <c r="A694" s="36"/>
      <c r="B694" s="36"/>
      <c r="C694" s="27">
        <v>313</v>
      </c>
      <c r="D694" s="27" t="s">
        <v>19</v>
      </c>
      <c r="E694" s="34">
        <f>E695</f>
        <v>0</v>
      </c>
      <c r="F694" s="34">
        <f t="shared" si="343"/>
        <v>103950</v>
      </c>
      <c r="G694" s="34">
        <f>G695</f>
        <v>0</v>
      </c>
      <c r="H694" s="34">
        <f aca="true" t="shared" si="348" ref="H694:N694">H695</f>
        <v>0</v>
      </c>
      <c r="I694" s="34">
        <f t="shared" si="348"/>
        <v>0</v>
      </c>
      <c r="J694" s="34">
        <f t="shared" si="348"/>
        <v>103950</v>
      </c>
      <c r="K694" s="34">
        <f t="shared" si="348"/>
        <v>0</v>
      </c>
      <c r="L694" s="34">
        <f t="shared" si="348"/>
        <v>0</v>
      </c>
      <c r="M694" s="34">
        <f t="shared" si="348"/>
        <v>0</v>
      </c>
      <c r="N694" s="34">
        <f t="shared" si="348"/>
        <v>0</v>
      </c>
    </row>
    <row r="695" spans="1:14" s="91" customFormat="1" ht="15" customHeight="1">
      <c r="A695" s="84" t="s">
        <v>1123</v>
      </c>
      <c r="B695" s="84"/>
      <c r="C695" s="86">
        <v>3132</v>
      </c>
      <c r="D695" s="87" t="s">
        <v>333</v>
      </c>
      <c r="E695" s="88">
        <v>0</v>
      </c>
      <c r="F695" s="88">
        <f t="shared" si="343"/>
        <v>103950</v>
      </c>
      <c r="G695" s="88">
        <v>0</v>
      </c>
      <c r="H695" s="90">
        <v>0</v>
      </c>
      <c r="I695" s="90">
        <v>0</v>
      </c>
      <c r="J695" s="88">
        <v>103950</v>
      </c>
      <c r="K695" s="90">
        <v>0</v>
      </c>
      <c r="L695" s="90">
        <v>0</v>
      </c>
      <c r="M695" s="90">
        <v>0</v>
      </c>
      <c r="N695" s="90">
        <v>0</v>
      </c>
    </row>
    <row r="696" spans="1:14" s="126" customFormat="1" ht="17.25" customHeight="1">
      <c r="A696" s="223" t="s">
        <v>2</v>
      </c>
      <c r="B696" s="224" t="s">
        <v>44</v>
      </c>
      <c r="C696" s="225" t="s">
        <v>546</v>
      </c>
      <c r="D696" s="227" t="s">
        <v>59</v>
      </c>
      <c r="E696" s="228" t="s">
        <v>1206</v>
      </c>
      <c r="F696" s="225" t="s">
        <v>1207</v>
      </c>
      <c r="G696" s="220" t="s">
        <v>1205</v>
      </c>
      <c r="H696" s="221"/>
      <c r="I696" s="221"/>
      <c r="J696" s="221"/>
      <c r="K696" s="221"/>
      <c r="L696" s="221"/>
      <c r="M696" s="221"/>
      <c r="N696" s="222"/>
    </row>
    <row r="697" spans="1:14" ht="36" customHeight="1">
      <c r="A697" s="223"/>
      <c r="B697" s="223"/>
      <c r="C697" s="226"/>
      <c r="D697" s="227"/>
      <c r="E697" s="229"/>
      <c r="F697" s="226"/>
      <c r="G697" s="118" t="s">
        <v>269</v>
      </c>
      <c r="H697" s="118" t="s">
        <v>45</v>
      </c>
      <c r="I697" s="118" t="s">
        <v>268</v>
      </c>
      <c r="J697" s="118" t="s">
        <v>270</v>
      </c>
      <c r="K697" s="118" t="s">
        <v>46</v>
      </c>
      <c r="L697" s="118" t="s">
        <v>718</v>
      </c>
      <c r="M697" s="118" t="s">
        <v>1151</v>
      </c>
      <c r="N697" s="118" t="s">
        <v>613</v>
      </c>
    </row>
    <row r="698" spans="1:14" ht="10.5" customHeight="1">
      <c r="A698" s="51">
        <v>1</v>
      </c>
      <c r="B698" s="51">
        <v>2</v>
      </c>
      <c r="C698" s="51">
        <v>3</v>
      </c>
      <c r="D698" s="51">
        <v>4</v>
      </c>
      <c r="E698" s="51">
        <v>5</v>
      </c>
      <c r="F698" s="51">
        <v>7</v>
      </c>
      <c r="G698" s="51">
        <v>8</v>
      </c>
      <c r="H698" s="51">
        <v>9</v>
      </c>
      <c r="I698" s="51">
        <v>10</v>
      </c>
      <c r="J698" s="51">
        <v>11</v>
      </c>
      <c r="K698" s="51">
        <v>12</v>
      </c>
      <c r="L698" s="51">
        <v>13</v>
      </c>
      <c r="M698" s="51">
        <v>14</v>
      </c>
      <c r="N698" s="51">
        <v>15</v>
      </c>
    </row>
    <row r="699" spans="1:14" ht="21" customHeight="1">
      <c r="A699" s="36"/>
      <c r="B699" s="36"/>
      <c r="C699" s="27">
        <v>32</v>
      </c>
      <c r="D699" s="27" t="s">
        <v>35</v>
      </c>
      <c r="E699" s="34">
        <f>E700+E703+E705</f>
        <v>0</v>
      </c>
      <c r="F699" s="34">
        <f t="shared" si="343"/>
        <v>202000</v>
      </c>
      <c r="G699" s="34">
        <f>G700+G703+G705</f>
        <v>0</v>
      </c>
      <c r="H699" s="34">
        <f aca="true" t="shared" si="349" ref="H699:N699">H700+H703+H705</f>
        <v>0</v>
      </c>
      <c r="I699" s="34">
        <f t="shared" si="349"/>
        <v>0</v>
      </c>
      <c r="J699" s="34">
        <f t="shared" si="349"/>
        <v>202000</v>
      </c>
      <c r="K699" s="34">
        <f t="shared" si="349"/>
        <v>0</v>
      </c>
      <c r="L699" s="34">
        <f t="shared" si="349"/>
        <v>0</v>
      </c>
      <c r="M699" s="34">
        <f t="shared" si="349"/>
        <v>0</v>
      </c>
      <c r="N699" s="34">
        <f t="shared" si="349"/>
        <v>0</v>
      </c>
    </row>
    <row r="700" spans="1:14" ht="18" customHeight="1">
      <c r="A700" s="36"/>
      <c r="B700" s="36"/>
      <c r="C700" s="43">
        <v>321</v>
      </c>
      <c r="D700" s="27" t="s">
        <v>925</v>
      </c>
      <c r="E700" s="34">
        <f>E701+E702</f>
        <v>0</v>
      </c>
      <c r="F700" s="34">
        <f t="shared" si="343"/>
        <v>50000</v>
      </c>
      <c r="G700" s="34">
        <f>G701+G702</f>
        <v>0</v>
      </c>
      <c r="H700" s="34">
        <f aca="true" t="shared" si="350" ref="H700:N700">H701+H702</f>
        <v>0</v>
      </c>
      <c r="I700" s="34">
        <f t="shared" si="350"/>
        <v>0</v>
      </c>
      <c r="J700" s="34">
        <f t="shared" si="350"/>
        <v>50000</v>
      </c>
      <c r="K700" s="34">
        <f t="shared" si="350"/>
        <v>0</v>
      </c>
      <c r="L700" s="34">
        <f t="shared" si="350"/>
        <v>0</v>
      </c>
      <c r="M700" s="34">
        <f t="shared" si="350"/>
        <v>0</v>
      </c>
      <c r="N700" s="34">
        <f t="shared" si="350"/>
        <v>0</v>
      </c>
    </row>
    <row r="701" spans="1:14" s="91" customFormat="1" ht="15" customHeight="1">
      <c r="A701" s="84" t="s">
        <v>1124</v>
      </c>
      <c r="B701" s="84"/>
      <c r="C701" s="98">
        <v>3211</v>
      </c>
      <c r="D701" s="86" t="s">
        <v>22</v>
      </c>
      <c r="E701" s="88">
        <v>0</v>
      </c>
      <c r="F701" s="88">
        <f t="shared" si="343"/>
        <v>25000</v>
      </c>
      <c r="G701" s="88">
        <v>0</v>
      </c>
      <c r="H701" s="88">
        <v>0</v>
      </c>
      <c r="I701" s="88">
        <v>0</v>
      </c>
      <c r="J701" s="88">
        <v>25000</v>
      </c>
      <c r="K701" s="88">
        <v>0</v>
      </c>
      <c r="L701" s="88">
        <v>0</v>
      </c>
      <c r="M701" s="88">
        <v>0</v>
      </c>
      <c r="N701" s="88">
        <v>0</v>
      </c>
    </row>
    <row r="702" spans="1:14" s="91" customFormat="1" ht="15" customHeight="1">
      <c r="A702" s="84" t="s">
        <v>1125</v>
      </c>
      <c r="B702" s="84"/>
      <c r="C702" s="98">
        <v>3213</v>
      </c>
      <c r="D702" s="86" t="s">
        <v>23</v>
      </c>
      <c r="E702" s="88">
        <v>0</v>
      </c>
      <c r="F702" s="88">
        <f t="shared" si="343"/>
        <v>25000</v>
      </c>
      <c r="G702" s="88">
        <v>0</v>
      </c>
      <c r="H702" s="88">
        <v>0</v>
      </c>
      <c r="I702" s="88">
        <v>0</v>
      </c>
      <c r="J702" s="88">
        <v>25000</v>
      </c>
      <c r="K702" s="88">
        <v>0</v>
      </c>
      <c r="L702" s="88">
        <v>0</v>
      </c>
      <c r="M702" s="88">
        <v>0</v>
      </c>
      <c r="N702" s="88">
        <v>0</v>
      </c>
    </row>
    <row r="703" spans="1:14" ht="18" customHeight="1">
      <c r="A703" s="36"/>
      <c r="B703" s="30"/>
      <c r="C703" s="33">
        <v>322</v>
      </c>
      <c r="D703" s="33" t="s">
        <v>24</v>
      </c>
      <c r="E703" s="34">
        <f>E704</f>
        <v>0</v>
      </c>
      <c r="F703" s="34">
        <f t="shared" si="343"/>
        <v>100000</v>
      </c>
      <c r="G703" s="34">
        <f>G704</f>
        <v>0</v>
      </c>
      <c r="H703" s="34">
        <f aca="true" t="shared" si="351" ref="H703:N703">H704</f>
        <v>0</v>
      </c>
      <c r="I703" s="34">
        <f t="shared" si="351"/>
        <v>0</v>
      </c>
      <c r="J703" s="34">
        <f t="shared" si="351"/>
        <v>100000</v>
      </c>
      <c r="K703" s="34">
        <f t="shared" si="351"/>
        <v>0</v>
      </c>
      <c r="L703" s="34">
        <f t="shared" si="351"/>
        <v>0</v>
      </c>
      <c r="M703" s="34">
        <f t="shared" si="351"/>
        <v>0</v>
      </c>
      <c r="N703" s="34">
        <f t="shared" si="351"/>
        <v>0</v>
      </c>
    </row>
    <row r="704" spans="1:14" s="91" customFormat="1" ht="14.25" customHeight="1">
      <c r="A704" s="84" t="s">
        <v>1126</v>
      </c>
      <c r="B704" s="51"/>
      <c r="C704" s="87">
        <v>3221</v>
      </c>
      <c r="D704" s="87" t="s">
        <v>927</v>
      </c>
      <c r="E704" s="88">
        <v>0</v>
      </c>
      <c r="F704" s="88">
        <f t="shared" si="343"/>
        <v>100000</v>
      </c>
      <c r="G704" s="88">
        <v>0</v>
      </c>
      <c r="H704" s="88">
        <v>0</v>
      </c>
      <c r="I704" s="88">
        <v>0</v>
      </c>
      <c r="J704" s="88">
        <v>100000</v>
      </c>
      <c r="K704" s="88">
        <v>0</v>
      </c>
      <c r="L704" s="90">
        <v>0</v>
      </c>
      <c r="M704" s="90">
        <v>0</v>
      </c>
      <c r="N704" s="88">
        <v>0</v>
      </c>
    </row>
    <row r="705" spans="1:14" ht="18" customHeight="1">
      <c r="A705" s="38"/>
      <c r="B705" s="30"/>
      <c r="C705" s="33">
        <v>323</v>
      </c>
      <c r="D705" s="33" t="s">
        <v>29</v>
      </c>
      <c r="E705" s="34">
        <f>E706+E707</f>
        <v>0</v>
      </c>
      <c r="F705" s="34">
        <f t="shared" si="343"/>
        <v>52000</v>
      </c>
      <c r="G705" s="34">
        <f>G706+G707</f>
        <v>0</v>
      </c>
      <c r="H705" s="34">
        <f aca="true" t="shared" si="352" ref="H705:N705">H706+H707</f>
        <v>0</v>
      </c>
      <c r="I705" s="34">
        <f t="shared" si="352"/>
        <v>0</v>
      </c>
      <c r="J705" s="34">
        <f t="shared" si="352"/>
        <v>52000</v>
      </c>
      <c r="K705" s="34">
        <f t="shared" si="352"/>
        <v>0</v>
      </c>
      <c r="L705" s="34">
        <f t="shared" si="352"/>
        <v>0</v>
      </c>
      <c r="M705" s="34">
        <f t="shared" si="352"/>
        <v>0</v>
      </c>
      <c r="N705" s="34">
        <f t="shared" si="352"/>
        <v>0</v>
      </c>
    </row>
    <row r="706" spans="1:14" s="91" customFormat="1" ht="14.25" customHeight="1">
      <c r="A706" s="84" t="s">
        <v>1127</v>
      </c>
      <c r="B706" s="51"/>
      <c r="C706" s="87">
        <v>3233</v>
      </c>
      <c r="D706" s="87" t="s">
        <v>549</v>
      </c>
      <c r="E706" s="88">
        <v>0</v>
      </c>
      <c r="F706" s="88">
        <f t="shared" si="343"/>
        <v>26000</v>
      </c>
      <c r="G706" s="88">
        <v>0</v>
      </c>
      <c r="H706" s="88">
        <v>0</v>
      </c>
      <c r="I706" s="88">
        <v>0</v>
      </c>
      <c r="J706" s="88">
        <v>26000</v>
      </c>
      <c r="K706" s="90">
        <v>0</v>
      </c>
      <c r="L706" s="90">
        <v>0</v>
      </c>
      <c r="M706" s="90">
        <v>0</v>
      </c>
      <c r="N706" s="90">
        <v>0</v>
      </c>
    </row>
    <row r="707" spans="1:14" s="91" customFormat="1" ht="14.25" customHeight="1">
      <c r="A707" s="84" t="s">
        <v>1128</v>
      </c>
      <c r="B707" s="51"/>
      <c r="C707" s="87">
        <v>3237</v>
      </c>
      <c r="D707" s="87" t="s">
        <v>788</v>
      </c>
      <c r="E707" s="88">
        <v>0</v>
      </c>
      <c r="F707" s="88">
        <f t="shared" si="343"/>
        <v>26000</v>
      </c>
      <c r="G707" s="88">
        <v>0</v>
      </c>
      <c r="H707" s="88">
        <v>0</v>
      </c>
      <c r="I707" s="88">
        <v>0</v>
      </c>
      <c r="J707" s="88">
        <v>26000</v>
      </c>
      <c r="K707" s="90">
        <v>0</v>
      </c>
      <c r="L707" s="90">
        <v>0</v>
      </c>
      <c r="M707" s="90">
        <v>0</v>
      </c>
      <c r="N707" s="90">
        <v>0</v>
      </c>
    </row>
    <row r="708" spans="1:14" ht="22.5" customHeight="1">
      <c r="A708" s="36"/>
      <c r="B708" s="36"/>
      <c r="C708" s="33">
        <v>4</v>
      </c>
      <c r="D708" s="33" t="s">
        <v>942</v>
      </c>
      <c r="E708" s="34">
        <f>E709</f>
        <v>0</v>
      </c>
      <c r="F708" s="34">
        <f t="shared" si="343"/>
        <v>50000</v>
      </c>
      <c r="G708" s="34">
        <f>G709</f>
        <v>0</v>
      </c>
      <c r="H708" s="34">
        <f aca="true" t="shared" si="353" ref="H708:N708">H709</f>
        <v>0</v>
      </c>
      <c r="I708" s="34">
        <f t="shared" si="353"/>
        <v>0</v>
      </c>
      <c r="J708" s="34">
        <f t="shared" si="353"/>
        <v>50000</v>
      </c>
      <c r="K708" s="34">
        <f t="shared" si="353"/>
        <v>0</v>
      </c>
      <c r="L708" s="34">
        <f t="shared" si="353"/>
        <v>0</v>
      </c>
      <c r="M708" s="34">
        <f t="shared" si="353"/>
        <v>0</v>
      </c>
      <c r="N708" s="34">
        <f t="shared" si="353"/>
        <v>0</v>
      </c>
    </row>
    <row r="709" spans="1:14" ht="18" customHeight="1">
      <c r="A709" s="36"/>
      <c r="B709" s="36"/>
      <c r="C709" s="33">
        <v>422</v>
      </c>
      <c r="D709" s="33" t="s">
        <v>567</v>
      </c>
      <c r="E709" s="34">
        <f>E710</f>
        <v>0</v>
      </c>
      <c r="F709" s="34">
        <f t="shared" si="343"/>
        <v>50000</v>
      </c>
      <c r="G709" s="34">
        <f>G710</f>
        <v>0</v>
      </c>
      <c r="H709" s="34">
        <f aca="true" t="shared" si="354" ref="H709:N709">H710</f>
        <v>0</v>
      </c>
      <c r="I709" s="34">
        <f t="shared" si="354"/>
        <v>0</v>
      </c>
      <c r="J709" s="34">
        <f t="shared" si="354"/>
        <v>50000</v>
      </c>
      <c r="K709" s="34">
        <f t="shared" si="354"/>
        <v>0</v>
      </c>
      <c r="L709" s="34">
        <f t="shared" si="354"/>
        <v>0</v>
      </c>
      <c r="M709" s="34">
        <f t="shared" si="354"/>
        <v>0</v>
      </c>
      <c r="N709" s="34">
        <f t="shared" si="354"/>
        <v>0</v>
      </c>
    </row>
    <row r="710" spans="1:14" s="91" customFormat="1" ht="15" customHeight="1">
      <c r="A710" s="84" t="s">
        <v>1262</v>
      </c>
      <c r="B710" s="84"/>
      <c r="C710" s="87">
        <v>4227</v>
      </c>
      <c r="D710" s="87" t="s">
        <v>728</v>
      </c>
      <c r="E710" s="88">
        <v>0</v>
      </c>
      <c r="F710" s="88">
        <f>SUM(G710:N710)</f>
        <v>50000</v>
      </c>
      <c r="G710" s="88">
        <v>0</v>
      </c>
      <c r="H710" s="88">
        <v>0</v>
      </c>
      <c r="I710" s="88">
        <v>0</v>
      </c>
      <c r="J710" s="88">
        <v>50000</v>
      </c>
      <c r="K710" s="88">
        <v>0</v>
      </c>
      <c r="L710" s="88">
        <v>0</v>
      </c>
      <c r="M710" s="88">
        <v>0</v>
      </c>
      <c r="N710" s="88">
        <v>0</v>
      </c>
    </row>
    <row r="711" spans="1:14" s="74" customFormat="1" ht="34.5" customHeight="1">
      <c r="A711" s="76"/>
      <c r="B711" s="77"/>
      <c r="C711" s="246" t="s">
        <v>545</v>
      </c>
      <c r="D711" s="285"/>
      <c r="E711" s="78">
        <f>E712</f>
        <v>1095650</v>
      </c>
      <c r="F711" s="78">
        <f>SUM(G711:N711)</f>
        <v>1194770</v>
      </c>
      <c r="G711" s="78">
        <f>G712</f>
        <v>650170</v>
      </c>
      <c r="H711" s="78">
        <f aca="true" t="shared" si="355" ref="H711:N711">H712</f>
        <v>26250</v>
      </c>
      <c r="I711" s="78">
        <f t="shared" si="355"/>
        <v>0</v>
      </c>
      <c r="J711" s="78">
        <f t="shared" si="355"/>
        <v>60000</v>
      </c>
      <c r="K711" s="78">
        <f t="shared" si="355"/>
        <v>0</v>
      </c>
      <c r="L711" s="78">
        <f t="shared" si="355"/>
        <v>0</v>
      </c>
      <c r="M711" s="78">
        <f t="shared" si="355"/>
        <v>0</v>
      </c>
      <c r="N711" s="78">
        <f t="shared" si="355"/>
        <v>458350</v>
      </c>
    </row>
    <row r="712" spans="1:14" s="74" customFormat="1" ht="27.75" customHeight="1">
      <c r="A712" s="72"/>
      <c r="B712" s="75"/>
      <c r="C712" s="250" t="s">
        <v>690</v>
      </c>
      <c r="D712" s="244"/>
      <c r="E712" s="69">
        <f>E713+E755+E771</f>
        <v>1095650</v>
      </c>
      <c r="F712" s="69">
        <f aca="true" t="shared" si="356" ref="F712:F748">SUM(G712:N712)</f>
        <v>1194770</v>
      </c>
      <c r="G712" s="69">
        <f aca="true" t="shared" si="357" ref="G712:N712">G713+G755+G771</f>
        <v>650170</v>
      </c>
      <c r="H712" s="69">
        <f t="shared" si="357"/>
        <v>26250</v>
      </c>
      <c r="I712" s="69">
        <f t="shared" si="357"/>
        <v>0</v>
      </c>
      <c r="J712" s="69">
        <f t="shared" si="357"/>
        <v>60000</v>
      </c>
      <c r="K712" s="69">
        <f t="shared" si="357"/>
        <v>0</v>
      </c>
      <c r="L712" s="69">
        <f t="shared" si="357"/>
        <v>0</v>
      </c>
      <c r="M712" s="69">
        <f t="shared" si="357"/>
        <v>0</v>
      </c>
      <c r="N712" s="69">
        <f t="shared" si="357"/>
        <v>458350</v>
      </c>
    </row>
    <row r="713" spans="1:14" s="9" customFormat="1" ht="24" customHeight="1">
      <c r="A713" s="12"/>
      <c r="B713" s="57" t="s">
        <v>658</v>
      </c>
      <c r="C713" s="230" t="s">
        <v>970</v>
      </c>
      <c r="D713" s="231"/>
      <c r="E713" s="11">
        <f>E714+E722+E749+E752</f>
        <v>645650</v>
      </c>
      <c r="F713" s="11">
        <f t="shared" si="356"/>
        <v>630770</v>
      </c>
      <c r="G713" s="11">
        <f>G714+G722+G749+G752</f>
        <v>573170</v>
      </c>
      <c r="H713" s="11">
        <f aca="true" t="shared" si="358" ref="H713:N713">H714+H722+H749+H752</f>
        <v>26250</v>
      </c>
      <c r="I713" s="11">
        <f t="shared" si="358"/>
        <v>0</v>
      </c>
      <c r="J713" s="11">
        <f t="shared" si="358"/>
        <v>0</v>
      </c>
      <c r="K713" s="11">
        <f t="shared" si="358"/>
        <v>0</v>
      </c>
      <c r="L713" s="11">
        <f t="shared" si="358"/>
        <v>0</v>
      </c>
      <c r="M713" s="11">
        <f t="shared" si="358"/>
        <v>0</v>
      </c>
      <c r="N713" s="11">
        <f t="shared" si="358"/>
        <v>31350</v>
      </c>
    </row>
    <row r="714" spans="1:14" ht="21" customHeight="1">
      <c r="A714" s="38"/>
      <c r="B714" s="30"/>
      <c r="C714" s="33">
        <v>31</v>
      </c>
      <c r="D714" s="33" t="s">
        <v>15</v>
      </c>
      <c r="E714" s="34">
        <f>E715+E717+E719</f>
        <v>422000</v>
      </c>
      <c r="F714" s="34">
        <f t="shared" si="356"/>
        <v>442970</v>
      </c>
      <c r="G714" s="34">
        <f>G715+G717+G719</f>
        <v>442970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</row>
    <row r="715" spans="1:14" ht="18" customHeight="1">
      <c r="A715" s="38"/>
      <c r="B715" s="30"/>
      <c r="C715" s="33">
        <v>311</v>
      </c>
      <c r="D715" s="33" t="s">
        <v>332</v>
      </c>
      <c r="E715" s="34">
        <f aca="true" t="shared" si="359" ref="E715:N715">SUM(E716)</f>
        <v>355000</v>
      </c>
      <c r="F715" s="34">
        <f t="shared" si="356"/>
        <v>370620</v>
      </c>
      <c r="G715" s="34">
        <f t="shared" si="359"/>
        <v>370620</v>
      </c>
      <c r="H715" s="34">
        <f t="shared" si="359"/>
        <v>0</v>
      </c>
      <c r="I715" s="34">
        <f t="shared" si="359"/>
        <v>0</v>
      </c>
      <c r="J715" s="34">
        <f t="shared" si="359"/>
        <v>0</v>
      </c>
      <c r="K715" s="34">
        <f t="shared" si="359"/>
        <v>0</v>
      </c>
      <c r="L715" s="34">
        <f t="shared" si="359"/>
        <v>0</v>
      </c>
      <c r="M715" s="34">
        <f t="shared" si="359"/>
        <v>0</v>
      </c>
      <c r="N715" s="34">
        <f t="shared" si="359"/>
        <v>0</v>
      </c>
    </row>
    <row r="716" spans="1:14" s="91" customFormat="1" ht="15" customHeight="1">
      <c r="A716" s="84" t="s">
        <v>1025</v>
      </c>
      <c r="B716" s="51"/>
      <c r="C716" s="87">
        <v>3111</v>
      </c>
      <c r="D716" s="87" t="s">
        <v>16</v>
      </c>
      <c r="E716" s="88">
        <v>355000</v>
      </c>
      <c r="F716" s="88">
        <f t="shared" si="356"/>
        <v>370620</v>
      </c>
      <c r="G716" s="92">
        <v>370620</v>
      </c>
      <c r="H716" s="111">
        <v>0</v>
      </c>
      <c r="I716" s="90">
        <v>0</v>
      </c>
      <c r="J716" s="90">
        <v>0</v>
      </c>
      <c r="K716" s="90">
        <v>0</v>
      </c>
      <c r="L716" s="90">
        <v>0</v>
      </c>
      <c r="M716" s="90">
        <v>0</v>
      </c>
      <c r="N716" s="90">
        <v>0</v>
      </c>
    </row>
    <row r="717" spans="1:14" ht="18" customHeight="1">
      <c r="A717" s="36"/>
      <c r="B717" s="30"/>
      <c r="C717" s="33">
        <v>312</v>
      </c>
      <c r="D717" s="33" t="s">
        <v>17</v>
      </c>
      <c r="E717" s="34">
        <f aca="true" t="shared" si="360" ref="E717:N717">SUM(E718)</f>
        <v>9000</v>
      </c>
      <c r="F717" s="34">
        <f t="shared" si="356"/>
        <v>10500</v>
      </c>
      <c r="G717" s="40">
        <f t="shared" si="360"/>
        <v>10500</v>
      </c>
      <c r="H717" s="40">
        <f t="shared" si="360"/>
        <v>0</v>
      </c>
      <c r="I717" s="34">
        <f t="shared" si="360"/>
        <v>0</v>
      </c>
      <c r="J717" s="34">
        <f t="shared" si="360"/>
        <v>0</v>
      </c>
      <c r="K717" s="34">
        <f t="shared" si="360"/>
        <v>0</v>
      </c>
      <c r="L717" s="34">
        <f t="shared" si="360"/>
        <v>0</v>
      </c>
      <c r="M717" s="34">
        <f t="shared" si="360"/>
        <v>0</v>
      </c>
      <c r="N717" s="34">
        <f t="shared" si="360"/>
        <v>0</v>
      </c>
    </row>
    <row r="718" spans="1:14" s="91" customFormat="1" ht="15" customHeight="1">
      <c r="A718" s="84" t="s">
        <v>1026</v>
      </c>
      <c r="B718" s="51"/>
      <c r="C718" s="87">
        <v>3121</v>
      </c>
      <c r="D718" s="87" t="s">
        <v>18</v>
      </c>
      <c r="E718" s="88">
        <v>9000</v>
      </c>
      <c r="F718" s="88">
        <f t="shared" si="356"/>
        <v>10500</v>
      </c>
      <c r="G718" s="92">
        <v>10500</v>
      </c>
      <c r="H718" s="111">
        <v>0</v>
      </c>
      <c r="I718" s="90">
        <v>0</v>
      </c>
      <c r="J718" s="90">
        <v>0</v>
      </c>
      <c r="K718" s="90">
        <v>0</v>
      </c>
      <c r="L718" s="90">
        <v>0</v>
      </c>
      <c r="M718" s="90">
        <v>0</v>
      </c>
      <c r="N718" s="90">
        <v>0</v>
      </c>
    </row>
    <row r="719" spans="1:14" ht="18" customHeight="1">
      <c r="A719" s="36"/>
      <c r="B719" s="30"/>
      <c r="C719" s="33">
        <v>313</v>
      </c>
      <c r="D719" s="33" t="s">
        <v>19</v>
      </c>
      <c r="E719" s="34">
        <f aca="true" t="shared" si="361" ref="E719:N719">SUM(E720:E721)</f>
        <v>58000</v>
      </c>
      <c r="F719" s="34">
        <f t="shared" si="356"/>
        <v>61850</v>
      </c>
      <c r="G719" s="40">
        <f t="shared" si="361"/>
        <v>61850</v>
      </c>
      <c r="H719" s="40">
        <f t="shared" si="361"/>
        <v>0</v>
      </c>
      <c r="I719" s="34">
        <f t="shared" si="361"/>
        <v>0</v>
      </c>
      <c r="J719" s="34">
        <f t="shared" si="361"/>
        <v>0</v>
      </c>
      <c r="K719" s="34">
        <f t="shared" si="361"/>
        <v>0</v>
      </c>
      <c r="L719" s="34">
        <f t="shared" si="361"/>
        <v>0</v>
      </c>
      <c r="M719" s="34">
        <f>SUM(M720:M721)</f>
        <v>0</v>
      </c>
      <c r="N719" s="34">
        <f t="shared" si="361"/>
        <v>0</v>
      </c>
    </row>
    <row r="720" spans="1:14" s="91" customFormat="1" ht="15" customHeight="1">
      <c r="A720" s="84" t="s">
        <v>1027</v>
      </c>
      <c r="B720" s="51"/>
      <c r="C720" s="87">
        <v>3132</v>
      </c>
      <c r="D720" s="87" t="s">
        <v>333</v>
      </c>
      <c r="E720" s="88">
        <v>58000</v>
      </c>
      <c r="F720" s="88">
        <f t="shared" si="356"/>
        <v>61850</v>
      </c>
      <c r="G720" s="92">
        <v>61850</v>
      </c>
      <c r="H720" s="111">
        <v>0</v>
      </c>
      <c r="I720" s="90">
        <v>0</v>
      </c>
      <c r="J720" s="90">
        <v>0</v>
      </c>
      <c r="K720" s="90">
        <v>0</v>
      </c>
      <c r="L720" s="90">
        <v>0</v>
      </c>
      <c r="M720" s="90">
        <v>0</v>
      </c>
      <c r="N720" s="90">
        <v>0</v>
      </c>
    </row>
    <row r="721" spans="1:14" s="91" customFormat="1" ht="15" customHeight="1">
      <c r="A721" s="84" t="s">
        <v>1028</v>
      </c>
      <c r="B721" s="51"/>
      <c r="C721" s="87">
        <v>3133</v>
      </c>
      <c r="D721" s="87" t="s">
        <v>334</v>
      </c>
      <c r="E721" s="88">
        <v>0</v>
      </c>
      <c r="F721" s="88">
        <f t="shared" si="356"/>
        <v>0</v>
      </c>
      <c r="G721" s="92">
        <v>0</v>
      </c>
      <c r="H721" s="111">
        <v>0</v>
      </c>
      <c r="I721" s="90">
        <v>0</v>
      </c>
      <c r="J721" s="90">
        <v>0</v>
      </c>
      <c r="K721" s="90">
        <v>0</v>
      </c>
      <c r="L721" s="90">
        <v>0</v>
      </c>
      <c r="M721" s="90">
        <v>0</v>
      </c>
      <c r="N721" s="90">
        <v>0</v>
      </c>
    </row>
    <row r="722" spans="1:14" ht="21" customHeight="1">
      <c r="A722" s="36"/>
      <c r="B722" s="30"/>
      <c r="C722" s="33">
        <v>32</v>
      </c>
      <c r="D722" s="33" t="s">
        <v>35</v>
      </c>
      <c r="E722" s="34">
        <f>E723+E727+E734+E743</f>
        <v>219350</v>
      </c>
      <c r="F722" s="34">
        <f t="shared" si="356"/>
        <v>183500</v>
      </c>
      <c r="G722" s="40">
        <f>G723+G727+G734+G743</f>
        <v>128900</v>
      </c>
      <c r="H722" s="40">
        <f aca="true" t="shared" si="362" ref="H722:N722">H723+H727+H734+H743</f>
        <v>23250</v>
      </c>
      <c r="I722" s="34">
        <f t="shared" si="362"/>
        <v>0</v>
      </c>
      <c r="J722" s="34">
        <f t="shared" si="362"/>
        <v>0</v>
      </c>
      <c r="K722" s="34">
        <f t="shared" si="362"/>
        <v>0</v>
      </c>
      <c r="L722" s="34">
        <f t="shared" si="362"/>
        <v>0</v>
      </c>
      <c r="M722" s="34">
        <f t="shared" si="362"/>
        <v>0</v>
      </c>
      <c r="N722" s="34">
        <f t="shared" si="362"/>
        <v>31350</v>
      </c>
    </row>
    <row r="723" spans="1:14" ht="18" customHeight="1">
      <c r="A723" s="36"/>
      <c r="B723" s="36"/>
      <c r="C723" s="43">
        <v>321</v>
      </c>
      <c r="D723" s="27" t="s">
        <v>925</v>
      </c>
      <c r="E723" s="34">
        <f>SUM(E724:E726)</f>
        <v>25000</v>
      </c>
      <c r="F723" s="34">
        <f t="shared" si="356"/>
        <v>29500</v>
      </c>
      <c r="G723" s="40">
        <f>SUM(G724:G726)</f>
        <v>14500</v>
      </c>
      <c r="H723" s="40">
        <f aca="true" t="shared" si="363" ref="H723:N723">SUM(H724:H726)</f>
        <v>15000</v>
      </c>
      <c r="I723" s="34">
        <f t="shared" si="363"/>
        <v>0</v>
      </c>
      <c r="J723" s="34">
        <f t="shared" si="363"/>
        <v>0</v>
      </c>
      <c r="K723" s="34">
        <f t="shared" si="363"/>
        <v>0</v>
      </c>
      <c r="L723" s="34">
        <f t="shared" si="363"/>
        <v>0</v>
      </c>
      <c r="M723" s="34">
        <f t="shared" si="363"/>
        <v>0</v>
      </c>
      <c r="N723" s="34">
        <f t="shared" si="363"/>
        <v>0</v>
      </c>
    </row>
    <row r="724" spans="1:14" s="91" customFormat="1" ht="15" customHeight="1">
      <c r="A724" s="84" t="s">
        <v>1029</v>
      </c>
      <c r="B724" s="84"/>
      <c r="C724" s="98">
        <v>3211</v>
      </c>
      <c r="D724" s="86" t="s">
        <v>22</v>
      </c>
      <c r="E724" s="88">
        <v>3000</v>
      </c>
      <c r="F724" s="88">
        <f t="shared" si="356"/>
        <v>3000</v>
      </c>
      <c r="G724" s="92">
        <v>0</v>
      </c>
      <c r="H724" s="92">
        <v>3000</v>
      </c>
      <c r="I724" s="88">
        <v>0</v>
      </c>
      <c r="J724" s="88">
        <v>0</v>
      </c>
      <c r="K724" s="88">
        <v>0</v>
      </c>
      <c r="L724" s="88">
        <v>0</v>
      </c>
      <c r="M724" s="88">
        <v>0</v>
      </c>
      <c r="N724" s="88">
        <v>0</v>
      </c>
    </row>
    <row r="725" spans="1:14" s="91" customFormat="1" ht="15" customHeight="1">
      <c r="A725" s="84" t="s">
        <v>1030</v>
      </c>
      <c r="B725" s="84"/>
      <c r="C725" s="98">
        <v>3212</v>
      </c>
      <c r="D725" s="86" t="s">
        <v>926</v>
      </c>
      <c r="E725" s="88">
        <v>11000</v>
      </c>
      <c r="F725" s="88">
        <f t="shared" si="356"/>
        <v>10500</v>
      </c>
      <c r="G725" s="92">
        <v>10500</v>
      </c>
      <c r="H725" s="92">
        <v>0</v>
      </c>
      <c r="I725" s="88">
        <v>0</v>
      </c>
      <c r="J725" s="88">
        <v>0</v>
      </c>
      <c r="K725" s="88">
        <v>0</v>
      </c>
      <c r="L725" s="88">
        <v>0</v>
      </c>
      <c r="M725" s="88">
        <v>0</v>
      </c>
      <c r="N725" s="88">
        <v>0</v>
      </c>
    </row>
    <row r="726" spans="1:14" s="91" customFormat="1" ht="15" customHeight="1">
      <c r="A726" s="84" t="s">
        <v>1031</v>
      </c>
      <c r="B726" s="84"/>
      <c r="C726" s="98">
        <v>3213</v>
      </c>
      <c r="D726" s="86" t="s">
        <v>23</v>
      </c>
      <c r="E726" s="88">
        <v>11000</v>
      </c>
      <c r="F726" s="88">
        <f t="shared" si="356"/>
        <v>16000</v>
      </c>
      <c r="G726" s="92">
        <v>4000</v>
      </c>
      <c r="H726" s="92">
        <v>12000</v>
      </c>
      <c r="I726" s="88">
        <v>0</v>
      </c>
      <c r="J726" s="88">
        <v>0</v>
      </c>
      <c r="K726" s="88">
        <v>0</v>
      </c>
      <c r="L726" s="88">
        <v>0</v>
      </c>
      <c r="M726" s="88">
        <v>0</v>
      </c>
      <c r="N726" s="88">
        <v>0</v>
      </c>
    </row>
    <row r="727" spans="1:14" ht="17.25" customHeight="1">
      <c r="A727" s="36" t="s">
        <v>0</v>
      </c>
      <c r="B727" s="30"/>
      <c r="C727" s="33">
        <v>322</v>
      </c>
      <c r="D727" s="33" t="s">
        <v>24</v>
      </c>
      <c r="E727" s="34">
        <f>E728+E732+E733</f>
        <v>16000</v>
      </c>
      <c r="F727" s="34">
        <f t="shared" si="356"/>
        <v>17000</v>
      </c>
      <c r="G727" s="40">
        <f>G728+G732+G733</f>
        <v>14000</v>
      </c>
      <c r="H727" s="40">
        <f aca="true" t="shared" si="364" ref="H727:N727">H728+H732+H733</f>
        <v>3000</v>
      </c>
      <c r="I727" s="40">
        <f t="shared" si="364"/>
        <v>0</v>
      </c>
      <c r="J727" s="40">
        <f t="shared" si="364"/>
        <v>0</v>
      </c>
      <c r="K727" s="40">
        <f t="shared" si="364"/>
        <v>0</v>
      </c>
      <c r="L727" s="40">
        <f t="shared" si="364"/>
        <v>0</v>
      </c>
      <c r="M727" s="40">
        <f t="shared" si="364"/>
        <v>0</v>
      </c>
      <c r="N727" s="40">
        <f t="shared" si="364"/>
        <v>0</v>
      </c>
    </row>
    <row r="728" spans="1:14" s="91" customFormat="1" ht="14.25" customHeight="1">
      <c r="A728" s="84" t="s">
        <v>1032</v>
      </c>
      <c r="B728" s="51"/>
      <c r="C728" s="87">
        <v>3221</v>
      </c>
      <c r="D728" s="87" t="s">
        <v>952</v>
      </c>
      <c r="E728" s="88">
        <v>9000</v>
      </c>
      <c r="F728" s="88">
        <f t="shared" si="356"/>
        <v>10000</v>
      </c>
      <c r="G728" s="92">
        <v>7000</v>
      </c>
      <c r="H728" s="92">
        <v>3000</v>
      </c>
      <c r="I728" s="90">
        <v>0</v>
      </c>
      <c r="J728" s="90">
        <v>0</v>
      </c>
      <c r="K728" s="90">
        <v>0</v>
      </c>
      <c r="L728" s="90">
        <v>0</v>
      </c>
      <c r="M728" s="90">
        <v>0</v>
      </c>
      <c r="N728" s="90">
        <v>0</v>
      </c>
    </row>
    <row r="729" spans="1:14" s="126" customFormat="1" ht="17.25" customHeight="1">
      <c r="A729" s="223" t="s">
        <v>2</v>
      </c>
      <c r="B729" s="224" t="s">
        <v>44</v>
      </c>
      <c r="C729" s="225" t="s">
        <v>546</v>
      </c>
      <c r="D729" s="227" t="s">
        <v>59</v>
      </c>
      <c r="E729" s="228" t="s">
        <v>1206</v>
      </c>
      <c r="F729" s="225" t="s">
        <v>1207</v>
      </c>
      <c r="G729" s="220" t="s">
        <v>1205</v>
      </c>
      <c r="H729" s="221"/>
      <c r="I729" s="221"/>
      <c r="J729" s="221"/>
      <c r="K729" s="221"/>
      <c r="L729" s="221"/>
      <c r="M729" s="221"/>
      <c r="N729" s="222"/>
    </row>
    <row r="730" spans="1:14" ht="36" customHeight="1">
      <c r="A730" s="223"/>
      <c r="B730" s="223"/>
      <c r="C730" s="226"/>
      <c r="D730" s="227"/>
      <c r="E730" s="229"/>
      <c r="F730" s="226"/>
      <c r="G730" s="118" t="s">
        <v>269</v>
      </c>
      <c r="H730" s="118" t="s">
        <v>45</v>
      </c>
      <c r="I730" s="118" t="s">
        <v>268</v>
      </c>
      <c r="J730" s="118" t="s">
        <v>270</v>
      </c>
      <c r="K730" s="118" t="s">
        <v>46</v>
      </c>
      <c r="L730" s="118" t="s">
        <v>718</v>
      </c>
      <c r="M730" s="118" t="s">
        <v>1151</v>
      </c>
      <c r="N730" s="118" t="s">
        <v>613</v>
      </c>
    </row>
    <row r="731" spans="1:14" ht="10.5" customHeight="1">
      <c r="A731" s="51">
        <v>1</v>
      </c>
      <c r="B731" s="51">
        <v>2</v>
      </c>
      <c r="C731" s="51">
        <v>3</v>
      </c>
      <c r="D731" s="51">
        <v>4</v>
      </c>
      <c r="E731" s="51">
        <v>5</v>
      </c>
      <c r="F731" s="51">
        <v>7</v>
      </c>
      <c r="G731" s="51">
        <v>8</v>
      </c>
      <c r="H731" s="51">
        <v>9</v>
      </c>
      <c r="I731" s="51">
        <v>10</v>
      </c>
      <c r="J731" s="51">
        <v>11</v>
      </c>
      <c r="K731" s="51">
        <v>12</v>
      </c>
      <c r="L731" s="51">
        <v>13</v>
      </c>
      <c r="M731" s="51">
        <v>14</v>
      </c>
      <c r="N731" s="51">
        <v>15</v>
      </c>
    </row>
    <row r="732" spans="1:14" s="91" customFormat="1" ht="14.25" customHeight="1">
      <c r="A732" s="84" t="s">
        <v>1033</v>
      </c>
      <c r="B732" s="51"/>
      <c r="C732" s="87">
        <v>3224</v>
      </c>
      <c r="D732" s="87" t="s">
        <v>953</v>
      </c>
      <c r="E732" s="88">
        <v>4000</v>
      </c>
      <c r="F732" s="88">
        <f t="shared" si="356"/>
        <v>4000</v>
      </c>
      <c r="G732" s="92">
        <v>4000</v>
      </c>
      <c r="H732" s="111">
        <v>0</v>
      </c>
      <c r="I732" s="90">
        <v>0</v>
      </c>
      <c r="J732" s="90">
        <v>0</v>
      </c>
      <c r="K732" s="90">
        <v>0</v>
      </c>
      <c r="L732" s="90">
        <v>0</v>
      </c>
      <c r="M732" s="90">
        <v>0</v>
      </c>
      <c r="N732" s="90">
        <v>0</v>
      </c>
    </row>
    <row r="733" spans="1:14" s="91" customFormat="1" ht="14.25" customHeight="1">
      <c r="A733" s="84" t="s">
        <v>1034</v>
      </c>
      <c r="B733" s="51"/>
      <c r="C733" s="87">
        <v>3225</v>
      </c>
      <c r="D733" s="87" t="s">
        <v>954</v>
      </c>
      <c r="E733" s="88">
        <v>3000</v>
      </c>
      <c r="F733" s="88">
        <f t="shared" si="356"/>
        <v>3000</v>
      </c>
      <c r="G733" s="92">
        <v>3000</v>
      </c>
      <c r="H733" s="111">
        <v>0</v>
      </c>
      <c r="I733" s="90">
        <v>0</v>
      </c>
      <c r="J733" s="90">
        <v>0</v>
      </c>
      <c r="K733" s="90">
        <v>0</v>
      </c>
      <c r="L733" s="90">
        <v>0</v>
      </c>
      <c r="M733" s="90">
        <v>0</v>
      </c>
      <c r="N733" s="90">
        <v>0</v>
      </c>
    </row>
    <row r="734" spans="1:14" ht="18" customHeight="1">
      <c r="A734" s="38"/>
      <c r="B734" s="30"/>
      <c r="C734" s="33">
        <v>323</v>
      </c>
      <c r="D734" s="33" t="s">
        <v>29</v>
      </c>
      <c r="E734" s="34">
        <f>SUM(E735:E742)</f>
        <v>157400</v>
      </c>
      <c r="F734" s="34">
        <f t="shared" si="356"/>
        <v>116050</v>
      </c>
      <c r="G734" s="40">
        <f>SUM(G735:G742)</f>
        <v>86700</v>
      </c>
      <c r="H734" s="40">
        <f aca="true" t="shared" si="365" ref="H734:N734">SUM(H735:H742)</f>
        <v>2500</v>
      </c>
      <c r="I734" s="34">
        <f t="shared" si="365"/>
        <v>0</v>
      </c>
      <c r="J734" s="34">
        <f t="shared" si="365"/>
        <v>0</v>
      </c>
      <c r="K734" s="34">
        <f t="shared" si="365"/>
        <v>0</v>
      </c>
      <c r="L734" s="34">
        <f t="shared" si="365"/>
        <v>0</v>
      </c>
      <c r="M734" s="34">
        <f>SUM(M735:M742)</f>
        <v>0</v>
      </c>
      <c r="N734" s="34">
        <f t="shared" si="365"/>
        <v>26850</v>
      </c>
    </row>
    <row r="735" spans="1:14" s="91" customFormat="1" ht="14.25" customHeight="1">
      <c r="A735" s="84" t="s">
        <v>1035</v>
      </c>
      <c r="B735" s="51"/>
      <c r="C735" s="87">
        <v>3231</v>
      </c>
      <c r="D735" s="87" t="s">
        <v>30</v>
      </c>
      <c r="E735" s="88">
        <v>6500</v>
      </c>
      <c r="F735" s="88">
        <f t="shared" si="356"/>
        <v>8500</v>
      </c>
      <c r="G735" s="92">
        <v>8500</v>
      </c>
      <c r="H735" s="92">
        <v>0</v>
      </c>
      <c r="I735" s="90">
        <v>0</v>
      </c>
      <c r="J735" s="90">
        <v>0</v>
      </c>
      <c r="K735" s="90">
        <v>0</v>
      </c>
      <c r="L735" s="90">
        <v>0</v>
      </c>
      <c r="M735" s="90">
        <v>0</v>
      </c>
      <c r="N735" s="90">
        <v>0</v>
      </c>
    </row>
    <row r="736" spans="1:14" s="91" customFormat="1" ht="14.25" customHeight="1">
      <c r="A736" s="84" t="s">
        <v>1036</v>
      </c>
      <c r="B736" s="51"/>
      <c r="C736" s="87">
        <v>3232</v>
      </c>
      <c r="D736" s="87" t="s">
        <v>705</v>
      </c>
      <c r="E736" s="88">
        <v>10000</v>
      </c>
      <c r="F736" s="88">
        <f t="shared" si="356"/>
        <v>15000</v>
      </c>
      <c r="G736" s="92">
        <v>7500</v>
      </c>
      <c r="H736" s="92">
        <v>2500</v>
      </c>
      <c r="I736" s="90">
        <v>0</v>
      </c>
      <c r="J736" s="90">
        <v>0</v>
      </c>
      <c r="K736" s="90">
        <v>0</v>
      </c>
      <c r="L736" s="90">
        <v>0</v>
      </c>
      <c r="M736" s="90">
        <v>0</v>
      </c>
      <c r="N736" s="88">
        <v>5000</v>
      </c>
    </row>
    <row r="737" spans="1:14" s="91" customFormat="1" ht="14.25" customHeight="1">
      <c r="A737" s="84" t="s">
        <v>1037</v>
      </c>
      <c r="B737" s="51"/>
      <c r="C737" s="87">
        <v>3233</v>
      </c>
      <c r="D737" s="87" t="s">
        <v>549</v>
      </c>
      <c r="E737" s="88">
        <v>3500</v>
      </c>
      <c r="F737" s="88">
        <f t="shared" si="356"/>
        <v>3500</v>
      </c>
      <c r="G737" s="92">
        <v>3500</v>
      </c>
      <c r="H737" s="92">
        <v>0</v>
      </c>
      <c r="I737" s="90">
        <v>0</v>
      </c>
      <c r="J737" s="90">
        <v>0</v>
      </c>
      <c r="K737" s="92">
        <v>0</v>
      </c>
      <c r="L737" s="90">
        <v>0</v>
      </c>
      <c r="M737" s="90">
        <v>0</v>
      </c>
      <c r="N737" s="90">
        <v>0</v>
      </c>
    </row>
    <row r="738" spans="1:14" s="91" customFormat="1" ht="14.25" customHeight="1">
      <c r="A738" s="84" t="s">
        <v>1232</v>
      </c>
      <c r="B738" s="51"/>
      <c r="C738" s="87">
        <v>3234</v>
      </c>
      <c r="D738" s="87" t="s">
        <v>933</v>
      </c>
      <c r="E738" s="88">
        <v>1000</v>
      </c>
      <c r="F738" s="88">
        <f>SUM(G738:N738)</f>
        <v>1500</v>
      </c>
      <c r="G738" s="92">
        <v>1500</v>
      </c>
      <c r="H738" s="92">
        <v>0</v>
      </c>
      <c r="I738" s="90">
        <v>0</v>
      </c>
      <c r="J738" s="90">
        <v>0</v>
      </c>
      <c r="K738" s="92">
        <v>0</v>
      </c>
      <c r="L738" s="90">
        <v>0</v>
      </c>
      <c r="M738" s="90">
        <v>0</v>
      </c>
      <c r="N738" s="90">
        <v>0</v>
      </c>
    </row>
    <row r="739" spans="1:14" s="91" customFormat="1" ht="15" customHeight="1">
      <c r="A739" s="84" t="s">
        <v>1264</v>
      </c>
      <c r="B739" s="84"/>
      <c r="C739" s="86" t="s">
        <v>360</v>
      </c>
      <c r="D739" s="87" t="s">
        <v>361</v>
      </c>
      <c r="E739" s="88">
        <v>0</v>
      </c>
      <c r="F739" s="184">
        <f>SUM(G739:N739)</f>
        <v>100</v>
      </c>
      <c r="G739" s="88">
        <v>0</v>
      </c>
      <c r="H739" s="88">
        <v>0</v>
      </c>
      <c r="I739" s="90">
        <v>0</v>
      </c>
      <c r="J739" s="90">
        <v>0</v>
      </c>
      <c r="K739" s="90">
        <v>0</v>
      </c>
      <c r="L739" s="90">
        <v>0</v>
      </c>
      <c r="M739" s="90">
        <v>0</v>
      </c>
      <c r="N739" s="88">
        <v>100</v>
      </c>
    </row>
    <row r="740" spans="1:14" s="91" customFormat="1" ht="14.25" customHeight="1">
      <c r="A740" s="84" t="s">
        <v>1038</v>
      </c>
      <c r="B740" s="51"/>
      <c r="C740" s="87">
        <v>3237</v>
      </c>
      <c r="D740" s="87" t="s">
        <v>955</v>
      </c>
      <c r="E740" s="88">
        <v>90400</v>
      </c>
      <c r="F740" s="88">
        <f t="shared" si="356"/>
        <v>66450</v>
      </c>
      <c r="G740" s="92">
        <v>44700</v>
      </c>
      <c r="H740" s="92">
        <v>0</v>
      </c>
      <c r="I740" s="90">
        <v>0</v>
      </c>
      <c r="J740" s="90">
        <v>0</v>
      </c>
      <c r="K740" s="92">
        <v>0</v>
      </c>
      <c r="L740" s="90">
        <v>0</v>
      </c>
      <c r="M740" s="90">
        <v>0</v>
      </c>
      <c r="N740" s="88">
        <v>21750</v>
      </c>
    </row>
    <row r="741" spans="1:14" s="91" customFormat="1" ht="14.25" customHeight="1">
      <c r="A741" s="84" t="s">
        <v>1039</v>
      </c>
      <c r="B741" s="51"/>
      <c r="C741" s="87">
        <v>3238</v>
      </c>
      <c r="D741" s="87" t="s">
        <v>730</v>
      </c>
      <c r="E741" s="88">
        <v>10000</v>
      </c>
      <c r="F741" s="88">
        <f t="shared" si="356"/>
        <v>15000</v>
      </c>
      <c r="G741" s="92">
        <v>15000</v>
      </c>
      <c r="H741" s="92">
        <v>0</v>
      </c>
      <c r="I741" s="90">
        <v>0</v>
      </c>
      <c r="J741" s="90">
        <v>0</v>
      </c>
      <c r="K741" s="90">
        <v>0</v>
      </c>
      <c r="L741" s="90">
        <v>0</v>
      </c>
      <c r="M741" s="90">
        <v>0</v>
      </c>
      <c r="N741" s="90">
        <v>0</v>
      </c>
    </row>
    <row r="742" spans="1:14" s="91" customFormat="1" ht="14.25" customHeight="1">
      <c r="A742" s="84" t="s">
        <v>1040</v>
      </c>
      <c r="B742" s="51"/>
      <c r="C742" s="87">
        <v>3239</v>
      </c>
      <c r="D742" s="87" t="s">
        <v>359</v>
      </c>
      <c r="E742" s="88">
        <v>36000</v>
      </c>
      <c r="F742" s="88">
        <f t="shared" si="356"/>
        <v>6000</v>
      </c>
      <c r="G742" s="92">
        <v>6000</v>
      </c>
      <c r="H742" s="92">
        <v>0</v>
      </c>
      <c r="I742" s="90">
        <v>0</v>
      </c>
      <c r="J742" s="90">
        <v>0</v>
      </c>
      <c r="K742" s="88">
        <v>0</v>
      </c>
      <c r="L742" s="90">
        <v>0</v>
      </c>
      <c r="M742" s="90">
        <v>0</v>
      </c>
      <c r="N742" s="90">
        <v>0</v>
      </c>
    </row>
    <row r="743" spans="1:14" ht="18" customHeight="1">
      <c r="A743" s="38" t="s">
        <v>0</v>
      </c>
      <c r="B743" s="30"/>
      <c r="C743" s="33">
        <v>329</v>
      </c>
      <c r="D743" s="33" t="s">
        <v>956</v>
      </c>
      <c r="E743" s="34">
        <f>SUM(E744:E748)</f>
        <v>20950</v>
      </c>
      <c r="F743" s="34">
        <f t="shared" si="356"/>
        <v>20950</v>
      </c>
      <c r="G743" s="40">
        <f>SUM(G744:G748)</f>
        <v>13700</v>
      </c>
      <c r="H743" s="40">
        <f aca="true" t="shared" si="366" ref="H743:N743">SUM(H744:H748)</f>
        <v>2750</v>
      </c>
      <c r="I743" s="40">
        <f t="shared" si="366"/>
        <v>0</v>
      </c>
      <c r="J743" s="40">
        <f t="shared" si="366"/>
        <v>0</v>
      </c>
      <c r="K743" s="40">
        <f t="shared" si="366"/>
        <v>0</v>
      </c>
      <c r="L743" s="40">
        <f t="shared" si="366"/>
        <v>0</v>
      </c>
      <c r="M743" s="40">
        <f t="shared" si="366"/>
        <v>0</v>
      </c>
      <c r="N743" s="40">
        <f t="shared" si="366"/>
        <v>4500</v>
      </c>
    </row>
    <row r="744" spans="1:14" s="91" customFormat="1" ht="14.25" customHeight="1">
      <c r="A744" s="84" t="s">
        <v>1041</v>
      </c>
      <c r="B744" s="51"/>
      <c r="C744" s="87">
        <v>3292</v>
      </c>
      <c r="D744" s="87" t="s">
        <v>557</v>
      </c>
      <c r="E744" s="88">
        <v>8700</v>
      </c>
      <c r="F744" s="88">
        <f t="shared" si="356"/>
        <v>8700</v>
      </c>
      <c r="G744" s="92">
        <v>8700</v>
      </c>
      <c r="H744" s="111">
        <v>0</v>
      </c>
      <c r="I744" s="90">
        <v>0</v>
      </c>
      <c r="J744" s="90">
        <v>0</v>
      </c>
      <c r="K744" s="90">
        <v>0</v>
      </c>
      <c r="L744" s="90">
        <v>0</v>
      </c>
      <c r="M744" s="90">
        <v>0</v>
      </c>
      <c r="N744" s="90">
        <v>0</v>
      </c>
    </row>
    <row r="745" spans="1:14" s="91" customFormat="1" ht="14.25" customHeight="1">
      <c r="A745" s="119" t="s">
        <v>1042</v>
      </c>
      <c r="B745" s="119"/>
      <c r="C745" s="213">
        <v>3293</v>
      </c>
      <c r="D745" s="120" t="s">
        <v>552</v>
      </c>
      <c r="E745" s="122">
        <v>6500</v>
      </c>
      <c r="F745" s="122">
        <f t="shared" si="356"/>
        <v>6500</v>
      </c>
      <c r="G745" s="123">
        <v>0</v>
      </c>
      <c r="H745" s="123">
        <v>2000</v>
      </c>
      <c r="I745" s="122">
        <v>0</v>
      </c>
      <c r="J745" s="122">
        <v>0</v>
      </c>
      <c r="K745" s="122">
        <v>0</v>
      </c>
      <c r="L745" s="124">
        <v>0</v>
      </c>
      <c r="M745" s="124">
        <v>0</v>
      </c>
      <c r="N745" s="122">
        <v>4500</v>
      </c>
    </row>
    <row r="746" spans="1:14" s="127" customFormat="1" ht="14.25" customHeight="1">
      <c r="A746" s="84" t="s">
        <v>1043</v>
      </c>
      <c r="B746" s="84"/>
      <c r="C746" s="98">
        <v>3294</v>
      </c>
      <c r="D746" s="86" t="s">
        <v>1044</v>
      </c>
      <c r="E746" s="88">
        <v>0</v>
      </c>
      <c r="F746" s="88">
        <f t="shared" si="356"/>
        <v>0</v>
      </c>
      <c r="G746" s="92">
        <v>0</v>
      </c>
      <c r="H746" s="92">
        <v>0</v>
      </c>
      <c r="I746" s="88">
        <v>0</v>
      </c>
      <c r="J746" s="88">
        <v>0</v>
      </c>
      <c r="K746" s="88">
        <v>0</v>
      </c>
      <c r="L746" s="90">
        <v>0</v>
      </c>
      <c r="M746" s="90">
        <v>0</v>
      </c>
      <c r="N746" s="90">
        <v>0</v>
      </c>
    </row>
    <row r="747" spans="1:14" s="127" customFormat="1" ht="14.25" customHeight="1">
      <c r="A747" s="84" t="s">
        <v>1118</v>
      </c>
      <c r="B747" s="84"/>
      <c r="C747" s="98">
        <v>3295</v>
      </c>
      <c r="D747" s="86" t="s">
        <v>558</v>
      </c>
      <c r="E747" s="88">
        <v>5000</v>
      </c>
      <c r="F747" s="88">
        <f t="shared" si="356"/>
        <v>5000</v>
      </c>
      <c r="G747" s="92">
        <v>5000</v>
      </c>
      <c r="H747" s="92">
        <v>0</v>
      </c>
      <c r="I747" s="88">
        <v>0</v>
      </c>
      <c r="J747" s="88">
        <v>0</v>
      </c>
      <c r="K747" s="88">
        <v>0</v>
      </c>
      <c r="L747" s="90">
        <v>0</v>
      </c>
      <c r="M747" s="90">
        <v>0</v>
      </c>
      <c r="N747" s="90">
        <v>0</v>
      </c>
    </row>
    <row r="748" spans="1:14" s="127" customFormat="1" ht="14.25" customHeight="1">
      <c r="A748" s="84" t="s">
        <v>1045</v>
      </c>
      <c r="B748" s="84"/>
      <c r="C748" s="98">
        <v>3299</v>
      </c>
      <c r="D748" s="86" t="s">
        <v>553</v>
      </c>
      <c r="E748" s="88">
        <v>750</v>
      </c>
      <c r="F748" s="88">
        <f t="shared" si="356"/>
        <v>750</v>
      </c>
      <c r="G748" s="92">
        <v>0</v>
      </c>
      <c r="H748" s="92">
        <v>750</v>
      </c>
      <c r="I748" s="88">
        <v>0</v>
      </c>
      <c r="J748" s="88">
        <v>0</v>
      </c>
      <c r="K748" s="88">
        <v>0</v>
      </c>
      <c r="L748" s="90">
        <v>0</v>
      </c>
      <c r="M748" s="90">
        <v>0</v>
      </c>
      <c r="N748" s="90">
        <v>0</v>
      </c>
    </row>
    <row r="749" spans="1:14" ht="21" customHeight="1">
      <c r="A749" s="195"/>
      <c r="B749" s="195"/>
      <c r="C749" s="197">
        <v>34</v>
      </c>
      <c r="D749" s="197" t="s">
        <v>940</v>
      </c>
      <c r="E749" s="35">
        <f>E750</f>
        <v>4300</v>
      </c>
      <c r="F749" s="35">
        <f aca="true" t="shared" si="367" ref="F749:F754">SUM(G749:N749)</f>
        <v>4300</v>
      </c>
      <c r="G749" s="35">
        <f>G750</f>
        <v>1300</v>
      </c>
      <c r="H749" s="35">
        <f aca="true" t="shared" si="368" ref="H749:N749">H750</f>
        <v>3000</v>
      </c>
      <c r="I749" s="35">
        <f t="shared" si="368"/>
        <v>0</v>
      </c>
      <c r="J749" s="35">
        <f t="shared" si="368"/>
        <v>0</v>
      </c>
      <c r="K749" s="35">
        <f t="shared" si="368"/>
        <v>0</v>
      </c>
      <c r="L749" s="35">
        <f t="shared" si="368"/>
        <v>0</v>
      </c>
      <c r="M749" s="35">
        <f t="shared" si="368"/>
        <v>0</v>
      </c>
      <c r="N749" s="35">
        <f t="shared" si="368"/>
        <v>0</v>
      </c>
    </row>
    <row r="750" spans="1:14" ht="18" customHeight="1">
      <c r="A750" s="36"/>
      <c r="B750" s="36"/>
      <c r="C750" s="33">
        <v>343</v>
      </c>
      <c r="D750" s="33" t="s">
        <v>692</v>
      </c>
      <c r="E750" s="34">
        <f aca="true" t="shared" si="369" ref="E750:N750">SUM(E751)</f>
        <v>4300</v>
      </c>
      <c r="F750" s="34">
        <f t="shared" si="367"/>
        <v>4300</v>
      </c>
      <c r="G750" s="34">
        <f t="shared" si="369"/>
        <v>1300</v>
      </c>
      <c r="H750" s="34">
        <f t="shared" si="369"/>
        <v>3000</v>
      </c>
      <c r="I750" s="34">
        <f t="shared" si="369"/>
        <v>0</v>
      </c>
      <c r="J750" s="34">
        <f t="shared" si="369"/>
        <v>0</v>
      </c>
      <c r="K750" s="34">
        <f t="shared" si="369"/>
        <v>0</v>
      </c>
      <c r="L750" s="34">
        <f t="shared" si="369"/>
        <v>0</v>
      </c>
      <c r="M750" s="34">
        <f t="shared" si="369"/>
        <v>0</v>
      </c>
      <c r="N750" s="34">
        <f t="shared" si="369"/>
        <v>0</v>
      </c>
    </row>
    <row r="751" spans="1:14" s="91" customFormat="1" ht="14.25" customHeight="1">
      <c r="A751" s="84" t="s">
        <v>1046</v>
      </c>
      <c r="B751" s="84"/>
      <c r="C751" s="87">
        <v>3431</v>
      </c>
      <c r="D751" s="87" t="s">
        <v>941</v>
      </c>
      <c r="E751" s="88">
        <v>4300</v>
      </c>
      <c r="F751" s="88">
        <f t="shared" si="367"/>
        <v>4300</v>
      </c>
      <c r="G751" s="92">
        <v>1300</v>
      </c>
      <c r="H751" s="92">
        <v>3000</v>
      </c>
      <c r="I751" s="92">
        <v>0</v>
      </c>
      <c r="J751" s="92">
        <v>0</v>
      </c>
      <c r="K751" s="88">
        <v>0</v>
      </c>
      <c r="L751" s="88">
        <v>0</v>
      </c>
      <c r="M751" s="88">
        <v>0</v>
      </c>
      <c r="N751" s="88">
        <v>0</v>
      </c>
    </row>
    <row r="752" spans="1:14" ht="21" customHeight="1">
      <c r="A752" s="36"/>
      <c r="B752" s="36"/>
      <c r="C752" s="33">
        <v>38</v>
      </c>
      <c r="D752" s="33" t="s">
        <v>698</v>
      </c>
      <c r="E752" s="34">
        <f>E753</f>
        <v>0</v>
      </c>
      <c r="F752" s="34">
        <f t="shared" si="367"/>
        <v>0</v>
      </c>
      <c r="G752" s="40">
        <f>G753</f>
        <v>0</v>
      </c>
      <c r="H752" s="40">
        <f aca="true" t="shared" si="370" ref="H752:N752">H753</f>
        <v>0</v>
      </c>
      <c r="I752" s="40">
        <f t="shared" si="370"/>
        <v>0</v>
      </c>
      <c r="J752" s="40">
        <f t="shared" si="370"/>
        <v>0</v>
      </c>
      <c r="K752" s="34">
        <f t="shared" si="370"/>
        <v>0</v>
      </c>
      <c r="L752" s="34">
        <f t="shared" si="370"/>
        <v>0</v>
      </c>
      <c r="M752" s="34">
        <f t="shared" si="370"/>
        <v>0</v>
      </c>
      <c r="N752" s="34">
        <f t="shared" si="370"/>
        <v>0</v>
      </c>
    </row>
    <row r="753" spans="1:14" ht="18" customHeight="1">
      <c r="A753" s="36"/>
      <c r="B753" s="36"/>
      <c r="C753" s="33">
        <v>381</v>
      </c>
      <c r="D753" s="33" t="s">
        <v>699</v>
      </c>
      <c r="E753" s="34">
        <f aca="true" t="shared" si="371" ref="E753:N753">SUM(E754)</f>
        <v>0</v>
      </c>
      <c r="F753" s="34">
        <f t="shared" si="367"/>
        <v>0</v>
      </c>
      <c r="G753" s="40">
        <f t="shared" si="371"/>
        <v>0</v>
      </c>
      <c r="H753" s="40">
        <f t="shared" si="371"/>
        <v>0</v>
      </c>
      <c r="I753" s="40">
        <f t="shared" si="371"/>
        <v>0</v>
      </c>
      <c r="J753" s="40">
        <f t="shared" si="371"/>
        <v>0</v>
      </c>
      <c r="K753" s="34">
        <f t="shared" si="371"/>
        <v>0</v>
      </c>
      <c r="L753" s="34">
        <f t="shared" si="371"/>
        <v>0</v>
      </c>
      <c r="M753" s="34">
        <f t="shared" si="371"/>
        <v>0</v>
      </c>
      <c r="N753" s="34">
        <f t="shared" si="371"/>
        <v>0</v>
      </c>
    </row>
    <row r="754" spans="1:14" s="91" customFormat="1" ht="14.25" customHeight="1">
      <c r="A754" s="84" t="s">
        <v>1047</v>
      </c>
      <c r="B754" s="84"/>
      <c r="C754" s="87">
        <v>3811</v>
      </c>
      <c r="D754" s="87" t="s">
        <v>884</v>
      </c>
      <c r="E754" s="88">
        <v>0</v>
      </c>
      <c r="F754" s="88">
        <f t="shared" si="367"/>
        <v>0</v>
      </c>
      <c r="G754" s="92">
        <v>0</v>
      </c>
      <c r="H754" s="92">
        <v>0</v>
      </c>
      <c r="I754" s="92">
        <v>0</v>
      </c>
      <c r="J754" s="92">
        <v>0</v>
      </c>
      <c r="K754" s="88">
        <v>0</v>
      </c>
      <c r="L754" s="88">
        <v>0</v>
      </c>
      <c r="M754" s="88">
        <v>0</v>
      </c>
      <c r="N754" s="88">
        <v>0</v>
      </c>
    </row>
    <row r="755" spans="1:14" s="9" customFormat="1" ht="24" customHeight="1">
      <c r="A755" s="17"/>
      <c r="B755" s="57" t="s">
        <v>658</v>
      </c>
      <c r="C755" s="232" t="s">
        <v>1048</v>
      </c>
      <c r="D755" s="233"/>
      <c r="E755" s="11">
        <f>E756+E768</f>
        <v>150000</v>
      </c>
      <c r="F755" s="11">
        <f aca="true" t="shared" si="372" ref="F755:F770">SUM(G755:N755)</f>
        <v>150000</v>
      </c>
      <c r="G755" s="112">
        <f aca="true" t="shared" si="373" ref="G755:N755">G756+G768</f>
        <v>77000</v>
      </c>
      <c r="H755" s="112">
        <f t="shared" si="373"/>
        <v>0</v>
      </c>
      <c r="I755" s="112">
        <f t="shared" si="373"/>
        <v>0</v>
      </c>
      <c r="J755" s="112">
        <f t="shared" si="373"/>
        <v>60000</v>
      </c>
      <c r="K755" s="11">
        <f t="shared" si="373"/>
        <v>0</v>
      </c>
      <c r="L755" s="11">
        <f t="shared" si="373"/>
        <v>0</v>
      </c>
      <c r="M755" s="11">
        <f t="shared" si="373"/>
        <v>0</v>
      </c>
      <c r="N755" s="11">
        <f t="shared" si="373"/>
        <v>13000</v>
      </c>
    </row>
    <row r="756" spans="1:14" ht="21" customHeight="1">
      <c r="A756" s="36"/>
      <c r="B756" s="36"/>
      <c r="C756" s="33">
        <v>42</v>
      </c>
      <c r="D756" s="33" t="s">
        <v>566</v>
      </c>
      <c r="E756" s="34">
        <f>SUM(E757+E760+E762)</f>
        <v>150000</v>
      </c>
      <c r="F756" s="34">
        <f t="shared" si="372"/>
        <v>150000</v>
      </c>
      <c r="G756" s="40">
        <f aca="true" t="shared" si="374" ref="G756:N756">SUM(G757+G760+G762)</f>
        <v>77000</v>
      </c>
      <c r="H756" s="40">
        <f t="shared" si="374"/>
        <v>0</v>
      </c>
      <c r="I756" s="40">
        <f t="shared" si="374"/>
        <v>0</v>
      </c>
      <c r="J756" s="40">
        <f t="shared" si="374"/>
        <v>60000</v>
      </c>
      <c r="K756" s="34">
        <f t="shared" si="374"/>
        <v>0</v>
      </c>
      <c r="L756" s="34">
        <f t="shared" si="374"/>
        <v>0</v>
      </c>
      <c r="M756" s="34">
        <f t="shared" si="374"/>
        <v>0</v>
      </c>
      <c r="N756" s="34">
        <f t="shared" si="374"/>
        <v>13000</v>
      </c>
    </row>
    <row r="757" spans="1:14" ht="18" customHeight="1">
      <c r="A757" s="36"/>
      <c r="B757" s="36"/>
      <c r="C757" s="33">
        <v>422</v>
      </c>
      <c r="D757" s="33" t="s">
        <v>567</v>
      </c>
      <c r="E757" s="34">
        <f>E758+E759</f>
        <v>21000</v>
      </c>
      <c r="F757" s="34">
        <f t="shared" si="372"/>
        <v>21000</v>
      </c>
      <c r="G757" s="40">
        <f>G758+G759</f>
        <v>11000</v>
      </c>
      <c r="H757" s="40">
        <f aca="true" t="shared" si="375" ref="H757:N757">H758+H759</f>
        <v>0</v>
      </c>
      <c r="I757" s="40">
        <f t="shared" si="375"/>
        <v>0</v>
      </c>
      <c r="J757" s="40">
        <f t="shared" si="375"/>
        <v>0</v>
      </c>
      <c r="K757" s="34">
        <f t="shared" si="375"/>
        <v>0</v>
      </c>
      <c r="L757" s="34">
        <f t="shared" si="375"/>
        <v>0</v>
      </c>
      <c r="M757" s="34">
        <f t="shared" si="375"/>
        <v>0</v>
      </c>
      <c r="N757" s="34">
        <f t="shared" si="375"/>
        <v>10000</v>
      </c>
    </row>
    <row r="758" spans="1:14" s="91" customFormat="1" ht="14.25" customHeight="1">
      <c r="A758" s="84" t="s">
        <v>1049</v>
      </c>
      <c r="B758" s="84"/>
      <c r="C758" s="87">
        <v>4221</v>
      </c>
      <c r="D758" s="87" t="s">
        <v>957</v>
      </c>
      <c r="E758" s="88">
        <v>19000</v>
      </c>
      <c r="F758" s="88">
        <f t="shared" si="372"/>
        <v>14000</v>
      </c>
      <c r="G758" s="92">
        <v>9000</v>
      </c>
      <c r="H758" s="92">
        <v>0</v>
      </c>
      <c r="I758" s="92">
        <v>0</v>
      </c>
      <c r="J758" s="92">
        <v>0</v>
      </c>
      <c r="K758" s="88">
        <v>0</v>
      </c>
      <c r="L758" s="88">
        <v>0</v>
      </c>
      <c r="M758" s="88">
        <v>0</v>
      </c>
      <c r="N758" s="88">
        <v>5000</v>
      </c>
    </row>
    <row r="759" spans="1:14" s="91" customFormat="1" ht="14.25" customHeight="1">
      <c r="A759" s="84" t="s">
        <v>1050</v>
      </c>
      <c r="B759" s="84"/>
      <c r="C759" s="87">
        <v>4223</v>
      </c>
      <c r="D759" s="87" t="s">
        <v>945</v>
      </c>
      <c r="E759" s="88">
        <v>2000</v>
      </c>
      <c r="F759" s="88">
        <f t="shared" si="372"/>
        <v>7000</v>
      </c>
      <c r="G759" s="92">
        <v>2000</v>
      </c>
      <c r="H759" s="92">
        <v>0</v>
      </c>
      <c r="I759" s="92">
        <v>0</v>
      </c>
      <c r="J759" s="92">
        <v>0</v>
      </c>
      <c r="K759" s="88">
        <v>0</v>
      </c>
      <c r="L759" s="88">
        <v>0</v>
      </c>
      <c r="M759" s="88">
        <v>0</v>
      </c>
      <c r="N759" s="88">
        <v>5000</v>
      </c>
    </row>
    <row r="760" spans="1:14" ht="18" customHeight="1">
      <c r="A760" s="36" t="s">
        <v>0</v>
      </c>
      <c r="B760" s="36"/>
      <c r="C760" s="33">
        <v>424</v>
      </c>
      <c r="D760" s="33" t="s">
        <v>958</v>
      </c>
      <c r="E760" s="34">
        <f aca="true" t="shared" si="376" ref="E760:N760">SUM(E761)</f>
        <v>120000</v>
      </c>
      <c r="F760" s="34">
        <f t="shared" si="372"/>
        <v>120000</v>
      </c>
      <c r="G760" s="40">
        <f t="shared" si="376"/>
        <v>60000</v>
      </c>
      <c r="H760" s="40">
        <f t="shared" si="376"/>
        <v>0</v>
      </c>
      <c r="I760" s="40">
        <f t="shared" si="376"/>
        <v>0</v>
      </c>
      <c r="J760" s="40">
        <f t="shared" si="376"/>
        <v>60000</v>
      </c>
      <c r="K760" s="34">
        <f t="shared" si="376"/>
        <v>0</v>
      </c>
      <c r="L760" s="34">
        <f t="shared" si="376"/>
        <v>0</v>
      </c>
      <c r="M760" s="34">
        <f t="shared" si="376"/>
        <v>0</v>
      </c>
      <c r="N760" s="34">
        <f t="shared" si="376"/>
        <v>0</v>
      </c>
    </row>
    <row r="761" spans="1:14" s="91" customFormat="1" ht="14.25" customHeight="1">
      <c r="A761" s="84" t="s">
        <v>1051</v>
      </c>
      <c r="B761" s="84"/>
      <c r="C761" s="87">
        <v>4241</v>
      </c>
      <c r="D761" s="87" t="s">
        <v>959</v>
      </c>
      <c r="E761" s="88">
        <v>120000</v>
      </c>
      <c r="F761" s="88">
        <f t="shared" si="372"/>
        <v>120000</v>
      </c>
      <c r="G761" s="92">
        <v>60000</v>
      </c>
      <c r="H761" s="111">
        <v>0</v>
      </c>
      <c r="I761" s="111">
        <v>0</v>
      </c>
      <c r="J761" s="92">
        <v>60000</v>
      </c>
      <c r="K761" s="88">
        <v>0</v>
      </c>
      <c r="L761" s="90">
        <v>0</v>
      </c>
      <c r="M761" s="90">
        <v>0</v>
      </c>
      <c r="N761" s="90">
        <v>0</v>
      </c>
    </row>
    <row r="762" spans="1:14" ht="18" customHeight="1">
      <c r="A762" s="36" t="s">
        <v>0</v>
      </c>
      <c r="B762" s="36"/>
      <c r="C762" s="33">
        <v>426</v>
      </c>
      <c r="D762" s="33" t="s">
        <v>947</v>
      </c>
      <c r="E762" s="34">
        <f>E763+E764</f>
        <v>9000</v>
      </c>
      <c r="F762" s="34">
        <f t="shared" si="372"/>
        <v>9000</v>
      </c>
      <c r="G762" s="40">
        <f>G763+G764</f>
        <v>6000</v>
      </c>
      <c r="H762" s="40">
        <f aca="true" t="shared" si="377" ref="H762:N762">H763+H764</f>
        <v>0</v>
      </c>
      <c r="I762" s="40">
        <f t="shared" si="377"/>
        <v>0</v>
      </c>
      <c r="J762" s="40">
        <f t="shared" si="377"/>
        <v>0</v>
      </c>
      <c r="K762" s="34">
        <f t="shared" si="377"/>
        <v>0</v>
      </c>
      <c r="L762" s="34">
        <f t="shared" si="377"/>
        <v>0</v>
      </c>
      <c r="M762" s="34">
        <f t="shared" si="377"/>
        <v>0</v>
      </c>
      <c r="N762" s="34">
        <f t="shared" si="377"/>
        <v>3000</v>
      </c>
    </row>
    <row r="763" spans="1:14" s="91" customFormat="1" ht="14.25" customHeight="1">
      <c r="A763" s="84" t="s">
        <v>1052</v>
      </c>
      <c r="B763" s="84"/>
      <c r="C763" s="87">
        <v>4262</v>
      </c>
      <c r="D763" s="87" t="s">
        <v>948</v>
      </c>
      <c r="E763" s="88">
        <v>3000</v>
      </c>
      <c r="F763" s="88">
        <f t="shared" si="372"/>
        <v>3000</v>
      </c>
      <c r="G763" s="92">
        <v>3000</v>
      </c>
      <c r="H763" s="92">
        <v>0</v>
      </c>
      <c r="I763" s="111">
        <v>0</v>
      </c>
      <c r="J763" s="92">
        <v>0</v>
      </c>
      <c r="K763" s="88">
        <v>0</v>
      </c>
      <c r="L763" s="90">
        <v>0</v>
      </c>
      <c r="M763" s="90">
        <v>0</v>
      </c>
      <c r="N763" s="90">
        <v>0</v>
      </c>
    </row>
    <row r="764" spans="1:14" s="91" customFormat="1" ht="14.25" customHeight="1">
      <c r="A764" s="84" t="s">
        <v>1053</v>
      </c>
      <c r="B764" s="84"/>
      <c r="C764" s="87">
        <v>4263</v>
      </c>
      <c r="D764" s="87" t="s">
        <v>960</v>
      </c>
      <c r="E764" s="88">
        <v>6000</v>
      </c>
      <c r="F764" s="88">
        <f t="shared" si="372"/>
        <v>6000</v>
      </c>
      <c r="G764" s="92">
        <v>3000</v>
      </c>
      <c r="H764" s="111">
        <v>0</v>
      </c>
      <c r="I764" s="111">
        <v>0</v>
      </c>
      <c r="J764" s="92">
        <v>0</v>
      </c>
      <c r="K764" s="88">
        <v>0</v>
      </c>
      <c r="L764" s="90">
        <v>0</v>
      </c>
      <c r="M764" s="90">
        <v>0</v>
      </c>
      <c r="N764" s="88">
        <v>3000</v>
      </c>
    </row>
    <row r="765" spans="1:14" s="126" customFormat="1" ht="17.25" customHeight="1">
      <c r="A765" s="223" t="s">
        <v>2</v>
      </c>
      <c r="B765" s="224" t="s">
        <v>44</v>
      </c>
      <c r="C765" s="225" t="s">
        <v>546</v>
      </c>
      <c r="D765" s="227" t="s">
        <v>59</v>
      </c>
      <c r="E765" s="228" t="s">
        <v>1206</v>
      </c>
      <c r="F765" s="225" t="s">
        <v>1207</v>
      </c>
      <c r="G765" s="220" t="s">
        <v>1205</v>
      </c>
      <c r="H765" s="221"/>
      <c r="I765" s="221"/>
      <c r="J765" s="221"/>
      <c r="K765" s="221"/>
      <c r="L765" s="221"/>
      <c r="M765" s="221"/>
      <c r="N765" s="222"/>
    </row>
    <row r="766" spans="1:14" ht="36" customHeight="1">
      <c r="A766" s="223"/>
      <c r="B766" s="223"/>
      <c r="C766" s="226"/>
      <c r="D766" s="227"/>
      <c r="E766" s="229"/>
      <c r="F766" s="226"/>
      <c r="G766" s="118" t="s">
        <v>269</v>
      </c>
      <c r="H766" s="118" t="s">
        <v>45</v>
      </c>
      <c r="I766" s="118" t="s">
        <v>268</v>
      </c>
      <c r="J766" s="118" t="s">
        <v>270</v>
      </c>
      <c r="K766" s="118" t="s">
        <v>46</v>
      </c>
      <c r="L766" s="118" t="s">
        <v>718</v>
      </c>
      <c r="M766" s="118" t="s">
        <v>1151</v>
      </c>
      <c r="N766" s="118" t="s">
        <v>613</v>
      </c>
    </row>
    <row r="767" spans="1:14" ht="10.5" customHeight="1">
      <c r="A767" s="51">
        <v>1</v>
      </c>
      <c r="B767" s="51">
        <v>2</v>
      </c>
      <c r="C767" s="51">
        <v>3</v>
      </c>
      <c r="D767" s="51">
        <v>4</v>
      </c>
      <c r="E767" s="51">
        <v>5</v>
      </c>
      <c r="F767" s="51">
        <v>7</v>
      </c>
      <c r="G767" s="51">
        <v>8</v>
      </c>
      <c r="H767" s="51">
        <v>9</v>
      </c>
      <c r="I767" s="51">
        <v>10</v>
      </c>
      <c r="J767" s="51">
        <v>11</v>
      </c>
      <c r="K767" s="51">
        <v>12</v>
      </c>
      <c r="L767" s="51">
        <v>13</v>
      </c>
      <c r="M767" s="51">
        <v>14</v>
      </c>
      <c r="N767" s="51">
        <v>15</v>
      </c>
    </row>
    <row r="768" spans="1:14" ht="21" customHeight="1">
      <c r="A768" s="36"/>
      <c r="B768" s="36"/>
      <c r="C768" s="33">
        <v>43</v>
      </c>
      <c r="D768" s="33" t="s">
        <v>961</v>
      </c>
      <c r="E768" s="34">
        <f>SUM(E769+E833+E835)</f>
        <v>0</v>
      </c>
      <c r="F768" s="34">
        <f t="shared" si="372"/>
        <v>0</v>
      </c>
      <c r="G768" s="34">
        <f aca="true" t="shared" si="378" ref="G768:N768">SUM(G769+G833+G835)</f>
        <v>0</v>
      </c>
      <c r="H768" s="34">
        <f t="shared" si="378"/>
        <v>0</v>
      </c>
      <c r="I768" s="34">
        <f t="shared" si="378"/>
        <v>0</v>
      </c>
      <c r="J768" s="34">
        <f t="shared" si="378"/>
        <v>0</v>
      </c>
      <c r="K768" s="34">
        <f t="shared" si="378"/>
        <v>0</v>
      </c>
      <c r="L768" s="34">
        <f t="shared" si="378"/>
        <v>0</v>
      </c>
      <c r="M768" s="34">
        <f t="shared" si="378"/>
        <v>0</v>
      </c>
      <c r="N768" s="34">
        <f t="shared" si="378"/>
        <v>0</v>
      </c>
    </row>
    <row r="769" spans="1:14" ht="18" customHeight="1">
      <c r="A769" s="36"/>
      <c r="B769" s="36"/>
      <c r="C769" s="33">
        <v>431</v>
      </c>
      <c r="D769" s="33" t="s">
        <v>962</v>
      </c>
      <c r="E769" s="34">
        <f>E770</f>
        <v>0</v>
      </c>
      <c r="F769" s="34">
        <f t="shared" si="372"/>
        <v>0</v>
      </c>
      <c r="G769" s="34">
        <f aca="true" t="shared" si="379" ref="G769:M769">G770</f>
        <v>0</v>
      </c>
      <c r="H769" s="34">
        <f t="shared" si="379"/>
        <v>0</v>
      </c>
      <c r="I769" s="34">
        <f t="shared" si="379"/>
        <v>0</v>
      </c>
      <c r="J769" s="34">
        <f t="shared" si="379"/>
        <v>0</v>
      </c>
      <c r="K769" s="34">
        <f t="shared" si="379"/>
        <v>0</v>
      </c>
      <c r="L769" s="34">
        <f t="shared" si="379"/>
        <v>0</v>
      </c>
      <c r="M769" s="34">
        <f t="shared" si="379"/>
        <v>0</v>
      </c>
      <c r="N769" s="34">
        <f>N770</f>
        <v>0</v>
      </c>
    </row>
    <row r="770" spans="1:14" s="91" customFormat="1" ht="14.25" customHeight="1">
      <c r="A770" s="84" t="s">
        <v>1054</v>
      </c>
      <c r="B770" s="84"/>
      <c r="C770" s="87">
        <v>4312</v>
      </c>
      <c r="D770" s="87" t="s">
        <v>963</v>
      </c>
      <c r="E770" s="88">
        <v>0</v>
      </c>
      <c r="F770" s="88">
        <f t="shared" si="372"/>
        <v>0</v>
      </c>
      <c r="G770" s="88">
        <v>0</v>
      </c>
      <c r="H770" s="92">
        <v>0</v>
      </c>
      <c r="I770" s="88">
        <v>0</v>
      </c>
      <c r="J770" s="88">
        <v>0</v>
      </c>
      <c r="K770" s="88">
        <v>0</v>
      </c>
      <c r="L770" s="88">
        <v>0</v>
      </c>
      <c r="M770" s="88">
        <v>0</v>
      </c>
      <c r="N770" s="88">
        <v>0</v>
      </c>
    </row>
    <row r="771" spans="1:14" s="9" customFormat="1" ht="24" customHeight="1">
      <c r="A771" s="17"/>
      <c r="B771" s="57" t="s">
        <v>658</v>
      </c>
      <c r="C771" s="232" t="s">
        <v>1133</v>
      </c>
      <c r="D771" s="233"/>
      <c r="E771" s="11">
        <f>E772</f>
        <v>300000</v>
      </c>
      <c r="F771" s="11">
        <f aca="true" t="shared" si="380" ref="F771:F785">SUM(G771:N771)</f>
        <v>414000</v>
      </c>
      <c r="G771" s="112">
        <f aca="true" t="shared" si="381" ref="G771:N771">G772+G781</f>
        <v>0</v>
      </c>
      <c r="H771" s="112">
        <f t="shared" si="381"/>
        <v>0</v>
      </c>
      <c r="I771" s="112">
        <f t="shared" si="381"/>
        <v>0</v>
      </c>
      <c r="J771" s="112">
        <f t="shared" si="381"/>
        <v>0</v>
      </c>
      <c r="K771" s="11">
        <f t="shared" si="381"/>
        <v>0</v>
      </c>
      <c r="L771" s="11">
        <f t="shared" si="381"/>
        <v>0</v>
      </c>
      <c r="M771" s="11">
        <f t="shared" si="381"/>
        <v>0</v>
      </c>
      <c r="N771" s="11">
        <f t="shared" si="381"/>
        <v>414000</v>
      </c>
    </row>
    <row r="772" spans="1:14" ht="21" customHeight="1">
      <c r="A772" s="36"/>
      <c r="B772" s="36"/>
      <c r="C772" s="33">
        <v>41</v>
      </c>
      <c r="D772" s="33" t="s">
        <v>1134</v>
      </c>
      <c r="E772" s="34">
        <f>E773</f>
        <v>300000</v>
      </c>
      <c r="F772" s="34">
        <f t="shared" si="380"/>
        <v>414000</v>
      </c>
      <c r="G772" s="40">
        <f aca="true" t="shared" si="382" ref="G772:N772">SUM(G773+G776+G778)</f>
        <v>0</v>
      </c>
      <c r="H772" s="40">
        <f t="shared" si="382"/>
        <v>0</v>
      </c>
      <c r="I772" s="40">
        <f t="shared" si="382"/>
        <v>0</v>
      </c>
      <c r="J772" s="40">
        <f t="shared" si="382"/>
        <v>0</v>
      </c>
      <c r="K772" s="34">
        <f t="shared" si="382"/>
        <v>0</v>
      </c>
      <c r="L772" s="34">
        <f t="shared" si="382"/>
        <v>0</v>
      </c>
      <c r="M772" s="34">
        <f t="shared" si="382"/>
        <v>0</v>
      </c>
      <c r="N772" s="34">
        <f t="shared" si="382"/>
        <v>414000</v>
      </c>
    </row>
    <row r="773" spans="1:14" ht="18" customHeight="1">
      <c r="A773" s="36"/>
      <c r="B773" s="36"/>
      <c r="C773" s="33">
        <v>412</v>
      </c>
      <c r="D773" s="33" t="s">
        <v>1135</v>
      </c>
      <c r="E773" s="34">
        <f>E774</f>
        <v>300000</v>
      </c>
      <c r="F773" s="34">
        <f t="shared" si="380"/>
        <v>414000</v>
      </c>
      <c r="G773" s="40">
        <f>G774+G775</f>
        <v>0</v>
      </c>
      <c r="H773" s="40">
        <f aca="true" t="shared" si="383" ref="H773:N773">H774+H775</f>
        <v>0</v>
      </c>
      <c r="I773" s="40">
        <f t="shared" si="383"/>
        <v>0</v>
      </c>
      <c r="J773" s="40">
        <f t="shared" si="383"/>
        <v>0</v>
      </c>
      <c r="K773" s="34">
        <f t="shared" si="383"/>
        <v>0</v>
      </c>
      <c r="L773" s="34">
        <f t="shared" si="383"/>
        <v>0</v>
      </c>
      <c r="M773" s="34">
        <f t="shared" si="383"/>
        <v>0</v>
      </c>
      <c r="N773" s="34">
        <f t="shared" si="383"/>
        <v>414000</v>
      </c>
    </row>
    <row r="774" spans="1:14" s="91" customFormat="1" ht="14.25" customHeight="1">
      <c r="A774" s="84" t="s">
        <v>1136</v>
      </c>
      <c r="B774" s="84"/>
      <c r="C774" s="87">
        <v>4124</v>
      </c>
      <c r="D774" s="139" t="s">
        <v>1146</v>
      </c>
      <c r="E774" s="88">
        <v>300000</v>
      </c>
      <c r="F774" s="88">
        <f t="shared" si="380"/>
        <v>414000</v>
      </c>
      <c r="G774" s="92">
        <v>0</v>
      </c>
      <c r="H774" s="92">
        <v>0</v>
      </c>
      <c r="I774" s="92">
        <v>0</v>
      </c>
      <c r="J774" s="92">
        <v>0</v>
      </c>
      <c r="K774" s="88">
        <v>0</v>
      </c>
      <c r="L774" s="88">
        <v>0</v>
      </c>
      <c r="M774" s="88">
        <v>0</v>
      </c>
      <c r="N774" s="88">
        <v>414000</v>
      </c>
    </row>
    <row r="775" spans="1:14" s="74" customFormat="1" ht="34.5" customHeight="1">
      <c r="A775" s="76"/>
      <c r="B775" s="77"/>
      <c r="C775" s="251" t="s">
        <v>1119</v>
      </c>
      <c r="D775" s="252"/>
      <c r="E775" s="78">
        <f>E776</f>
        <v>0</v>
      </c>
      <c r="F775" s="78">
        <f t="shared" si="380"/>
        <v>0</v>
      </c>
      <c r="G775" s="78">
        <f aca="true" t="shared" si="384" ref="G775:N776">G776</f>
        <v>0</v>
      </c>
      <c r="H775" s="78">
        <f t="shared" si="384"/>
        <v>0</v>
      </c>
      <c r="I775" s="78">
        <f t="shared" si="384"/>
        <v>0</v>
      </c>
      <c r="J775" s="78">
        <f t="shared" si="384"/>
        <v>0</v>
      </c>
      <c r="K775" s="78">
        <f t="shared" si="384"/>
        <v>0</v>
      </c>
      <c r="L775" s="78">
        <f t="shared" si="384"/>
        <v>0</v>
      </c>
      <c r="M775" s="78">
        <f t="shared" si="384"/>
        <v>0</v>
      </c>
      <c r="N775" s="78">
        <f t="shared" si="384"/>
        <v>0</v>
      </c>
    </row>
    <row r="776" spans="1:14" s="74" customFormat="1" ht="27.75" customHeight="1">
      <c r="A776" s="72"/>
      <c r="B776" s="75"/>
      <c r="C776" s="243" t="s">
        <v>1120</v>
      </c>
      <c r="D776" s="253"/>
      <c r="E776" s="69">
        <f>E777</f>
        <v>0</v>
      </c>
      <c r="F776" s="69">
        <f t="shared" si="380"/>
        <v>0</v>
      </c>
      <c r="G776" s="69">
        <f>G777</f>
        <v>0</v>
      </c>
      <c r="H776" s="69">
        <f t="shared" si="384"/>
        <v>0</v>
      </c>
      <c r="I776" s="69">
        <f t="shared" si="384"/>
        <v>0</v>
      </c>
      <c r="J776" s="69">
        <f t="shared" si="384"/>
        <v>0</v>
      </c>
      <c r="K776" s="69">
        <f t="shared" si="384"/>
        <v>0</v>
      </c>
      <c r="L776" s="69">
        <f t="shared" si="384"/>
        <v>0</v>
      </c>
      <c r="M776" s="69">
        <f t="shared" si="384"/>
        <v>0</v>
      </c>
      <c r="N776" s="69">
        <f t="shared" si="384"/>
        <v>0</v>
      </c>
    </row>
    <row r="777" spans="1:14" s="9" customFormat="1" ht="23.25" customHeight="1">
      <c r="A777" s="12"/>
      <c r="B777" s="57" t="s">
        <v>659</v>
      </c>
      <c r="C777" s="230" t="s">
        <v>1121</v>
      </c>
      <c r="D777" s="231"/>
      <c r="E777" s="11">
        <f>E778+E818</f>
        <v>0</v>
      </c>
      <c r="F777" s="11">
        <f t="shared" si="380"/>
        <v>0</v>
      </c>
      <c r="G777" s="11">
        <f aca="true" t="shared" si="385" ref="G777:N777">G778+G818</f>
        <v>0</v>
      </c>
      <c r="H777" s="11">
        <f t="shared" si="385"/>
        <v>0</v>
      </c>
      <c r="I777" s="11">
        <f t="shared" si="385"/>
        <v>0</v>
      </c>
      <c r="J777" s="11">
        <f t="shared" si="385"/>
        <v>0</v>
      </c>
      <c r="K777" s="11">
        <f t="shared" si="385"/>
        <v>0</v>
      </c>
      <c r="L777" s="11">
        <f t="shared" si="385"/>
        <v>0</v>
      </c>
      <c r="M777" s="11">
        <f t="shared" si="385"/>
        <v>0</v>
      </c>
      <c r="N777" s="11">
        <f t="shared" si="385"/>
        <v>0</v>
      </c>
    </row>
    <row r="778" spans="1:14" ht="22.5" customHeight="1">
      <c r="A778" s="38"/>
      <c r="B778" s="36"/>
      <c r="C778" s="27">
        <v>3</v>
      </c>
      <c r="D778" s="27" t="s">
        <v>924</v>
      </c>
      <c r="E778" s="34">
        <f>E779+E787+E815</f>
        <v>0</v>
      </c>
      <c r="F778" s="34">
        <f t="shared" si="380"/>
        <v>0</v>
      </c>
      <c r="G778" s="34">
        <f aca="true" t="shared" si="386" ref="G778:N778">G779+G787+G815</f>
        <v>0</v>
      </c>
      <c r="H778" s="34">
        <f t="shared" si="386"/>
        <v>0</v>
      </c>
      <c r="I778" s="34">
        <f t="shared" si="386"/>
        <v>0</v>
      </c>
      <c r="J778" s="34">
        <f t="shared" si="386"/>
        <v>0</v>
      </c>
      <c r="K778" s="34">
        <f t="shared" si="386"/>
        <v>0</v>
      </c>
      <c r="L778" s="34">
        <f t="shared" si="386"/>
        <v>0</v>
      </c>
      <c r="M778" s="34">
        <f t="shared" si="386"/>
        <v>0</v>
      </c>
      <c r="N778" s="34">
        <f t="shared" si="386"/>
        <v>0</v>
      </c>
    </row>
    <row r="779" spans="1:14" ht="21" customHeight="1">
      <c r="A779" s="38"/>
      <c r="B779" s="36"/>
      <c r="C779" s="27">
        <v>31</v>
      </c>
      <c r="D779" s="27" t="s">
        <v>15</v>
      </c>
      <c r="E779" s="34">
        <f>E780+E782+E784</f>
        <v>0</v>
      </c>
      <c r="F779" s="34">
        <f t="shared" si="380"/>
        <v>0</v>
      </c>
      <c r="G779" s="34">
        <f>G780+G782+G784</f>
        <v>0</v>
      </c>
      <c r="H779" s="34">
        <f aca="true" t="shared" si="387" ref="H779:N779">H780+H782+H784</f>
        <v>0</v>
      </c>
      <c r="I779" s="34">
        <f t="shared" si="387"/>
        <v>0</v>
      </c>
      <c r="J779" s="34">
        <f t="shared" si="387"/>
        <v>0</v>
      </c>
      <c r="K779" s="34">
        <f t="shared" si="387"/>
        <v>0</v>
      </c>
      <c r="L779" s="34">
        <f t="shared" si="387"/>
        <v>0</v>
      </c>
      <c r="M779" s="34">
        <f t="shared" si="387"/>
        <v>0</v>
      </c>
      <c r="N779" s="34">
        <f t="shared" si="387"/>
        <v>0</v>
      </c>
    </row>
    <row r="780" spans="1:14" ht="18" customHeight="1">
      <c r="A780" s="38"/>
      <c r="B780" s="36"/>
      <c r="C780" s="27">
        <v>311</v>
      </c>
      <c r="D780" s="27" t="s">
        <v>332</v>
      </c>
      <c r="E780" s="34">
        <f>E781</f>
        <v>0</v>
      </c>
      <c r="F780" s="34">
        <f t="shared" si="380"/>
        <v>0</v>
      </c>
      <c r="G780" s="34">
        <f>G781</f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</row>
    <row r="781" spans="1:14" s="91" customFormat="1" ht="15" customHeight="1">
      <c r="A781" s="84"/>
      <c r="B781" s="84"/>
      <c r="C781" s="86">
        <v>3111</v>
      </c>
      <c r="D781" s="86" t="s">
        <v>16</v>
      </c>
      <c r="E781" s="88">
        <v>0</v>
      </c>
      <c r="F781" s="92">
        <f t="shared" si="380"/>
        <v>0</v>
      </c>
      <c r="G781" s="88">
        <v>0</v>
      </c>
      <c r="H781" s="90">
        <v>0</v>
      </c>
      <c r="I781" s="90">
        <v>0</v>
      </c>
      <c r="J781" s="90">
        <v>0</v>
      </c>
      <c r="K781" s="90">
        <v>0</v>
      </c>
      <c r="L781" s="90">
        <v>0</v>
      </c>
      <c r="M781" s="90">
        <v>0</v>
      </c>
      <c r="N781" s="90">
        <v>0</v>
      </c>
    </row>
    <row r="782" spans="1:14" ht="18" customHeight="1">
      <c r="A782" s="36"/>
      <c r="B782" s="36"/>
      <c r="C782" s="27">
        <v>312</v>
      </c>
      <c r="D782" s="27" t="s">
        <v>17</v>
      </c>
      <c r="E782" s="34">
        <f>E783</f>
        <v>0</v>
      </c>
      <c r="F782" s="34">
        <f t="shared" si="380"/>
        <v>0</v>
      </c>
      <c r="G782" s="34">
        <f>G783</f>
        <v>0</v>
      </c>
      <c r="H782" s="34">
        <f aca="true" t="shared" si="388" ref="H782:N782">H783</f>
        <v>0</v>
      </c>
      <c r="I782" s="34">
        <f t="shared" si="388"/>
        <v>0</v>
      </c>
      <c r="J782" s="34">
        <f t="shared" si="388"/>
        <v>0</v>
      </c>
      <c r="K782" s="34">
        <f t="shared" si="388"/>
        <v>0</v>
      </c>
      <c r="L782" s="34">
        <f t="shared" si="388"/>
        <v>0</v>
      </c>
      <c r="M782" s="34">
        <f t="shared" si="388"/>
        <v>0</v>
      </c>
      <c r="N782" s="34">
        <f t="shared" si="388"/>
        <v>0</v>
      </c>
    </row>
    <row r="783" spans="1:14" s="91" customFormat="1" ht="15" customHeight="1">
      <c r="A783" s="84"/>
      <c r="B783" s="84"/>
      <c r="C783" s="86">
        <v>3121</v>
      </c>
      <c r="D783" s="86" t="s">
        <v>18</v>
      </c>
      <c r="E783" s="88">
        <v>0</v>
      </c>
      <c r="F783" s="88">
        <f t="shared" si="380"/>
        <v>0</v>
      </c>
      <c r="G783" s="88">
        <v>0</v>
      </c>
      <c r="H783" s="90">
        <v>0</v>
      </c>
      <c r="I783" s="88">
        <v>0</v>
      </c>
      <c r="J783" s="90">
        <v>0</v>
      </c>
      <c r="K783" s="90">
        <v>0</v>
      </c>
      <c r="L783" s="90">
        <v>0</v>
      </c>
      <c r="M783" s="90">
        <v>0</v>
      </c>
      <c r="N783" s="90">
        <v>0</v>
      </c>
    </row>
    <row r="784" spans="1:14" ht="18" customHeight="1">
      <c r="A784" s="36"/>
      <c r="B784" s="36"/>
      <c r="C784" s="27">
        <v>313</v>
      </c>
      <c r="D784" s="27" t="s">
        <v>19</v>
      </c>
      <c r="E784" s="34">
        <f>SUM(E785:E785)</f>
        <v>0</v>
      </c>
      <c r="F784" s="34">
        <f t="shared" si="380"/>
        <v>0</v>
      </c>
      <c r="G784" s="34">
        <f aca="true" t="shared" si="389" ref="G784:N784">SUM(G785:G785)</f>
        <v>0</v>
      </c>
      <c r="H784" s="34">
        <f t="shared" si="389"/>
        <v>0</v>
      </c>
      <c r="I784" s="34">
        <f t="shared" si="389"/>
        <v>0</v>
      </c>
      <c r="J784" s="34">
        <f t="shared" si="389"/>
        <v>0</v>
      </c>
      <c r="K784" s="34">
        <f t="shared" si="389"/>
        <v>0</v>
      </c>
      <c r="L784" s="34">
        <f t="shared" si="389"/>
        <v>0</v>
      </c>
      <c r="M784" s="34">
        <f t="shared" si="389"/>
        <v>0</v>
      </c>
      <c r="N784" s="34">
        <f t="shared" si="389"/>
        <v>0</v>
      </c>
    </row>
    <row r="785" spans="1:14" s="91" customFormat="1" ht="13.5" customHeight="1">
      <c r="A785" s="84"/>
      <c r="B785" s="84"/>
      <c r="C785" s="86">
        <v>3132</v>
      </c>
      <c r="D785" s="87" t="s">
        <v>333</v>
      </c>
      <c r="E785" s="88">
        <v>0</v>
      </c>
      <c r="F785" s="88">
        <f t="shared" si="380"/>
        <v>0</v>
      </c>
      <c r="G785" s="88">
        <v>0</v>
      </c>
      <c r="H785" s="90">
        <v>0</v>
      </c>
      <c r="I785" s="90">
        <v>0</v>
      </c>
      <c r="J785" s="90">
        <v>0</v>
      </c>
      <c r="K785" s="90">
        <v>0</v>
      </c>
      <c r="L785" s="90">
        <v>0</v>
      </c>
      <c r="M785" s="90">
        <v>0</v>
      </c>
      <c r="N785" s="90">
        <v>0</v>
      </c>
    </row>
    <row r="786" ht="33" customHeight="1" hidden="1"/>
    <row r="787" spans="1:14" ht="21" customHeight="1">
      <c r="A787" s="36"/>
      <c r="B787" s="36"/>
      <c r="C787" s="27">
        <v>32</v>
      </c>
      <c r="D787" s="27" t="s">
        <v>35</v>
      </c>
      <c r="E787" s="34">
        <f>E788+E792+E798+E807+E809</f>
        <v>0</v>
      </c>
      <c r="F787" s="34">
        <f aca="true" t="shared" si="390" ref="F787:F817">SUM(G787:N787)</f>
        <v>0</v>
      </c>
      <c r="G787" s="34">
        <f aca="true" t="shared" si="391" ref="G787:N787">G788+G792+G798+G807+G809</f>
        <v>0</v>
      </c>
      <c r="H787" s="34">
        <f t="shared" si="391"/>
        <v>0</v>
      </c>
      <c r="I787" s="34">
        <f t="shared" si="391"/>
        <v>0</v>
      </c>
      <c r="J787" s="34">
        <f t="shared" si="391"/>
        <v>0</v>
      </c>
      <c r="K787" s="34">
        <f t="shared" si="391"/>
        <v>0</v>
      </c>
      <c r="L787" s="34">
        <f t="shared" si="391"/>
        <v>0</v>
      </c>
      <c r="M787" s="34">
        <f t="shared" si="391"/>
        <v>0</v>
      </c>
      <c r="N787" s="34">
        <f t="shared" si="391"/>
        <v>0</v>
      </c>
    </row>
    <row r="788" spans="1:14" ht="18" customHeight="1">
      <c r="A788" s="36"/>
      <c r="B788" s="36"/>
      <c r="C788" s="43">
        <v>321</v>
      </c>
      <c r="D788" s="27" t="s">
        <v>925</v>
      </c>
      <c r="E788" s="34">
        <f>SUM(E789:E791)</f>
        <v>0</v>
      </c>
      <c r="F788" s="34">
        <f t="shared" si="390"/>
        <v>0</v>
      </c>
      <c r="G788" s="34">
        <f>SUM(G789:G791)</f>
        <v>0</v>
      </c>
      <c r="H788" s="34">
        <f aca="true" t="shared" si="392" ref="H788:N788">SUM(H789:H791)</f>
        <v>0</v>
      </c>
      <c r="I788" s="34">
        <f t="shared" si="392"/>
        <v>0</v>
      </c>
      <c r="J788" s="34">
        <f t="shared" si="392"/>
        <v>0</v>
      </c>
      <c r="K788" s="34">
        <f t="shared" si="392"/>
        <v>0</v>
      </c>
      <c r="L788" s="34">
        <f t="shared" si="392"/>
        <v>0</v>
      </c>
      <c r="M788" s="34">
        <f t="shared" si="392"/>
        <v>0</v>
      </c>
      <c r="N788" s="34">
        <f t="shared" si="392"/>
        <v>0</v>
      </c>
    </row>
    <row r="789" spans="1:14" s="91" customFormat="1" ht="15" customHeight="1">
      <c r="A789" s="84"/>
      <c r="B789" s="84"/>
      <c r="C789" s="98">
        <v>3211</v>
      </c>
      <c r="D789" s="86" t="s">
        <v>22</v>
      </c>
      <c r="E789" s="88">
        <v>0</v>
      </c>
      <c r="F789" s="88">
        <f t="shared" si="390"/>
        <v>0</v>
      </c>
      <c r="G789" s="88">
        <v>0</v>
      </c>
      <c r="H789" s="88">
        <v>0</v>
      </c>
      <c r="I789" s="88">
        <v>0</v>
      </c>
      <c r="J789" s="88">
        <v>0</v>
      </c>
      <c r="K789" s="88">
        <v>0</v>
      </c>
      <c r="L789" s="88">
        <v>0</v>
      </c>
      <c r="M789" s="88">
        <v>0</v>
      </c>
      <c r="N789" s="88">
        <v>0</v>
      </c>
    </row>
    <row r="790" spans="1:14" s="91" customFormat="1" ht="15" customHeight="1">
      <c r="A790" s="84"/>
      <c r="B790" s="84"/>
      <c r="C790" s="98">
        <v>3212</v>
      </c>
      <c r="D790" s="86" t="s">
        <v>926</v>
      </c>
      <c r="E790" s="88">
        <v>0</v>
      </c>
      <c r="F790" s="88">
        <f t="shared" si="390"/>
        <v>0</v>
      </c>
      <c r="G790" s="88">
        <v>0</v>
      </c>
      <c r="H790" s="88">
        <v>0</v>
      </c>
      <c r="I790" s="88">
        <v>0</v>
      </c>
      <c r="J790" s="88">
        <v>0</v>
      </c>
      <c r="K790" s="88">
        <v>0</v>
      </c>
      <c r="L790" s="88">
        <v>0</v>
      </c>
      <c r="M790" s="88">
        <v>0</v>
      </c>
      <c r="N790" s="88">
        <v>0</v>
      </c>
    </row>
    <row r="791" spans="1:14" s="91" customFormat="1" ht="15" customHeight="1">
      <c r="A791" s="84"/>
      <c r="B791" s="84"/>
      <c r="C791" s="98">
        <v>3213</v>
      </c>
      <c r="D791" s="86" t="s">
        <v>23</v>
      </c>
      <c r="E791" s="88">
        <v>0</v>
      </c>
      <c r="F791" s="88">
        <f t="shared" si="390"/>
        <v>0</v>
      </c>
      <c r="G791" s="88">
        <v>0</v>
      </c>
      <c r="H791" s="88">
        <v>0</v>
      </c>
      <c r="I791" s="88">
        <v>0</v>
      </c>
      <c r="J791" s="88">
        <v>0</v>
      </c>
      <c r="K791" s="88">
        <v>0</v>
      </c>
      <c r="L791" s="88">
        <v>0</v>
      </c>
      <c r="M791" s="88">
        <v>0</v>
      </c>
      <c r="N791" s="88">
        <v>0</v>
      </c>
    </row>
    <row r="792" spans="1:14" ht="18" customHeight="1">
      <c r="A792" s="36"/>
      <c r="B792" s="30"/>
      <c r="C792" s="33">
        <v>322</v>
      </c>
      <c r="D792" s="33" t="s">
        <v>24</v>
      </c>
      <c r="E792" s="34">
        <f>SUM(E793:E797)</f>
        <v>0</v>
      </c>
      <c r="F792" s="34">
        <f t="shared" si="390"/>
        <v>0</v>
      </c>
      <c r="G792" s="34">
        <f>SUM(G793:G797)</f>
        <v>0</v>
      </c>
      <c r="H792" s="34">
        <f aca="true" t="shared" si="393" ref="H792:N792">SUM(H793:H797)</f>
        <v>0</v>
      </c>
      <c r="I792" s="34">
        <f t="shared" si="393"/>
        <v>0</v>
      </c>
      <c r="J792" s="34">
        <f t="shared" si="393"/>
        <v>0</v>
      </c>
      <c r="K792" s="34">
        <f t="shared" si="393"/>
        <v>0</v>
      </c>
      <c r="L792" s="34">
        <f t="shared" si="393"/>
        <v>0</v>
      </c>
      <c r="M792" s="34">
        <f t="shared" si="393"/>
        <v>0</v>
      </c>
      <c r="N792" s="34">
        <f t="shared" si="393"/>
        <v>0</v>
      </c>
    </row>
    <row r="793" spans="1:14" s="91" customFormat="1" ht="14.25" customHeight="1">
      <c r="A793" s="84"/>
      <c r="B793" s="51"/>
      <c r="C793" s="87">
        <v>3221</v>
      </c>
      <c r="D793" s="87" t="s">
        <v>927</v>
      </c>
      <c r="E793" s="88">
        <v>0</v>
      </c>
      <c r="F793" s="88">
        <f t="shared" si="390"/>
        <v>0</v>
      </c>
      <c r="G793" s="88">
        <v>0</v>
      </c>
      <c r="H793" s="88">
        <v>0</v>
      </c>
      <c r="I793" s="88">
        <v>0</v>
      </c>
      <c r="J793" s="88">
        <v>0</v>
      </c>
      <c r="K793" s="88">
        <v>0</v>
      </c>
      <c r="L793" s="90">
        <v>0</v>
      </c>
      <c r="M793" s="90">
        <v>0</v>
      </c>
      <c r="N793" s="88">
        <v>0</v>
      </c>
    </row>
    <row r="794" spans="1:14" s="91" customFormat="1" ht="14.25" customHeight="1">
      <c r="A794" s="84"/>
      <c r="B794" s="51"/>
      <c r="C794" s="87">
        <v>3223</v>
      </c>
      <c r="D794" s="87" t="s">
        <v>929</v>
      </c>
      <c r="E794" s="88">
        <v>0</v>
      </c>
      <c r="F794" s="88">
        <f t="shared" si="390"/>
        <v>0</v>
      </c>
      <c r="G794" s="88">
        <v>0</v>
      </c>
      <c r="H794" s="88">
        <v>0</v>
      </c>
      <c r="I794" s="88">
        <v>0</v>
      </c>
      <c r="J794" s="90">
        <v>0</v>
      </c>
      <c r="K794" s="90">
        <v>0</v>
      </c>
      <c r="L794" s="90">
        <v>0</v>
      </c>
      <c r="M794" s="90">
        <v>0</v>
      </c>
      <c r="N794" s="90">
        <v>0</v>
      </c>
    </row>
    <row r="795" spans="1:14" s="91" customFormat="1" ht="14.25" customHeight="1">
      <c r="A795" s="84"/>
      <c r="B795" s="51"/>
      <c r="C795" s="87">
        <v>3224</v>
      </c>
      <c r="D795" s="87" t="s">
        <v>930</v>
      </c>
      <c r="E795" s="88">
        <v>0</v>
      </c>
      <c r="F795" s="88">
        <f t="shared" si="390"/>
        <v>0</v>
      </c>
      <c r="G795" s="88">
        <v>0</v>
      </c>
      <c r="H795" s="88">
        <v>0</v>
      </c>
      <c r="I795" s="88">
        <v>0</v>
      </c>
      <c r="J795" s="88">
        <v>0</v>
      </c>
      <c r="K795" s="90">
        <v>0</v>
      </c>
      <c r="L795" s="90">
        <v>0</v>
      </c>
      <c r="M795" s="90">
        <v>0</v>
      </c>
      <c r="N795" s="90">
        <v>0</v>
      </c>
    </row>
    <row r="796" spans="1:14" s="91" customFormat="1" ht="14.25" customHeight="1">
      <c r="A796" s="84"/>
      <c r="B796" s="51"/>
      <c r="C796" s="87">
        <v>3225</v>
      </c>
      <c r="D796" s="87" t="s">
        <v>28</v>
      </c>
      <c r="E796" s="88">
        <v>0</v>
      </c>
      <c r="F796" s="88">
        <f t="shared" si="390"/>
        <v>0</v>
      </c>
      <c r="G796" s="88">
        <v>0</v>
      </c>
      <c r="H796" s="88">
        <v>0</v>
      </c>
      <c r="I796" s="88">
        <v>0</v>
      </c>
      <c r="J796" s="90">
        <v>0</v>
      </c>
      <c r="K796" s="88">
        <v>0</v>
      </c>
      <c r="L796" s="90">
        <v>0</v>
      </c>
      <c r="M796" s="90">
        <v>0</v>
      </c>
      <c r="N796" s="90">
        <v>0</v>
      </c>
    </row>
    <row r="797" spans="1:14" s="91" customFormat="1" ht="14.25" customHeight="1">
      <c r="A797" s="84"/>
      <c r="B797" s="51"/>
      <c r="C797" s="87">
        <v>3227</v>
      </c>
      <c r="D797" s="87" t="s">
        <v>931</v>
      </c>
      <c r="E797" s="88">
        <v>0</v>
      </c>
      <c r="F797" s="88">
        <f t="shared" si="390"/>
        <v>0</v>
      </c>
      <c r="G797" s="88">
        <v>0</v>
      </c>
      <c r="H797" s="88">
        <v>0</v>
      </c>
      <c r="I797" s="88">
        <v>0</v>
      </c>
      <c r="J797" s="90">
        <v>0</v>
      </c>
      <c r="K797" s="88">
        <v>0</v>
      </c>
      <c r="L797" s="90">
        <v>0</v>
      </c>
      <c r="M797" s="90">
        <v>0</v>
      </c>
      <c r="N797" s="90">
        <v>0</v>
      </c>
    </row>
    <row r="798" spans="1:14" ht="18" customHeight="1">
      <c r="A798" s="38" t="s">
        <v>1266</v>
      </c>
      <c r="B798" s="30"/>
      <c r="C798" s="33">
        <v>323</v>
      </c>
      <c r="D798" s="33" t="s">
        <v>29</v>
      </c>
      <c r="E798" s="34">
        <f>E799+E800+E801+E802+E803+E804+E805+E806</f>
        <v>0</v>
      </c>
      <c r="F798" s="34">
        <f t="shared" si="390"/>
        <v>0</v>
      </c>
      <c r="G798" s="34">
        <f aca="true" t="shared" si="394" ref="G798:N798">G799+G800+G801+G802+G803+G804+G805+G806</f>
        <v>0</v>
      </c>
      <c r="H798" s="34">
        <f t="shared" si="394"/>
        <v>0</v>
      </c>
      <c r="I798" s="34">
        <f t="shared" si="394"/>
        <v>0</v>
      </c>
      <c r="J798" s="34">
        <f t="shared" si="394"/>
        <v>0</v>
      </c>
      <c r="K798" s="34">
        <f t="shared" si="394"/>
        <v>0</v>
      </c>
      <c r="L798" s="34">
        <f t="shared" si="394"/>
        <v>0</v>
      </c>
      <c r="M798" s="34">
        <f t="shared" si="394"/>
        <v>0</v>
      </c>
      <c r="N798" s="34">
        <f t="shared" si="394"/>
        <v>0</v>
      </c>
    </row>
    <row r="799" spans="1:14" s="91" customFormat="1" ht="14.25" customHeight="1">
      <c r="A799" s="84"/>
      <c r="B799" s="51"/>
      <c r="C799" s="87">
        <v>3231</v>
      </c>
      <c r="D799" s="87" t="s">
        <v>932</v>
      </c>
      <c r="E799" s="88">
        <v>0</v>
      </c>
      <c r="F799" s="88">
        <f t="shared" si="390"/>
        <v>0</v>
      </c>
      <c r="G799" s="88">
        <v>0</v>
      </c>
      <c r="H799" s="88">
        <v>0</v>
      </c>
      <c r="I799" s="88">
        <v>0</v>
      </c>
      <c r="J799" s="90">
        <v>0</v>
      </c>
      <c r="K799" s="90">
        <v>0</v>
      </c>
      <c r="L799" s="90">
        <v>0</v>
      </c>
      <c r="M799" s="90">
        <v>0</v>
      </c>
      <c r="N799" s="90">
        <v>0</v>
      </c>
    </row>
    <row r="800" spans="1:14" s="91" customFormat="1" ht="14.25" customHeight="1">
      <c r="A800" s="84"/>
      <c r="B800" s="51"/>
      <c r="C800" s="87">
        <v>3232</v>
      </c>
      <c r="D800" s="87" t="s">
        <v>705</v>
      </c>
      <c r="E800" s="88">
        <v>0</v>
      </c>
      <c r="F800" s="88">
        <f t="shared" si="390"/>
        <v>0</v>
      </c>
      <c r="G800" s="88">
        <v>0</v>
      </c>
      <c r="H800" s="88">
        <v>0</v>
      </c>
      <c r="I800" s="88">
        <v>0</v>
      </c>
      <c r="J800" s="90">
        <v>0</v>
      </c>
      <c r="K800" s="88">
        <v>0</v>
      </c>
      <c r="L800" s="90">
        <v>0</v>
      </c>
      <c r="M800" s="90">
        <v>0</v>
      </c>
      <c r="N800" s="88">
        <v>0</v>
      </c>
    </row>
    <row r="801" spans="1:14" s="91" customFormat="1" ht="14.25" customHeight="1">
      <c r="A801" s="84"/>
      <c r="B801" s="51"/>
      <c r="C801" s="87">
        <v>3233</v>
      </c>
      <c r="D801" s="87" t="s">
        <v>549</v>
      </c>
      <c r="E801" s="88">
        <v>0</v>
      </c>
      <c r="F801" s="88">
        <f t="shared" si="390"/>
        <v>0</v>
      </c>
      <c r="G801" s="88">
        <v>0</v>
      </c>
      <c r="H801" s="88">
        <v>0</v>
      </c>
      <c r="I801" s="88">
        <v>0</v>
      </c>
      <c r="J801" s="90">
        <v>0</v>
      </c>
      <c r="K801" s="90">
        <v>0</v>
      </c>
      <c r="L801" s="90">
        <v>0</v>
      </c>
      <c r="M801" s="90">
        <v>0</v>
      </c>
      <c r="N801" s="90">
        <v>0</v>
      </c>
    </row>
    <row r="802" spans="1:14" s="91" customFormat="1" ht="14.25" customHeight="1">
      <c r="A802" s="84"/>
      <c r="B802" s="51"/>
      <c r="C802" s="87">
        <v>3234</v>
      </c>
      <c r="D802" s="87" t="s">
        <v>933</v>
      </c>
      <c r="E802" s="88">
        <v>0</v>
      </c>
      <c r="F802" s="88">
        <f t="shared" si="390"/>
        <v>0</v>
      </c>
      <c r="G802" s="88">
        <v>0</v>
      </c>
      <c r="H802" s="88">
        <v>0</v>
      </c>
      <c r="I802" s="88">
        <v>0</v>
      </c>
      <c r="J802" s="90">
        <v>0</v>
      </c>
      <c r="K802" s="90">
        <v>0</v>
      </c>
      <c r="L802" s="90">
        <v>0</v>
      </c>
      <c r="M802" s="90">
        <v>0</v>
      </c>
      <c r="N802" s="90">
        <v>0</v>
      </c>
    </row>
    <row r="803" spans="1:14" s="91" customFormat="1" ht="14.25" customHeight="1">
      <c r="A803" s="84"/>
      <c r="B803" s="51"/>
      <c r="C803" s="87">
        <v>3236</v>
      </c>
      <c r="D803" s="87" t="s">
        <v>934</v>
      </c>
      <c r="E803" s="88">
        <v>0</v>
      </c>
      <c r="F803" s="88">
        <f t="shared" si="390"/>
        <v>0</v>
      </c>
      <c r="G803" s="88">
        <v>0</v>
      </c>
      <c r="H803" s="88">
        <v>0</v>
      </c>
      <c r="I803" s="88">
        <v>0</v>
      </c>
      <c r="J803" s="90">
        <v>0</v>
      </c>
      <c r="K803" s="90">
        <v>0</v>
      </c>
      <c r="L803" s="90">
        <v>0</v>
      </c>
      <c r="M803" s="90">
        <v>0</v>
      </c>
      <c r="N803" s="90">
        <v>0</v>
      </c>
    </row>
    <row r="804" spans="1:14" s="91" customFormat="1" ht="14.25" customHeight="1">
      <c r="A804" s="84"/>
      <c r="B804" s="51"/>
      <c r="C804" s="87">
        <v>3237</v>
      </c>
      <c r="D804" s="87" t="s">
        <v>788</v>
      </c>
      <c r="E804" s="88">
        <v>0</v>
      </c>
      <c r="F804" s="88">
        <f t="shared" si="390"/>
        <v>0</v>
      </c>
      <c r="G804" s="88">
        <v>0</v>
      </c>
      <c r="H804" s="88">
        <v>0</v>
      </c>
      <c r="I804" s="88">
        <v>0</v>
      </c>
      <c r="J804" s="90">
        <v>0</v>
      </c>
      <c r="K804" s="90">
        <v>0</v>
      </c>
      <c r="L804" s="90">
        <v>0</v>
      </c>
      <c r="M804" s="90">
        <v>0</v>
      </c>
      <c r="N804" s="90">
        <v>0</v>
      </c>
    </row>
    <row r="805" spans="1:14" s="91" customFormat="1" ht="14.25" customHeight="1">
      <c r="A805" s="84"/>
      <c r="B805" s="51"/>
      <c r="C805" s="87">
        <v>3238</v>
      </c>
      <c r="D805" s="87" t="s">
        <v>730</v>
      </c>
      <c r="E805" s="88">
        <v>0</v>
      </c>
      <c r="F805" s="88">
        <f t="shared" si="390"/>
        <v>0</v>
      </c>
      <c r="G805" s="88">
        <v>0</v>
      </c>
      <c r="H805" s="88">
        <v>0</v>
      </c>
      <c r="I805" s="88">
        <v>0</v>
      </c>
      <c r="J805" s="90">
        <v>0</v>
      </c>
      <c r="K805" s="90">
        <v>0</v>
      </c>
      <c r="L805" s="90">
        <v>0</v>
      </c>
      <c r="M805" s="90">
        <v>0</v>
      </c>
      <c r="N805" s="90">
        <v>0</v>
      </c>
    </row>
    <row r="806" spans="1:14" s="91" customFormat="1" ht="14.25" customHeight="1">
      <c r="A806" s="84"/>
      <c r="B806" s="51"/>
      <c r="C806" s="87">
        <v>3239</v>
      </c>
      <c r="D806" s="87" t="s">
        <v>359</v>
      </c>
      <c r="E806" s="88">
        <v>0</v>
      </c>
      <c r="F806" s="88">
        <f t="shared" si="390"/>
        <v>0</v>
      </c>
      <c r="G806" s="88">
        <v>0</v>
      </c>
      <c r="H806" s="88">
        <v>0</v>
      </c>
      <c r="I806" s="88">
        <v>0</v>
      </c>
      <c r="J806" s="90">
        <v>0</v>
      </c>
      <c r="K806" s="90">
        <v>0</v>
      </c>
      <c r="L806" s="90">
        <v>0</v>
      </c>
      <c r="M806" s="90">
        <v>0</v>
      </c>
      <c r="N806" s="90">
        <v>0</v>
      </c>
    </row>
    <row r="807" spans="1:14" ht="18" customHeight="1">
      <c r="A807" s="38"/>
      <c r="B807" s="36"/>
      <c r="C807" s="27" t="s">
        <v>307</v>
      </c>
      <c r="D807" s="27" t="s">
        <v>935</v>
      </c>
      <c r="E807" s="34">
        <f>E808</f>
        <v>0</v>
      </c>
      <c r="F807" s="34">
        <f t="shared" si="390"/>
        <v>0</v>
      </c>
      <c r="G807" s="34">
        <f>G808</f>
        <v>0</v>
      </c>
      <c r="H807" s="34">
        <f aca="true" t="shared" si="395" ref="H807:N807">H808</f>
        <v>0</v>
      </c>
      <c r="I807" s="34">
        <f t="shared" si="395"/>
        <v>0</v>
      </c>
      <c r="J807" s="34">
        <f t="shared" si="395"/>
        <v>0</v>
      </c>
      <c r="K807" s="34">
        <f t="shared" si="395"/>
        <v>0</v>
      </c>
      <c r="L807" s="34">
        <f t="shared" si="395"/>
        <v>0</v>
      </c>
      <c r="M807" s="34">
        <f t="shared" si="395"/>
        <v>0</v>
      </c>
      <c r="N807" s="34">
        <f t="shared" si="395"/>
        <v>0</v>
      </c>
    </row>
    <row r="808" spans="1:14" s="91" customFormat="1" ht="14.25" customHeight="1">
      <c r="A808" s="84"/>
      <c r="B808" s="84"/>
      <c r="C808" s="86" t="s">
        <v>309</v>
      </c>
      <c r="D808" s="86" t="s">
        <v>936</v>
      </c>
      <c r="E808" s="88">
        <v>0</v>
      </c>
      <c r="F808" s="88">
        <f t="shared" si="390"/>
        <v>0</v>
      </c>
      <c r="G808" s="88">
        <v>0</v>
      </c>
      <c r="H808" s="88">
        <v>0</v>
      </c>
      <c r="I808" s="88">
        <v>0</v>
      </c>
      <c r="J808" s="88">
        <v>0</v>
      </c>
      <c r="K808" s="90">
        <v>0</v>
      </c>
      <c r="L808" s="90">
        <v>0</v>
      </c>
      <c r="M808" s="90">
        <v>0</v>
      </c>
      <c r="N808" s="88">
        <v>0</v>
      </c>
    </row>
    <row r="809" spans="1:14" ht="18" customHeight="1">
      <c r="A809" s="38"/>
      <c r="B809" s="36"/>
      <c r="C809" s="27">
        <v>329</v>
      </c>
      <c r="D809" s="27" t="s">
        <v>937</v>
      </c>
      <c r="E809" s="34">
        <f>SUM(E810:E814)</f>
        <v>0</v>
      </c>
      <c r="F809" s="34">
        <f t="shared" si="390"/>
        <v>0</v>
      </c>
      <c r="G809" s="34">
        <f>SUM(G810:G814)</f>
        <v>0</v>
      </c>
      <c r="H809" s="34">
        <f aca="true" t="shared" si="396" ref="H809:N809">SUM(H810:H814)</f>
        <v>0</v>
      </c>
      <c r="I809" s="34">
        <f t="shared" si="396"/>
        <v>0</v>
      </c>
      <c r="J809" s="34">
        <f t="shared" si="396"/>
        <v>0</v>
      </c>
      <c r="K809" s="34">
        <f t="shared" si="396"/>
        <v>0</v>
      </c>
      <c r="L809" s="34">
        <f t="shared" si="396"/>
        <v>0</v>
      </c>
      <c r="M809" s="34">
        <f t="shared" si="396"/>
        <v>0</v>
      </c>
      <c r="N809" s="34">
        <f t="shared" si="396"/>
        <v>0</v>
      </c>
    </row>
    <row r="810" spans="1:14" s="91" customFormat="1" ht="15" customHeight="1">
      <c r="A810" s="84"/>
      <c r="B810" s="84"/>
      <c r="C810" s="86">
        <v>3291</v>
      </c>
      <c r="D810" s="86" t="s">
        <v>938</v>
      </c>
      <c r="E810" s="88">
        <v>0</v>
      </c>
      <c r="F810" s="88">
        <f t="shared" si="390"/>
        <v>0</v>
      </c>
      <c r="G810" s="88">
        <v>0</v>
      </c>
      <c r="H810" s="90">
        <v>0</v>
      </c>
      <c r="I810" s="90">
        <v>0</v>
      </c>
      <c r="J810" s="90">
        <v>0</v>
      </c>
      <c r="K810" s="90">
        <v>0</v>
      </c>
      <c r="L810" s="90">
        <v>0</v>
      </c>
      <c r="M810" s="90">
        <v>0</v>
      </c>
      <c r="N810" s="90">
        <v>0</v>
      </c>
    </row>
    <row r="811" spans="1:14" s="91" customFormat="1" ht="15" customHeight="1">
      <c r="A811" s="84"/>
      <c r="B811" s="84"/>
      <c r="C811" s="98">
        <v>3292</v>
      </c>
      <c r="D811" s="86" t="s">
        <v>939</v>
      </c>
      <c r="E811" s="88">
        <v>0</v>
      </c>
      <c r="F811" s="88">
        <f t="shared" si="390"/>
        <v>0</v>
      </c>
      <c r="G811" s="88">
        <v>0</v>
      </c>
      <c r="H811" s="88">
        <v>0</v>
      </c>
      <c r="I811" s="88">
        <v>0</v>
      </c>
      <c r="J811" s="88">
        <v>0</v>
      </c>
      <c r="K811" s="90">
        <v>0</v>
      </c>
      <c r="L811" s="90">
        <v>0</v>
      </c>
      <c r="M811" s="90">
        <v>0</v>
      </c>
      <c r="N811" s="90">
        <v>0</v>
      </c>
    </row>
    <row r="812" spans="1:14" s="91" customFormat="1" ht="15" customHeight="1">
      <c r="A812" s="84"/>
      <c r="B812" s="84"/>
      <c r="C812" s="98">
        <v>3293</v>
      </c>
      <c r="D812" s="86" t="s">
        <v>552</v>
      </c>
      <c r="E812" s="88">
        <v>0</v>
      </c>
      <c r="F812" s="88">
        <f t="shared" si="390"/>
        <v>0</v>
      </c>
      <c r="G812" s="88">
        <v>0</v>
      </c>
      <c r="H812" s="88">
        <v>0</v>
      </c>
      <c r="I812" s="88">
        <v>0</v>
      </c>
      <c r="J812" s="88">
        <v>0</v>
      </c>
      <c r="K812" s="90">
        <v>0</v>
      </c>
      <c r="L812" s="90">
        <v>0</v>
      </c>
      <c r="M812" s="90">
        <v>0</v>
      </c>
      <c r="N812" s="90">
        <v>0</v>
      </c>
    </row>
    <row r="813" spans="1:14" s="91" customFormat="1" ht="15" customHeight="1">
      <c r="A813" s="84"/>
      <c r="B813" s="84"/>
      <c r="C813" s="98">
        <v>3295</v>
      </c>
      <c r="D813" s="86" t="s">
        <v>558</v>
      </c>
      <c r="E813" s="88">
        <v>0</v>
      </c>
      <c r="F813" s="88">
        <f t="shared" si="390"/>
        <v>0</v>
      </c>
      <c r="G813" s="88">
        <v>0</v>
      </c>
      <c r="H813" s="88">
        <v>0</v>
      </c>
      <c r="I813" s="88">
        <v>0</v>
      </c>
      <c r="J813" s="88">
        <v>0</v>
      </c>
      <c r="K813" s="90">
        <v>0</v>
      </c>
      <c r="L813" s="90">
        <v>0</v>
      </c>
      <c r="M813" s="90">
        <v>0</v>
      </c>
      <c r="N813" s="90">
        <v>0</v>
      </c>
    </row>
    <row r="814" spans="1:14" s="91" customFormat="1" ht="15" customHeight="1">
      <c r="A814" s="84"/>
      <c r="B814" s="84"/>
      <c r="C814" s="98">
        <v>3299</v>
      </c>
      <c r="D814" s="86" t="s">
        <v>1129</v>
      </c>
      <c r="E814" s="88">
        <v>0</v>
      </c>
      <c r="F814" s="88">
        <f t="shared" si="390"/>
        <v>0</v>
      </c>
      <c r="G814" s="88">
        <v>0</v>
      </c>
      <c r="H814" s="88">
        <v>0</v>
      </c>
      <c r="I814" s="88">
        <v>0</v>
      </c>
      <c r="J814" s="88">
        <v>0</v>
      </c>
      <c r="K814" s="90">
        <v>0</v>
      </c>
      <c r="L814" s="90">
        <v>0</v>
      </c>
      <c r="M814" s="90">
        <v>0</v>
      </c>
      <c r="N814" s="90">
        <v>0</v>
      </c>
    </row>
    <row r="815" spans="1:14" ht="21" customHeight="1">
      <c r="A815" s="36"/>
      <c r="B815" s="36"/>
      <c r="C815" s="33">
        <v>34</v>
      </c>
      <c r="D815" s="33" t="s">
        <v>940</v>
      </c>
      <c r="E815" s="34">
        <f>E816</f>
        <v>0</v>
      </c>
      <c r="F815" s="34">
        <f t="shared" si="390"/>
        <v>0</v>
      </c>
      <c r="G815" s="34">
        <f>G816</f>
        <v>0</v>
      </c>
      <c r="H815" s="34">
        <f aca="true" t="shared" si="397" ref="H815:N815">H816</f>
        <v>0</v>
      </c>
      <c r="I815" s="34">
        <f t="shared" si="397"/>
        <v>0</v>
      </c>
      <c r="J815" s="34">
        <f t="shared" si="397"/>
        <v>0</v>
      </c>
      <c r="K815" s="34">
        <f t="shared" si="397"/>
        <v>0</v>
      </c>
      <c r="L815" s="34">
        <f t="shared" si="397"/>
        <v>0</v>
      </c>
      <c r="M815" s="34">
        <f t="shared" si="397"/>
        <v>0</v>
      </c>
      <c r="N815" s="34">
        <f t="shared" si="397"/>
        <v>0</v>
      </c>
    </row>
    <row r="816" spans="1:14" ht="18" customHeight="1">
      <c r="A816" s="36"/>
      <c r="B816" s="36"/>
      <c r="C816" s="33">
        <v>343</v>
      </c>
      <c r="D816" s="33" t="s">
        <v>692</v>
      </c>
      <c r="E816" s="34">
        <f aca="true" t="shared" si="398" ref="E816:N816">SUM(E817)</f>
        <v>0</v>
      </c>
      <c r="F816" s="34">
        <f t="shared" si="390"/>
        <v>0</v>
      </c>
      <c r="G816" s="34">
        <f t="shared" si="398"/>
        <v>0</v>
      </c>
      <c r="H816" s="34">
        <f t="shared" si="398"/>
        <v>0</v>
      </c>
      <c r="I816" s="34">
        <f t="shared" si="398"/>
        <v>0</v>
      </c>
      <c r="J816" s="34">
        <f t="shared" si="398"/>
        <v>0</v>
      </c>
      <c r="K816" s="34">
        <f t="shared" si="398"/>
        <v>0</v>
      </c>
      <c r="L816" s="34">
        <f t="shared" si="398"/>
        <v>0</v>
      </c>
      <c r="M816" s="34">
        <f t="shared" si="398"/>
        <v>0</v>
      </c>
      <c r="N816" s="34">
        <f t="shared" si="398"/>
        <v>0</v>
      </c>
    </row>
    <row r="817" spans="1:14" s="127" customFormat="1" ht="15" customHeight="1">
      <c r="A817" s="119"/>
      <c r="B817" s="119"/>
      <c r="C817" s="121">
        <v>3431</v>
      </c>
      <c r="D817" s="121" t="s">
        <v>941</v>
      </c>
      <c r="E817" s="122">
        <v>0</v>
      </c>
      <c r="F817" s="122">
        <f t="shared" si="390"/>
        <v>0</v>
      </c>
      <c r="G817" s="122">
        <v>0</v>
      </c>
      <c r="H817" s="122">
        <v>0</v>
      </c>
      <c r="I817" s="122">
        <v>0</v>
      </c>
      <c r="J817" s="122">
        <v>0</v>
      </c>
      <c r="K817" s="122">
        <v>0</v>
      </c>
      <c r="L817" s="122">
        <v>0</v>
      </c>
      <c r="M817" s="122">
        <v>0</v>
      </c>
      <c r="N817" s="122">
        <v>0</v>
      </c>
    </row>
    <row r="818" spans="1:14" s="126" customFormat="1" ht="22.5" customHeight="1">
      <c r="A818" s="36"/>
      <c r="B818" s="36"/>
      <c r="C818" s="33">
        <v>4</v>
      </c>
      <c r="D818" s="33" t="s">
        <v>942</v>
      </c>
      <c r="E818" s="34">
        <f aca="true" t="shared" si="399" ref="E818:N818">SUM(E819)</f>
        <v>0</v>
      </c>
      <c r="F818" s="34">
        <f aca="true" t="shared" si="400" ref="F818:F826">SUM(G818:N818)</f>
        <v>0</v>
      </c>
      <c r="G818" s="34">
        <f t="shared" si="399"/>
        <v>0</v>
      </c>
      <c r="H818" s="34">
        <f t="shared" si="399"/>
        <v>0</v>
      </c>
      <c r="I818" s="34">
        <f t="shared" si="399"/>
        <v>0</v>
      </c>
      <c r="J818" s="34">
        <f t="shared" si="399"/>
        <v>0</v>
      </c>
      <c r="K818" s="34">
        <f t="shared" si="399"/>
        <v>0</v>
      </c>
      <c r="L818" s="34">
        <f t="shared" si="399"/>
        <v>0</v>
      </c>
      <c r="M818" s="34">
        <f t="shared" si="399"/>
        <v>0</v>
      </c>
      <c r="N818" s="34">
        <f t="shared" si="399"/>
        <v>0</v>
      </c>
    </row>
    <row r="819" spans="1:14" ht="21" customHeight="1">
      <c r="A819" s="198"/>
      <c r="B819" s="198"/>
      <c r="C819" s="214">
        <v>42</v>
      </c>
      <c r="D819" s="214" t="s">
        <v>566</v>
      </c>
      <c r="E819" s="215">
        <f>E823+E830</f>
        <v>0</v>
      </c>
      <c r="F819" s="215">
        <f t="shared" si="400"/>
        <v>0</v>
      </c>
      <c r="G819" s="215">
        <f aca="true" t="shared" si="401" ref="G819:N819">G823+G830</f>
        <v>0</v>
      </c>
      <c r="H819" s="215">
        <f t="shared" si="401"/>
        <v>0</v>
      </c>
      <c r="I819" s="215">
        <f t="shared" si="401"/>
        <v>0</v>
      </c>
      <c r="J819" s="215">
        <f t="shared" si="401"/>
        <v>0</v>
      </c>
      <c r="K819" s="215">
        <f t="shared" si="401"/>
        <v>0</v>
      </c>
      <c r="L819" s="215">
        <f t="shared" si="401"/>
        <v>0</v>
      </c>
      <c r="M819" s="215">
        <f t="shared" si="401"/>
        <v>0</v>
      </c>
      <c r="N819" s="215">
        <f t="shared" si="401"/>
        <v>0</v>
      </c>
    </row>
    <row r="820" spans="1:14" s="126" customFormat="1" ht="17.25" customHeight="1">
      <c r="A820" s="223" t="s">
        <v>2</v>
      </c>
      <c r="B820" s="224" t="s">
        <v>44</v>
      </c>
      <c r="C820" s="225" t="s">
        <v>546</v>
      </c>
      <c r="D820" s="227" t="s">
        <v>59</v>
      </c>
      <c r="E820" s="228" t="s">
        <v>1206</v>
      </c>
      <c r="F820" s="225" t="s">
        <v>1207</v>
      </c>
      <c r="G820" s="220" t="s">
        <v>1205</v>
      </c>
      <c r="H820" s="221"/>
      <c r="I820" s="221"/>
      <c r="J820" s="221"/>
      <c r="K820" s="221"/>
      <c r="L820" s="221"/>
      <c r="M820" s="221"/>
      <c r="N820" s="222"/>
    </row>
    <row r="821" spans="1:14" ht="36" customHeight="1">
      <c r="A821" s="223"/>
      <c r="B821" s="223"/>
      <c r="C821" s="226"/>
      <c r="D821" s="227"/>
      <c r="E821" s="229"/>
      <c r="F821" s="226"/>
      <c r="G821" s="118" t="s">
        <v>269</v>
      </c>
      <c r="H821" s="118" t="s">
        <v>45</v>
      </c>
      <c r="I821" s="118" t="s">
        <v>268</v>
      </c>
      <c r="J821" s="118" t="s">
        <v>270</v>
      </c>
      <c r="K821" s="118" t="s">
        <v>46</v>
      </c>
      <c r="L821" s="118" t="s">
        <v>718</v>
      </c>
      <c r="M821" s="118" t="s">
        <v>1151</v>
      </c>
      <c r="N821" s="118" t="s">
        <v>613</v>
      </c>
    </row>
    <row r="822" spans="1:14" ht="10.5" customHeight="1">
      <c r="A822" s="51">
        <v>1</v>
      </c>
      <c r="B822" s="51">
        <v>2</v>
      </c>
      <c r="C822" s="51">
        <v>3</v>
      </c>
      <c r="D822" s="51">
        <v>4</v>
      </c>
      <c r="E822" s="51">
        <v>5</v>
      </c>
      <c r="F822" s="51">
        <v>7</v>
      </c>
      <c r="G822" s="51">
        <v>8</v>
      </c>
      <c r="H822" s="51">
        <v>9</v>
      </c>
      <c r="I822" s="51">
        <v>10</v>
      </c>
      <c r="J822" s="51">
        <v>11</v>
      </c>
      <c r="K822" s="51">
        <v>12</v>
      </c>
      <c r="L822" s="51">
        <v>13</v>
      </c>
      <c r="M822" s="51">
        <v>14</v>
      </c>
      <c r="N822" s="51">
        <v>15</v>
      </c>
    </row>
    <row r="823" spans="1:14" ht="18" customHeight="1">
      <c r="A823" s="36"/>
      <c r="B823" s="36"/>
      <c r="C823" s="33">
        <v>422</v>
      </c>
      <c r="D823" s="33" t="s">
        <v>567</v>
      </c>
      <c r="E823" s="34">
        <f>E824+E825+E826+E827+E828+E829</f>
        <v>0</v>
      </c>
      <c r="F823" s="34">
        <f t="shared" si="400"/>
        <v>0</v>
      </c>
      <c r="G823" s="34">
        <f aca="true" t="shared" si="402" ref="G823:N823">G824+G825+G826+G827+G828+G829</f>
        <v>0</v>
      </c>
      <c r="H823" s="34">
        <f t="shared" si="402"/>
        <v>0</v>
      </c>
      <c r="I823" s="34">
        <f t="shared" si="402"/>
        <v>0</v>
      </c>
      <c r="J823" s="34">
        <f t="shared" si="402"/>
        <v>0</v>
      </c>
      <c r="K823" s="34">
        <f t="shared" si="402"/>
        <v>0</v>
      </c>
      <c r="L823" s="34">
        <f t="shared" si="402"/>
        <v>0</v>
      </c>
      <c r="M823" s="34">
        <f t="shared" si="402"/>
        <v>0</v>
      </c>
      <c r="N823" s="34">
        <f t="shared" si="402"/>
        <v>0</v>
      </c>
    </row>
    <row r="824" spans="1:14" s="91" customFormat="1" ht="15" customHeight="1">
      <c r="A824" s="84"/>
      <c r="B824" s="84"/>
      <c r="C824" s="87">
        <v>4221</v>
      </c>
      <c r="D824" s="87" t="s">
        <v>943</v>
      </c>
      <c r="E824" s="88">
        <v>0</v>
      </c>
      <c r="F824" s="88">
        <f t="shared" si="400"/>
        <v>0</v>
      </c>
      <c r="G824" s="88">
        <v>0</v>
      </c>
      <c r="H824" s="88">
        <v>0</v>
      </c>
      <c r="I824" s="88">
        <v>0</v>
      </c>
      <c r="J824" s="88">
        <v>0</v>
      </c>
      <c r="K824" s="88">
        <v>0</v>
      </c>
      <c r="L824" s="88">
        <v>0</v>
      </c>
      <c r="M824" s="88">
        <v>0</v>
      </c>
      <c r="N824" s="88">
        <v>0</v>
      </c>
    </row>
    <row r="825" spans="1:14" s="91" customFormat="1" ht="15" customHeight="1">
      <c r="A825" s="84"/>
      <c r="B825" s="84"/>
      <c r="C825" s="87">
        <v>4222</v>
      </c>
      <c r="D825" s="87" t="s">
        <v>944</v>
      </c>
      <c r="E825" s="88">
        <v>0</v>
      </c>
      <c r="F825" s="88">
        <f t="shared" si="400"/>
        <v>0</v>
      </c>
      <c r="G825" s="88">
        <v>0</v>
      </c>
      <c r="H825" s="88">
        <v>0</v>
      </c>
      <c r="I825" s="88">
        <v>0</v>
      </c>
      <c r="J825" s="88">
        <v>0</v>
      </c>
      <c r="K825" s="88">
        <v>0</v>
      </c>
      <c r="L825" s="88">
        <v>0</v>
      </c>
      <c r="M825" s="88">
        <v>0</v>
      </c>
      <c r="N825" s="88">
        <v>0</v>
      </c>
    </row>
    <row r="826" spans="1:14" s="91" customFormat="1" ht="15" customHeight="1">
      <c r="A826" s="84"/>
      <c r="B826" s="84"/>
      <c r="C826" s="87">
        <v>4223</v>
      </c>
      <c r="D826" s="87" t="s">
        <v>945</v>
      </c>
      <c r="E826" s="88">
        <v>0</v>
      </c>
      <c r="F826" s="88">
        <f t="shared" si="400"/>
        <v>0</v>
      </c>
      <c r="G826" s="88">
        <v>0</v>
      </c>
      <c r="H826" s="88">
        <v>0</v>
      </c>
      <c r="I826" s="88">
        <v>0</v>
      </c>
      <c r="J826" s="88">
        <v>0</v>
      </c>
      <c r="K826" s="88">
        <v>0</v>
      </c>
      <c r="L826" s="88">
        <v>0</v>
      </c>
      <c r="M826" s="88">
        <v>0</v>
      </c>
      <c r="N826" s="88">
        <v>0</v>
      </c>
    </row>
    <row r="827" spans="1:14" s="91" customFormat="1" ht="15" customHeight="1">
      <c r="A827" s="84"/>
      <c r="B827" s="84"/>
      <c r="C827" s="87">
        <v>4225</v>
      </c>
      <c r="D827" s="87" t="s">
        <v>585</v>
      </c>
      <c r="E827" s="88">
        <v>0</v>
      </c>
      <c r="F827" s="88">
        <f aca="true" t="shared" si="403" ref="F827:F832">SUM(G827:N827)</f>
        <v>0</v>
      </c>
      <c r="G827" s="88">
        <v>0</v>
      </c>
      <c r="H827" s="88">
        <v>0</v>
      </c>
      <c r="I827" s="88">
        <v>0</v>
      </c>
      <c r="J827" s="88">
        <v>0</v>
      </c>
      <c r="K827" s="88">
        <v>0</v>
      </c>
      <c r="L827" s="88">
        <v>0</v>
      </c>
      <c r="M827" s="88">
        <v>0</v>
      </c>
      <c r="N827" s="88">
        <v>0</v>
      </c>
    </row>
    <row r="828" spans="1:14" s="91" customFormat="1" ht="15" customHeight="1">
      <c r="A828" s="84"/>
      <c r="B828" s="84"/>
      <c r="C828" s="87">
        <v>4226</v>
      </c>
      <c r="D828" s="87" t="s">
        <v>946</v>
      </c>
      <c r="E828" s="88">
        <v>0</v>
      </c>
      <c r="F828" s="88">
        <f t="shared" si="403"/>
        <v>0</v>
      </c>
      <c r="G828" s="88">
        <v>0</v>
      </c>
      <c r="H828" s="88">
        <v>0</v>
      </c>
      <c r="I828" s="88">
        <v>0</v>
      </c>
      <c r="J828" s="88">
        <v>0</v>
      </c>
      <c r="K828" s="88">
        <v>0</v>
      </c>
      <c r="L828" s="88">
        <v>0</v>
      </c>
      <c r="M828" s="88">
        <v>0</v>
      </c>
      <c r="N828" s="88">
        <v>0</v>
      </c>
    </row>
    <row r="829" spans="1:14" s="91" customFormat="1" ht="15" customHeight="1">
      <c r="A829" s="84"/>
      <c r="B829" s="84"/>
      <c r="C829" s="87">
        <v>4227</v>
      </c>
      <c r="D829" s="87" t="s">
        <v>728</v>
      </c>
      <c r="E829" s="88">
        <v>0</v>
      </c>
      <c r="F829" s="88">
        <f t="shared" si="403"/>
        <v>0</v>
      </c>
      <c r="G829" s="88">
        <v>0</v>
      </c>
      <c r="H829" s="88">
        <v>0</v>
      </c>
      <c r="I829" s="88">
        <v>0</v>
      </c>
      <c r="J829" s="88">
        <v>0</v>
      </c>
      <c r="K829" s="88">
        <v>0</v>
      </c>
      <c r="L829" s="88">
        <v>0</v>
      </c>
      <c r="M829" s="88">
        <v>0</v>
      </c>
      <c r="N829" s="88">
        <v>0</v>
      </c>
    </row>
    <row r="830" spans="1:14" ht="18" customHeight="1">
      <c r="A830" s="36" t="s">
        <v>0</v>
      </c>
      <c r="B830" s="36"/>
      <c r="C830" s="33">
        <v>426</v>
      </c>
      <c r="D830" s="33" t="s">
        <v>947</v>
      </c>
      <c r="E830" s="34">
        <f>SUM(E831)</f>
        <v>0</v>
      </c>
      <c r="F830" s="34">
        <f t="shared" si="403"/>
        <v>0</v>
      </c>
      <c r="G830" s="34">
        <f aca="true" t="shared" si="404" ref="G830:N830">SUM(G831)</f>
        <v>0</v>
      </c>
      <c r="H830" s="34">
        <f t="shared" si="404"/>
        <v>0</v>
      </c>
      <c r="I830" s="34">
        <f t="shared" si="404"/>
        <v>0</v>
      </c>
      <c r="J830" s="34">
        <f t="shared" si="404"/>
        <v>0</v>
      </c>
      <c r="K830" s="34">
        <f t="shared" si="404"/>
        <v>0</v>
      </c>
      <c r="L830" s="34">
        <f t="shared" si="404"/>
        <v>0</v>
      </c>
      <c r="M830" s="34">
        <f t="shared" si="404"/>
        <v>0</v>
      </c>
      <c r="N830" s="34">
        <f t="shared" si="404"/>
        <v>0</v>
      </c>
    </row>
    <row r="831" spans="1:14" s="91" customFormat="1" ht="15" customHeight="1">
      <c r="A831" s="84" t="s">
        <v>1130</v>
      </c>
      <c r="B831" s="84"/>
      <c r="C831" s="87">
        <v>4262</v>
      </c>
      <c r="D831" s="87" t="s">
        <v>948</v>
      </c>
      <c r="E831" s="88">
        <v>0</v>
      </c>
      <c r="F831" s="88">
        <f t="shared" si="403"/>
        <v>0</v>
      </c>
      <c r="G831" s="88">
        <v>0</v>
      </c>
      <c r="H831" s="88">
        <v>0</v>
      </c>
      <c r="I831" s="88">
        <v>0</v>
      </c>
      <c r="J831" s="88">
        <v>0</v>
      </c>
      <c r="K831" s="88">
        <v>0</v>
      </c>
      <c r="L831" s="90">
        <v>0</v>
      </c>
      <c r="M831" s="90">
        <v>0</v>
      </c>
      <c r="N831" s="90">
        <v>0</v>
      </c>
    </row>
    <row r="832" spans="1:14" s="9" customFormat="1" ht="27" customHeight="1">
      <c r="A832" s="12"/>
      <c r="B832" s="17"/>
      <c r="C832" s="10"/>
      <c r="D832" s="114" t="s">
        <v>964</v>
      </c>
      <c r="E832" s="11">
        <f>E4</f>
        <v>44977249</v>
      </c>
      <c r="F832" s="11">
        <f t="shared" si="403"/>
        <v>59425870</v>
      </c>
      <c r="G832" s="11">
        <f aca="true" t="shared" si="405" ref="G832:N832">G4</f>
        <v>26025600</v>
      </c>
      <c r="H832" s="11">
        <f t="shared" si="405"/>
        <v>6124350</v>
      </c>
      <c r="I832" s="11">
        <f t="shared" si="405"/>
        <v>8399000</v>
      </c>
      <c r="J832" s="11">
        <f t="shared" si="405"/>
        <v>9321000</v>
      </c>
      <c r="K832" s="11">
        <f t="shared" si="405"/>
        <v>160000</v>
      </c>
      <c r="L832" s="11">
        <f t="shared" si="405"/>
        <v>5000</v>
      </c>
      <c r="M832" s="140">
        <f t="shared" si="405"/>
        <v>0</v>
      </c>
      <c r="N832" s="11">
        <f t="shared" si="405"/>
        <v>9390920</v>
      </c>
    </row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</sheetData>
  <sheetProtection/>
  <mergeCells count="308">
    <mergeCell ref="G765:N765"/>
    <mergeCell ref="A765:A766"/>
    <mergeCell ref="B765:B766"/>
    <mergeCell ref="C765:C766"/>
    <mergeCell ref="D765:D766"/>
    <mergeCell ref="E765:E766"/>
    <mergeCell ref="F765:F766"/>
    <mergeCell ref="G729:N729"/>
    <mergeCell ref="A729:A730"/>
    <mergeCell ref="B729:B730"/>
    <mergeCell ref="C729:C730"/>
    <mergeCell ref="D729:D730"/>
    <mergeCell ref="E729:E730"/>
    <mergeCell ref="F729:F730"/>
    <mergeCell ref="A696:A697"/>
    <mergeCell ref="B696:B697"/>
    <mergeCell ref="C696:C697"/>
    <mergeCell ref="D696:D697"/>
    <mergeCell ref="E696:E697"/>
    <mergeCell ref="F696:F697"/>
    <mergeCell ref="G135:N135"/>
    <mergeCell ref="A37:A38"/>
    <mergeCell ref="B37:B38"/>
    <mergeCell ref="C37:C38"/>
    <mergeCell ref="D37:D38"/>
    <mergeCell ref="C86:D86"/>
    <mergeCell ref="C87:D87"/>
    <mergeCell ref="G37:N37"/>
    <mergeCell ref="E135:E136"/>
    <mergeCell ref="C114:D114"/>
    <mergeCell ref="C196:D196"/>
    <mergeCell ref="C138:D138"/>
    <mergeCell ref="C139:D139"/>
    <mergeCell ref="C135:C136"/>
    <mergeCell ref="C318:D318"/>
    <mergeCell ref="C217:D217"/>
    <mergeCell ref="C189:D189"/>
    <mergeCell ref="C201:D201"/>
    <mergeCell ref="C197:D197"/>
    <mergeCell ref="C221:D221"/>
    <mergeCell ref="F820:F821"/>
    <mergeCell ref="G820:N820"/>
    <mergeCell ref="C454:D454"/>
    <mergeCell ref="G597:N597"/>
    <mergeCell ref="C544:D544"/>
    <mergeCell ref="C622:D622"/>
    <mergeCell ref="C573:D573"/>
    <mergeCell ref="C560:D560"/>
    <mergeCell ref="C555:D555"/>
    <mergeCell ref="C713:D713"/>
    <mergeCell ref="A820:A821"/>
    <mergeCell ref="B820:B821"/>
    <mergeCell ref="C820:C821"/>
    <mergeCell ref="D820:D821"/>
    <mergeCell ref="E820:E821"/>
    <mergeCell ref="C238:D238"/>
    <mergeCell ref="C250:D250"/>
    <mergeCell ref="C545:D545"/>
    <mergeCell ref="C711:D711"/>
    <mergeCell ref="C612:D612"/>
    <mergeCell ref="C234:D234"/>
    <mergeCell ref="C592:D592"/>
    <mergeCell ref="C607:D607"/>
    <mergeCell ref="C621:D621"/>
    <mergeCell ref="C596:D596"/>
    <mergeCell ref="C616:D616"/>
    <mergeCell ref="C418:D418"/>
    <mergeCell ref="C281:D281"/>
    <mergeCell ref="C377:D377"/>
    <mergeCell ref="C620:D620"/>
    <mergeCell ref="B627:B628"/>
    <mergeCell ref="G664:N664"/>
    <mergeCell ref="C684:D684"/>
    <mergeCell ref="C680:D680"/>
    <mergeCell ref="C689:D689"/>
    <mergeCell ref="G696:N696"/>
    <mergeCell ref="C664:C665"/>
    <mergeCell ref="D664:D665"/>
    <mergeCell ref="C627:C628"/>
    <mergeCell ref="D627:D628"/>
    <mergeCell ref="C229:D229"/>
    <mergeCell ref="C230:D230"/>
    <mergeCell ref="D314:D315"/>
    <mergeCell ref="C317:D317"/>
    <mergeCell ref="D406:D407"/>
    <mergeCell ref="C272:D272"/>
    <mergeCell ref="C271:D271"/>
    <mergeCell ref="C242:D242"/>
    <mergeCell ref="C303:D303"/>
    <mergeCell ref="C323:D323"/>
    <mergeCell ref="A1:A2"/>
    <mergeCell ref="B1:B2"/>
    <mergeCell ref="C1:C2"/>
    <mergeCell ref="C6:D6"/>
    <mergeCell ref="D1:D2"/>
    <mergeCell ref="C177:D177"/>
    <mergeCell ref="A135:A136"/>
    <mergeCell ref="B135:B136"/>
    <mergeCell ref="C144:D144"/>
    <mergeCell ref="C5:D5"/>
    <mergeCell ref="C210:D210"/>
    <mergeCell ref="D135:D136"/>
    <mergeCell ref="G627:N627"/>
    <mergeCell ref="C559:D559"/>
    <mergeCell ref="C455:D455"/>
    <mergeCell ref="C450:D450"/>
    <mergeCell ref="C370:D370"/>
    <mergeCell ref="C155:D155"/>
    <mergeCell ref="C159:D159"/>
    <mergeCell ref="C170:D170"/>
    <mergeCell ref="C211:D211"/>
    <mergeCell ref="C49:D49"/>
    <mergeCell ref="C62:D62"/>
    <mergeCell ref="C40:D40"/>
    <mergeCell ref="C61:D61"/>
    <mergeCell ref="C413:D413"/>
    <mergeCell ref="C292:D292"/>
    <mergeCell ref="C330:D330"/>
    <mergeCell ref="C206:D206"/>
    <mergeCell ref="C338:D338"/>
    <mergeCell ref="C181:D181"/>
    <mergeCell ref="B4:D4"/>
    <mergeCell ref="C578:D578"/>
    <mergeCell ref="C603:D603"/>
    <mergeCell ref="C115:D115"/>
    <mergeCell ref="C357:D357"/>
    <mergeCell ref="C409:D409"/>
    <mergeCell ref="C577:D577"/>
    <mergeCell ref="C540:D540"/>
    <mergeCell ref="C280:D280"/>
    <mergeCell ref="G1:N1"/>
    <mergeCell ref="C151:D151"/>
    <mergeCell ref="C124:D124"/>
    <mergeCell ref="C7:D7"/>
    <mergeCell ref="C518:D518"/>
    <mergeCell ref="C568:D568"/>
    <mergeCell ref="C257:D257"/>
    <mergeCell ref="C493:D493"/>
    <mergeCell ref="C339:D339"/>
    <mergeCell ref="C322:D322"/>
    <mergeCell ref="C428:D428"/>
    <mergeCell ref="C511:D511"/>
    <mergeCell ref="C427:D427"/>
    <mergeCell ref="C399:D399"/>
    <mergeCell ref="C353:D353"/>
    <mergeCell ref="C365:D365"/>
    <mergeCell ref="C414:D414"/>
    <mergeCell ref="C507:D507"/>
    <mergeCell ref="C334:D334"/>
    <mergeCell ref="C386:D386"/>
    <mergeCell ref="C361:D361"/>
    <mergeCell ref="C423:D423"/>
    <mergeCell ref="C522:D522"/>
    <mergeCell ref="C550:D550"/>
    <mergeCell ref="C549:D549"/>
    <mergeCell ref="C533:C534"/>
    <mergeCell ref="D533:D534"/>
    <mergeCell ref="C442:D442"/>
    <mergeCell ref="C712:D712"/>
    <mergeCell ref="C755:D755"/>
    <mergeCell ref="C771:D771"/>
    <mergeCell ref="C775:D775"/>
    <mergeCell ref="C776:D776"/>
    <mergeCell ref="C777:D777"/>
    <mergeCell ref="E1:E2"/>
    <mergeCell ref="E37:E38"/>
    <mergeCell ref="F627:F628"/>
    <mergeCell ref="E664:E665"/>
    <mergeCell ref="F664:F665"/>
    <mergeCell ref="F1:F2"/>
    <mergeCell ref="E627:E628"/>
    <mergeCell ref="F37:F38"/>
    <mergeCell ref="F135:F136"/>
    <mergeCell ref="E406:E407"/>
    <mergeCell ref="A664:A665"/>
    <mergeCell ref="B664:B665"/>
    <mergeCell ref="G70:N70"/>
    <mergeCell ref="A70:A71"/>
    <mergeCell ref="B70:B71"/>
    <mergeCell ref="C70:C71"/>
    <mergeCell ref="D70:D71"/>
    <mergeCell ref="E70:E71"/>
    <mergeCell ref="F70:F71"/>
    <mergeCell ref="A627:A628"/>
    <mergeCell ref="F406:F407"/>
    <mergeCell ref="C276:D276"/>
    <mergeCell ref="C246:D246"/>
    <mergeCell ref="C446:D446"/>
    <mergeCell ref="C390:D390"/>
    <mergeCell ref="C369:D369"/>
    <mergeCell ref="C381:D381"/>
    <mergeCell ref="C299:D299"/>
    <mergeCell ref="C314:C315"/>
    <mergeCell ref="E314:E315"/>
    <mergeCell ref="G253:N253"/>
    <mergeCell ref="C169:D169"/>
    <mergeCell ref="C185:D185"/>
    <mergeCell ref="A597:A598"/>
    <mergeCell ref="B597:B598"/>
    <mergeCell ref="C597:C598"/>
    <mergeCell ref="D597:D598"/>
    <mergeCell ref="E597:E598"/>
    <mergeCell ref="A283:A284"/>
    <mergeCell ref="F597:F598"/>
    <mergeCell ref="D224:D225"/>
    <mergeCell ref="E224:E225"/>
    <mergeCell ref="F224:F225"/>
    <mergeCell ref="G224:N224"/>
    <mergeCell ref="A253:A254"/>
    <mergeCell ref="B253:B254"/>
    <mergeCell ref="C253:C254"/>
    <mergeCell ref="D253:D254"/>
    <mergeCell ref="E253:E254"/>
    <mergeCell ref="F253:F254"/>
    <mergeCell ref="G193:N193"/>
    <mergeCell ref="C267:D267"/>
    <mergeCell ref="C79:D79"/>
    <mergeCell ref="A162:A163"/>
    <mergeCell ref="B162:B163"/>
    <mergeCell ref="C162:C163"/>
    <mergeCell ref="D162:D163"/>
    <mergeCell ref="A224:A225"/>
    <mergeCell ref="B224:B225"/>
    <mergeCell ref="C224:C225"/>
    <mergeCell ref="G283:N283"/>
    <mergeCell ref="E162:E163"/>
    <mergeCell ref="F162:F163"/>
    <mergeCell ref="G162:N162"/>
    <mergeCell ref="A193:A194"/>
    <mergeCell ref="B193:B194"/>
    <mergeCell ref="C193:C194"/>
    <mergeCell ref="D193:D194"/>
    <mergeCell ref="E193:E194"/>
    <mergeCell ref="F193:F194"/>
    <mergeCell ref="F314:F315"/>
    <mergeCell ref="B283:B284"/>
    <mergeCell ref="C283:C284"/>
    <mergeCell ref="D283:D284"/>
    <mergeCell ref="E283:E284"/>
    <mergeCell ref="F283:F284"/>
    <mergeCell ref="C288:D288"/>
    <mergeCell ref="C308:D308"/>
    <mergeCell ref="G314:N314"/>
    <mergeCell ref="A343:A344"/>
    <mergeCell ref="B343:B344"/>
    <mergeCell ref="C343:C344"/>
    <mergeCell ref="D343:D344"/>
    <mergeCell ref="E343:E344"/>
    <mergeCell ref="F343:F344"/>
    <mergeCell ref="G343:N343"/>
    <mergeCell ref="A314:A315"/>
    <mergeCell ref="B314:B315"/>
    <mergeCell ref="G374:N374"/>
    <mergeCell ref="A406:A407"/>
    <mergeCell ref="B406:B407"/>
    <mergeCell ref="A374:A375"/>
    <mergeCell ref="B374:B375"/>
    <mergeCell ref="C374:C375"/>
    <mergeCell ref="D374:D375"/>
    <mergeCell ref="E374:E375"/>
    <mergeCell ref="F374:F375"/>
    <mergeCell ref="C391:D391"/>
    <mergeCell ref="G406:N406"/>
    <mergeCell ref="A436:A437"/>
    <mergeCell ref="B436:B437"/>
    <mergeCell ref="C436:C437"/>
    <mergeCell ref="D436:D437"/>
    <mergeCell ref="E436:E437"/>
    <mergeCell ref="F436:F437"/>
    <mergeCell ref="G436:N436"/>
    <mergeCell ref="C434:D434"/>
    <mergeCell ref="C406:C407"/>
    <mergeCell ref="G500:N500"/>
    <mergeCell ref="A466:A467"/>
    <mergeCell ref="B466:B467"/>
    <mergeCell ref="C466:C467"/>
    <mergeCell ref="D466:D467"/>
    <mergeCell ref="E466:E467"/>
    <mergeCell ref="F466:F467"/>
    <mergeCell ref="C481:D481"/>
    <mergeCell ref="C473:D473"/>
    <mergeCell ref="C486:D486"/>
    <mergeCell ref="E533:E534"/>
    <mergeCell ref="F533:F534"/>
    <mergeCell ref="G466:N466"/>
    <mergeCell ref="A500:A501"/>
    <mergeCell ref="B500:B501"/>
    <mergeCell ref="C500:C501"/>
    <mergeCell ref="D500:D501"/>
    <mergeCell ref="E500:E501"/>
    <mergeCell ref="G533:N533"/>
    <mergeCell ref="F500:F501"/>
    <mergeCell ref="A563:A564"/>
    <mergeCell ref="B563:B564"/>
    <mergeCell ref="C563:C564"/>
    <mergeCell ref="D563:D564"/>
    <mergeCell ref="E563:E564"/>
    <mergeCell ref="F563:F564"/>
    <mergeCell ref="G563:N563"/>
    <mergeCell ref="A533:A534"/>
    <mergeCell ref="B533:B534"/>
    <mergeCell ref="G104:N104"/>
    <mergeCell ref="A104:A105"/>
    <mergeCell ref="B104:B105"/>
    <mergeCell ref="C104:C105"/>
    <mergeCell ref="D104:D105"/>
    <mergeCell ref="E104:E105"/>
    <mergeCell ref="F104:F10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&amp;C&amp;"Arial,Kurziv"&amp;8Plan rashoda Proračuna Grada Hvara za 2022.god. - Posebni dio</oddHeader>
    <oddFooter>&amp;C&amp;"Arial,Kurziv"&amp;8Stranica &amp;P od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6.140625" style="0" customWidth="1"/>
    <col min="6" max="6" width="11.00390625" style="0" customWidth="1"/>
    <col min="8" max="8" width="11.140625" style="0" customWidth="1"/>
  </cols>
  <sheetData>
    <row r="1" s="162" customFormat="1" ht="32.25" customHeight="1">
      <c r="A1" s="161" t="s">
        <v>61</v>
      </c>
    </row>
    <row r="2" spans="1:11" s="9" customFormat="1" ht="47.25" customHeight="1">
      <c r="A2" s="155" t="s">
        <v>1201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</row>
    <row r="3" spans="1:11" s="9" customFormat="1" ht="18" customHeight="1">
      <c r="A3" s="155" t="s">
        <v>1203</v>
      </c>
      <c r="B3" s="155"/>
      <c r="C3" s="155"/>
      <c r="D3" s="155"/>
      <c r="E3" s="156"/>
      <c r="F3" s="156"/>
      <c r="G3" s="156"/>
      <c r="H3" s="156"/>
      <c r="I3" s="156"/>
      <c r="J3" s="156"/>
      <c r="K3" s="156"/>
    </row>
    <row r="4" spans="1:11" s="9" customFormat="1" ht="18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s="9" customFormat="1" ht="20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9" customFormat="1" ht="20.25" customHeight="1">
      <c r="A6" s="290"/>
      <c r="B6" s="290"/>
      <c r="C6" s="290"/>
      <c r="D6" s="290"/>
      <c r="E6" s="290" t="s">
        <v>62</v>
      </c>
      <c r="F6" s="290"/>
      <c r="G6" s="290"/>
      <c r="H6" s="290"/>
      <c r="I6" s="156"/>
      <c r="J6" s="156"/>
      <c r="K6" s="156"/>
    </row>
    <row r="7" spans="1:11" s="9" customFormat="1" ht="15" customHeight="1">
      <c r="A7" s="290"/>
      <c r="B7" s="290"/>
      <c r="C7" s="290"/>
      <c r="D7" s="290"/>
      <c r="E7" s="290" t="s">
        <v>63</v>
      </c>
      <c r="F7" s="290"/>
      <c r="G7" s="290"/>
      <c r="H7" s="290"/>
      <c r="I7" s="156"/>
      <c r="J7" s="156"/>
      <c r="K7" s="156"/>
    </row>
    <row r="8" spans="1:11" s="9" customFormat="1" ht="15" customHeight="1">
      <c r="A8" s="292"/>
      <c r="B8" s="292"/>
      <c r="C8" s="292"/>
      <c r="D8" s="292"/>
      <c r="E8" s="292" t="s">
        <v>64</v>
      </c>
      <c r="F8" s="292"/>
      <c r="G8" s="292"/>
      <c r="H8" s="292"/>
      <c r="I8" s="156"/>
      <c r="J8" s="156"/>
      <c r="K8" s="156"/>
    </row>
    <row r="9" spans="1:11" s="9" customFormat="1" ht="15" customHeight="1">
      <c r="A9" s="292"/>
      <c r="B9" s="292"/>
      <c r="C9" s="292"/>
      <c r="D9" s="292"/>
      <c r="E9" s="292" t="s">
        <v>274</v>
      </c>
      <c r="F9" s="292"/>
      <c r="G9" s="292"/>
      <c r="H9" s="292"/>
      <c r="I9" s="156"/>
      <c r="J9" s="156"/>
      <c r="K9" s="156"/>
    </row>
    <row r="10" spans="1:11" s="9" customFormat="1" ht="1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s="9" customFormat="1" ht="1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s="9" customFormat="1" ht="15" customHeight="1">
      <c r="A12" s="155"/>
      <c r="B12" s="155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s="9" customFormat="1" ht="27.75" customHeight="1">
      <c r="A13" s="155" t="s">
        <v>1233</v>
      </c>
      <c r="B13" s="155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s="9" customFormat="1" ht="17.25" customHeight="1">
      <c r="A14" s="155" t="s">
        <v>1234</v>
      </c>
      <c r="B14" s="155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s="9" customFormat="1" ht="17.25" customHeight="1">
      <c r="A15" s="155"/>
      <c r="B15" s="155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s="9" customFormat="1" ht="25.5" customHeight="1">
      <c r="A16" s="155" t="s">
        <v>1202</v>
      </c>
      <c r="B16" s="155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s="9" customFormat="1" ht="13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s="9" customFormat="1" ht="5.25" customHeight="1" hidden="1">
      <c r="A18" s="156"/>
      <c r="B18" s="156"/>
      <c r="C18" s="157"/>
      <c r="D18" s="157"/>
      <c r="E18" s="156"/>
      <c r="F18" s="156"/>
      <c r="G18" s="156"/>
      <c r="H18" s="156"/>
      <c r="I18" s="156"/>
      <c r="J18" s="156"/>
      <c r="K18" s="156"/>
    </row>
    <row r="19" spans="1:11" s="9" customFormat="1" ht="21.75" customHeight="1">
      <c r="A19" s="156"/>
      <c r="B19" s="156"/>
      <c r="C19" s="290"/>
      <c r="D19" s="290"/>
      <c r="E19" s="156"/>
      <c r="F19" s="156"/>
      <c r="G19" s="156"/>
      <c r="H19" s="290" t="s">
        <v>275</v>
      </c>
      <c r="I19" s="290"/>
      <c r="J19" s="156"/>
      <c r="K19" s="156"/>
    </row>
    <row r="20" spans="1:11" s="9" customFormat="1" ht="15.75" customHeight="1">
      <c r="A20" s="156"/>
      <c r="B20" s="156"/>
      <c r="C20" s="291"/>
      <c r="D20" s="291"/>
      <c r="E20" s="156"/>
      <c r="F20" s="156"/>
      <c r="G20" s="156"/>
      <c r="H20" s="291" t="s">
        <v>798</v>
      </c>
      <c r="I20" s="291"/>
      <c r="J20" s="156"/>
      <c r="K20" s="156"/>
    </row>
    <row r="21" spans="1:11" s="9" customFormat="1" ht="33.75" customHeight="1">
      <c r="A21" s="156"/>
      <c r="B21" s="158"/>
      <c r="C21" s="160"/>
      <c r="D21" s="160"/>
      <c r="E21" s="156"/>
      <c r="F21" s="156"/>
      <c r="G21" s="156"/>
      <c r="H21" s="159"/>
      <c r="I21" s="159"/>
      <c r="J21" s="156"/>
      <c r="K21" s="156"/>
    </row>
    <row r="22" spans="1:11" s="9" customFormat="1" ht="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8" ht="12.75">
      <c r="A23" s="154"/>
      <c r="B23" s="154"/>
      <c r="C23" s="154"/>
      <c r="D23" s="154"/>
      <c r="E23" s="154"/>
      <c r="F23" s="154"/>
      <c r="G23" s="154"/>
      <c r="H23" s="154"/>
    </row>
  </sheetData>
  <sheetProtection/>
  <mergeCells count="12">
    <mergeCell ref="A6:D6"/>
    <mergeCell ref="A7:D7"/>
    <mergeCell ref="A8:D8"/>
    <mergeCell ref="A9:D9"/>
    <mergeCell ref="C19:D19"/>
    <mergeCell ref="C20:D20"/>
    <mergeCell ref="H19:I19"/>
    <mergeCell ref="H20:I20"/>
    <mergeCell ref="E6:H6"/>
    <mergeCell ref="E7:H7"/>
    <mergeCell ref="E8:H8"/>
    <mergeCell ref="E9:H9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2021-11-16T18:16:45Z</cp:lastPrinted>
  <dcterms:created xsi:type="dcterms:W3CDTF">2004-01-09T13:07:12Z</dcterms:created>
  <dcterms:modified xsi:type="dcterms:W3CDTF">2021-11-16T18:50:54Z</dcterms:modified>
  <cp:category/>
  <cp:version/>
  <cp:contentType/>
  <cp:contentStatus/>
</cp:coreProperties>
</file>