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320" tabRatio="599" activeTab="0"/>
  </bookViews>
  <sheets>
    <sheet name="Opći" sheetId="1" r:id="rId1"/>
    <sheet name="Pos." sheetId="2" r:id="rId2"/>
  </sheets>
  <definedNames/>
  <calcPr fullCalcOnLoad="1"/>
</workbook>
</file>

<file path=xl/comments2.xml><?xml version="1.0" encoding="utf-8"?>
<comments xmlns="http://schemas.openxmlformats.org/spreadsheetml/2006/main">
  <authors>
    <author>MARGITA</author>
    <author>JAKICA</author>
  </authors>
  <commentList>
    <comment ref="G56" authorId="0">
      <text>
        <r>
          <rPr>
            <b/>
            <sz val="9"/>
            <rFont val="Tahoma"/>
            <family val="2"/>
          </rPr>
          <t>MARGITA:</t>
        </r>
        <r>
          <rPr>
            <sz val="9"/>
            <rFont val="Tahoma"/>
            <family val="2"/>
          </rPr>
          <t xml:space="preserve">
big belly
</t>
        </r>
      </text>
    </comment>
    <comment ref="H228" authorId="1">
      <text>
        <r>
          <rPr>
            <b/>
            <sz val="9"/>
            <rFont val="Segoe UI"/>
            <family val="2"/>
          </rPr>
          <t>JAKICA:</t>
        </r>
        <r>
          <rPr>
            <sz val="9"/>
            <rFont val="Segoe UI"/>
            <family val="2"/>
          </rPr>
          <t xml:space="preserve">
pitanje zahtjev zaključak komunalno
</t>
        </r>
      </text>
    </comment>
  </commentList>
</comments>
</file>

<file path=xl/sharedStrings.xml><?xml version="1.0" encoding="utf-8"?>
<sst xmlns="http://schemas.openxmlformats.org/spreadsheetml/2006/main" count="2241" uniqueCount="1295">
  <si>
    <t xml:space="preserve"> </t>
  </si>
  <si>
    <t xml:space="preserve">  </t>
  </si>
  <si>
    <t>POZ.</t>
  </si>
  <si>
    <t>0111</t>
  </si>
  <si>
    <t>4222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</si>
  <si>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</si>
  <si>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</si>
  <si>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</si>
  <si>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</si>
  <si>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</si>
  <si>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</si>
  <si>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>45</t>
  </si>
  <si>
    <t>451</t>
  </si>
  <si>
    <t xml:space="preserve"> DODATNA ULAGANJA NA GRAĐEVINSKIM OBJEKTIMA</t>
  </si>
  <si>
    <t>4511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</si>
  <si>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</si>
  <si>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</si>
  <si>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</si>
  <si>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</si>
  <si>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</si>
  <si>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</si>
  <si>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</si>
  <si>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</si>
  <si>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</si>
  <si>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</si>
  <si>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</si>
  <si>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</si>
  <si>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</si>
  <si>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</si>
  <si>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</si>
  <si>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</si>
  <si>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</si>
  <si>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</si>
  <si>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</si>
  <si>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</si>
  <si>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</si>
  <si>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TEKUĆE DONACIJE</t>
  </si>
  <si>
    <t xml:space="preserve">  DODATNA ULAGANJA NA NEF.IMOVINI</t>
  </si>
  <si>
    <t xml:space="preserve">  DODATNA ULAG. NA GRAĐ.OBJEKTIMA</t>
  </si>
  <si>
    <t xml:space="preserve"> A.   RAČUN PRIHODA I PRIMITAKA</t>
  </si>
  <si>
    <t xml:space="preserve"> N A Z I V    R A S H O D A</t>
  </si>
  <si>
    <t>3236</t>
  </si>
  <si>
    <t xml:space="preserve"> Zdravstvene i veterinarske usluge</t>
  </si>
  <si>
    <t>3299</t>
  </si>
  <si>
    <t>FUNKC.
KLAS.</t>
  </si>
  <si>
    <t>Vlastiti prihodi</t>
  </si>
  <si>
    <t>Donacije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</si>
  <si>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</si>
  <si>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</si>
  <si>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</si>
  <si>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>32</t>
  </si>
  <si>
    <t>323</t>
  </si>
  <si>
    <t>3232</t>
  </si>
  <si>
    <t>3212</t>
  </si>
  <si>
    <t>Naknada prijevoza na posao i s posla</t>
  </si>
  <si>
    <t xml:space="preserve"> Naknada za prijevoz na posao i s posla</t>
  </si>
  <si>
    <t xml:space="preserve">382 </t>
  </si>
  <si>
    <t>3821</t>
  </si>
  <si>
    <t>Članak 2</t>
  </si>
  <si>
    <t>N A Z I V   R A Č U N A</t>
  </si>
  <si>
    <t>Članak 3.</t>
  </si>
  <si>
    <t>III  ZAVRŠNE I ZAKLJUČNE ODREDBE</t>
  </si>
  <si>
    <t>Članak 4.</t>
  </si>
  <si>
    <t>REPUBLIKA HRVATSKA</t>
  </si>
  <si>
    <t>SPLITSKO-DALMATINSKA ŽUPANIJA</t>
  </si>
  <si>
    <t>G R A D    H V A R</t>
  </si>
  <si>
    <t xml:space="preserve">  - kapitalna pomoći Fonda za zaštitu okoliša </t>
  </si>
  <si>
    <t xml:space="preserve"> Dodatna ulaganja na građevinskim objektima</t>
  </si>
  <si>
    <t xml:space="preserve">   634</t>
  </si>
  <si>
    <t xml:space="preserve">   6342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</si>
  <si>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</si>
  <si>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</si>
  <si>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</si>
  <si>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</si>
  <si>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</si>
  <si>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</si>
  <si>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</si>
  <si>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</si>
  <si>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</si>
  <si>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</si>
  <si>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</si>
  <si>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</si>
  <si>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</si>
  <si>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</si>
  <si>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</si>
  <si>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</si>
  <si>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</si>
  <si>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</si>
  <si>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</si>
  <si>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</si>
  <si>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</si>
  <si>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</si>
  <si>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</si>
  <si>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</si>
  <si>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</si>
  <si>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</si>
  <si>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</si>
  <si>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</si>
  <si>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</si>
  <si>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</si>
  <si>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</si>
  <si>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</si>
  <si>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</si>
  <si>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</si>
  <si>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</si>
  <si>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</si>
  <si>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>422</t>
  </si>
  <si>
    <t>4227</t>
  </si>
  <si>
    <t>421</t>
  </si>
  <si>
    <t>4213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</si>
  <si>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</si>
  <si>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</si>
  <si>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</si>
  <si>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</si>
  <si>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</si>
  <si>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</si>
  <si>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</si>
  <si>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</si>
  <si>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</si>
  <si>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</si>
  <si>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</si>
  <si>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</si>
  <si>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</si>
  <si>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</si>
  <si>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</si>
  <si>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</si>
  <si>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</si>
  <si>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</si>
  <si>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</si>
  <si>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</si>
  <si>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</si>
  <si>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</si>
  <si>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</si>
  <si>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</si>
  <si>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</si>
  <si>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</si>
  <si>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</si>
  <si>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</si>
  <si>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</si>
  <si>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</si>
  <si>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</si>
  <si>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</si>
  <si>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</si>
  <si>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</si>
  <si>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</si>
  <si>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</si>
  <si>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</si>
  <si>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</si>
  <si>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</si>
  <si>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</si>
  <si>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</si>
  <si>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</si>
  <si>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</si>
  <si>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</si>
  <si>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</si>
  <si>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</si>
  <si>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</si>
  <si>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</si>
  <si>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</si>
  <si>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</si>
  <si>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</si>
  <si>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</si>
  <si>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</si>
  <si>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</si>
  <si>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</si>
  <si>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</si>
  <si>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</si>
  <si>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</si>
  <si>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</si>
  <si>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</si>
  <si>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</si>
  <si>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</si>
  <si>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</si>
  <si>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</si>
  <si>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</si>
  <si>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</si>
  <si>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</si>
  <si>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</si>
  <si>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</si>
  <si>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</si>
  <si>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</si>
  <si>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</si>
  <si>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</si>
  <si>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</si>
  <si>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</si>
  <si>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</si>
  <si>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</si>
  <si>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</si>
  <si>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</si>
  <si>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</si>
  <si>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</si>
  <si>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</si>
  <si>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</si>
  <si>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</si>
  <si>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</si>
  <si>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</si>
  <si>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</si>
  <si>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</si>
  <si>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</si>
  <si>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</si>
  <si>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</si>
  <si>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</si>
  <si>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</si>
  <si>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</si>
  <si>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</si>
  <si>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</si>
  <si>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</si>
  <si>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</si>
  <si>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</si>
  <si>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</si>
  <si>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</si>
  <si>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</si>
  <si>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</si>
  <si>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</si>
  <si>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</si>
  <si>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</si>
  <si>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</si>
  <si>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</si>
  <si>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</si>
  <si>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</si>
  <si>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</si>
  <si>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</si>
  <si>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</si>
  <si>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</si>
  <si>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</si>
  <si>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</si>
  <si>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</si>
  <si>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</si>
  <si>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</si>
  <si>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</si>
  <si>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</si>
  <si>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boravišne pristojbe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</si>
  <si>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</si>
  <si>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</si>
  <si>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</si>
  <si>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</si>
  <si>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</si>
  <si>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</si>
  <si>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</si>
  <si>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</si>
  <si>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</si>
  <si>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</si>
  <si>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</si>
  <si>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</si>
  <si>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</si>
  <si>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</si>
  <si>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</si>
  <si>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</si>
  <si>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</si>
  <si>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</si>
  <si>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</si>
  <si>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</si>
  <si>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</si>
  <si>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</si>
  <si>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</si>
  <si>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</si>
  <si>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</si>
  <si>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</si>
  <si>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</si>
  <si>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</si>
  <si>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</si>
  <si>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</si>
  <si>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</si>
  <si>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</si>
  <si>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</si>
  <si>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</si>
  <si>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</si>
  <si>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</si>
  <si>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</si>
  <si>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</si>
  <si>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>Prih. za posebne namjene</t>
  </si>
  <si>
    <t>Opći 
prihodi</t>
  </si>
  <si>
    <t>Pomoći</t>
  </si>
  <si>
    <t>3221</t>
  </si>
  <si>
    <t xml:space="preserve"> - prih. na temelju refund. rashoda prethod. god.</t>
  </si>
  <si>
    <t xml:space="preserve">   65266</t>
  </si>
  <si>
    <t>Gradonačelnik</t>
  </si>
  <si>
    <t>Gradonačelnik:</t>
  </si>
  <si>
    <t>Članak 1.</t>
  </si>
  <si>
    <t xml:space="preserve"> GLAVA 00102:   DJEČJI VRTIĆ HVAR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</si>
  <si>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</si>
  <si>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</si>
  <si>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</si>
  <si>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</si>
  <si>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</si>
  <si>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</si>
  <si>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</si>
  <si>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</si>
  <si>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</si>
  <si>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</si>
  <si>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</si>
  <si>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</si>
  <si>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</si>
  <si>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6615</t>
  </si>
  <si>
    <t xml:space="preserve"> Prihodi od pružanja usluga</t>
  </si>
  <si>
    <t xml:space="preserve">   66151</t>
  </si>
  <si>
    <t xml:space="preserve"> Ostali nespomenuti prihodi</t>
  </si>
  <si>
    <t xml:space="preserve">   68</t>
  </si>
  <si>
    <t xml:space="preserve"> KAZNE, UPRAVNE MJERE I OSTALI PRIHODI</t>
  </si>
  <si>
    <t xml:space="preserve">   681</t>
  </si>
  <si>
    <t xml:space="preserve">   6819</t>
  </si>
  <si>
    <t>329</t>
  </si>
  <si>
    <t xml:space="preserve">   64231</t>
  </si>
  <si>
    <t xml:space="preserve"> - prihodi od nak. za eksploatac.mineralnih sirovina</t>
  </si>
  <si>
    <t>42</t>
  </si>
  <si>
    <t xml:space="preserve"> Uređaji, strojevi i oprema za ostale namjene</t>
  </si>
  <si>
    <t>OSTALI NESPOMENUTI RASHODI POSLOVANJA</t>
  </si>
  <si>
    <t>4214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</si>
  <si>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</si>
  <si>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</si>
  <si>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</si>
  <si>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</si>
  <si>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</si>
  <si>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NAKNADA TROŠKOVA OSOBAMA IZVAN RAD.ODNOSA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</si>
  <si>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</si>
  <si>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</si>
  <si>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</si>
  <si>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</si>
  <si>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</si>
  <si>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</si>
  <si>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</si>
  <si>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</si>
  <si>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</si>
  <si>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</si>
  <si>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</si>
  <si>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</si>
  <si>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</si>
  <si>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</si>
  <si>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</si>
  <si>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</si>
  <si>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</si>
  <si>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</si>
  <si>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</si>
  <si>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</si>
  <si>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</si>
  <si>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</si>
  <si>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</si>
  <si>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</si>
  <si>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</si>
  <si>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</si>
  <si>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</si>
  <si>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</si>
  <si>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</si>
  <si>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</si>
  <si>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>4212</t>
  </si>
  <si>
    <t xml:space="preserve">   6114</t>
  </si>
  <si>
    <t xml:space="preserve"> Porez i prirez na dod. od kapitala</t>
  </si>
  <si>
    <t xml:space="preserve">   65264</t>
  </si>
  <si>
    <t xml:space="preserve">   65267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</si>
  <si>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</si>
  <si>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</si>
  <si>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</si>
  <si>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</si>
  <si>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>3239</t>
  </si>
  <si>
    <t xml:space="preserve">   65269</t>
  </si>
  <si>
    <t xml:space="preserve"> - ostali prihodi po posebnim propisima</t>
  </si>
  <si>
    <t>079</t>
  </si>
  <si>
    <t>082</t>
  </si>
  <si>
    <t>083</t>
  </si>
  <si>
    <t>078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</si>
  <si>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</si>
  <si>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</si>
  <si>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</si>
  <si>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</si>
  <si>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64229</t>
  </si>
  <si>
    <t xml:space="preserve"> - ostali prihodi od zakupa i iznajmlj. imovine</t>
  </si>
  <si>
    <t xml:space="preserve">   6429</t>
  </si>
  <si>
    <t xml:space="preserve">   64299</t>
  </si>
  <si>
    <t xml:space="preserve"> Naknada za korištenje nefinancijske imovine</t>
  </si>
  <si>
    <t xml:space="preserve"> - naknada za legalizaciju objekata</t>
  </si>
  <si>
    <t xml:space="preserve"> - prihodi od ostalih manifestacija</t>
  </si>
  <si>
    <t xml:space="preserve">   6341</t>
  </si>
  <si>
    <t xml:space="preserve">   63415</t>
  </si>
  <si>
    <t xml:space="preserve">   64219</t>
  </si>
  <si>
    <t xml:space="preserve"> - naknade za ostale koncesije</t>
  </si>
  <si>
    <t xml:space="preserve">   722</t>
  </si>
  <si>
    <t xml:space="preserve"> PRIHODI OD PRODAJE POSTROJENJA I OPREME</t>
  </si>
  <si>
    <t xml:space="preserve">   7221</t>
  </si>
  <si>
    <t xml:space="preserve">   72211</t>
  </si>
  <si>
    <t xml:space="preserve"> - naknada za računalnu opremu</t>
  </si>
  <si>
    <t>3227</t>
  </si>
  <si>
    <t>Službena , radna i zaštitna odjeća i obuća</t>
  </si>
  <si>
    <t xml:space="preserve"> Službena, radna i zaštitna odjeća i obuća</t>
  </si>
  <si>
    <t xml:space="preserve"> Aktivnost A1001 01:  Rad gradonačelnika i gradske uprave</t>
  </si>
  <si>
    <t>3234</t>
  </si>
  <si>
    <t xml:space="preserve">  OSTALI RASHODI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</si>
  <si>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</si>
  <si>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</si>
  <si>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</si>
  <si>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</si>
  <si>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</si>
  <si>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</si>
  <si>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</si>
  <si>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</si>
  <si>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</si>
  <si>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</si>
  <si>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</si>
  <si>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</si>
  <si>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</si>
  <si>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</si>
  <si>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</si>
  <si>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</si>
  <si>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</si>
  <si>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</si>
  <si>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</si>
  <si>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</si>
  <si>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</si>
  <si>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</si>
  <si>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</si>
  <si>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</si>
  <si>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</si>
  <si>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</si>
  <si>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</si>
  <si>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</si>
  <si>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</si>
  <si>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</si>
  <si>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</si>
  <si>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</si>
  <si>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</si>
  <si>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</si>
  <si>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</si>
  <si>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</si>
  <si>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</si>
  <si>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</si>
  <si>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</si>
  <si>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</si>
  <si>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</si>
  <si>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</si>
  <si>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</si>
  <si>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</si>
  <si>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</si>
  <si>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</si>
  <si>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</si>
  <si>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</si>
  <si>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</si>
  <si>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</si>
  <si>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</si>
  <si>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</si>
  <si>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</si>
  <si>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</si>
  <si>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</si>
  <si>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</si>
  <si>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</si>
  <si>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</si>
  <si>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</si>
  <si>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</si>
  <si>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</si>
  <si>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</si>
  <si>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</si>
  <si>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</si>
  <si>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</si>
  <si>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</si>
  <si>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</si>
  <si>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</si>
  <si>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</si>
  <si>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</si>
  <si>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</si>
  <si>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</si>
  <si>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</si>
  <si>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</si>
  <si>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080</t>
  </si>
  <si>
    <t>081</t>
  </si>
  <si>
    <t>084</t>
  </si>
  <si>
    <t>086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</si>
  <si>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</si>
  <si>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</si>
  <si>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</si>
  <si>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</si>
  <si>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</si>
  <si>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</si>
  <si>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</si>
  <si>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</si>
  <si>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</si>
  <si>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</si>
  <si>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</si>
  <si>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</si>
  <si>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</si>
  <si>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</si>
  <si>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</si>
  <si>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</si>
  <si>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</si>
  <si>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</si>
  <si>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</si>
  <si>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</si>
  <si>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</si>
  <si>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</si>
  <si>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</si>
  <si>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</si>
  <si>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</si>
  <si>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</si>
  <si>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</si>
  <si>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</si>
  <si>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</si>
  <si>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</si>
  <si>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</si>
  <si>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</si>
  <si>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</si>
  <si>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</si>
  <si>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</si>
  <si>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</si>
  <si>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</si>
  <si>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</si>
  <si>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</si>
  <si>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</si>
  <si>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</si>
  <si>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</si>
  <si>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</si>
  <si>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</si>
  <si>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</si>
  <si>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</si>
  <si>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</si>
  <si>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</si>
  <si>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</si>
  <si>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</si>
  <si>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</si>
  <si>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</si>
  <si>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</si>
  <si>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</si>
  <si>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</si>
  <si>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</si>
  <si>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</si>
  <si>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152</t>
  </si>
  <si>
    <t>154</t>
  </si>
  <si>
    <t>155</t>
  </si>
  <si>
    <t>156</t>
  </si>
  <si>
    <t>157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</si>
  <si>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</si>
  <si>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</si>
  <si>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</si>
  <si>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</si>
  <si>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</si>
  <si>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</si>
  <si>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</si>
  <si>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</si>
  <si>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</si>
  <si>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</si>
  <si>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</si>
  <si>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</si>
  <si>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</si>
  <si>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</si>
  <si>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</si>
  <si>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</si>
  <si>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</si>
  <si>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</si>
  <si>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</si>
  <si>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</si>
  <si>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</si>
  <si>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190</t>
  </si>
  <si>
    <t xml:space="preserve"> GLAVA 00103:  GRADSKA KNJIŽNICA I ČITAONICA HVAR                     </t>
  </si>
  <si>
    <t>RAČUN
(konto)</t>
  </si>
  <si>
    <t>RASHODI ZA MATERIJAL I ENERGIJU</t>
  </si>
  <si>
    <t>RASHODI ZA USLUGE</t>
  </si>
  <si>
    <t>Usluge promidžbe i informiranja</t>
  </si>
  <si>
    <t>Intelektualne i osobne usluge -honorari i sl.</t>
  </si>
  <si>
    <t xml:space="preserve">Ostale usluge </t>
  </si>
  <si>
    <t>Reprezentacija</t>
  </si>
  <si>
    <t>Ostali nespomenuti rashodi poslovanja</t>
  </si>
  <si>
    <t xml:space="preserve">Usluge promidžbe i informiranja </t>
  </si>
  <si>
    <t xml:space="preserve">Intelektualne i osobne usluge </t>
  </si>
  <si>
    <t>Naknada troškova osobama izvan radnog odnosa</t>
  </si>
  <si>
    <t xml:space="preserve">Premije osiguranja </t>
  </si>
  <si>
    <t>Pristojbe i naknade</t>
  </si>
  <si>
    <t xml:space="preserve">Ostali nespomenuti rashodi </t>
  </si>
  <si>
    <t xml:space="preserve">   - rashodi za nagradu grada</t>
  </si>
  <si>
    <t xml:space="preserve">   - rashodi protokola</t>
  </si>
  <si>
    <t xml:space="preserve">   - ostali nespomenuti rashodi</t>
  </si>
  <si>
    <t xml:space="preserve">OSTALI RASHODI </t>
  </si>
  <si>
    <t xml:space="preserve">IZVANREDNI RASHODI </t>
  </si>
  <si>
    <t xml:space="preserve">Nepredviđeni rashodi - proračunska pričuva </t>
  </si>
  <si>
    <t xml:space="preserve">PROIZVEDENA DUGOTRAJNA IMOVINA </t>
  </si>
  <si>
    <t xml:space="preserve">POSTROJENJA I OPREMA </t>
  </si>
  <si>
    <t xml:space="preserve">Uredska oprema i namještaj </t>
  </si>
  <si>
    <t xml:space="preserve">Komunikacijska oprema </t>
  </si>
  <si>
    <t xml:space="preserve">Oprema za održavanje i zaštitu </t>
  </si>
  <si>
    <t xml:space="preserve">NEMATERIJALNA PROIZVED. IMOVINA </t>
  </si>
  <si>
    <t xml:space="preserve">Ulaganje u računalne programe </t>
  </si>
  <si>
    <t xml:space="preserve">   8</t>
  </si>
  <si>
    <t xml:space="preserve"> PRIMICI OD FINANC.IMOVINE I ZADUŽIVANJA</t>
  </si>
  <si>
    <t xml:space="preserve"> UKUPNO PRIHODI I PRIMICI ( 6 + 7 + 8 )</t>
  </si>
  <si>
    <t>36</t>
  </si>
  <si>
    <t>363</t>
  </si>
  <si>
    <t>3631</t>
  </si>
  <si>
    <t xml:space="preserve"> POMOĆI DANE U INOZEM. I UNUTAR OPĆEG PRORAČ.</t>
  </si>
  <si>
    <t xml:space="preserve"> POMOĆI UNUTAR OPĆEG PRORAČUNA</t>
  </si>
  <si>
    <t xml:space="preserve"> Tekuće pomoći unutar općeg proračuna</t>
  </si>
  <si>
    <t xml:space="preserve">   65148</t>
  </si>
  <si>
    <t xml:space="preserve"> - nak.za promjenu namjene poljoprivred.zemljišta</t>
  </si>
  <si>
    <t>4225</t>
  </si>
  <si>
    <t>Instrumenti, uređaji i strojevi</t>
  </si>
  <si>
    <t xml:space="preserve"> Instrumenti, uređaji i strojevi</t>
  </si>
  <si>
    <t xml:space="preserve"> POMOĆI IZ DRUGIH PRORAČUNA</t>
  </si>
  <si>
    <t xml:space="preserve"> Tekuće pomoći iz drugih proračuna</t>
  </si>
  <si>
    <t xml:space="preserve"> Kapitalne pomoći iz drugih proračuna</t>
  </si>
  <si>
    <t xml:space="preserve"> POMOĆI OD IZVANPRORAČUNSKIH KORISNIKA</t>
  </si>
  <si>
    <t xml:space="preserve"> Tekuće pomoći od izvanproračunskih korisnika</t>
  </si>
  <si>
    <t xml:space="preserve"> Kapitalne pomoći od izvanproračunskih korisnika</t>
  </si>
  <si>
    <t xml:space="preserve"> - prihodi od zakupa poslovnih objekata</t>
  </si>
  <si>
    <t xml:space="preserve"> PRIHODI OD PRISTOJBI I NAKNADA</t>
  </si>
  <si>
    <t xml:space="preserve"> PRIHODI OD PRODAJE ROBA TE PRUŽENIH USLUGA</t>
  </si>
  <si>
    <t xml:space="preserve"> KAZNE  I  UPRAVNE MJERE</t>
  </si>
  <si>
    <t xml:space="preserve"> Prihodi od prodaje uredske opreme i namještaja</t>
  </si>
  <si>
    <t xml:space="preserve"> Članarine i norme</t>
  </si>
  <si>
    <t xml:space="preserve"> Subvencije poljoprivrednicima i obrtnicima</t>
  </si>
  <si>
    <t xml:space="preserve"> OSTALE NAKANADE GRAĐANIMA I KUĆ. IZ PRORAČUNA</t>
  </si>
  <si>
    <t>4223</t>
  </si>
  <si>
    <t>Ured.materijal i ostali mat.rashodi</t>
  </si>
  <si>
    <t xml:space="preserve">OSTALI NESPOMENUTI RASHODI POSLOVANJA </t>
  </si>
  <si>
    <t>Članarine i norme</t>
  </si>
  <si>
    <t>366</t>
  </si>
  <si>
    <t>3661</t>
  </si>
  <si>
    <t>3662</t>
  </si>
  <si>
    <t xml:space="preserve"> POMOĆI PRORAČ.KORISNICIMA DRUGIH PRORAČ.</t>
  </si>
  <si>
    <t xml:space="preserve"> Tekuće pomoći korisnicima drugih proračuna</t>
  </si>
  <si>
    <t xml:space="preserve"> Kapitalne pomoći korisnicima drugih proračuna</t>
  </si>
  <si>
    <t>088</t>
  </si>
  <si>
    <t xml:space="preserve">        RASPOLOŽIVI VIŠKOVI PRETHODNIH GODINA</t>
  </si>
  <si>
    <t>Viškovi
prethod.
godina</t>
  </si>
  <si>
    <t>113</t>
  </si>
  <si>
    <t xml:space="preserve"> Aktivnost A1005 02:  Donacije DVD-u Hvar</t>
  </si>
  <si>
    <t xml:space="preserve"> Aktivnost A1005 03:  Sustav zaštite i spašavanja</t>
  </si>
  <si>
    <t>059</t>
  </si>
  <si>
    <t xml:space="preserve"> T.projekt T1007 01:  Subvencije u poljoprivredi</t>
  </si>
  <si>
    <t xml:space="preserve">   64224</t>
  </si>
  <si>
    <t xml:space="preserve"> - prihodi od zakupa stambenih objekata</t>
  </si>
  <si>
    <t xml:space="preserve">   65149</t>
  </si>
  <si>
    <t xml:space="preserve"> - nak.za ukrcaj i iskrcaj putnika na obali</t>
  </si>
  <si>
    <t xml:space="preserve"> - nak.za obavljanje pokretne prodaje</t>
  </si>
  <si>
    <t xml:space="preserve"> - kazne za prekršaje u prometu</t>
  </si>
  <si>
    <t>3296</t>
  </si>
  <si>
    <t>Troškovi sudskih postupaka</t>
  </si>
  <si>
    <t xml:space="preserve"> Troškovi sudskih postupaka</t>
  </si>
  <si>
    <t xml:space="preserve">   636</t>
  </si>
  <si>
    <t xml:space="preserve"> POMOĆI PRORAČ.KORISNIC. IZ NENADLEŽ.PRORAČ.</t>
  </si>
  <si>
    <t xml:space="preserve">   6361</t>
  </si>
  <si>
    <t xml:space="preserve"> Tekuće pomoći proračun.korisnic. iz nenadlež.prorač.</t>
  </si>
  <si>
    <t xml:space="preserve">   63611</t>
  </si>
  <si>
    <t xml:space="preserve">  - tekuća pomoć Minist.obrazovanja za dj.vrtić </t>
  </si>
  <si>
    <t xml:space="preserve">  - tekuća pomoć Županije SDŽ za dj.vrtić </t>
  </si>
  <si>
    <t xml:space="preserve">   6362</t>
  </si>
  <si>
    <t xml:space="preserve"> Kapitalne pomoći proračun.korisnic. iz nenadlež.prorač.</t>
  </si>
  <si>
    <t xml:space="preserve">  - kapitalna pomoć Minist.kulture za Grad.knjižnicu </t>
  </si>
  <si>
    <t xml:space="preserve"> - prihodi od zakupa poslov.prostora - Dj.vrtić</t>
  </si>
  <si>
    <t xml:space="preserve"> - sufinanciranje usluge - Dječji vrtić</t>
  </si>
  <si>
    <t xml:space="preserve"> Prihodi od zakupa i iznajmljivanja imovine</t>
  </si>
  <si>
    <t xml:space="preserve"> - kamate na depozite po viđenju - Knjižnica</t>
  </si>
  <si>
    <t xml:space="preserve"> - sufinanciranje usluge - Gradska knjižnica</t>
  </si>
  <si>
    <t xml:space="preserve"> - tekuće donacije za Dj.vrtić</t>
  </si>
  <si>
    <t xml:space="preserve"> - tekuće donacije za Gradsku knjižnicu</t>
  </si>
  <si>
    <t>3222</t>
  </si>
  <si>
    <t xml:space="preserve"> Materijal i sirovine</t>
  </si>
  <si>
    <t xml:space="preserve"> Aktivnost A1005 04:  Donacija Gorskoj službi spašavanja</t>
  </si>
  <si>
    <t xml:space="preserve"> Aktivnost A1008 01:  Održavanje cesta i prometnica</t>
  </si>
  <si>
    <t xml:space="preserve"> K.projekt K1008 03:  Gradnja cesta i puteva</t>
  </si>
  <si>
    <t>073</t>
  </si>
  <si>
    <t>085</t>
  </si>
  <si>
    <t>097</t>
  </si>
  <si>
    <t>118</t>
  </si>
  <si>
    <t>153</t>
  </si>
  <si>
    <t>159</t>
  </si>
  <si>
    <t>162</t>
  </si>
  <si>
    <t xml:space="preserve"> Aktivnost A1009 01:  Sanacija divljih odlagališta</t>
  </si>
  <si>
    <t xml:space="preserve"> Aktivnost A1009 04:  Održavanje oborinske kanalizacije</t>
  </si>
  <si>
    <t>0820</t>
  </si>
  <si>
    <t>0911</t>
  </si>
  <si>
    <t>1020</t>
  </si>
  <si>
    <t>1090</t>
  </si>
  <si>
    <t>1060</t>
  </si>
  <si>
    <t>1012</t>
  </si>
  <si>
    <t>1040</t>
  </si>
  <si>
    <t>1070</t>
  </si>
  <si>
    <t>0912</t>
  </si>
  <si>
    <t>0180</t>
  </si>
  <si>
    <t>0840</t>
  </si>
  <si>
    <t>0810</t>
  </si>
  <si>
    <t>0721</t>
  </si>
  <si>
    <t>0660</t>
  </si>
  <si>
    <t>0452</t>
  </si>
  <si>
    <t>0630</t>
  </si>
  <si>
    <t>0640</t>
  </si>
  <si>
    <t>0620</t>
  </si>
  <si>
    <t>0520</t>
  </si>
  <si>
    <t>0510</t>
  </si>
  <si>
    <t>0451</t>
  </si>
  <si>
    <t>0421</t>
  </si>
  <si>
    <t>0310</t>
  </si>
  <si>
    <t>0360</t>
  </si>
  <si>
    <t>0320</t>
  </si>
  <si>
    <t>0112</t>
  </si>
  <si>
    <t>0133</t>
  </si>
  <si>
    <t xml:space="preserve"> - prihodi od teleskopa na Fortici</t>
  </si>
  <si>
    <t xml:space="preserve"> Program 1001:  JAVNA UPRAVA I ADMINISTRACIJA</t>
  </si>
  <si>
    <t xml:space="preserve"> Program 1003:  OPĆE USLUGE I PRIČUVA</t>
  </si>
  <si>
    <t xml:space="preserve"> Program 1005:  ORGANIZIRANJE I PROVOĐENJE
                                    ZAŠTITE I SPAŠAVANJA</t>
  </si>
  <si>
    <t xml:space="preserve"> Program 1007:  POTICAJ RAZVOJU PODUZETNIŠTVA</t>
  </si>
  <si>
    <t xml:space="preserve"> Program 2001:   PREDŠKOLSKI ODGOJ</t>
  </si>
  <si>
    <t xml:space="preserve"> Program 3001:   KNJIŽNIČNA DJELATNOST</t>
  </si>
  <si>
    <t xml:space="preserve">FINANCIJSKI RASHODI </t>
  </si>
  <si>
    <t>OSTALI FINANCIJSKI RASHODI</t>
  </si>
  <si>
    <t>Bankarske usluge i usluge platnog prometa</t>
  </si>
  <si>
    <t>Zatezne kamate</t>
  </si>
  <si>
    <t>OSTALI RASHODI POSLOVANJA</t>
  </si>
  <si>
    <t>Rashodi za protupožarnu zaštitu</t>
  </si>
  <si>
    <t>Sufinanciranje nabavke vatrogasnog vozila</t>
  </si>
  <si>
    <t>OSTALI RASHODI</t>
  </si>
  <si>
    <t>TEKUĆE DONACIJE</t>
  </si>
  <si>
    <t>DVD Hvar - tekuća donacija</t>
  </si>
  <si>
    <t>KAPITALNE DONACIJE</t>
  </si>
  <si>
    <t>Gorska služba spašavanja - tekuća donacija</t>
  </si>
  <si>
    <t>Materijal i djelovi za tekuće i invest.održ.</t>
  </si>
  <si>
    <t>Usluge tekućeg i investicijskog održavanja</t>
  </si>
  <si>
    <t>SUBVENCIJE</t>
  </si>
  <si>
    <t>SUBVENCIJE IZVAN JAVNOG SEKTORA</t>
  </si>
  <si>
    <t>Subvencije poljoprivrednicima</t>
  </si>
  <si>
    <t>Materijal i djelovi za održavanje cesta</t>
  </si>
  <si>
    <t>Održavanje nerazvrstanih cesta i dr.prometnica</t>
  </si>
  <si>
    <t xml:space="preserve">RASHODI ZA  NEPROIZVED. IMOVINU </t>
  </si>
  <si>
    <t xml:space="preserve">PRIRODNA BOGATSTVA </t>
  </si>
  <si>
    <t>Otkup zemljišta za ceste i puteve</t>
  </si>
  <si>
    <t>RASHODI ZA PROIZ.DUGOTR. IMOVINU</t>
  </si>
  <si>
    <t>GRAĐEVINSKI OBJEKTI</t>
  </si>
  <si>
    <t>Izgradnja lokalnih cesta i ostalih promet.objekata</t>
  </si>
  <si>
    <t>Održavanje i sanacija divljih odlagališta otpada</t>
  </si>
  <si>
    <t>0922</t>
  </si>
  <si>
    <t>Prih. od 
prodaje
nefin.imov.</t>
  </si>
  <si>
    <t xml:space="preserve">   6116</t>
  </si>
  <si>
    <t xml:space="preserve"> Porez i prirez na dohodak utvrđen nadzorom</t>
  </si>
  <si>
    <t xml:space="preserve">  - tekuće pomoći Hrvatskih voda </t>
  </si>
  <si>
    <t xml:space="preserve"> - kamate na depozite po viđenju - Dj.vrtić</t>
  </si>
  <si>
    <t xml:space="preserve">   638</t>
  </si>
  <si>
    <t xml:space="preserve">   6524</t>
  </si>
  <si>
    <t xml:space="preserve">  Doprinos za šume</t>
  </si>
  <si>
    <t xml:space="preserve">   65241</t>
  </si>
  <si>
    <t xml:space="preserve">  - šumski doprinos</t>
  </si>
  <si>
    <t>Oprema za ostale namjene</t>
  </si>
  <si>
    <t>3238</t>
  </si>
  <si>
    <t>Računalne usluge</t>
  </si>
  <si>
    <t>3233</t>
  </si>
  <si>
    <t xml:space="preserve">   6382</t>
  </si>
  <si>
    <t xml:space="preserve"> K.projekt K1006 03:  Adaptacija i uređenje vile Gazazari</t>
  </si>
  <si>
    <t xml:space="preserve">  Dodatna ulaganja na posl.objektu vila Gazzari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</si>
  <si>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</si>
  <si>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</si>
  <si>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</si>
  <si>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</si>
  <si>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</si>
  <si>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</si>
  <si>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</si>
  <si>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</si>
  <si>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</si>
  <si>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   63622</t>
  </si>
  <si>
    <t xml:space="preserve"> POMOĆI TEMELJEM PRIJENOSA EU SREDSTAVA</t>
  </si>
  <si>
    <t xml:space="preserve"> Kapitalne pomoći temeljem prijenosa EU sredstava</t>
  </si>
  <si>
    <t>Naknada članovima GV, zamjen.gradonač. i rad. tijelima</t>
  </si>
  <si>
    <t>DODATNA ULAGANJA NA NEF.IMOVINI</t>
  </si>
  <si>
    <t>DODATNA ULAG. NA GRAĐ.OBJEKTIMA</t>
  </si>
  <si>
    <t xml:space="preserve">DONACIJE I OSTALI RASHODI </t>
  </si>
  <si>
    <t>KAPITALNE POMOĆI</t>
  </si>
  <si>
    <t>Pomoć Komunalnom za sanac.odlagal. i gradnju recikl.dvorišta</t>
  </si>
  <si>
    <t>Održavanje oborinske i fekalne kanalizacije</t>
  </si>
  <si>
    <t>Kapitalna pomoć Odvodnji-Hvar za izgradnju kanalizacije</t>
  </si>
  <si>
    <t>Geodetsko-katastarske usluge</t>
  </si>
  <si>
    <t>RASHODI ZA PR.DUGOTRAJNU IMOVINU</t>
  </si>
  <si>
    <t>NEMATERIJALNA PROIZVED. IMOVINA</t>
  </si>
  <si>
    <t>Prostorni planovi i ostali dokum.prostor.uređenja</t>
  </si>
  <si>
    <t>Održavanje-uređenje građevina</t>
  </si>
  <si>
    <t>Prijenosi Hvarskom vodovodu Jelsa</t>
  </si>
  <si>
    <t xml:space="preserve">Energija - javna rasvjeta </t>
  </si>
  <si>
    <t>Materijal za tekuće i invest.održavanje jav.rasv.</t>
  </si>
  <si>
    <t xml:space="preserve">Nabava rasvjet.tijela i izgradnje javne rasvjete </t>
  </si>
  <si>
    <t xml:space="preserve">Materijal za tekuće i invest.održavanje </t>
  </si>
  <si>
    <t>Veterinarske usluge</t>
  </si>
  <si>
    <t xml:space="preserve">Ostale usluge na JP (čišćenje, pranje, uređenje i sl.) </t>
  </si>
  <si>
    <t>Kapit.pomoć Komunalnom za opremu za čišćenje</t>
  </si>
  <si>
    <t>Izgradnja javnih površina</t>
  </si>
  <si>
    <t>POSTROJENJA I OPREMA</t>
  </si>
  <si>
    <t>Otkup zemljišta (za izgradnju groblja)</t>
  </si>
  <si>
    <t>Ostali građevinski objekti - gradsko groblje</t>
  </si>
  <si>
    <t xml:space="preserve">Održavanje-uređenje grad.groblja i mrtvačnice </t>
  </si>
  <si>
    <t xml:space="preserve">Komunalne usluge (odvoz smeća sa Paklenih otoka) </t>
  </si>
  <si>
    <t>Naknade članovima vijeća za koncesije</t>
  </si>
  <si>
    <t>POMOĆI DANE U INOZ. I UNUTAR OPĆEG PRORAČUNA</t>
  </si>
  <si>
    <t>POMOĆI PRORAČ.KORISNICIMA DRUGIH PRORAČUNA</t>
  </si>
  <si>
    <t>Tekuće pomoći Hitnoj medicinskoj pomoći SDŽ</t>
  </si>
  <si>
    <t>Tekuće pomoći zdravstv. ustanovama SDŽ</t>
  </si>
  <si>
    <t>Kapitalne pomoći zdravstv.ustanovama SDŽ</t>
  </si>
  <si>
    <t>RASH. ZA NABAVU PROIZV. DUGOTRAJ.IMOVINE</t>
  </si>
  <si>
    <t xml:space="preserve">Poslovni objekt - zdravstveni centar </t>
  </si>
  <si>
    <t>Uređenje i održavanje sportskih terena</t>
  </si>
  <si>
    <t xml:space="preserve">TEKUĆE DONACIJE </t>
  </si>
  <si>
    <t xml:space="preserve">Tekuće donacije u novcu </t>
  </si>
  <si>
    <t xml:space="preserve">Poslovni objekt - sportski centar </t>
  </si>
  <si>
    <t>DODATNA ULAGANJA NA NEFIN.IMOVINI</t>
  </si>
  <si>
    <t>DODATNA ULAGANJA NA GRAĐEVIN.OBJEKTIMA</t>
  </si>
  <si>
    <t>Dodatno ulaganje na nogomet.igralištu K.Luka</t>
  </si>
  <si>
    <t xml:space="preserve">Najam prostora za održavanje priredbi </t>
  </si>
  <si>
    <t>OSTALI NESPOMENUTI RASHODI POSL.</t>
  </si>
  <si>
    <t>PLANA PRIHODA I PRIMITAKA, TE RASHODA I IZDATAKA</t>
  </si>
  <si>
    <t>Intelektualne i osobne usluge</t>
  </si>
  <si>
    <t>0474</t>
  </si>
  <si>
    <t xml:space="preserve"> Aktivnost A1007 02:  Donacije Udruženju obrtnika o.Hvara</t>
  </si>
  <si>
    <t xml:space="preserve">  Tekuće donacije Udruženju obrtnika o.Hvara</t>
  </si>
  <si>
    <t>43</t>
  </si>
  <si>
    <t xml:space="preserve"> RASHODI ZA POHRANJENE VRIJEDNOSTI</t>
  </si>
  <si>
    <t>431</t>
  </si>
  <si>
    <t xml:space="preserve"> PLEMENITI METALI I OSTALE POHRANJ.VRIJEDNOSTI</t>
  </si>
  <si>
    <t>4312</t>
  </si>
  <si>
    <t xml:space="preserve"> Pohranjene knjige, umj.djela i ostale vrijednosti</t>
  </si>
  <si>
    <t>Rikardo Novak</t>
  </si>
  <si>
    <t>4226</t>
  </si>
  <si>
    <t xml:space="preserve"> Sportska i glazbena oprema</t>
  </si>
  <si>
    <t xml:space="preserve"> Program 1004:  FINANCIJSKI POSLOVI I OBVEZE</t>
  </si>
  <si>
    <t>Dom za starije "Novak Leonidas"</t>
  </si>
  <si>
    <t>Ostale usluge (uklj.usluge uklanjanja)</t>
  </si>
  <si>
    <t xml:space="preserve"> Program 1010:  PROJEKTI STRATEŠKOG RAZVOJA
                              I EU FONDOVA</t>
  </si>
  <si>
    <t>0473</t>
  </si>
  <si>
    <t>RASHODI ZA PROIZVED.DUGOTRAJNU IMOVINU</t>
  </si>
  <si>
    <t>Razvojna strategija turizma</t>
  </si>
  <si>
    <t xml:space="preserve"> K.projekt K1010 02:  Projekt kuća Mediterana</t>
  </si>
  <si>
    <t>Projekt kuća Mediterana</t>
  </si>
  <si>
    <t xml:space="preserve"> K.projekt K1010 03:  Studija razvoja prema energ.tranziciji</t>
  </si>
  <si>
    <t>Studija razvoja prema energetskoj tranziciji</t>
  </si>
  <si>
    <t xml:space="preserve">   631</t>
  </si>
  <si>
    <t xml:space="preserve"> POMOĆI IZ INOZEMNIH VLADA</t>
  </si>
  <si>
    <t xml:space="preserve">   6311</t>
  </si>
  <si>
    <t xml:space="preserve"> Tekuće pomoći od inozemnih vlada</t>
  </si>
  <si>
    <t xml:space="preserve">   63111</t>
  </si>
  <si>
    <t xml:space="preserve">  - tekuće pomoći pokrajine Veneto (Italija)</t>
  </si>
  <si>
    <t xml:space="preserve"> Aktivnost A1011 01:  Geodetsko-katastarski poslovi</t>
  </si>
  <si>
    <t xml:space="preserve"> K.projekt K1011 02:  Planovi i projekti prostornog uređenja</t>
  </si>
  <si>
    <t xml:space="preserve"> T.projekt T1012 01:  Pomoć Hvarskom vodovodu za
                                    izgradnju vodovodne mreže</t>
  </si>
  <si>
    <t xml:space="preserve"> Program 1013:  IZGRADNJA I ODRŽAVANJE JAVNE RASVJETE</t>
  </si>
  <si>
    <t xml:space="preserve"> K.prijekt K1013 02:  Izgradnja javne rasvjete</t>
  </si>
  <si>
    <t xml:space="preserve"> Program 1015:  IZGRADNJA I ODRŽAVANJE GRAD.GROBLJA</t>
  </si>
  <si>
    <t xml:space="preserve"> K.projekt K1015 01:  Kupnja zemljišta za novo groblje</t>
  </si>
  <si>
    <t xml:space="preserve"> K.projekt K1015 02:  Izgradnja gradskog groblja</t>
  </si>
  <si>
    <t xml:space="preserve"> Aktivnost A1015 03:  Održavanje grad. groblja i mrtvačnice                        </t>
  </si>
  <si>
    <t xml:space="preserve"> Program 1016:  ODRŽ. I GOSPODARENJE OBALNIM POJASOM</t>
  </si>
  <si>
    <t xml:space="preserve"> Aktivnost A1016 01:  Održavanje obale i obalnog pojasa                        </t>
  </si>
  <si>
    <t xml:space="preserve"> Program 1017:  ZAŠTITA, OČUVANJE I UNAPREĐ.ZDRAVLJA</t>
  </si>
  <si>
    <t xml:space="preserve"> Aktivnost A1017 01:  Pomoć Hitnoj medicinskoj pomoći SDŽ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</si>
  <si>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</si>
  <si>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</si>
  <si>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</si>
  <si>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K.projekt K1018 03:  Izgradnja sportskog centra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</si>
  <si>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</si>
  <si>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</si>
  <si>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</si>
  <si>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</si>
  <si>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</si>
  <si>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07:  Opremanje spomenika kulture</t>
  </si>
  <si>
    <t xml:space="preserve"> K.projekt K1019 08:  Dodatna ulaganja na Palači Vukašinović</t>
  </si>
  <si>
    <t xml:space="preserve"> K.projekt K1019 09:  HVAR - Tvrđava kulture</t>
  </si>
  <si>
    <t xml:space="preserve"> Program 1020:  POTPORA VJERSKIM ZAJEDNICAMA</t>
  </si>
  <si>
    <t xml:space="preserve"> Aktivnost A1020 01: 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</si>
  <si>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</si>
  <si>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</si>
  <si>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</si>
  <si>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 OSNOVNO I SREDNJOŠKOL.OBRAZOVANJE</t>
  </si>
  <si>
    <t xml:space="preserve"> Aktivnost A1022 01:  Pomoći osnovnim školama</t>
  </si>
  <si>
    <t xml:space="preserve"> Aktivnost A1022 02:  Pomoći srednjoškol. ustanovama</t>
  </si>
  <si>
    <t xml:space="preserve"> Program 1023:  SOCIJALNA SKRB</t>
  </si>
  <si>
    <t xml:space="preserve"> Aktivnost A1023 01: 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</si>
  <si>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</si>
  <si>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</si>
  <si>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podmirenje troš. stanovanja</t>
  </si>
  <si>
    <t xml:space="preserve"> Aktivnost A1023 06:  Pomoć Crvenom križu GD Hvar</t>
  </si>
  <si>
    <t xml:space="preserve"> K.projekt K1023 07:  Izgradnja doma za starije</t>
  </si>
  <si>
    <t xml:space="preserve"> K.projekt K1018 04:  Izgradnja sportsko-rekreac. terena</t>
  </si>
  <si>
    <t>199</t>
  </si>
  <si>
    <t>200</t>
  </si>
  <si>
    <t>201</t>
  </si>
  <si>
    <t>202</t>
  </si>
  <si>
    <t>203</t>
  </si>
  <si>
    <t xml:space="preserve"> K.projekt K1018 05:  Dodatno ulaganje u Nogomet.igralište K.Luka</t>
  </si>
  <si>
    <t xml:space="preserve"> K.projekt K1011 03:  Kupnja nekretnina za opće namjene
                                     i pravo prvokupa</t>
  </si>
  <si>
    <t>Ostali građevinski objekti</t>
  </si>
  <si>
    <t xml:space="preserve"> K.projekt K1016 03:  Izgradnja lučice Križna Luka</t>
  </si>
  <si>
    <t>Ostali građevinski objekti - luke</t>
  </si>
  <si>
    <t xml:space="preserve">Otkup zemljišta </t>
  </si>
  <si>
    <t>191</t>
  </si>
  <si>
    <t>192</t>
  </si>
  <si>
    <t>193</t>
  </si>
  <si>
    <t>194</t>
  </si>
  <si>
    <t>195</t>
  </si>
  <si>
    <t>196</t>
  </si>
  <si>
    <t>197</t>
  </si>
  <si>
    <t>198</t>
  </si>
  <si>
    <t xml:space="preserve">Sportsko rekreacijski  tereni na JP </t>
  </si>
  <si>
    <t>204</t>
  </si>
  <si>
    <t>Na osnovi članka 37. Zakona o proračunu ("Narodne Novine", br.87/08, 136/12 i 15/15) i članka 34. Statuta</t>
  </si>
  <si>
    <t>IZMJENE I DOPUNE</t>
  </si>
  <si>
    <t>Povećanje/
Smanjenje</t>
  </si>
  <si>
    <t>148</t>
  </si>
  <si>
    <t>149</t>
  </si>
  <si>
    <t>150</t>
  </si>
  <si>
    <t>151</t>
  </si>
  <si>
    <t>Dodatna ulaganja na Fortici, Venerandi i Galešniku</t>
  </si>
  <si>
    <t>051a</t>
  </si>
  <si>
    <t>3432</t>
  </si>
  <si>
    <t>Negativne tečajne razlike</t>
  </si>
  <si>
    <t xml:space="preserve"> Negativne tečajne razlike</t>
  </si>
  <si>
    <t>Kapit.donac.DVD-u za dovršetak vatrogas.doma i kupnju opreme</t>
  </si>
  <si>
    <t xml:space="preserve">  - tekuće pomoći Lučke uprave</t>
  </si>
  <si>
    <t>Tekuće donacije u novcu</t>
  </si>
  <si>
    <t>Tekuće donacije udrugama u kulturi</t>
  </si>
  <si>
    <t>POMOĆI DANE U INOZ. I UNUTAR OPĆEG PRORAČ.</t>
  </si>
  <si>
    <t>POMOĆI PRORAČ.KORISNICIMA DRUGIH PRORAČ.</t>
  </si>
  <si>
    <t>Tekuća pomoć za programske aktivnosti Muzeja HB</t>
  </si>
  <si>
    <t>Tekuća pomoć za održavanje ljetnikovca H.Lucića</t>
  </si>
  <si>
    <t>Kapitalna pomoć za sanaciju crkve Sv.Marak</t>
  </si>
  <si>
    <t>Kapitalna pomoć za otkup spomeničke i arh.građe</t>
  </si>
  <si>
    <t>Uredski mat.  i ostali materijalni rashodi</t>
  </si>
  <si>
    <t>Ostale usluge - uređenje prostora</t>
  </si>
  <si>
    <t>Dodatna ulaganja na Arsenalu sa Fontikom</t>
  </si>
  <si>
    <t>Uređaji, strojevi i oprema za ostale namjene</t>
  </si>
  <si>
    <t>Dodatna ulaganja na Palači Vukašinović</t>
  </si>
  <si>
    <t>Dodatna ulaganja na gradskoj Loggi</t>
  </si>
  <si>
    <t>Tekuće donacije vjerskim zajednicama</t>
  </si>
  <si>
    <t>- Donacije polit.strankama zastupljenim u GV</t>
  </si>
  <si>
    <t>POMOĆI KORISNICIMA DRUGIH PRORAČUNA</t>
  </si>
  <si>
    <t>Tekuća pomoć Osnovnoj školi Hvar</t>
  </si>
  <si>
    <t>Kapitalna pomoć Osnovnoj školi Hvar</t>
  </si>
  <si>
    <t>Tekuća pomoć Srednjoj školi Hvar</t>
  </si>
  <si>
    <t>Kapitalna pomoć Srednjoj školi Hvar</t>
  </si>
  <si>
    <t>NAKNADE GRAĐANIMA I KUĆANSTVIMA</t>
  </si>
  <si>
    <t>NAKNADE GRAĐ. I KUĆ. IZ PRORAČUNA</t>
  </si>
  <si>
    <t>Naknade građanima i kućanstvima u novcu</t>
  </si>
  <si>
    <t>- Jednokratne novčane pomoći</t>
  </si>
  <si>
    <t>- Pomoći za novorođenu djecu</t>
  </si>
  <si>
    <t>Naknade građanima i kućanstvima u naravi</t>
  </si>
  <si>
    <t>- Troškovi borbe protiv ovisnosti</t>
  </si>
  <si>
    <t>- Sufinanciranje cijene prijevoza</t>
  </si>
  <si>
    <t>- Subvencije boravka djece u vrtiću</t>
  </si>
  <si>
    <t>- Subvencije stacionara</t>
  </si>
  <si>
    <t>- Darovi djeci predškolskog i OŠ uzrasta</t>
  </si>
  <si>
    <t>- Ostale naknade u naravi</t>
  </si>
  <si>
    <t>POMOĆI UNUTAR OPĆEG PRORAČUNA</t>
  </si>
  <si>
    <t>Pomoć Gradu Vukovaru za stipendije</t>
  </si>
  <si>
    <t>Stipendije i školarine</t>
  </si>
  <si>
    <t>OSTALI PRIHODI</t>
  </si>
  <si>
    <t>- naknade za troškove stanovanja</t>
  </si>
  <si>
    <t>Tekuće donacije Crvenom križu GD Hvar</t>
  </si>
  <si>
    <t>PROIZVEDENA DUGOTRAJNA IMOVINA</t>
  </si>
  <si>
    <t>RASHODI POSLOVANJA</t>
  </si>
  <si>
    <t>NAKNADE TROŠKOVA ZAPOSLENIMA</t>
  </si>
  <si>
    <t>Naknada za prijevoz na posao i s posla</t>
  </si>
  <si>
    <t>Uredski materijal i ostali materijalni rashodi</t>
  </si>
  <si>
    <t>Materijal i sirovine</t>
  </si>
  <si>
    <t>Energija</t>
  </si>
  <si>
    <t>Materijal i djelovi za tekuće i invest. održavanje</t>
  </si>
  <si>
    <t>Radna odjeća i obuća</t>
  </si>
  <si>
    <t>Usluge telefona i pošte</t>
  </si>
  <si>
    <t>Komunalne usluge</t>
  </si>
  <si>
    <t>Zdravstvene usluge</t>
  </si>
  <si>
    <t xml:space="preserve">NAKNADE TROŠ.OSOBAMA IZVAN RAD.ODNOSA </t>
  </si>
  <si>
    <t>Naknade troš.osobama izvan radnog odnosa</t>
  </si>
  <si>
    <t xml:space="preserve">OSTALI NESP. RASHODI POSLOVANJA </t>
  </si>
  <si>
    <t xml:space="preserve">Naknade članovima upravnog vijeća </t>
  </si>
  <si>
    <t>Premije osiguranja</t>
  </si>
  <si>
    <t>FINANCIJSKI RASHODI</t>
  </si>
  <si>
    <t>Bankarske usl. i usluge plat.prometa</t>
  </si>
  <si>
    <t xml:space="preserve">RASHODI ZA NABAVU NEFIN. IMOVINE </t>
  </si>
  <si>
    <t>Uredska oprema i namještaj</t>
  </si>
  <si>
    <t>Komunikacijska oprema</t>
  </si>
  <si>
    <t>Oprema za održavanje i zaštitu</t>
  </si>
  <si>
    <t>Sportska i glazbena oprema</t>
  </si>
  <si>
    <t>NEMATERIJALNA PROIZVEDENA IMOVINA</t>
  </si>
  <si>
    <t>Ulaganje u računalne programe</t>
  </si>
  <si>
    <t>DODATNA ULAGANJA NA NEFINANCIJSKOJ IMOVINI</t>
  </si>
  <si>
    <t>DODATNA ULAGANJA NA GRAĐ. OBJEKTIMA</t>
  </si>
  <si>
    <t>Dodatna ulaganja - dogradnja zgrade dječjeg vrtića Hvar</t>
  </si>
  <si>
    <t xml:space="preserve">Uredski materijal i ostali mat.rashodi </t>
  </si>
  <si>
    <t xml:space="preserve">Materijal i djelovi za tekuće i inv.održavanje </t>
  </si>
  <si>
    <t xml:space="preserve">Sitni inventar </t>
  </si>
  <si>
    <t xml:space="preserve">Intelektualne i osobne usluge  </t>
  </si>
  <si>
    <t xml:space="preserve">OSTALI NESPOMENUTI RASHODI </t>
  </si>
  <si>
    <t>Oprema i namještaj</t>
  </si>
  <si>
    <t xml:space="preserve">KNJIGE, UMJ.DJELA I OSTALE VRIJED. </t>
  </si>
  <si>
    <t xml:space="preserve">Knjige u knjižnici </t>
  </si>
  <si>
    <t>Umjetnička, literalna i znanstvena djela (el.zapisi)</t>
  </si>
  <si>
    <t>RASHODI ZA POHRANJENE VRIJEDNOSTI</t>
  </si>
  <si>
    <t>PLEMENITI METALI I OSTALE POHRANJENE VRIJEDNOSTI</t>
  </si>
  <si>
    <t>Pohranjene knjige, umj.djela i ostale vrijednosti</t>
  </si>
  <si>
    <t xml:space="preserve">UKUPNO RASHODI I IZDACI </t>
  </si>
  <si>
    <t xml:space="preserve"> K.projekt K1001 03:  Nabavka opreme za poslovanje</t>
  </si>
  <si>
    <t xml:space="preserve"> Aktivnost A1003 01:  Opće usluge i pričuva</t>
  </si>
  <si>
    <t xml:space="preserve"> Aktivnost A1005 01:   Protupožarna zaštita</t>
  </si>
  <si>
    <t xml:space="preserve"> Aktivnost A1006 01:  Održavanje uredskih i poslov. objekata</t>
  </si>
  <si>
    <t xml:space="preserve"> Aktivnost A1016 02:  Gospodarenje obalom i čišćenje
                                     obale i obalnog pojasa                        </t>
  </si>
  <si>
    <t xml:space="preserve"> Aktivnost A3001 01: Stručna i izvršna tijela grad.knjižnice</t>
  </si>
  <si>
    <t xml:space="preserve"> Aktivnost A2001 01:  Stručna, administrat. i izvršna tijela vrtića </t>
  </si>
  <si>
    <t>POMOĆI DANE U INO. I UNUTAR OPĆEG PRORAČ.</t>
  </si>
  <si>
    <t>3632</t>
  </si>
  <si>
    <t xml:space="preserve"> Kapitalne pomoći unutar općeg proračuna</t>
  </si>
  <si>
    <t xml:space="preserve"> Aktivnost A1001 02:  Rad gradskog vijeća i radnih tijela GV</t>
  </si>
  <si>
    <t>Ostali materijal (kante za otpad)</t>
  </si>
  <si>
    <t xml:space="preserve">Ostale usluge (čišćenje i uređenje obalnog pojasa) </t>
  </si>
  <si>
    <t>Ostale usluge (uređenje igrališta)</t>
  </si>
  <si>
    <t>Intelektualne i osobne usluge  (projekt uređenja i sl.)</t>
  </si>
  <si>
    <t xml:space="preserve"> T.projekt T2001 03:  Uređenje dječjeg igrališta vrtića</t>
  </si>
  <si>
    <t>sastoji se od:</t>
  </si>
  <si>
    <t xml:space="preserve">    Prihodi i primici, te rashodi i izdaci po ekonomskoj klasifikaciji utvrđeni u Računu prihoda i primitaka, te Računu</t>
  </si>
  <si>
    <t xml:space="preserve">Otkup zemljišta za sanaciju odlagališta </t>
  </si>
  <si>
    <t>383</t>
  </si>
  <si>
    <t>KAZNE, PENALI I NAKNADE ŠTETE</t>
  </si>
  <si>
    <t>3831</t>
  </si>
  <si>
    <t xml:space="preserve">Naknade za štete pravnim i fizičkim osobama </t>
  </si>
  <si>
    <t xml:space="preserve"> KAZNE, PENALI I NAKNADE ŠTETE</t>
  </si>
  <si>
    <t xml:space="preserve"> Naknade štete preavnim i fizičkim osobama</t>
  </si>
  <si>
    <t xml:space="preserve">      Ove Izmjene i dopune Plana stupaju na snagu prvog dana od dana objave u "Službenom glasniku Grada Hvara".</t>
  </si>
  <si>
    <t xml:space="preserve"> GLAVA 00101:    GRADSKO VIJEĆE, 
GRADONAČELNIK  I GRADSKA UPRAVA</t>
  </si>
  <si>
    <t>Turistička zajednica Grada Hvara - tekuća donacija</t>
  </si>
  <si>
    <t xml:space="preserve"> K.projekt K1009 06:  Izgradnja oborinske odvodnje</t>
  </si>
  <si>
    <t>RASHODI ZA NABAVU PROIZVEDENE DUGOT.IMOVINE</t>
  </si>
  <si>
    <t>38</t>
  </si>
  <si>
    <t>386</t>
  </si>
  <si>
    <t>3861</t>
  </si>
  <si>
    <t>Ostali građ.objekti-oborinska odvodnja</t>
  </si>
  <si>
    <t xml:space="preserve"> Aktivnost A1009 07:  Nabava materijala i edukacija građana
                                    za odvajanje otpada</t>
  </si>
  <si>
    <t xml:space="preserve"> K.projekt K1010 01:  Razvojna strategija turizma i studija
                                          utjecaja na okoliš</t>
  </si>
  <si>
    <t xml:space="preserve"> K.projekt K1011 04:  Kupnja nekretnina na Trgu Marka 
                                          Miličića -tržnica</t>
  </si>
  <si>
    <t>Otkup zemljišta -tržnica</t>
  </si>
  <si>
    <t xml:space="preserve"> Aktivnost A1011 05:  Uređenje Etno-eko sela</t>
  </si>
  <si>
    <t xml:space="preserve"> K.projekt K1011 06:  Izgradnja nove benzinske postaje</t>
  </si>
  <si>
    <t xml:space="preserve">RASHODI ZA PROIZV. DUGOTRAJNU IMOVINU </t>
  </si>
  <si>
    <t>Ostali građevinski objekti- bez.postaja (projekta dok.)</t>
  </si>
  <si>
    <t>Uredski i ostali materijal</t>
  </si>
  <si>
    <t>3235</t>
  </si>
  <si>
    <t>Izgradnja javne površine-Trg Sv. Stjepana</t>
  </si>
  <si>
    <t>Intelek.usluge-izrada projekta, snimak postojećeg stanja</t>
  </si>
  <si>
    <t xml:space="preserve"> Aktivnost A1019 02:  Dani hvarskog kazališta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</si>
  <si>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</si>
  <si>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</si>
  <si>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</si>
  <si>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</si>
  <si>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</si>
  <si>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</si>
  <si>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</si>
  <si>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</si>
  <si>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</si>
  <si>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</si>
  <si>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</si>
  <si>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</si>
  <si>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</si>
  <si>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 xml:space="preserve"> K.Projekt K2001 02:  Dodatno ulaganje na zgradi i dvorištu
                      Dječjeg vrtića Hvar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</si>
  <si>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</si>
  <si>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</si>
  <si>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</si>
  <si>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</si>
  <si>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</si>
  <si>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</si>
  <si>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</si>
  <si>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</si>
  <si>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</si>
  <si>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</si>
  <si>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</si>
  <si>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</si>
  <si>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</si>
  <si>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</si>
  <si>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</si>
  <si>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232a</t>
  </si>
  <si>
    <t>233</t>
  </si>
  <si>
    <t>234</t>
  </si>
  <si>
    <t>235</t>
  </si>
  <si>
    <t>236</t>
  </si>
  <si>
    <t>237</t>
  </si>
  <si>
    <t>238</t>
  </si>
  <si>
    <t>Članarine</t>
  </si>
  <si>
    <t>239</t>
  </si>
  <si>
    <t>240</t>
  </si>
  <si>
    <t>241</t>
  </si>
  <si>
    <t xml:space="preserve"> T.projekt T3001 02:  Kupnja knjižne građe i opreme</t>
  </si>
  <si>
    <t>242</t>
  </si>
  <si>
    <t>242a</t>
  </si>
  <si>
    <t>243</t>
  </si>
  <si>
    <t>244</t>
  </si>
  <si>
    <t>245</t>
  </si>
  <si>
    <t>246</t>
  </si>
  <si>
    <t xml:space="preserve"> K.projekt K1006 04:  Rekonstrukcija posl.objekta na Trgu Marka
                                           Miličića</t>
  </si>
  <si>
    <t>Dodatna ulaganja na posl.objektu na Trgu Marka Miličića</t>
  </si>
  <si>
    <t>048a</t>
  </si>
  <si>
    <t>423</t>
  </si>
  <si>
    <t>4233</t>
  </si>
  <si>
    <t>Plovila- brod CABIN</t>
  </si>
  <si>
    <t>029a</t>
  </si>
  <si>
    <t xml:space="preserve">   6632</t>
  </si>
  <si>
    <t xml:space="preserve"> Kapitalne donacije</t>
  </si>
  <si>
    <t xml:space="preserve">   66323</t>
  </si>
  <si>
    <t xml:space="preserve"> - kapitalne donacije trgovačkih društava</t>
  </si>
  <si>
    <t xml:space="preserve"> Plovila</t>
  </si>
  <si>
    <t xml:space="preserve"> PRIJEVOZNA SREDSTVA</t>
  </si>
  <si>
    <t xml:space="preserve"> - prihodi od ulazaka u kazalište i Arsenal</t>
  </si>
  <si>
    <t>032a</t>
  </si>
  <si>
    <t>3231</t>
  </si>
  <si>
    <t>136a</t>
  </si>
  <si>
    <t>152a</t>
  </si>
  <si>
    <t>PRIJEVOZNA SREDSTVA</t>
  </si>
  <si>
    <t xml:space="preserve"> K.projekt K1019 10:  Dodatna ulaganja na gradskoj Loggi
 i kuli sat  </t>
  </si>
  <si>
    <t xml:space="preserve"> Program 1008:  IZGRADNJA I ODRŽAVANJE CESTA I PUTEVA</t>
  </si>
  <si>
    <t xml:space="preserve"> T.projekt T1009 05:  Pomoć Odvodnji-Hvar za izgradnju
                                         fekalne kanalizacije</t>
  </si>
  <si>
    <t xml:space="preserve"> Program 1011:  PROSTORNO UREĐENJE I 
UNAPREĐENJE  STANOVANJA </t>
  </si>
  <si>
    <t xml:space="preserve"> Program 1012:  RAZVOJ I UPRAVLJANJE SUSTAVOM 
VODOOPSKRBE</t>
  </si>
  <si>
    <t xml:space="preserve"> K.prijekt K1014 05:  Izgradnja i implementacija IP mreže </t>
  </si>
  <si>
    <t xml:space="preserve"> K.projekt K1019 06:  Dodat.ulaganja na zgradi Arsenal 
s Fontikom</t>
  </si>
  <si>
    <t xml:space="preserve">  - tekuća pomoć Min.kulture za ustanovu u kulturi</t>
  </si>
  <si>
    <t xml:space="preserve">   65268</t>
  </si>
  <si>
    <t xml:space="preserve"> - ostali prihodi za posebne namjene- suf.građana za groblje</t>
  </si>
  <si>
    <t xml:space="preserve">  - prihodi od Hvarskih ljetnih priredbi- Ustanova u kulturi</t>
  </si>
  <si>
    <t xml:space="preserve"> - tekuće donacije za Ustanovu u kulturi</t>
  </si>
  <si>
    <t xml:space="preserve">   632</t>
  </si>
  <si>
    <t xml:space="preserve">   6323</t>
  </si>
  <si>
    <t xml:space="preserve">   63231</t>
  </si>
  <si>
    <t xml:space="preserve"> TEKUĆE POMOĆI OD MEĐUNARODNIH ORGANIZACIJA</t>
  </si>
  <si>
    <t xml:space="preserve"> Tekuće pomoći od institucija i tijela EU</t>
  </si>
  <si>
    <t xml:space="preserve">  - tekuće pomoći od institucija i tijela EU</t>
  </si>
  <si>
    <t xml:space="preserve">  - kapitalna pomoći Hrv.voda za oborinku odvodnju</t>
  </si>
  <si>
    <t xml:space="preserve">  - prihodi od Hvarskih ljetnih priredbi</t>
  </si>
  <si>
    <t>54</t>
  </si>
  <si>
    <t>052a</t>
  </si>
  <si>
    <t>5</t>
  </si>
  <si>
    <t xml:space="preserve"> IZDACI ZA FINANCIJSKU IMOVINU I OTPLATE ZAMOVA</t>
  </si>
  <si>
    <t>U K U P N O   R A S H O D I   I  I Z D A C I ( 3 + 4 + 5 )</t>
  </si>
  <si>
    <t xml:space="preserve"> Aktivnost A1004 02:  Ostali financijski poslovi</t>
  </si>
  <si>
    <t>052b</t>
  </si>
  <si>
    <t>342</t>
  </si>
  <si>
    <t>3423</t>
  </si>
  <si>
    <t>Kamate na primljene kredite i zajmove</t>
  </si>
  <si>
    <t>KAMATE NA PRIMLJENE KREDITE I ZAJMOVE</t>
  </si>
  <si>
    <t>Kapit.donacija DVD-u za nabavu autocisterne</t>
  </si>
  <si>
    <t xml:space="preserve"> Program 1006:  ODRŽAVANJE, DOGRADNJA I
          ADAPTACIJA POSLOVNIH OBJEKATA</t>
  </si>
  <si>
    <t xml:space="preserve"> T. Projekt T1006 05: Uređenje zgrade stare škole u Velom Grablju</t>
  </si>
  <si>
    <t>069a</t>
  </si>
  <si>
    <t xml:space="preserve"> K.projekt K1007 03:  Kupnja zemljišta za poslovno-gospod. zonu</t>
  </si>
  <si>
    <t>071a</t>
  </si>
  <si>
    <t>41</t>
  </si>
  <si>
    <t>RASHODI ZA NEPROIZVEDENU IMOVINU</t>
  </si>
  <si>
    <t>411</t>
  </si>
  <si>
    <t>4111</t>
  </si>
  <si>
    <t>Otkup zemljišta za posl.-gospod. Zonu</t>
  </si>
  <si>
    <t xml:space="preserve"> Program 1009:  ZAŠTITA OKOLIŠA I 
 GOSPODARENJE OTPADOM</t>
  </si>
  <si>
    <t xml:space="preserve"> Program 1014:  IZGRADNJA I ODRŽAVANJE POVRŠINA JAVNE NAMJENE</t>
  </si>
  <si>
    <t xml:space="preserve"> K.projekt K1014 03:  Izgradnja površina javne namjene</t>
  </si>
  <si>
    <t xml:space="preserve"> K.projekt K1014 04:  Uređenje Trga Sv. Stjepana</t>
  </si>
  <si>
    <t xml:space="preserve"> Aktivnost A1018 02:  Donacija sportskoj zajednici</t>
  </si>
  <si>
    <t>Tekuće donacije sportskoj zajednici</t>
  </si>
  <si>
    <t>238a</t>
  </si>
  <si>
    <t xml:space="preserve"> GLAVA 00103:   USTANOVA U KULTURI</t>
  </si>
  <si>
    <t xml:space="preserve"> Program 4001:   KULTURNA DJELATNOST</t>
  </si>
  <si>
    <t xml:space="preserve"> Aktivnost A4001 01:  Stručna, administrat. i izvršna tijela </t>
  </si>
  <si>
    <t>247</t>
  </si>
  <si>
    <t>248</t>
  </si>
  <si>
    <t>249</t>
  </si>
  <si>
    <t>250</t>
  </si>
  <si>
    <t>251</t>
  </si>
  <si>
    <t>252</t>
  </si>
  <si>
    <t>253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</si>
  <si>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</si>
  <si>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</si>
  <si>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</si>
  <si>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</si>
  <si>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</si>
  <si>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</si>
  <si>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</si>
  <si>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</si>
  <si>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</si>
  <si>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</si>
  <si>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</si>
  <si>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</si>
  <si>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</si>
  <si>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</si>
  <si>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</si>
  <si>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</si>
  <si>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</si>
  <si>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Ostali neposmenuti rashodi</t>
  </si>
  <si>
    <t>272</t>
  </si>
  <si>
    <t>273</t>
  </si>
  <si>
    <t>274</t>
  </si>
  <si>
    <t>275</t>
  </si>
  <si>
    <t>276</t>
  </si>
  <si>
    <t>277</t>
  </si>
  <si>
    <t>278</t>
  </si>
  <si>
    <t>279</t>
  </si>
  <si>
    <t>,</t>
  </si>
  <si>
    <t xml:space="preserve">    Plan prihoda i primitaka, te rashoda i izdataka Proračuna Grada Hvara (u daljnjem tekstu Plan) za 2020. godine</t>
  </si>
  <si>
    <t xml:space="preserve">   84</t>
  </si>
  <si>
    <t>Troškovi otočnih dana i programa Predškole</t>
  </si>
  <si>
    <t xml:space="preserve"> T.projekt T3001 03:  Izgradnja nove knjižnice</t>
  </si>
  <si>
    <t>RASHODI ZA NABAVU NEPROIZ.DUGOT.IMOVINE</t>
  </si>
  <si>
    <t>NEMATERIJALNA IMOVINA</t>
  </si>
  <si>
    <t>246A</t>
  </si>
  <si>
    <t>412</t>
  </si>
  <si>
    <t xml:space="preserve"> NEMATERIJALNA IMOVINA </t>
  </si>
  <si>
    <t>4124</t>
  </si>
  <si>
    <t xml:space="preserve"> Ostala prava</t>
  </si>
  <si>
    <t xml:space="preserve">   847</t>
  </si>
  <si>
    <t xml:space="preserve">   8471</t>
  </si>
  <si>
    <t xml:space="preserve"> PRIMLJENI ZAJMOVI OD DXRUGIH RAZINJA VLASTI</t>
  </si>
  <si>
    <t xml:space="preserve"> Primljeni zajmovi od državnog proračuna</t>
  </si>
  <si>
    <t xml:space="preserve"> - prihodi od ulazaka u tvrđavu "Španjolu" I Arsenal</t>
  </si>
  <si>
    <t>Ostala prava- ulaganja na tuđoj imovini za novu knjižnicu</t>
  </si>
  <si>
    <t xml:space="preserve">   83</t>
  </si>
  <si>
    <t xml:space="preserve">   832</t>
  </si>
  <si>
    <t xml:space="preserve">   8321</t>
  </si>
  <si>
    <t xml:space="preserve"> Dionice i udjeli u glavnici trgovačkih društava u javnom sektoru</t>
  </si>
  <si>
    <t>Namjen.
primici</t>
  </si>
  <si>
    <t xml:space="preserve"> PRIMICI OD PRODAJE DIONICA I UDJELA U GLAVNICI</t>
  </si>
  <si>
    <t xml:space="preserve"> PRIMICI OD PRODAJE DIONICA I UDJELA U GLAVNICI
 TRGOVAČKIH DRUŠTAVA U JAVNOM SEKTORU</t>
  </si>
  <si>
    <t xml:space="preserve"> K.projekt K1018 06:  Izgradnja sportske judo dvorane u Općini Jelsa</t>
  </si>
  <si>
    <t>132a</t>
  </si>
  <si>
    <t>Kapitalne pomoć Općini Jelsa za novu judo dvoranu</t>
  </si>
  <si>
    <t>099a</t>
  </si>
  <si>
    <t>Rekonstrukcija i modernizacija javne rasvjete</t>
  </si>
  <si>
    <t xml:space="preserve"> K.projekt K1013 03:  Rekonstrukcija i modernizacija 
 javne rasvjete</t>
  </si>
  <si>
    <t>Namjen.
Primici</t>
  </si>
  <si>
    <t xml:space="preserve">        B.  RAČUN FINANCIRANJA:</t>
  </si>
  <si>
    <t xml:space="preserve">   842</t>
  </si>
  <si>
    <t xml:space="preserve">   8422</t>
  </si>
  <si>
    <t xml:space="preserve"> PRIMLJENI KREDITI I ZAJMOVI OD KREDITNIH I 
 OSTALIH FIN.INSTITUCIJA U JAVNOM SEKTORU</t>
  </si>
  <si>
    <t xml:space="preserve"> PRIMICI OD ZADUŽIVANJA</t>
  </si>
  <si>
    <t xml:space="preserve">              NETO FINANCIRANJE</t>
  </si>
  <si>
    <t xml:space="preserve">             PRIMICI OD FINANC. IMOVINE I ZADUŽIVANJA</t>
  </si>
  <si>
    <t xml:space="preserve"> Primljeni krediti od  kreditnih institucija u javnom sektoru</t>
  </si>
  <si>
    <t xml:space="preserve">             IZDACI ZA FINANC. IMOVINU I OTPLATE ZAJMOVA</t>
  </si>
  <si>
    <t xml:space="preserve"> IZDACI ZA OTPLATU GLAVNICE PRIMLJENIH KREDITA I ZAJMOVA</t>
  </si>
  <si>
    <t>542</t>
  </si>
  <si>
    <t xml:space="preserve"> Otplata glavnice primljenih kredita i zajmova od  kreditnih i
 ostalih financijskih institucija u javnom sektoru</t>
  </si>
  <si>
    <t>5422</t>
  </si>
  <si>
    <t>PRORAČUNA GRADA HVARA ZA 2021. GODINU</t>
  </si>
  <si>
    <t>Hvara" br. 10/20) članak 1. mijenja se i glasi:</t>
  </si>
  <si>
    <t>Plan za 
2021.god.</t>
  </si>
  <si>
    <t>Plan za 2021.god.</t>
  </si>
  <si>
    <t>NOVI
PLAN ZA
2021.god.</t>
  </si>
  <si>
    <t>I Z V O R I     F I N A N C I R A N J A   za   2021. god.</t>
  </si>
  <si>
    <t xml:space="preserve">   - rashodi lokalnih izbora </t>
  </si>
  <si>
    <t xml:space="preserve"> Aktivnost A1004 01:  Izdaci po kreditima  i jamstvima</t>
  </si>
  <si>
    <t>052c</t>
  </si>
  <si>
    <t>IZDACI ZA OTPLATE GLAVNICE PRIMLJENIH KREDITA I ZAJMOVA</t>
  </si>
  <si>
    <t>OTPLATE GLAVNICE PRIMLJENIH KREDITA I ZAJMOVA OD KREDITNIH I OSTALIH FINAN.INSTITUCIJA U JAVNOM SEKTORU</t>
  </si>
  <si>
    <t>Otplata glavnice primljenih kredita od tuzemnih 
kreditnih institucija u javnom sektoru</t>
  </si>
  <si>
    <t>547</t>
  </si>
  <si>
    <t>OTPLATE GLAVNICE PRIMLJENIH  ZAJMOVA OD DRUGIH RAZINA VLASTI</t>
  </si>
  <si>
    <t>5471</t>
  </si>
  <si>
    <t>Otplata glavnice primljenih zajmova od  
državnog proračuna</t>
  </si>
  <si>
    <t xml:space="preserve"> OTPLATA GLAVNICE PRIMLJENIH  ZAJMOVA 
 OD DRUGIH RAZINA VLASTI</t>
  </si>
  <si>
    <t xml:space="preserve"> K.projekt K1006 02:  Adaptacija i dogradnja zgrade u ulici Antifašizma 10</t>
  </si>
  <si>
    <t xml:space="preserve">Dodatna ulaganja na posl.objektu </t>
  </si>
  <si>
    <t>177a</t>
  </si>
  <si>
    <t>- rad.bilježnice i dod.nast.materijal za učenika osn.škola</t>
  </si>
  <si>
    <t>038a</t>
  </si>
  <si>
    <t>51</t>
  </si>
  <si>
    <t>IZDACI ZA DANE ZAJMOVE I DEPOZITE</t>
  </si>
  <si>
    <t>518</t>
  </si>
  <si>
    <t>IZDACI ZA DEPOZITE I JAMČEVNE POLOGE</t>
  </si>
  <si>
    <t>5181</t>
  </si>
  <si>
    <t>Izdaci za depozite u kreditnim i ostalim financijskim institucijama -tuzemni</t>
  </si>
  <si>
    <t>Razvoj sustava civilne zaštite</t>
  </si>
  <si>
    <t>083a</t>
  </si>
  <si>
    <t>083b</t>
  </si>
  <si>
    <t>Tekuća pomoć Općini Šolta- projekt eko zečić</t>
  </si>
  <si>
    <t>Kapitalne pomoć Fond za zaštitu o.-kante za otpad</t>
  </si>
  <si>
    <t>232b</t>
  </si>
  <si>
    <t xml:space="preserve"> IZDACI ZA DANE ZAJMOVE</t>
  </si>
  <si>
    <t xml:space="preserve"> Izdaci za dep.u kred. I ostalim fin.institucijama-tuzemni</t>
  </si>
  <si>
    <t>rashoda i izdataka za 2021. godinu povećavaju se i smanjuju kako slijedi:</t>
  </si>
  <si>
    <t>NOVI PLAN
za 2021.g.</t>
  </si>
  <si>
    <t xml:space="preserve"> K.Projekt K1022 03:  Izgradnja osnovne škole i šk. igrališta</t>
  </si>
  <si>
    <t>Poslovni objekt - osnovne škole i šk.igralište</t>
  </si>
  <si>
    <t>Grada Hvara ("Službeni glasnik Grada Hvara" br. 3/18, 10/18 i 2/21 ), a u skladu sa Izmjenama i dopunama Proračuna Grada</t>
  </si>
  <si>
    <t>054a</t>
  </si>
  <si>
    <t>3434</t>
  </si>
  <si>
    <t>Ostali nespomenuti financijski rashodi</t>
  </si>
  <si>
    <t xml:space="preserve"> Ostali nespomenuti financijski rashodi</t>
  </si>
  <si>
    <t xml:space="preserve">   RAZDJEL  001:    PREDSTAVNIČKA I IZVRŠNA TIJELA
GRADA TE  PRORAČUNSKI KORISNICI</t>
  </si>
  <si>
    <t xml:space="preserve"> Program 1002:  PRIGODNI KULTURNO-ZABAVNI PROGRAMI</t>
  </si>
  <si>
    <t xml:space="preserve"> Aktivnost A1002 01:   Prigodni kulturno-zabavni programi, 
  priredbe, koncerti, predstave i sl.</t>
  </si>
  <si>
    <t xml:space="preserve"> Aktivnost A1005 05:  Usluge sudstva, policije, pomoć komunalnog  redarstva i dr.</t>
  </si>
  <si>
    <t xml:space="preserve"> T.projekt T1009 02:  Pomoć Komunalnom za sanaciju 
komunal. odlagališta izgradnju reciklažnog dvorišta i sortirnice</t>
  </si>
  <si>
    <t xml:space="preserve"> K.projekt K1009 03:  Kupnja zemljišta za sanaciju 
odlagališta i izgradnju reciklažnog dvorišta i sortirnice
                             </t>
  </si>
  <si>
    <t xml:space="preserve"> Aktivnost A1013 01:  Održ.javne rasvjete i trošak energije </t>
  </si>
  <si>
    <t xml:space="preserve"> Aktivnost A1014 01:  Čišćenje i održavanje površina javne namjene                      </t>
  </si>
  <si>
    <t xml:space="preserve"> T.projekt T1014 02:  Pomoć Komunalnom za kupnju 
uređaja i opreme za čišćenje i zbrinjavanje 
otpada na JP</t>
  </si>
  <si>
    <t xml:space="preserve"> Aktivnost A1017 02:  Pomoći ostalim zdravstvenim ustanovama SDŽ</t>
  </si>
  <si>
    <t xml:space="preserve"> Aktivnost A1023 04: Pomoć udrugama osoba s invaliditetom te udrugama u području zdr.skrbi</t>
  </si>
  <si>
    <t>U Planu prihoda i primitaka, te rashoda i izdataka Proračuna Grada Hvara za 2021.godinu ("Službeni glasnik Grada</t>
  </si>
  <si>
    <t>i projektima u Posebnom dijelu Izmjena i dopuna Plana za 2021.godinu kako slijedi:</t>
  </si>
  <si>
    <t>063a</t>
  </si>
  <si>
    <t>POMOĆI PRORAČUNSKIM KORISNICIMA DRUGIH PRORAČUNA</t>
  </si>
  <si>
    <t>Tekuća pomoć za smještj sudaca</t>
  </si>
  <si>
    <t>Smještaj i prehrana sezonskih policajaca i kom.redarstva</t>
  </si>
  <si>
    <t>KLASA: 400-01/20-01/41</t>
  </si>
  <si>
    <t xml:space="preserve"> K.projekt K1008 02:  Kupnja zemljišta za prometnu infrastrukturu</t>
  </si>
  <si>
    <t>Hvar, 27.10.2021.</t>
  </si>
  <si>
    <t>URBROJ: 2128/01-01/1-21-02</t>
  </si>
  <si>
    <t>Hvara za 2021.godinu, Gradonačelnik Grada Hvara dana 27. listopada  2021. godine,   d o n o s i:</t>
  </si>
  <si>
    <t xml:space="preserve">   Rashodi poslovanja, rashodi za nabavu nefinancijske imovine te izdaci za financijsku imovinu i otplatu zajmova u 
ukupnoj svoti od 44.977.249 kuna raspoređuju se po nositeljima, korisnicima, programima, aktivnostima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</si>
</sst>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\ &quot;kn&quot;"/>
  </numFmts>
  <fonts count="6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Bell MT"/>
      <family val="1"/>
    </font>
    <font>
      <b/>
      <sz val="11"/>
      <name val="Bodoni MT"/>
      <family val="1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4"/>
      <name val="Algerian"/>
      <family val="5"/>
    </font>
    <font>
      <i/>
      <sz val="9"/>
      <name val="Bell MT"/>
      <family val="1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i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3" fontId="6" fillId="33" borderId="12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indent="1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3" fontId="8" fillId="35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left" indent="1"/>
    </xf>
    <xf numFmtId="3" fontId="3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left"/>
    </xf>
    <xf numFmtId="49" fontId="12" fillId="10" borderId="10" xfId="0" applyNumberFormat="1" applyFont="1" applyFill="1" applyBorder="1" applyAlignment="1">
      <alignment/>
    </xf>
    <xf numFmtId="0" fontId="12" fillId="10" borderId="10" xfId="0" applyFont="1" applyFill="1" applyBorder="1" applyAlignment="1">
      <alignment/>
    </xf>
    <xf numFmtId="49" fontId="12" fillId="0" borderId="10" xfId="0" applyNumberFormat="1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3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36" borderId="10" xfId="0" applyNumberFormat="1" applyFont="1" applyFill="1" applyBorder="1" applyAlignment="1">
      <alignment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3" fontId="1" fillId="37" borderId="11" xfId="0" applyNumberFormat="1" applyFont="1" applyFill="1" applyBorder="1" applyAlignment="1">
      <alignment vertical="center"/>
    </xf>
    <xf numFmtId="49" fontId="12" fillId="10" borderId="10" xfId="0" applyNumberFormat="1" applyFont="1" applyFill="1" applyBorder="1" applyAlignment="1">
      <alignment horizontal="left"/>
    </xf>
    <xf numFmtId="3" fontId="12" fillId="10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 horizontal="left" indent="1"/>
    </xf>
    <xf numFmtId="49" fontId="13" fillId="0" borderId="10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left" indent="1"/>
    </xf>
    <xf numFmtId="3" fontId="13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3" fontId="13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 indent="1"/>
    </xf>
    <xf numFmtId="0" fontId="13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/>
    </xf>
    <xf numFmtId="3" fontId="13" fillId="35" borderId="11" xfId="0" applyNumberFormat="1" applyFont="1" applyFill="1" applyBorder="1" applyAlignment="1">
      <alignment/>
    </xf>
    <xf numFmtId="0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/>
    </xf>
    <xf numFmtId="0" fontId="12" fillId="35" borderId="16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3" fontId="6" fillId="10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3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49" fontId="13" fillId="35" borderId="0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3" fontId="13" fillId="0" borderId="0" xfId="0" applyNumberFormat="1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3" fontId="13" fillId="0" borderId="12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3" fillId="35" borderId="12" xfId="0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49" fontId="13" fillId="0" borderId="18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left" indent="1"/>
    </xf>
    <xf numFmtId="0" fontId="13" fillId="0" borderId="18" xfId="0" applyFont="1" applyBorder="1" applyAlignment="1">
      <alignment horizontal="left" indent="1"/>
    </xf>
    <xf numFmtId="3" fontId="13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19" fillId="0" borderId="10" xfId="0" applyFont="1" applyBorder="1" applyAlignment="1">
      <alignment horizontal="left" indent="1"/>
    </xf>
    <xf numFmtId="49" fontId="12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3" fillId="0" borderId="10" xfId="0" applyFont="1" applyBorder="1" applyAlignment="1">
      <alignment horizontal="left" wrapText="1" indent="1"/>
    </xf>
    <xf numFmtId="0" fontId="18" fillId="34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 indent="1"/>
    </xf>
    <xf numFmtId="3" fontId="18" fillId="0" borderId="10" xfId="0" applyNumberFormat="1" applyFont="1" applyBorder="1" applyAlignment="1">
      <alignment/>
    </xf>
    <xf numFmtId="3" fontId="18" fillId="33" borderId="12" xfId="0" applyNumberFormat="1" applyFont="1" applyFill="1" applyBorder="1" applyAlignment="1">
      <alignment vertical="center"/>
    </xf>
    <xf numFmtId="3" fontId="18" fillId="37" borderId="11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 indent="1"/>
    </xf>
    <xf numFmtId="49" fontId="26" fillId="0" borderId="10" xfId="0" applyNumberFormat="1" applyFont="1" applyBorder="1" applyAlignment="1">
      <alignment horizontal="left" inden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7" fillId="0" borderId="10" xfId="0" applyFont="1" applyBorder="1" applyAlignment="1">
      <alignment horizontal="left" indent="1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4" borderId="19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left" vertical="center" wrapText="1"/>
    </xf>
    <xf numFmtId="49" fontId="1" fillId="34" borderId="16" xfId="0" applyNumberFormat="1" applyFont="1" applyFill="1" applyBorder="1" applyAlignment="1">
      <alignment horizontal="left" vertical="center"/>
    </xf>
    <xf numFmtId="49" fontId="18" fillId="33" borderId="19" xfId="0" applyNumberFormat="1" applyFont="1" applyFill="1" applyBorder="1" applyAlignment="1">
      <alignment horizontal="left" vertical="top" wrapText="1"/>
    </xf>
    <xf numFmtId="49" fontId="18" fillId="33" borderId="16" xfId="0" applyNumberFormat="1" applyFont="1" applyFill="1" applyBorder="1" applyAlignment="1">
      <alignment horizontal="left" vertical="top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left"/>
    </xf>
    <xf numFmtId="49" fontId="6" fillId="33" borderId="16" xfId="0" applyNumberFormat="1" applyFont="1" applyFill="1" applyBorder="1" applyAlignment="1">
      <alignment horizontal="left"/>
    </xf>
    <xf numFmtId="49" fontId="1" fillId="34" borderId="19" xfId="0" applyNumberFormat="1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49" fontId="6" fillId="33" borderId="19" xfId="0" applyNumberFormat="1" applyFont="1" applyFill="1" applyBorder="1" applyAlignment="1">
      <alignment horizontal="left" wrapText="1"/>
    </xf>
    <xf numFmtId="49" fontId="20" fillId="33" borderId="19" xfId="0" applyNumberFormat="1" applyFont="1" applyFill="1" applyBorder="1" applyAlignment="1">
      <alignment horizontal="left"/>
    </xf>
    <xf numFmtId="49" fontId="20" fillId="33" borderId="16" xfId="0" applyNumberFormat="1" applyFont="1" applyFill="1" applyBorder="1" applyAlignment="1">
      <alignment horizontal="left"/>
    </xf>
    <xf numFmtId="49" fontId="20" fillId="34" borderId="19" xfId="0" applyNumberFormat="1" applyFont="1" applyFill="1" applyBorder="1" applyAlignment="1">
      <alignment horizontal="left" vertical="center"/>
    </xf>
    <xf numFmtId="49" fontId="20" fillId="34" borderId="16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left" vertical="center" wrapText="1"/>
    </xf>
    <xf numFmtId="49" fontId="6" fillId="33" borderId="16" xfId="0" applyNumberFormat="1" applyFont="1" applyFill="1" applyBorder="1" applyAlignment="1">
      <alignment horizontal="left" vertical="center" wrapText="1"/>
    </xf>
    <xf numFmtId="49" fontId="6" fillId="33" borderId="19" xfId="0" applyNumberFormat="1" applyFont="1" applyFill="1" applyBorder="1" applyAlignment="1">
      <alignment wrapText="1"/>
    </xf>
    <xf numFmtId="49" fontId="6" fillId="33" borderId="16" xfId="0" applyNumberFormat="1" applyFont="1" applyFill="1" applyBorder="1" applyAlignment="1">
      <alignment/>
    </xf>
    <xf numFmtId="49" fontId="1" fillId="33" borderId="19" xfId="0" applyNumberFormat="1" applyFont="1" applyFill="1" applyBorder="1" applyAlignment="1">
      <alignment horizontal="left" vertical="center"/>
    </xf>
    <xf numFmtId="49" fontId="1" fillId="33" borderId="16" xfId="0" applyNumberFormat="1" applyFont="1" applyFill="1" applyBorder="1" applyAlignment="1">
      <alignment horizontal="left" vertical="center"/>
    </xf>
    <xf numFmtId="49" fontId="6" fillId="33" borderId="16" xfId="0" applyNumberFormat="1" applyFont="1" applyFill="1" applyBorder="1" applyAlignment="1">
      <alignment horizontal="left" wrapText="1"/>
    </xf>
    <xf numFmtId="49" fontId="18" fillId="33" borderId="19" xfId="0" applyNumberFormat="1" applyFont="1" applyFill="1" applyBorder="1" applyAlignment="1">
      <alignment horizontal="left"/>
    </xf>
    <xf numFmtId="49" fontId="18" fillId="33" borderId="16" xfId="0" applyNumberFormat="1" applyFont="1" applyFill="1" applyBorder="1" applyAlignment="1">
      <alignment horizontal="left"/>
    </xf>
    <xf numFmtId="49" fontId="18" fillId="34" borderId="19" xfId="0" applyNumberFormat="1" applyFont="1" applyFill="1" applyBorder="1" applyAlignment="1">
      <alignment horizontal="left" vertical="center"/>
    </xf>
    <xf numFmtId="49" fontId="18" fillId="34" borderId="16" xfId="0" applyNumberFormat="1" applyFont="1" applyFill="1" applyBorder="1" applyAlignment="1">
      <alignment horizontal="left" vertical="center"/>
    </xf>
    <xf numFmtId="49" fontId="9" fillId="33" borderId="19" xfId="0" applyNumberFormat="1" applyFont="1" applyFill="1" applyBorder="1" applyAlignment="1">
      <alignment horizontal="left"/>
    </xf>
    <xf numFmtId="49" fontId="9" fillId="33" borderId="16" xfId="0" applyNumberFormat="1" applyFont="1" applyFill="1" applyBorder="1" applyAlignment="1">
      <alignment horizontal="left"/>
    </xf>
    <xf numFmtId="49" fontId="6" fillId="34" borderId="19" xfId="0" applyNumberFormat="1" applyFont="1" applyFill="1" applyBorder="1" applyAlignment="1">
      <alignment horizontal="left" vertical="center"/>
    </xf>
    <xf numFmtId="49" fontId="6" fillId="34" borderId="16" xfId="0" applyNumberFormat="1" applyFont="1" applyFill="1" applyBorder="1" applyAlignment="1">
      <alignment horizontal="left" vertical="center"/>
    </xf>
    <xf numFmtId="49" fontId="18" fillId="33" borderId="19" xfId="0" applyNumberFormat="1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left" vertical="center" wrapText="1" indent="1"/>
    </xf>
    <xf numFmtId="0" fontId="1" fillId="33" borderId="16" xfId="0" applyFont="1" applyFill="1" applyBorder="1" applyAlignment="1">
      <alignment horizontal="left" vertical="center" wrapText="1" indent="1"/>
    </xf>
    <xf numFmtId="0" fontId="1" fillId="37" borderId="21" xfId="0" applyFont="1" applyFill="1" applyBorder="1" applyAlignment="1">
      <alignment horizontal="left" vertical="center" wrapText="1"/>
    </xf>
    <xf numFmtId="0" fontId="1" fillId="37" borderId="13" xfId="0" applyFont="1" applyFill="1" applyBorder="1" applyAlignment="1">
      <alignment horizontal="left" vertical="center" wrapText="1"/>
    </xf>
    <xf numFmtId="0" fontId="1" fillId="37" borderId="15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/>
    </xf>
    <xf numFmtId="0" fontId="21" fillId="33" borderId="21" xfId="0" applyFont="1" applyFill="1" applyBorder="1" applyAlignment="1">
      <alignment horizontal="left"/>
    </xf>
    <xf numFmtId="0" fontId="21" fillId="33" borderId="15" xfId="0" applyFont="1" applyFill="1" applyBorder="1" applyAlignment="1">
      <alignment horizontal="left"/>
    </xf>
    <xf numFmtId="49" fontId="18" fillId="33" borderId="19" xfId="0" applyNumberFormat="1" applyFont="1" applyFill="1" applyBorder="1" applyAlignment="1">
      <alignment horizontal="left" vertical="center" wrapText="1"/>
    </xf>
    <xf numFmtId="49" fontId="18" fillId="33" borderId="16" xfId="0" applyNumberFormat="1" applyFont="1" applyFill="1" applyBorder="1" applyAlignment="1">
      <alignment horizontal="left" vertical="center"/>
    </xf>
    <xf numFmtId="49" fontId="9" fillId="33" borderId="19" xfId="0" applyNumberFormat="1" applyFont="1" applyFill="1" applyBorder="1" applyAlignment="1">
      <alignment horizontal="left" vertical="center" wrapText="1"/>
    </xf>
    <xf numFmtId="49" fontId="9" fillId="33" borderId="16" xfId="0" applyNumberFormat="1" applyFont="1" applyFill="1" applyBorder="1" applyAlignment="1">
      <alignment horizontal="left" vertical="center"/>
    </xf>
    <xf numFmtId="0" fontId="18" fillId="34" borderId="10" xfId="0" applyFont="1" applyFill="1" applyBorder="1" applyAlignment="1">
      <alignment horizontal="left" vertical="center"/>
    </xf>
    <xf numFmtId="49" fontId="6" fillId="33" borderId="16" xfId="0" applyNumberFormat="1" applyFont="1" applyFill="1" applyBorder="1" applyAlignment="1">
      <alignment horizontal="left" vertical="center"/>
    </xf>
    <xf numFmtId="49" fontId="1" fillId="34" borderId="16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2"/>
  <sheetViews>
    <sheetView tabSelected="1" zoomScale="140" zoomScaleNormal="140" zoomScalePageLayoutView="0" workbookViewId="0" topLeftCell="A315">
      <selection activeCell="D328" sqref="D328"/>
    </sheetView>
  </sheetViews>
  <sheetFormatPr defaultColWidth="9.140625" defaultRowHeight="12.75"/>
  <cols>
    <col min="1" max="1" width="6.8515625" style="9" customWidth="1"/>
    <col min="2" max="2" width="42.28125" style="9" customWidth="1"/>
    <col min="3" max="3" width="10.140625" style="9" customWidth="1"/>
    <col min="4" max="4" width="10.28125" style="9" customWidth="1"/>
    <col min="5" max="5" width="9.8515625" style="9" customWidth="1"/>
    <col min="6" max="16384" width="9.140625" style="9" customWidth="1"/>
  </cols>
  <sheetData>
    <row r="1" spans="1:7" ht="18.75" customHeight="1">
      <c r="A1" s="95" t="s">
        <v>889</v>
      </c>
      <c r="B1" s="95"/>
      <c r="C1" s="95"/>
      <c r="D1" s="95"/>
      <c r="E1" s="95"/>
      <c r="F1" s="175"/>
      <c r="G1" s="175"/>
    </row>
    <row r="2" spans="1:7" ht="14.25" customHeight="1">
      <c r="A2" s="95" t="s">
        <v>1267</v>
      </c>
      <c r="B2" s="95"/>
      <c r="C2" s="95"/>
      <c r="D2" s="95"/>
      <c r="E2" s="95"/>
      <c r="F2" s="175"/>
      <c r="G2" s="175"/>
    </row>
    <row r="3" spans="1:7" ht="14.25" customHeight="1">
      <c r="A3" s="95" t="s">
        <v>1293</v>
      </c>
      <c r="B3" s="95"/>
      <c r="C3" s="95"/>
      <c r="D3" s="95"/>
      <c r="E3" s="95"/>
      <c r="F3" s="175"/>
      <c r="G3" s="175"/>
    </row>
    <row r="4" ht="23.25" customHeight="1"/>
    <row r="5" ht="10.5" customHeight="1"/>
    <row r="6" spans="1:5" ht="21" customHeight="1">
      <c r="A6" s="177" t="s">
        <v>890</v>
      </c>
      <c r="B6" s="177"/>
      <c r="C6" s="177"/>
      <c r="D6" s="177"/>
      <c r="E6" s="177"/>
    </row>
    <row r="7" spans="1:5" ht="21" customHeight="1">
      <c r="A7" s="177" t="s">
        <v>796</v>
      </c>
      <c r="B7" s="177"/>
      <c r="C7" s="177"/>
      <c r="D7" s="177"/>
      <c r="E7" s="177"/>
    </row>
    <row r="8" spans="1:5" ht="21" customHeight="1">
      <c r="A8" s="177" t="s">
        <v>1227</v>
      </c>
      <c r="B8" s="177"/>
      <c r="C8" s="177"/>
      <c r="D8" s="177"/>
      <c r="E8" s="177"/>
    </row>
    <row r="9" spans="1:2" ht="23.25" customHeight="1">
      <c r="A9" s="14"/>
      <c r="B9" s="14"/>
    </row>
    <row r="10" ht="27" customHeight="1">
      <c r="A10" s="49" t="s">
        <v>112</v>
      </c>
    </row>
    <row r="12" spans="1:5" ht="20.25" customHeight="1">
      <c r="A12" s="178" t="s">
        <v>278</v>
      </c>
      <c r="B12" s="178"/>
      <c r="C12" s="178"/>
      <c r="D12" s="178"/>
      <c r="E12" s="178"/>
    </row>
    <row r="14" spans="1:6" ht="14.25" customHeight="1">
      <c r="A14" s="95" t="s">
        <v>1283</v>
      </c>
      <c r="B14" s="95"/>
      <c r="C14" s="175"/>
      <c r="D14" s="175"/>
      <c r="E14" s="175"/>
      <c r="F14" s="175"/>
    </row>
    <row r="15" spans="1:6" ht="14.25" customHeight="1">
      <c r="A15" s="95" t="s">
        <v>1228</v>
      </c>
      <c r="B15" s="95"/>
      <c r="C15" s="175"/>
      <c r="D15" s="175"/>
      <c r="E15" s="175"/>
      <c r="F15" s="175"/>
    </row>
    <row r="16" spans="1:6" ht="14.25" customHeight="1">
      <c r="A16" s="95" t="s">
        <v>1183</v>
      </c>
      <c r="B16" s="95"/>
      <c r="C16" s="175"/>
      <c r="D16" s="175"/>
      <c r="E16" s="175"/>
      <c r="F16" s="175"/>
    </row>
    <row r="17" spans="1:6" ht="14.25" customHeight="1">
      <c r="A17" s="95" t="s">
        <v>1000</v>
      </c>
      <c r="B17" s="95"/>
      <c r="C17" s="175"/>
      <c r="D17" s="175"/>
      <c r="E17" s="175"/>
      <c r="F17" s="175"/>
    </row>
    <row r="18" ht="9" customHeight="1"/>
    <row r="19" spans="1:5" ht="33" customHeight="1">
      <c r="A19" s="180" t="s">
        <v>188</v>
      </c>
      <c r="B19" s="181"/>
      <c r="C19" s="104" t="s">
        <v>1229</v>
      </c>
      <c r="D19" s="104" t="s">
        <v>891</v>
      </c>
      <c r="E19" s="105" t="s">
        <v>1264</v>
      </c>
    </row>
    <row r="20" spans="1:5" ht="16.5" customHeight="1">
      <c r="A20" s="3" t="s">
        <v>185</v>
      </c>
      <c r="B20" s="3"/>
      <c r="C20" s="51">
        <f>C50</f>
        <v>31501800</v>
      </c>
      <c r="D20" s="51">
        <f>D50</f>
        <v>5050950</v>
      </c>
      <c r="E20" s="51">
        <f>E50</f>
        <v>36552750</v>
      </c>
    </row>
    <row r="21" spans="1:5" ht="16.5" customHeight="1">
      <c r="A21" s="3" t="s">
        <v>113</v>
      </c>
      <c r="B21" s="3"/>
      <c r="C21" s="51">
        <f>C180</f>
        <v>8000</v>
      </c>
      <c r="D21" s="51">
        <f>D180</f>
        <v>-3000</v>
      </c>
      <c r="E21" s="51">
        <f>E180</f>
        <v>5000</v>
      </c>
    </row>
    <row r="22" spans="1:5" ht="16.5" customHeight="1">
      <c r="A22" s="1" t="s">
        <v>114</v>
      </c>
      <c r="B22" s="1"/>
      <c r="C22" s="11">
        <f>SUM(C20:C21)</f>
        <v>31509800</v>
      </c>
      <c r="D22" s="11">
        <f>SUM(D20:D21)</f>
        <v>5047950</v>
      </c>
      <c r="E22" s="11">
        <f>SUM(E20:E21)</f>
        <v>36557750</v>
      </c>
    </row>
    <row r="23" spans="1:5" ht="16.5" customHeight="1">
      <c r="A23" s="3" t="s">
        <v>186</v>
      </c>
      <c r="B23" s="3"/>
      <c r="C23" s="51">
        <f>C206</f>
        <v>25505700</v>
      </c>
      <c r="D23" s="51">
        <f>D206</f>
        <v>2130800</v>
      </c>
      <c r="E23" s="51">
        <f>E206</f>
        <v>27636500</v>
      </c>
    </row>
    <row r="24" spans="1:5" ht="16.5" customHeight="1">
      <c r="A24" s="3" t="s">
        <v>115</v>
      </c>
      <c r="B24" s="3"/>
      <c r="C24" s="51">
        <f>C281</f>
        <v>10909650</v>
      </c>
      <c r="D24" s="51">
        <f>D281</f>
        <v>3708500</v>
      </c>
      <c r="E24" s="51">
        <f>E281</f>
        <v>14618150</v>
      </c>
    </row>
    <row r="25" spans="1:5" ht="16.5" customHeight="1">
      <c r="A25" s="1" t="s">
        <v>187</v>
      </c>
      <c r="B25" s="1"/>
      <c r="C25" s="11">
        <f>SUM(C23:C24)</f>
        <v>36415350</v>
      </c>
      <c r="D25" s="11">
        <f>SUM(D23:D24)</f>
        <v>5839300</v>
      </c>
      <c r="E25" s="11">
        <f>SUM(E23:E24)</f>
        <v>42254650</v>
      </c>
    </row>
    <row r="26" spans="1:5" ht="16.5" customHeight="1">
      <c r="A26" s="3" t="s">
        <v>116</v>
      </c>
      <c r="B26" s="3"/>
      <c r="C26" s="51">
        <f>C22-C25</f>
        <v>-4905550</v>
      </c>
      <c r="D26" s="51">
        <f>D22-D25</f>
        <v>-791350</v>
      </c>
      <c r="E26" s="51">
        <f>E22-E25</f>
        <v>-5696900</v>
      </c>
    </row>
    <row r="27" ht="19.5" customHeight="1"/>
    <row r="28" spans="1:5" ht="34.5" customHeight="1">
      <c r="A28" s="21" t="s">
        <v>1214</v>
      </c>
      <c r="B28" s="22"/>
      <c r="C28" s="104" t="s">
        <v>1229</v>
      </c>
      <c r="D28" s="104" t="s">
        <v>891</v>
      </c>
      <c r="E28" s="105" t="s">
        <v>1264</v>
      </c>
    </row>
    <row r="29" spans="1:5" ht="16.5" customHeight="1">
      <c r="A29" s="164" t="s">
        <v>1220</v>
      </c>
      <c r="B29" s="163"/>
      <c r="C29" s="51">
        <f>C193</f>
        <v>2705550</v>
      </c>
      <c r="D29" s="51">
        <f>D193</f>
        <v>0</v>
      </c>
      <c r="E29" s="51">
        <f>E193</f>
        <v>2705550</v>
      </c>
    </row>
    <row r="30" spans="1:5" ht="16.5" customHeight="1">
      <c r="A30" s="164" t="s">
        <v>1222</v>
      </c>
      <c r="B30" s="3"/>
      <c r="C30" s="51">
        <f>C314</f>
        <v>20000</v>
      </c>
      <c r="D30" s="51">
        <f>D314</f>
        <v>2702599</v>
      </c>
      <c r="E30" s="51">
        <f>E314</f>
        <v>2722599</v>
      </c>
    </row>
    <row r="31" spans="1:5" ht="16.5" customHeight="1">
      <c r="A31" s="1" t="s">
        <v>1219</v>
      </c>
      <c r="B31" s="1"/>
      <c r="C31" s="11">
        <f>C29-C30</f>
        <v>2685550</v>
      </c>
      <c r="D31" s="11">
        <f>D29-D30</f>
        <v>-2702599</v>
      </c>
      <c r="E31" s="11">
        <f>E29-E30</f>
        <v>-17049</v>
      </c>
    </row>
    <row r="32" ht="21" customHeight="1"/>
    <row r="33" spans="1:5" ht="18.75" customHeight="1">
      <c r="A33" s="1" t="s">
        <v>189</v>
      </c>
      <c r="B33" s="1"/>
      <c r="C33" s="106">
        <f>C22+C29</f>
        <v>34215350</v>
      </c>
      <c r="D33" s="106">
        <f>D22+D29</f>
        <v>5047950</v>
      </c>
      <c r="E33" s="106">
        <f>E22+E29</f>
        <v>39263300</v>
      </c>
    </row>
    <row r="34" spans="1:5" ht="18.75" customHeight="1">
      <c r="A34" s="1" t="s">
        <v>190</v>
      </c>
      <c r="B34" s="1"/>
      <c r="C34" s="106">
        <f>C25+C30</f>
        <v>36435350</v>
      </c>
      <c r="D34" s="106">
        <f>D25+D30</f>
        <v>8541899</v>
      </c>
      <c r="E34" s="106">
        <f>E25+E30</f>
        <v>44977249</v>
      </c>
    </row>
    <row r="35" spans="1:5" ht="18.75" customHeight="1">
      <c r="A35" s="3" t="s">
        <v>191</v>
      </c>
      <c r="B35" s="3"/>
      <c r="C35" s="51">
        <f>C33-C34</f>
        <v>-2220000</v>
      </c>
      <c r="D35" s="51">
        <f>D33-D34</f>
        <v>-3493949</v>
      </c>
      <c r="E35" s="51">
        <f>E33-E34</f>
        <v>-5713949</v>
      </c>
    </row>
    <row r="36" spans="1:5" ht="18.75" customHeight="1">
      <c r="A36" s="1" t="s">
        <v>615</v>
      </c>
      <c r="B36" s="1"/>
      <c r="C36" s="11">
        <v>2220000</v>
      </c>
      <c r="D36" s="11">
        <f>E36-C36</f>
        <v>3493949</v>
      </c>
      <c r="E36" s="11">
        <v>5713949</v>
      </c>
    </row>
    <row r="37" spans="1:5" ht="18.75" customHeight="1">
      <c r="A37" s="3" t="s">
        <v>192</v>
      </c>
      <c r="B37" s="3"/>
      <c r="C37" s="51">
        <f>C36+C35</f>
        <v>0</v>
      </c>
      <c r="D37" s="51">
        <f>D36+D35</f>
        <v>0</v>
      </c>
      <c r="E37" s="51">
        <f>E36+E35</f>
        <v>0</v>
      </c>
    </row>
    <row r="38" ht="20.25" customHeight="1"/>
    <row r="39" ht="20.25" customHeight="1"/>
    <row r="40" ht="20.25" customHeight="1"/>
    <row r="41" ht="20.25" customHeight="1"/>
    <row r="42" ht="24.75" customHeight="1"/>
    <row r="43" spans="1:5" ht="18" customHeight="1">
      <c r="A43" s="178" t="s">
        <v>58</v>
      </c>
      <c r="B43" s="178"/>
      <c r="C43" s="178"/>
      <c r="D43" s="178"/>
      <c r="E43" s="178"/>
    </row>
    <row r="44" ht="16.5" customHeight="1"/>
    <row r="45" spans="1:6" ht="15" customHeight="1">
      <c r="A45" s="95" t="s">
        <v>1001</v>
      </c>
      <c r="B45" s="175"/>
      <c r="C45" s="175"/>
      <c r="D45" s="175"/>
      <c r="E45" s="175"/>
      <c r="F45" s="175"/>
    </row>
    <row r="46" spans="1:6" ht="15" customHeight="1">
      <c r="A46" s="95" t="s">
        <v>1263</v>
      </c>
      <c r="B46" s="175"/>
      <c r="C46" s="175"/>
      <c r="D46" s="175"/>
      <c r="E46" s="175"/>
      <c r="F46" s="175"/>
    </row>
    <row r="47" spans="1:2" ht="23.25" customHeight="1">
      <c r="A47" s="8" t="s">
        <v>39</v>
      </c>
      <c r="B47" s="8"/>
    </row>
    <row r="48" spans="3:5" ht="10.5" customHeight="1">
      <c r="C48" s="15"/>
      <c r="D48" s="109"/>
      <c r="E48" s="109" t="s">
        <v>111</v>
      </c>
    </row>
    <row r="49" spans="1:5" ht="35.25" customHeight="1">
      <c r="A49" s="115" t="s">
        <v>110</v>
      </c>
      <c r="B49" s="23" t="s">
        <v>224</v>
      </c>
      <c r="C49" s="107" t="s">
        <v>1229</v>
      </c>
      <c r="D49" s="107" t="s">
        <v>891</v>
      </c>
      <c r="E49" s="108" t="s">
        <v>1264</v>
      </c>
    </row>
    <row r="50" spans="1:5" ht="24" customHeight="1">
      <c r="A50" s="24" t="s">
        <v>193</v>
      </c>
      <c r="B50" s="111" t="s">
        <v>194</v>
      </c>
      <c r="C50" s="106">
        <f>C51+C70+C100+C124+C154+C173</f>
        <v>31501800</v>
      </c>
      <c r="D50" s="106">
        <f>D51+D70+D100+D124+D154+D173</f>
        <v>5050950</v>
      </c>
      <c r="E50" s="106">
        <f>E51+E70+E100+E124+E154+E173</f>
        <v>36552750</v>
      </c>
    </row>
    <row r="51" spans="1:5" ht="24" customHeight="1">
      <c r="A51" s="4" t="s">
        <v>195</v>
      </c>
      <c r="B51" s="112" t="s">
        <v>117</v>
      </c>
      <c r="C51" s="11">
        <f>C52+C59+C65</f>
        <v>12885000</v>
      </c>
      <c r="D51" s="11">
        <f>D52+D59+D65</f>
        <v>2771000</v>
      </c>
      <c r="E51" s="11">
        <f>E52+E59+E65</f>
        <v>15656000</v>
      </c>
    </row>
    <row r="52" spans="1:5" ht="21" customHeight="1">
      <c r="A52" s="4" t="s">
        <v>196</v>
      </c>
      <c r="B52" s="112" t="s">
        <v>118</v>
      </c>
      <c r="C52" s="11">
        <f>SUM(C53:C58)</f>
        <v>5675000</v>
      </c>
      <c r="D52" s="11">
        <f>SUM(D53:D58)</f>
        <v>1675000</v>
      </c>
      <c r="E52" s="11">
        <f>SUM(E53:E58)</f>
        <v>7350000</v>
      </c>
    </row>
    <row r="53" spans="1:5" ht="15" customHeight="1">
      <c r="A53" s="65" t="s">
        <v>197</v>
      </c>
      <c r="B53" s="52" t="s">
        <v>119</v>
      </c>
      <c r="C53" s="66">
        <v>3970000</v>
      </c>
      <c r="D53" s="66">
        <f aca="true" t="shared" si="0" ref="D53:D58">E53-C53</f>
        <v>830000</v>
      </c>
      <c r="E53" s="66">
        <v>4800000</v>
      </c>
    </row>
    <row r="54" spans="1:5" ht="15" customHeight="1">
      <c r="A54" s="65" t="s">
        <v>198</v>
      </c>
      <c r="B54" s="52" t="s">
        <v>120</v>
      </c>
      <c r="C54" s="66">
        <v>950000</v>
      </c>
      <c r="D54" s="66">
        <f t="shared" si="0"/>
        <v>-50000</v>
      </c>
      <c r="E54" s="66">
        <v>900000</v>
      </c>
    </row>
    <row r="55" spans="1:5" ht="15" customHeight="1">
      <c r="A55" s="65" t="s">
        <v>199</v>
      </c>
      <c r="B55" s="52" t="s">
        <v>121</v>
      </c>
      <c r="C55" s="66">
        <v>1250000</v>
      </c>
      <c r="D55" s="66">
        <f t="shared" si="0"/>
        <v>600000</v>
      </c>
      <c r="E55" s="66">
        <v>1850000</v>
      </c>
    </row>
    <row r="56" spans="1:5" ht="15" customHeight="1">
      <c r="A56" s="65" t="s">
        <v>345</v>
      </c>
      <c r="B56" s="52" t="s">
        <v>346</v>
      </c>
      <c r="C56" s="66">
        <v>100000</v>
      </c>
      <c r="D56" s="66">
        <f t="shared" si="0"/>
        <v>300000</v>
      </c>
      <c r="E56" s="66">
        <v>400000</v>
      </c>
    </row>
    <row r="57" spans="1:5" ht="15" customHeight="1">
      <c r="A57" s="65" t="s">
        <v>200</v>
      </c>
      <c r="B57" s="52" t="s">
        <v>122</v>
      </c>
      <c r="C57" s="66">
        <v>-600000</v>
      </c>
      <c r="D57" s="66">
        <f t="shared" si="0"/>
        <v>0</v>
      </c>
      <c r="E57" s="66">
        <v>-600000</v>
      </c>
    </row>
    <row r="58" spans="1:5" ht="15" customHeight="1">
      <c r="A58" s="65" t="s">
        <v>724</v>
      </c>
      <c r="B58" s="52" t="s">
        <v>725</v>
      </c>
      <c r="C58" s="66">
        <v>5000</v>
      </c>
      <c r="D58" s="66">
        <f t="shared" si="0"/>
        <v>-5000</v>
      </c>
      <c r="E58" s="66">
        <v>0</v>
      </c>
    </row>
    <row r="59" spans="1:5" ht="21" customHeight="1">
      <c r="A59" s="4" t="s">
        <v>201</v>
      </c>
      <c r="B59" s="112" t="s">
        <v>123</v>
      </c>
      <c r="C59" s="11">
        <f>C60+C63</f>
        <v>5400000</v>
      </c>
      <c r="D59" s="11">
        <f>D60+D63</f>
        <v>500000</v>
      </c>
      <c r="E59" s="11">
        <f>E60+E63</f>
        <v>5900000</v>
      </c>
    </row>
    <row r="60" spans="1:5" ht="15" customHeight="1">
      <c r="A60" s="65" t="s">
        <v>202</v>
      </c>
      <c r="B60" s="52" t="s">
        <v>124</v>
      </c>
      <c r="C60" s="66">
        <f>SUM(C61:C62)</f>
        <v>2400000</v>
      </c>
      <c r="D60" s="66">
        <f>SUM(D61:D62)</f>
        <v>0</v>
      </c>
      <c r="E60" s="66">
        <f>SUM(E61:E62)</f>
        <v>2400000</v>
      </c>
    </row>
    <row r="61" spans="1:5" ht="13.5" customHeight="1">
      <c r="A61" s="65" t="s">
        <v>71</v>
      </c>
      <c r="B61" s="52" t="s">
        <v>204</v>
      </c>
      <c r="C61" s="66">
        <v>200000</v>
      </c>
      <c r="D61" s="66">
        <f>E61-C61</f>
        <v>0</v>
      </c>
      <c r="E61" s="66">
        <v>200000</v>
      </c>
    </row>
    <row r="62" spans="1:5" ht="13.5" customHeight="1">
      <c r="A62" s="65" t="s">
        <v>72</v>
      </c>
      <c r="B62" s="52" t="s">
        <v>205</v>
      </c>
      <c r="C62" s="66">
        <v>2200000</v>
      </c>
      <c r="D62" s="66">
        <f>E62-C62</f>
        <v>0</v>
      </c>
      <c r="E62" s="66">
        <v>2200000</v>
      </c>
    </row>
    <row r="63" spans="1:5" ht="15" customHeight="1">
      <c r="A63" s="65" t="s">
        <v>203</v>
      </c>
      <c r="B63" s="52" t="s">
        <v>125</v>
      </c>
      <c r="C63" s="66">
        <f>SUM(C64)</f>
        <v>3000000</v>
      </c>
      <c r="D63" s="66">
        <f>SUM(D64)</f>
        <v>500000</v>
      </c>
      <c r="E63" s="66">
        <f>SUM(E64)</f>
        <v>3500000</v>
      </c>
    </row>
    <row r="64" spans="1:5" ht="12">
      <c r="A64" s="65" t="s">
        <v>73</v>
      </c>
      <c r="B64" s="52" t="s">
        <v>206</v>
      </c>
      <c r="C64" s="66">
        <v>3000000</v>
      </c>
      <c r="D64" s="66">
        <f>E64-C64</f>
        <v>500000</v>
      </c>
      <c r="E64" s="66">
        <v>3500000</v>
      </c>
    </row>
    <row r="65" spans="1:5" ht="21" customHeight="1">
      <c r="A65" s="4" t="s">
        <v>207</v>
      </c>
      <c r="B65" s="112" t="s">
        <v>126</v>
      </c>
      <c r="C65" s="11">
        <f>C66+C68</f>
        <v>1810000</v>
      </c>
      <c r="D65" s="11">
        <f>D66+D68</f>
        <v>596000</v>
      </c>
      <c r="E65" s="11">
        <f>E66+E68</f>
        <v>2406000</v>
      </c>
    </row>
    <row r="66" spans="1:5" ht="15" customHeight="1">
      <c r="A66" s="65" t="s">
        <v>208</v>
      </c>
      <c r="B66" s="52" t="s">
        <v>127</v>
      </c>
      <c r="C66" s="66">
        <f>SUM(C67)</f>
        <v>1800000</v>
      </c>
      <c r="D66" s="66">
        <f>SUM(D67)</f>
        <v>600000</v>
      </c>
      <c r="E66" s="66">
        <f>SUM(E67)</f>
        <v>2400000</v>
      </c>
    </row>
    <row r="67" spans="1:5" ht="13.5" customHeight="1">
      <c r="A67" s="65" t="s">
        <v>74</v>
      </c>
      <c r="B67" s="52" t="s">
        <v>210</v>
      </c>
      <c r="C67" s="66">
        <v>1800000</v>
      </c>
      <c r="D67" s="66">
        <f>E67-C67</f>
        <v>600000</v>
      </c>
      <c r="E67" s="66">
        <v>2400000</v>
      </c>
    </row>
    <row r="68" spans="1:5" ht="15" customHeight="1">
      <c r="A68" s="65" t="s">
        <v>209</v>
      </c>
      <c r="B68" s="52" t="s">
        <v>314</v>
      </c>
      <c r="C68" s="66">
        <f>SUM(C69:C69)</f>
        <v>10000</v>
      </c>
      <c r="D68" s="66">
        <f>SUM(D69:D69)</f>
        <v>-4000</v>
      </c>
      <c r="E68" s="66">
        <f>SUM(E69:E69)</f>
        <v>6000</v>
      </c>
    </row>
    <row r="69" spans="1:5" ht="13.5" customHeight="1">
      <c r="A69" s="65" t="s">
        <v>75</v>
      </c>
      <c r="B69" s="52" t="s">
        <v>211</v>
      </c>
      <c r="C69" s="66">
        <v>10000</v>
      </c>
      <c r="D69" s="66">
        <f>E69-C69</f>
        <v>-4000</v>
      </c>
      <c r="E69" s="66">
        <v>6000</v>
      </c>
    </row>
    <row r="70" spans="1:5" ht="24" customHeight="1">
      <c r="A70" s="4" t="s">
        <v>212</v>
      </c>
      <c r="B70" s="112" t="s">
        <v>128</v>
      </c>
      <c r="C70" s="11">
        <f>C71+C74+C77+C84+C91+C98</f>
        <v>4445000</v>
      </c>
      <c r="D70" s="11">
        <f>D71+D74+D77+D84+D91+D98</f>
        <v>-921200</v>
      </c>
      <c r="E70" s="11">
        <f>E71+E74+E77+E84+E91+E98</f>
        <v>3523800</v>
      </c>
    </row>
    <row r="71" spans="1:5" ht="21" customHeight="1">
      <c r="A71" s="4" t="s">
        <v>821</v>
      </c>
      <c r="B71" s="112" t="s">
        <v>822</v>
      </c>
      <c r="C71" s="11">
        <f aca="true" t="shared" si="1" ref="C71:E75">C72</f>
        <v>60000</v>
      </c>
      <c r="D71" s="11">
        <f t="shared" si="1"/>
        <v>61000</v>
      </c>
      <c r="E71" s="11">
        <f t="shared" si="1"/>
        <v>121000</v>
      </c>
    </row>
    <row r="72" spans="1:5" ht="15" customHeight="1">
      <c r="A72" s="65" t="s">
        <v>823</v>
      </c>
      <c r="B72" s="52" t="s">
        <v>824</v>
      </c>
      <c r="C72" s="66">
        <f t="shared" si="1"/>
        <v>60000</v>
      </c>
      <c r="D72" s="66">
        <f t="shared" si="1"/>
        <v>61000</v>
      </c>
      <c r="E72" s="66">
        <f t="shared" si="1"/>
        <v>121000</v>
      </c>
    </row>
    <row r="73" spans="1:5" ht="13.5" customHeight="1">
      <c r="A73" s="65" t="s">
        <v>825</v>
      </c>
      <c r="B73" s="52" t="s">
        <v>826</v>
      </c>
      <c r="C73" s="66">
        <v>60000</v>
      </c>
      <c r="D73" s="66">
        <f>E73-C73</f>
        <v>61000</v>
      </c>
      <c r="E73" s="66">
        <v>121000</v>
      </c>
    </row>
    <row r="74" spans="1:5" ht="21" customHeight="1">
      <c r="A74" s="4" t="s">
        <v>1109</v>
      </c>
      <c r="B74" s="147" t="s">
        <v>1112</v>
      </c>
      <c r="C74" s="11">
        <f t="shared" si="1"/>
        <v>0</v>
      </c>
      <c r="D74" s="11">
        <f t="shared" si="1"/>
        <v>0</v>
      </c>
      <c r="E74" s="11">
        <f t="shared" si="1"/>
        <v>0</v>
      </c>
    </row>
    <row r="75" spans="1:5" ht="15" customHeight="1">
      <c r="A75" s="65" t="s">
        <v>1110</v>
      </c>
      <c r="B75" s="52" t="s">
        <v>1113</v>
      </c>
      <c r="C75" s="66">
        <f t="shared" si="1"/>
        <v>0</v>
      </c>
      <c r="D75" s="66">
        <f t="shared" si="1"/>
        <v>0</v>
      </c>
      <c r="E75" s="66">
        <f t="shared" si="1"/>
        <v>0</v>
      </c>
    </row>
    <row r="76" spans="1:5" ht="13.5" customHeight="1">
      <c r="A76" s="65" t="s">
        <v>1111</v>
      </c>
      <c r="B76" s="52" t="s">
        <v>1114</v>
      </c>
      <c r="C76" s="66">
        <v>0</v>
      </c>
      <c r="D76" s="66">
        <f>E76-C76</f>
        <v>0</v>
      </c>
      <c r="E76" s="66">
        <v>0</v>
      </c>
    </row>
    <row r="77" spans="1:5" ht="21" customHeight="1">
      <c r="A77" s="4" t="s">
        <v>213</v>
      </c>
      <c r="B77" s="112" t="s">
        <v>590</v>
      </c>
      <c r="C77" s="11">
        <f>C78+C81</f>
        <v>585000</v>
      </c>
      <c r="D77" s="11">
        <f>D78+D81</f>
        <v>673400</v>
      </c>
      <c r="E77" s="11">
        <f>E78+E81</f>
        <v>1258400</v>
      </c>
    </row>
    <row r="78" spans="1:5" ht="15" customHeight="1">
      <c r="A78" s="65" t="s">
        <v>214</v>
      </c>
      <c r="B78" s="52" t="s">
        <v>591</v>
      </c>
      <c r="C78" s="66">
        <f>SUM(C79:C80)</f>
        <v>435000</v>
      </c>
      <c r="D78" s="66">
        <f>SUM(D79:D80)</f>
        <v>-56600</v>
      </c>
      <c r="E78" s="66">
        <f>SUM(E79:E80)</f>
        <v>378400</v>
      </c>
    </row>
    <row r="79" spans="1:5" ht="13.5" customHeight="1">
      <c r="A79" s="65" t="s">
        <v>76</v>
      </c>
      <c r="B79" s="52" t="s">
        <v>77</v>
      </c>
      <c r="C79" s="66">
        <v>390000</v>
      </c>
      <c r="D79" s="66">
        <f>E79-C79</f>
        <v>-320000</v>
      </c>
      <c r="E79" s="66">
        <v>70000</v>
      </c>
    </row>
    <row r="80" spans="1:5" ht="13.5" customHeight="1">
      <c r="A80" s="65" t="s">
        <v>78</v>
      </c>
      <c r="B80" s="52" t="s">
        <v>79</v>
      </c>
      <c r="C80" s="66">
        <v>45000</v>
      </c>
      <c r="D80" s="66">
        <f>E80-C80</f>
        <v>263400</v>
      </c>
      <c r="E80" s="66">
        <v>308400</v>
      </c>
    </row>
    <row r="81" spans="1:5" ht="15" customHeight="1">
      <c r="A81" s="65" t="s">
        <v>215</v>
      </c>
      <c r="B81" s="52" t="s">
        <v>592</v>
      </c>
      <c r="C81" s="66">
        <f>SUM(C82:C83)</f>
        <v>150000</v>
      </c>
      <c r="D81" s="66">
        <f>SUM(D82:D83)</f>
        <v>730000</v>
      </c>
      <c r="E81" s="66">
        <f>SUM(E82:E83)</f>
        <v>880000</v>
      </c>
    </row>
    <row r="82" spans="1:5" ht="13.5" customHeight="1">
      <c r="A82" s="65" t="s">
        <v>80</v>
      </c>
      <c r="B82" s="52" t="s">
        <v>82</v>
      </c>
      <c r="C82" s="66">
        <v>150000</v>
      </c>
      <c r="D82" s="66">
        <f>E82-C82</f>
        <v>480000</v>
      </c>
      <c r="E82" s="66">
        <v>630000</v>
      </c>
    </row>
    <row r="83" spans="1:5" ht="13.5" customHeight="1">
      <c r="A83" s="65" t="s">
        <v>81</v>
      </c>
      <c r="B83" s="52" t="s">
        <v>70</v>
      </c>
      <c r="C83" s="66">
        <v>0</v>
      </c>
      <c r="D83" s="66">
        <f>E83-C83</f>
        <v>250000</v>
      </c>
      <c r="E83" s="66">
        <v>250000</v>
      </c>
    </row>
    <row r="84" spans="1:5" ht="21" customHeight="1">
      <c r="A84" s="4" t="s">
        <v>68</v>
      </c>
      <c r="B84" s="112" t="s">
        <v>593</v>
      </c>
      <c r="C84" s="11">
        <f>C85+C88</f>
        <v>1700000</v>
      </c>
      <c r="D84" s="11">
        <f>D85+D88</f>
        <v>-1655000</v>
      </c>
      <c r="E84" s="11">
        <f>E85+E88</f>
        <v>45000</v>
      </c>
    </row>
    <row r="85" spans="1:5" ht="15" customHeight="1">
      <c r="A85" s="65" t="s">
        <v>371</v>
      </c>
      <c r="B85" s="52" t="s">
        <v>594</v>
      </c>
      <c r="C85" s="66">
        <f>C86+C87</f>
        <v>0</v>
      </c>
      <c r="D85" s="66">
        <f>D86+D87</f>
        <v>0</v>
      </c>
      <c r="E85" s="66">
        <f>E86+E87</f>
        <v>0</v>
      </c>
    </row>
    <row r="86" spans="1:5" ht="13.5" customHeight="1">
      <c r="A86" s="65" t="s">
        <v>372</v>
      </c>
      <c r="B86" s="52" t="s">
        <v>726</v>
      </c>
      <c r="C86" s="66">
        <v>0</v>
      </c>
      <c r="D86" s="66">
        <f>E86-C86</f>
        <v>0</v>
      </c>
      <c r="E86" s="66">
        <v>0</v>
      </c>
    </row>
    <row r="87" spans="1:5" ht="13.5" customHeight="1">
      <c r="A87" s="65" t="s">
        <v>372</v>
      </c>
      <c r="B87" s="52" t="s">
        <v>902</v>
      </c>
      <c r="C87" s="66">
        <v>0</v>
      </c>
      <c r="D87" s="66">
        <f>E87-C87</f>
        <v>0</v>
      </c>
      <c r="E87" s="66">
        <v>0</v>
      </c>
    </row>
    <row r="88" spans="1:5" ht="15" customHeight="1">
      <c r="A88" s="65" t="s">
        <v>69</v>
      </c>
      <c r="B88" s="52" t="s">
        <v>595</v>
      </c>
      <c r="C88" s="66">
        <f>C89+C90</f>
        <v>1700000</v>
      </c>
      <c r="D88" s="66">
        <f>D89+D90</f>
        <v>-1655000</v>
      </c>
      <c r="E88" s="66">
        <f>E89+E90</f>
        <v>45000</v>
      </c>
    </row>
    <row r="89" spans="1:5" ht="13.5" customHeight="1">
      <c r="A89" s="65" t="s">
        <v>280</v>
      </c>
      <c r="B89" s="52" t="s">
        <v>66</v>
      </c>
      <c r="C89" s="66">
        <v>1700000</v>
      </c>
      <c r="D89" s="66">
        <f>E89-C89</f>
        <v>-1655000</v>
      </c>
      <c r="E89" s="66">
        <v>45000</v>
      </c>
    </row>
    <row r="90" spans="1:5" ht="13.5" customHeight="1">
      <c r="A90" s="65" t="s">
        <v>280</v>
      </c>
      <c r="B90" s="52" t="s">
        <v>1115</v>
      </c>
      <c r="C90" s="66">
        <v>0</v>
      </c>
      <c r="D90" s="66">
        <f>E90-C90</f>
        <v>0</v>
      </c>
      <c r="E90" s="66">
        <v>0</v>
      </c>
    </row>
    <row r="91" spans="1:5" ht="21" customHeight="1">
      <c r="A91" s="62" t="s">
        <v>631</v>
      </c>
      <c r="B91" s="113" t="s">
        <v>632</v>
      </c>
      <c r="C91" s="110">
        <f>C92+C96</f>
        <v>72000</v>
      </c>
      <c r="D91" s="110">
        <f>D92+D96</f>
        <v>0</v>
      </c>
      <c r="E91" s="110">
        <f>E92+E96</f>
        <v>72000</v>
      </c>
    </row>
    <row r="92" spans="1:5" ht="15" customHeight="1">
      <c r="A92" s="85" t="s">
        <v>633</v>
      </c>
      <c r="B92" s="64" t="s">
        <v>634</v>
      </c>
      <c r="C92" s="86">
        <f>SUM(C93:C95)</f>
        <v>12000</v>
      </c>
      <c r="D92" s="86">
        <f>SUM(D93:D95)</f>
        <v>0</v>
      </c>
      <c r="E92" s="86">
        <f>SUM(E93:E95)</f>
        <v>12000</v>
      </c>
    </row>
    <row r="93" spans="1:5" ht="13.5" customHeight="1">
      <c r="A93" s="85" t="s">
        <v>635</v>
      </c>
      <c r="B93" s="64" t="s">
        <v>636</v>
      </c>
      <c r="C93" s="86">
        <v>12000</v>
      </c>
      <c r="D93" s="86">
        <f>E93-C93</f>
        <v>0</v>
      </c>
      <c r="E93" s="86">
        <v>12000</v>
      </c>
    </row>
    <row r="94" spans="1:5" ht="13.5" customHeight="1">
      <c r="A94" s="85" t="s">
        <v>635</v>
      </c>
      <c r="B94" s="64" t="s">
        <v>637</v>
      </c>
      <c r="C94" s="86">
        <v>0</v>
      </c>
      <c r="D94" s="86">
        <f>E94-C94</f>
        <v>0</v>
      </c>
      <c r="E94" s="86">
        <v>0</v>
      </c>
    </row>
    <row r="95" spans="1:5" ht="13.5" customHeight="1">
      <c r="A95" s="85" t="s">
        <v>635</v>
      </c>
      <c r="B95" s="64" t="s">
        <v>1104</v>
      </c>
      <c r="C95" s="86">
        <v>0</v>
      </c>
      <c r="D95" s="86">
        <f>E95-C95</f>
        <v>0</v>
      </c>
      <c r="E95" s="86">
        <v>0</v>
      </c>
    </row>
    <row r="96" spans="1:5" ht="15" customHeight="1">
      <c r="A96" s="85" t="s">
        <v>638</v>
      </c>
      <c r="B96" s="64" t="s">
        <v>639</v>
      </c>
      <c r="C96" s="86">
        <f>C97</f>
        <v>60000</v>
      </c>
      <c r="D96" s="86">
        <f>D97</f>
        <v>0</v>
      </c>
      <c r="E96" s="86">
        <f>E97</f>
        <v>60000</v>
      </c>
    </row>
    <row r="97" spans="1:5" ht="13.5" customHeight="1">
      <c r="A97" s="85" t="s">
        <v>749</v>
      </c>
      <c r="B97" s="64" t="s">
        <v>640</v>
      </c>
      <c r="C97" s="86">
        <v>60000</v>
      </c>
      <c r="D97" s="86">
        <f>E97-C97</f>
        <v>0</v>
      </c>
      <c r="E97" s="86">
        <v>60000</v>
      </c>
    </row>
    <row r="98" spans="1:5" ht="21" customHeight="1">
      <c r="A98" s="4" t="s">
        <v>728</v>
      </c>
      <c r="B98" s="112" t="s">
        <v>750</v>
      </c>
      <c r="C98" s="11">
        <f>C99</f>
        <v>2028000</v>
      </c>
      <c r="D98" s="11">
        <f>D99</f>
        <v>-600</v>
      </c>
      <c r="E98" s="11">
        <f>E99</f>
        <v>2027400</v>
      </c>
    </row>
    <row r="99" spans="1:5" ht="15" customHeight="1">
      <c r="A99" s="65" t="s">
        <v>737</v>
      </c>
      <c r="B99" s="52" t="s">
        <v>751</v>
      </c>
      <c r="C99" s="66">
        <v>2028000</v>
      </c>
      <c r="D99" s="66">
        <f>E99-C99</f>
        <v>-600</v>
      </c>
      <c r="E99" s="66">
        <v>2027400</v>
      </c>
    </row>
    <row r="100" spans="1:5" ht="24" customHeight="1">
      <c r="A100" s="4" t="s">
        <v>216</v>
      </c>
      <c r="B100" s="112" t="s">
        <v>129</v>
      </c>
      <c r="C100" s="11">
        <f>C101+C109</f>
        <v>5424200</v>
      </c>
      <c r="D100" s="11">
        <f>D101+D109</f>
        <v>744500</v>
      </c>
      <c r="E100" s="11">
        <f>E101+E109</f>
        <v>6168700</v>
      </c>
    </row>
    <row r="101" spans="1:5" ht="21" customHeight="1">
      <c r="A101" s="4" t="s">
        <v>217</v>
      </c>
      <c r="B101" s="112" t="s">
        <v>130</v>
      </c>
      <c r="C101" s="11">
        <f>C102+C107</f>
        <v>47200</v>
      </c>
      <c r="D101" s="11">
        <f>D102+D107</f>
        <v>10000</v>
      </c>
      <c r="E101" s="11">
        <f>E102+E107</f>
        <v>57200</v>
      </c>
    </row>
    <row r="102" spans="1:5" ht="15" customHeight="1">
      <c r="A102" s="65" t="s">
        <v>218</v>
      </c>
      <c r="B102" s="52" t="s">
        <v>131</v>
      </c>
      <c r="C102" s="66">
        <f>SUM(C103:C106)</f>
        <v>27200</v>
      </c>
      <c r="D102" s="66">
        <f>SUM(D103:D106)</f>
        <v>0</v>
      </c>
      <c r="E102" s="66">
        <f>SUM(E103:E106)</f>
        <v>27200</v>
      </c>
    </row>
    <row r="103" spans="1:5" ht="13.5" customHeight="1">
      <c r="A103" s="65" t="s">
        <v>83</v>
      </c>
      <c r="B103" s="52" t="s">
        <v>84</v>
      </c>
      <c r="C103" s="66">
        <v>27000</v>
      </c>
      <c r="D103" s="66">
        <f>E103-C103</f>
        <v>0</v>
      </c>
      <c r="E103" s="149">
        <v>27000</v>
      </c>
    </row>
    <row r="104" spans="1:5" ht="13.5" customHeight="1">
      <c r="A104" s="65" t="s">
        <v>85</v>
      </c>
      <c r="B104" s="52" t="s">
        <v>86</v>
      </c>
      <c r="C104" s="66">
        <v>100</v>
      </c>
      <c r="D104" s="66">
        <f>E104-C104</f>
        <v>0</v>
      </c>
      <c r="E104" s="66">
        <v>100</v>
      </c>
    </row>
    <row r="105" spans="1:5" ht="13.5" customHeight="1">
      <c r="A105" s="85" t="s">
        <v>85</v>
      </c>
      <c r="B105" s="64" t="s">
        <v>727</v>
      </c>
      <c r="C105" s="86">
        <v>100</v>
      </c>
      <c r="D105" s="86">
        <f>E105-C105</f>
        <v>0</v>
      </c>
      <c r="E105" s="86">
        <v>100</v>
      </c>
    </row>
    <row r="106" spans="1:5" ht="13.5" customHeight="1">
      <c r="A106" s="85" t="s">
        <v>85</v>
      </c>
      <c r="B106" s="64" t="s">
        <v>644</v>
      </c>
      <c r="C106" s="86">
        <v>0</v>
      </c>
      <c r="D106" s="86">
        <f>E106-C106</f>
        <v>0</v>
      </c>
      <c r="E106" s="86">
        <v>0</v>
      </c>
    </row>
    <row r="107" spans="1:5" ht="15" customHeight="1">
      <c r="A107" s="65" t="s">
        <v>219</v>
      </c>
      <c r="B107" s="52" t="s">
        <v>132</v>
      </c>
      <c r="C107" s="66">
        <f>SUM(C108)</f>
        <v>20000</v>
      </c>
      <c r="D107" s="66">
        <f>SUM(D108)</f>
        <v>10000</v>
      </c>
      <c r="E107" s="66">
        <f>SUM(E108)</f>
        <v>30000</v>
      </c>
    </row>
    <row r="108" spans="1:5" ht="13.5" customHeight="1">
      <c r="A108" s="65" t="s">
        <v>87</v>
      </c>
      <c r="B108" s="52" t="s">
        <v>88</v>
      </c>
      <c r="C108" s="66">
        <v>20000</v>
      </c>
      <c r="D108" s="66">
        <f>E108-C108</f>
        <v>10000</v>
      </c>
      <c r="E108" s="66">
        <v>30000</v>
      </c>
    </row>
    <row r="109" spans="1:5" ht="21" customHeight="1">
      <c r="A109" s="4" t="s">
        <v>220</v>
      </c>
      <c r="B109" s="112" t="s">
        <v>133</v>
      </c>
      <c r="C109" s="11">
        <f>C110+C113+C118+C122</f>
        <v>5377000</v>
      </c>
      <c r="D109" s="11">
        <f>D110+D113+D118+D122</f>
        <v>734500</v>
      </c>
      <c r="E109" s="11">
        <f>E110+E113+E118+E122</f>
        <v>6111500</v>
      </c>
    </row>
    <row r="110" spans="1:5" ht="15" customHeight="1">
      <c r="A110" s="65" t="s">
        <v>221</v>
      </c>
      <c r="B110" s="52" t="s">
        <v>134</v>
      </c>
      <c r="C110" s="66">
        <f>SUM(C111:C112)</f>
        <v>750000</v>
      </c>
      <c r="D110" s="66">
        <f>SUM(D111:D112)</f>
        <v>100000</v>
      </c>
      <c r="E110" s="66">
        <f>SUM(E111:E112)</f>
        <v>850000</v>
      </c>
    </row>
    <row r="111" spans="1:5" ht="13.5" customHeight="1">
      <c r="A111" s="65" t="s">
        <v>89</v>
      </c>
      <c r="B111" s="52" t="s">
        <v>90</v>
      </c>
      <c r="C111" s="66">
        <v>750000</v>
      </c>
      <c r="D111" s="66">
        <f>E111-C111</f>
        <v>100000</v>
      </c>
      <c r="E111" s="66">
        <v>850000</v>
      </c>
    </row>
    <row r="112" spans="1:5" ht="13.5" customHeight="1">
      <c r="A112" s="65" t="s">
        <v>373</v>
      </c>
      <c r="B112" s="52" t="s">
        <v>374</v>
      </c>
      <c r="C112" s="66">
        <v>0</v>
      </c>
      <c r="D112" s="66">
        <f>E112-C112</f>
        <v>0</v>
      </c>
      <c r="E112" s="66">
        <v>0</v>
      </c>
    </row>
    <row r="113" spans="1:5" ht="15" customHeight="1">
      <c r="A113" s="65" t="s">
        <v>222</v>
      </c>
      <c r="B113" s="52" t="s">
        <v>643</v>
      </c>
      <c r="C113" s="66">
        <f>SUM(C114:C117)</f>
        <v>3361000</v>
      </c>
      <c r="D113" s="66">
        <f>SUM(D114:D117)</f>
        <v>399500</v>
      </c>
      <c r="E113" s="66">
        <f>SUM(E114:E117)</f>
        <v>3760500</v>
      </c>
    </row>
    <row r="114" spans="1:5" ht="13.5" customHeight="1">
      <c r="A114" s="65" t="s">
        <v>622</v>
      </c>
      <c r="B114" s="52" t="s">
        <v>623</v>
      </c>
      <c r="C114" s="66">
        <v>1000</v>
      </c>
      <c r="D114" s="66">
        <f>E114-C114</f>
        <v>1500</v>
      </c>
      <c r="E114" s="66">
        <v>2500</v>
      </c>
    </row>
    <row r="115" spans="1:5" ht="13.5" customHeight="1">
      <c r="A115" s="65" t="s">
        <v>281</v>
      </c>
      <c r="B115" s="52" t="s">
        <v>596</v>
      </c>
      <c r="C115" s="66">
        <v>3350000</v>
      </c>
      <c r="D115" s="66">
        <f>E115-C115</f>
        <v>150000</v>
      </c>
      <c r="E115" s="66">
        <v>3500000</v>
      </c>
    </row>
    <row r="116" spans="1:5" ht="13.5" customHeight="1">
      <c r="A116" s="85" t="s">
        <v>281</v>
      </c>
      <c r="B116" s="64" t="s">
        <v>641</v>
      </c>
      <c r="C116" s="86">
        <v>8000</v>
      </c>
      <c r="D116" s="86">
        <f>E116-C116</f>
        <v>0</v>
      </c>
      <c r="E116" s="86">
        <v>8000</v>
      </c>
    </row>
    <row r="117" spans="1:5" ht="13.5" customHeight="1">
      <c r="A117" s="65" t="s">
        <v>364</v>
      </c>
      <c r="B117" s="52" t="s">
        <v>365</v>
      </c>
      <c r="C117" s="66">
        <v>2000</v>
      </c>
      <c r="D117" s="66">
        <f>E117-C117</f>
        <v>248000</v>
      </c>
      <c r="E117" s="66">
        <v>250000</v>
      </c>
    </row>
    <row r="118" spans="1:5" ht="15" customHeight="1">
      <c r="A118" s="65" t="s">
        <v>223</v>
      </c>
      <c r="B118" s="52" t="s">
        <v>368</v>
      </c>
      <c r="C118" s="66">
        <f>C119+C120+C121</f>
        <v>1251000</v>
      </c>
      <c r="D118" s="66">
        <f>D119+D120+D121</f>
        <v>200000</v>
      </c>
      <c r="E118" s="66">
        <f>E119+E120+E121</f>
        <v>1451000</v>
      </c>
    </row>
    <row r="119" spans="1:5" ht="13.5" customHeight="1">
      <c r="A119" s="65" t="s">
        <v>302</v>
      </c>
      <c r="B119" s="52" t="s">
        <v>303</v>
      </c>
      <c r="C119" s="66">
        <v>1000</v>
      </c>
      <c r="D119" s="66">
        <f>E119-C119</f>
        <v>0</v>
      </c>
      <c r="E119" s="66">
        <v>1000</v>
      </c>
    </row>
    <row r="120" spans="1:5" ht="13.5" customHeight="1">
      <c r="A120" s="65" t="s">
        <v>91</v>
      </c>
      <c r="B120" s="52" t="s">
        <v>48</v>
      </c>
      <c r="C120" s="66">
        <v>250000</v>
      </c>
      <c r="D120" s="66">
        <f>E120-C120</f>
        <v>0</v>
      </c>
      <c r="E120" s="66">
        <v>250000</v>
      </c>
    </row>
    <row r="121" spans="1:5" ht="13.5" customHeight="1">
      <c r="A121" s="65" t="s">
        <v>92</v>
      </c>
      <c r="B121" s="52" t="s">
        <v>49</v>
      </c>
      <c r="C121" s="66">
        <v>1000000</v>
      </c>
      <c r="D121" s="66">
        <f>E121-C121</f>
        <v>200000</v>
      </c>
      <c r="E121" s="66">
        <v>1200000</v>
      </c>
    </row>
    <row r="122" spans="1:5" ht="15" customHeight="1">
      <c r="A122" s="65" t="s">
        <v>366</v>
      </c>
      <c r="B122" s="52" t="s">
        <v>47</v>
      </c>
      <c r="C122" s="66">
        <f>C123</f>
        <v>15000</v>
      </c>
      <c r="D122" s="66">
        <f>D123</f>
        <v>35000</v>
      </c>
      <c r="E122" s="66">
        <f>E123</f>
        <v>50000</v>
      </c>
    </row>
    <row r="123" spans="1:5" ht="13.5" customHeight="1">
      <c r="A123" s="65" t="s">
        <v>367</v>
      </c>
      <c r="B123" s="52" t="s">
        <v>369</v>
      </c>
      <c r="C123" s="66">
        <v>15000</v>
      </c>
      <c r="D123" s="66">
        <f>E123-C123</f>
        <v>35000</v>
      </c>
      <c r="E123" s="66">
        <v>50000</v>
      </c>
    </row>
    <row r="124" spans="1:5" ht="24" customHeight="1">
      <c r="A124" s="25" t="s">
        <v>225</v>
      </c>
      <c r="B124" s="112" t="s">
        <v>597</v>
      </c>
      <c r="C124" s="11">
        <f>C125+C137+C149</f>
        <v>5480250</v>
      </c>
      <c r="D124" s="11">
        <f>D125+D137+D149</f>
        <v>1253000</v>
      </c>
      <c r="E124" s="11">
        <f>E125+E137+E149</f>
        <v>6733250</v>
      </c>
    </row>
    <row r="125" spans="1:5" ht="21" customHeight="1">
      <c r="A125" s="25" t="s">
        <v>226</v>
      </c>
      <c r="B125" s="112" t="s">
        <v>315</v>
      </c>
      <c r="C125" s="11">
        <f>C126+C128+C130</f>
        <v>751000</v>
      </c>
      <c r="D125" s="11">
        <f>D126+D128+D130</f>
        <v>204000</v>
      </c>
      <c r="E125" s="11">
        <f>E126+E128+E130</f>
        <v>955000</v>
      </c>
    </row>
    <row r="126" spans="1:5" ht="15" customHeight="1">
      <c r="A126" s="53" t="s">
        <v>227</v>
      </c>
      <c r="B126" s="52" t="s">
        <v>135</v>
      </c>
      <c r="C126" s="66">
        <f>SUM(C127)</f>
        <v>50000</v>
      </c>
      <c r="D126" s="66">
        <f>SUM(D127)</f>
        <v>0</v>
      </c>
      <c r="E126" s="66">
        <f>SUM(E127)</f>
        <v>50000</v>
      </c>
    </row>
    <row r="127" spans="1:5" ht="13.5" customHeight="1">
      <c r="A127" s="53" t="s">
        <v>93</v>
      </c>
      <c r="B127" s="52" t="s">
        <v>257</v>
      </c>
      <c r="C127" s="66">
        <v>50000</v>
      </c>
      <c r="D127" s="66">
        <f>E127-C127</f>
        <v>0</v>
      </c>
      <c r="E127" s="66">
        <v>50000</v>
      </c>
    </row>
    <row r="128" spans="1:5" ht="15" customHeight="1">
      <c r="A128" s="53" t="s">
        <v>228</v>
      </c>
      <c r="B128" s="52" t="s">
        <v>316</v>
      </c>
      <c r="C128" s="66">
        <f>SUM(C129)</f>
        <v>50000</v>
      </c>
      <c r="D128" s="66">
        <f>SUM(D129)</f>
        <v>0</v>
      </c>
      <c r="E128" s="66">
        <f>SUM(E129)</f>
        <v>50000</v>
      </c>
    </row>
    <row r="129" spans="1:5" ht="13.5" customHeight="1">
      <c r="A129" s="53" t="s">
        <v>94</v>
      </c>
      <c r="B129" s="52" t="s">
        <v>230</v>
      </c>
      <c r="C129" s="66">
        <v>50000</v>
      </c>
      <c r="D129" s="66">
        <f>E129-C129</f>
        <v>0</v>
      </c>
      <c r="E129" s="66">
        <v>50000</v>
      </c>
    </row>
    <row r="130" spans="1:5" ht="15" customHeight="1">
      <c r="A130" s="53" t="s">
        <v>229</v>
      </c>
      <c r="B130" s="52" t="s">
        <v>317</v>
      </c>
      <c r="C130" s="66">
        <f>SUM(C131:C134)</f>
        <v>651000</v>
      </c>
      <c r="D130" s="66">
        <f>SUM(D131:D134)</f>
        <v>204000</v>
      </c>
      <c r="E130" s="66">
        <f>SUM(E131:E134)</f>
        <v>855000</v>
      </c>
    </row>
    <row r="131" spans="1:5" ht="13.5" customHeight="1">
      <c r="A131" s="53" t="s">
        <v>95</v>
      </c>
      <c r="B131" s="52" t="s">
        <v>231</v>
      </c>
      <c r="C131" s="66">
        <v>650000</v>
      </c>
      <c r="D131" s="66">
        <f>E131-C131</f>
        <v>200000</v>
      </c>
      <c r="E131" s="149">
        <v>850000</v>
      </c>
    </row>
    <row r="132" spans="1:5" ht="13.5" customHeight="1">
      <c r="A132" s="53" t="s">
        <v>585</v>
      </c>
      <c r="B132" s="52" t="s">
        <v>586</v>
      </c>
      <c r="C132" s="66">
        <v>1000</v>
      </c>
      <c r="D132" s="66">
        <f>E132-C132</f>
        <v>4000</v>
      </c>
      <c r="E132" s="66">
        <v>5000</v>
      </c>
    </row>
    <row r="133" spans="1:5" ht="13.5" customHeight="1">
      <c r="A133" s="53" t="s">
        <v>624</v>
      </c>
      <c r="B133" s="52" t="s">
        <v>625</v>
      </c>
      <c r="C133" s="66">
        <v>0</v>
      </c>
      <c r="D133" s="66">
        <f>E133-C133</f>
        <v>0</v>
      </c>
      <c r="E133" s="66">
        <v>0</v>
      </c>
    </row>
    <row r="134" spans="1:5" ht="13.5" customHeight="1">
      <c r="A134" s="53" t="s">
        <v>624</v>
      </c>
      <c r="B134" s="52" t="s">
        <v>626</v>
      </c>
      <c r="C134" s="66">
        <v>0</v>
      </c>
      <c r="D134" s="66">
        <f>E134-C134</f>
        <v>0</v>
      </c>
      <c r="E134" s="66">
        <v>0</v>
      </c>
    </row>
    <row r="135" spans="1:5" ht="93.75" customHeight="1">
      <c r="A135" s="28"/>
      <c r="B135" s="28"/>
      <c r="C135" s="28"/>
      <c r="D135" s="28"/>
      <c r="E135" s="28"/>
    </row>
    <row r="136" spans="1:5" ht="31.5" customHeight="1">
      <c r="A136" s="115" t="s">
        <v>110</v>
      </c>
      <c r="B136" s="23" t="s">
        <v>224</v>
      </c>
      <c r="C136" s="107" t="s">
        <v>1229</v>
      </c>
      <c r="D136" s="107" t="s">
        <v>891</v>
      </c>
      <c r="E136" s="108" t="s">
        <v>1264</v>
      </c>
    </row>
    <row r="137" spans="1:5" ht="21" customHeight="1">
      <c r="A137" s="25" t="s">
        <v>234</v>
      </c>
      <c r="B137" s="112" t="s">
        <v>136</v>
      </c>
      <c r="C137" s="11">
        <f>C138+C140+C142</f>
        <v>929250</v>
      </c>
      <c r="D137" s="11">
        <f>D138+D140+D142</f>
        <v>149000</v>
      </c>
      <c r="E137" s="11">
        <f>E138+E140+E142</f>
        <v>1078250</v>
      </c>
    </row>
    <row r="138" spans="1:5" ht="15" customHeight="1">
      <c r="A138" s="53" t="s">
        <v>283</v>
      </c>
      <c r="B138" s="52" t="s">
        <v>284</v>
      </c>
      <c r="C138" s="66">
        <f>C139</f>
        <v>15000</v>
      </c>
      <c r="D138" s="66">
        <f>D139</f>
        <v>0</v>
      </c>
      <c r="E138" s="66">
        <f>E139</f>
        <v>15000</v>
      </c>
    </row>
    <row r="139" spans="1:5" ht="13.5" customHeight="1">
      <c r="A139" s="53" t="s">
        <v>285</v>
      </c>
      <c r="B139" s="52" t="s">
        <v>360</v>
      </c>
      <c r="C139" s="66">
        <v>15000</v>
      </c>
      <c r="D139" s="66">
        <f>E139-C139</f>
        <v>0</v>
      </c>
      <c r="E139" s="66">
        <v>15000</v>
      </c>
    </row>
    <row r="140" spans="1:5" ht="15" customHeight="1">
      <c r="A140" s="53" t="s">
        <v>729</v>
      </c>
      <c r="B140" s="52" t="s">
        <v>730</v>
      </c>
      <c r="C140" s="66">
        <f>C141</f>
        <v>0</v>
      </c>
      <c r="D140" s="66">
        <f>D141</f>
        <v>0</v>
      </c>
      <c r="E140" s="66">
        <f>E141</f>
        <v>0</v>
      </c>
    </row>
    <row r="141" spans="1:5" ht="13.5" customHeight="1">
      <c r="A141" s="53" t="s">
        <v>731</v>
      </c>
      <c r="B141" s="52" t="s">
        <v>732</v>
      </c>
      <c r="C141" s="66">
        <v>0</v>
      </c>
      <c r="D141" s="66">
        <f>E141-C141</f>
        <v>0</v>
      </c>
      <c r="E141" s="66">
        <v>0</v>
      </c>
    </row>
    <row r="142" spans="1:5" ht="15" customHeight="1">
      <c r="A142" s="53" t="s">
        <v>235</v>
      </c>
      <c r="B142" s="52" t="s">
        <v>296</v>
      </c>
      <c r="C142" s="66">
        <f>SUM(C143:C148)</f>
        <v>914250</v>
      </c>
      <c r="D142" s="66">
        <f>SUM(D143:D148)</f>
        <v>149000</v>
      </c>
      <c r="E142" s="66">
        <f>SUM(E143:E148)</f>
        <v>1063250</v>
      </c>
    </row>
    <row r="143" spans="1:5" ht="13.5" customHeight="1">
      <c r="A143" s="63" t="s">
        <v>347</v>
      </c>
      <c r="B143" s="64" t="s">
        <v>642</v>
      </c>
      <c r="C143" s="86">
        <v>760000</v>
      </c>
      <c r="D143" s="86">
        <f aca="true" t="shared" si="2" ref="D143:D148">E143-C143</f>
        <v>40000</v>
      </c>
      <c r="E143" s="86">
        <v>800000</v>
      </c>
    </row>
    <row r="144" spans="1:5" ht="13.5" customHeight="1">
      <c r="A144" s="63" t="s">
        <v>347</v>
      </c>
      <c r="B144" s="64" t="s">
        <v>645</v>
      </c>
      <c r="C144" s="86">
        <v>14250</v>
      </c>
      <c r="D144" s="86">
        <f t="shared" si="2"/>
        <v>0</v>
      </c>
      <c r="E144" s="86">
        <v>14250</v>
      </c>
    </row>
    <row r="145" spans="1:5" ht="13.5" customHeight="1">
      <c r="A145" s="53" t="s">
        <v>275</v>
      </c>
      <c r="B145" s="52" t="s">
        <v>274</v>
      </c>
      <c r="C145" s="66">
        <v>140000</v>
      </c>
      <c r="D145" s="66">
        <f t="shared" si="2"/>
        <v>17000</v>
      </c>
      <c r="E145" s="66">
        <v>157000</v>
      </c>
    </row>
    <row r="146" spans="1:5" ht="13.5" customHeight="1">
      <c r="A146" s="53" t="s">
        <v>348</v>
      </c>
      <c r="B146" s="52" t="s">
        <v>349</v>
      </c>
      <c r="C146" s="66">
        <v>0</v>
      </c>
      <c r="D146" s="66">
        <f t="shared" si="2"/>
        <v>92000</v>
      </c>
      <c r="E146" s="66">
        <v>92000</v>
      </c>
    </row>
    <row r="147" spans="1:5" ht="13.5" customHeight="1">
      <c r="A147" s="53" t="s">
        <v>1105</v>
      </c>
      <c r="B147" s="52" t="s">
        <v>1106</v>
      </c>
      <c r="C147" s="66">
        <v>0</v>
      </c>
      <c r="D147" s="66">
        <f t="shared" si="2"/>
        <v>0</v>
      </c>
      <c r="E147" s="66">
        <v>0</v>
      </c>
    </row>
    <row r="148" spans="1:5" ht="13.5" customHeight="1">
      <c r="A148" s="53" t="s">
        <v>354</v>
      </c>
      <c r="B148" s="52" t="s">
        <v>355</v>
      </c>
      <c r="C148" s="66">
        <v>0</v>
      </c>
      <c r="D148" s="66">
        <f t="shared" si="2"/>
        <v>0</v>
      </c>
      <c r="E148" s="66">
        <v>0</v>
      </c>
    </row>
    <row r="149" spans="1:5" ht="18" customHeight="1">
      <c r="A149" s="25" t="s">
        <v>282</v>
      </c>
      <c r="B149" s="112" t="s">
        <v>286</v>
      </c>
      <c r="C149" s="11">
        <f>C150+C152</f>
        <v>3800000</v>
      </c>
      <c r="D149" s="11">
        <f>D150+D152</f>
        <v>900000</v>
      </c>
      <c r="E149" s="11">
        <f>E150+E152</f>
        <v>4700000</v>
      </c>
    </row>
    <row r="150" spans="1:5" ht="15" customHeight="1">
      <c r="A150" s="53" t="s">
        <v>287</v>
      </c>
      <c r="B150" s="52" t="s">
        <v>288</v>
      </c>
      <c r="C150" s="66">
        <f>C151</f>
        <v>1300000</v>
      </c>
      <c r="D150" s="66">
        <f>D151</f>
        <v>900000</v>
      </c>
      <c r="E150" s="66">
        <f>E151</f>
        <v>2200000</v>
      </c>
    </row>
    <row r="151" spans="1:5" ht="13.5" customHeight="1">
      <c r="A151" s="53" t="s">
        <v>289</v>
      </c>
      <c r="B151" s="52" t="s">
        <v>232</v>
      </c>
      <c r="C151" s="66">
        <v>1300000</v>
      </c>
      <c r="D151" s="66">
        <f>E151-C151</f>
        <v>900000</v>
      </c>
      <c r="E151" s="66">
        <v>2200000</v>
      </c>
    </row>
    <row r="152" spans="1:5" ht="15" customHeight="1">
      <c r="A152" s="53" t="s">
        <v>290</v>
      </c>
      <c r="B152" s="52" t="s">
        <v>291</v>
      </c>
      <c r="C152" s="66">
        <f>C153</f>
        <v>2500000</v>
      </c>
      <c r="D152" s="66">
        <f>E152-C152</f>
        <v>0</v>
      </c>
      <c r="E152" s="66">
        <f>E153</f>
        <v>2500000</v>
      </c>
    </row>
    <row r="153" spans="1:5" ht="13.5" customHeight="1">
      <c r="A153" s="53" t="s">
        <v>292</v>
      </c>
      <c r="B153" s="52" t="s">
        <v>233</v>
      </c>
      <c r="C153" s="66">
        <v>2500000</v>
      </c>
      <c r="D153" s="66">
        <f>E153-C153</f>
        <v>0</v>
      </c>
      <c r="E153" s="66">
        <v>2500000</v>
      </c>
    </row>
    <row r="154" spans="1:5" ht="21" customHeight="1">
      <c r="A154" s="25" t="s">
        <v>236</v>
      </c>
      <c r="B154" s="112" t="s">
        <v>318</v>
      </c>
      <c r="C154" s="11">
        <f>C155+C164</f>
        <v>3097350</v>
      </c>
      <c r="D154" s="11">
        <f>D155+D164</f>
        <v>1213650</v>
      </c>
      <c r="E154" s="11">
        <f>E155+E164</f>
        <v>4311000</v>
      </c>
    </row>
    <row r="155" spans="1:5" ht="18" customHeight="1">
      <c r="A155" s="25" t="s">
        <v>237</v>
      </c>
      <c r="B155" s="112" t="s">
        <v>598</v>
      </c>
      <c r="C155" s="11">
        <f>C156</f>
        <v>2743000</v>
      </c>
      <c r="D155" s="11">
        <f>D156</f>
        <v>1557000</v>
      </c>
      <c r="E155" s="11">
        <f>E156</f>
        <v>4300000</v>
      </c>
    </row>
    <row r="156" spans="1:5" ht="14.25" customHeight="1">
      <c r="A156" s="53" t="s">
        <v>293</v>
      </c>
      <c r="B156" s="52" t="s">
        <v>294</v>
      </c>
      <c r="C156" s="66">
        <f>SUM(C157:C163)</f>
        <v>2743000</v>
      </c>
      <c r="D156" s="66">
        <f>SUM(D157:D163)</f>
        <v>1557000</v>
      </c>
      <c r="E156" s="66">
        <f>SUM(E157:E163)</f>
        <v>4300000</v>
      </c>
    </row>
    <row r="157" spans="1:5" ht="13.5" customHeight="1">
      <c r="A157" s="53" t="s">
        <v>295</v>
      </c>
      <c r="B157" s="148" t="s">
        <v>1107</v>
      </c>
      <c r="C157" s="66">
        <v>0</v>
      </c>
      <c r="D157" s="66">
        <f aca="true" t="shared" si="3" ref="D157:D163">E157-C157</f>
        <v>0</v>
      </c>
      <c r="E157" s="66">
        <v>0</v>
      </c>
    </row>
    <row r="158" spans="1:5" s="150" customFormat="1" ht="13.5" customHeight="1">
      <c r="A158" s="146" t="s">
        <v>295</v>
      </c>
      <c r="B158" s="148" t="s">
        <v>1116</v>
      </c>
      <c r="C158" s="149">
        <v>70000</v>
      </c>
      <c r="D158" s="149">
        <f>E158-C158</f>
        <v>5000</v>
      </c>
      <c r="E158" s="149">
        <v>75000</v>
      </c>
    </row>
    <row r="159" spans="1:5" ht="13.5" customHeight="1">
      <c r="A159" s="53" t="s">
        <v>295</v>
      </c>
      <c r="B159" s="52" t="s">
        <v>1198</v>
      </c>
      <c r="C159" s="66">
        <v>2500000</v>
      </c>
      <c r="D159" s="66">
        <f t="shared" si="3"/>
        <v>1500000</v>
      </c>
      <c r="E159" s="66">
        <v>4000000</v>
      </c>
    </row>
    <row r="160" spans="1:5" ht="13.5" customHeight="1">
      <c r="A160" s="53" t="s">
        <v>295</v>
      </c>
      <c r="B160" s="52" t="s">
        <v>1091</v>
      </c>
      <c r="C160" s="66">
        <v>0</v>
      </c>
      <c r="D160" s="66">
        <f t="shared" si="3"/>
        <v>0</v>
      </c>
      <c r="E160" s="66">
        <v>0</v>
      </c>
    </row>
    <row r="161" spans="1:5" ht="13.5" customHeight="1">
      <c r="A161" s="53" t="s">
        <v>295</v>
      </c>
      <c r="B161" s="52" t="s">
        <v>350</v>
      </c>
      <c r="C161" s="66">
        <v>173000</v>
      </c>
      <c r="D161" s="66">
        <f t="shared" si="3"/>
        <v>52000</v>
      </c>
      <c r="E161" s="66">
        <v>225000</v>
      </c>
    </row>
    <row r="162" spans="1:5" ht="13.5" customHeight="1">
      <c r="A162" s="53" t="s">
        <v>295</v>
      </c>
      <c r="B162" s="52" t="s">
        <v>370</v>
      </c>
      <c r="C162" s="66">
        <v>0</v>
      </c>
      <c r="D162" s="66">
        <f t="shared" si="3"/>
        <v>0</v>
      </c>
      <c r="E162" s="66">
        <v>0</v>
      </c>
    </row>
    <row r="163" spans="1:5" ht="13.5" customHeight="1">
      <c r="A163" s="53" t="s">
        <v>295</v>
      </c>
      <c r="B163" s="52" t="s">
        <v>689</v>
      </c>
      <c r="C163" s="66">
        <v>0</v>
      </c>
      <c r="D163" s="66">
        <f t="shared" si="3"/>
        <v>0</v>
      </c>
      <c r="E163" s="66">
        <v>0</v>
      </c>
    </row>
    <row r="164" spans="1:5" ht="18" customHeight="1">
      <c r="A164" s="25" t="s">
        <v>238</v>
      </c>
      <c r="B164" s="112" t="s">
        <v>138</v>
      </c>
      <c r="C164" s="11">
        <f>C165+C171</f>
        <v>354350</v>
      </c>
      <c r="D164" s="11">
        <f>D165+D171</f>
        <v>-343350</v>
      </c>
      <c r="E164" s="11">
        <f>E165+E171</f>
        <v>11000</v>
      </c>
    </row>
    <row r="165" spans="1:5" ht="14.25" customHeight="1">
      <c r="A165" s="53" t="s">
        <v>239</v>
      </c>
      <c r="B165" s="52" t="s">
        <v>139</v>
      </c>
      <c r="C165" s="66">
        <f>SUM(C166:C170)</f>
        <v>354350</v>
      </c>
      <c r="D165" s="66">
        <f>SUM(D166:D170)</f>
        <v>-343350</v>
      </c>
      <c r="E165" s="66">
        <f>SUM(E166:E170)</f>
        <v>11000</v>
      </c>
    </row>
    <row r="166" spans="1:5" ht="13.5" customHeight="1">
      <c r="A166" s="53" t="s">
        <v>97</v>
      </c>
      <c r="B166" s="52" t="s">
        <v>98</v>
      </c>
      <c r="C166" s="66">
        <v>0</v>
      </c>
      <c r="D166" s="66">
        <f>E166-C166</f>
        <v>0</v>
      </c>
      <c r="E166" s="66">
        <v>0</v>
      </c>
    </row>
    <row r="167" spans="1:5" ht="13.5" customHeight="1">
      <c r="A167" s="53" t="s">
        <v>99</v>
      </c>
      <c r="B167" s="52" t="s">
        <v>100</v>
      </c>
      <c r="C167" s="66">
        <v>0</v>
      </c>
      <c r="D167" s="66">
        <f>E167-C167</f>
        <v>0</v>
      </c>
      <c r="E167" s="149">
        <v>0</v>
      </c>
    </row>
    <row r="168" spans="1:5" ht="13.5" customHeight="1">
      <c r="A168" s="63" t="s">
        <v>239</v>
      </c>
      <c r="B168" s="64" t="s">
        <v>646</v>
      </c>
      <c r="C168" s="86">
        <v>10000</v>
      </c>
      <c r="D168" s="86">
        <f>E168-C168</f>
        <v>0</v>
      </c>
      <c r="E168" s="86">
        <v>10000</v>
      </c>
    </row>
    <row r="169" spans="1:5" ht="13.5" customHeight="1">
      <c r="A169" s="63" t="s">
        <v>239</v>
      </c>
      <c r="B169" s="64" t="s">
        <v>647</v>
      </c>
      <c r="C169" s="86">
        <v>344350</v>
      </c>
      <c r="D169" s="86">
        <f>E169-C169</f>
        <v>-343350</v>
      </c>
      <c r="E169" s="86">
        <v>1000</v>
      </c>
    </row>
    <row r="170" spans="1:5" ht="13.5" customHeight="1">
      <c r="A170" s="63" t="s">
        <v>239</v>
      </c>
      <c r="B170" s="64" t="s">
        <v>1108</v>
      </c>
      <c r="C170" s="86">
        <v>0</v>
      </c>
      <c r="D170" s="86">
        <f>E170-C170</f>
        <v>0</v>
      </c>
      <c r="E170" s="86">
        <v>0</v>
      </c>
    </row>
    <row r="171" spans="1:5" ht="14.25" customHeight="1">
      <c r="A171" s="146" t="s">
        <v>1085</v>
      </c>
      <c r="B171" s="52" t="s">
        <v>1086</v>
      </c>
      <c r="C171" s="66">
        <f>C172</f>
        <v>0</v>
      </c>
      <c r="D171" s="66">
        <f>D172</f>
        <v>0</v>
      </c>
      <c r="E171" s="66">
        <f>E172</f>
        <v>0</v>
      </c>
    </row>
    <row r="172" spans="1:5" ht="13.5" customHeight="1">
      <c r="A172" s="53" t="s">
        <v>1087</v>
      </c>
      <c r="B172" s="52" t="s">
        <v>1088</v>
      </c>
      <c r="C172" s="66">
        <v>0</v>
      </c>
      <c r="D172" s="66">
        <f>E172-C172</f>
        <v>0</v>
      </c>
      <c r="E172" s="149">
        <v>0</v>
      </c>
    </row>
    <row r="173" spans="1:5" ht="21" customHeight="1">
      <c r="A173" s="25" t="s">
        <v>297</v>
      </c>
      <c r="B173" s="112" t="s">
        <v>298</v>
      </c>
      <c r="C173" s="11">
        <f>C174+C178</f>
        <v>170000</v>
      </c>
      <c r="D173" s="11">
        <f>D174+D178</f>
        <v>-10000</v>
      </c>
      <c r="E173" s="11">
        <f>E174+E178</f>
        <v>160000</v>
      </c>
    </row>
    <row r="174" spans="1:5" ht="18" customHeight="1">
      <c r="A174" s="25" t="s">
        <v>299</v>
      </c>
      <c r="B174" s="112" t="s">
        <v>599</v>
      </c>
      <c r="C174" s="11">
        <f>C175</f>
        <v>120000</v>
      </c>
      <c r="D174" s="11">
        <f>D175</f>
        <v>-20000</v>
      </c>
      <c r="E174" s="11">
        <f>E175</f>
        <v>100000</v>
      </c>
    </row>
    <row r="175" spans="1:5" ht="15" customHeight="1">
      <c r="A175" s="53" t="s">
        <v>300</v>
      </c>
      <c r="B175" s="52" t="s">
        <v>137</v>
      </c>
      <c r="C175" s="66">
        <f>C176+C177</f>
        <v>120000</v>
      </c>
      <c r="D175" s="66">
        <f>D176+D177</f>
        <v>-20000</v>
      </c>
      <c r="E175" s="66">
        <f>E176+E177</f>
        <v>100000</v>
      </c>
    </row>
    <row r="176" spans="1:5" ht="13.5" customHeight="1">
      <c r="A176" s="53" t="s">
        <v>319</v>
      </c>
      <c r="B176" s="52" t="s">
        <v>627</v>
      </c>
      <c r="C176" s="66">
        <v>75000</v>
      </c>
      <c r="D176" s="66">
        <f>E176-C176</f>
        <v>-15000</v>
      </c>
      <c r="E176" s="66">
        <v>60000</v>
      </c>
    </row>
    <row r="177" spans="1:5" ht="13.5" customHeight="1">
      <c r="A177" s="53" t="s">
        <v>319</v>
      </c>
      <c r="B177" s="52" t="s">
        <v>96</v>
      </c>
      <c r="C177" s="66">
        <v>45000</v>
      </c>
      <c r="D177" s="66">
        <f>E177-C177</f>
        <v>-5000</v>
      </c>
      <c r="E177" s="66">
        <v>40000</v>
      </c>
    </row>
    <row r="178" spans="1:5" ht="18" customHeight="1">
      <c r="A178" s="25" t="s">
        <v>338</v>
      </c>
      <c r="B178" s="1" t="s">
        <v>340</v>
      </c>
      <c r="C178" s="2">
        <f>SUM(C179)</f>
        <v>50000</v>
      </c>
      <c r="D178" s="2">
        <f>SUM(D179)</f>
        <v>10000</v>
      </c>
      <c r="E178" s="2">
        <f>SUM(E179)</f>
        <v>60000</v>
      </c>
    </row>
    <row r="179" spans="1:5" ht="15" customHeight="1">
      <c r="A179" s="53" t="s">
        <v>339</v>
      </c>
      <c r="B179" s="52" t="s">
        <v>341</v>
      </c>
      <c r="C179" s="66">
        <v>50000</v>
      </c>
      <c r="D179" s="66">
        <f>E179-C179</f>
        <v>10000</v>
      </c>
      <c r="E179" s="66">
        <v>60000</v>
      </c>
    </row>
    <row r="180" spans="1:5" ht="26.25" customHeight="1">
      <c r="A180" s="26" t="s">
        <v>240</v>
      </c>
      <c r="B180" s="111" t="s">
        <v>140</v>
      </c>
      <c r="C180" s="106">
        <f>C181+C185</f>
        <v>8000</v>
      </c>
      <c r="D180" s="106">
        <f>D181+D185</f>
        <v>-3000</v>
      </c>
      <c r="E180" s="106">
        <f>E181+E185</f>
        <v>5000</v>
      </c>
    </row>
    <row r="181" spans="1:5" ht="21" customHeight="1">
      <c r="A181" s="25" t="s">
        <v>241</v>
      </c>
      <c r="B181" s="112" t="s">
        <v>320</v>
      </c>
      <c r="C181" s="11">
        <f aca="true" t="shared" si="4" ref="C181:E182">SUM(C182)</f>
        <v>0</v>
      </c>
      <c r="D181" s="11">
        <f t="shared" si="4"/>
        <v>0</v>
      </c>
      <c r="E181" s="11">
        <f t="shared" si="4"/>
        <v>0</v>
      </c>
    </row>
    <row r="182" spans="1:5" ht="18" customHeight="1">
      <c r="A182" s="25" t="s">
        <v>242</v>
      </c>
      <c r="B182" s="112" t="s">
        <v>141</v>
      </c>
      <c r="C182" s="11">
        <f t="shared" si="4"/>
        <v>0</v>
      </c>
      <c r="D182" s="11">
        <f t="shared" si="4"/>
        <v>0</v>
      </c>
      <c r="E182" s="11">
        <f t="shared" si="4"/>
        <v>0</v>
      </c>
    </row>
    <row r="183" spans="1:5" ht="15" customHeight="1">
      <c r="A183" s="53" t="s">
        <v>243</v>
      </c>
      <c r="B183" s="52" t="s">
        <v>142</v>
      </c>
      <c r="C183" s="66">
        <f>C184</f>
        <v>0</v>
      </c>
      <c r="D183" s="66">
        <f>D184</f>
        <v>0</v>
      </c>
      <c r="E183" s="66">
        <f>E184</f>
        <v>0</v>
      </c>
    </row>
    <row r="184" spans="1:5" ht="13.5" customHeight="1">
      <c r="A184" s="53" t="s">
        <v>101</v>
      </c>
      <c r="B184" s="52" t="s">
        <v>102</v>
      </c>
      <c r="C184" s="66">
        <v>0</v>
      </c>
      <c r="D184" s="66">
        <f>E184-C184</f>
        <v>0</v>
      </c>
      <c r="E184" s="66">
        <v>0</v>
      </c>
    </row>
    <row r="185" spans="1:5" ht="21" customHeight="1">
      <c r="A185" s="25" t="s">
        <v>244</v>
      </c>
      <c r="B185" s="112" t="s">
        <v>321</v>
      </c>
      <c r="C185" s="11">
        <f>SUM(C186+C189)</f>
        <v>8000</v>
      </c>
      <c r="D185" s="11">
        <f>SUM(D186+D189)</f>
        <v>-3000</v>
      </c>
      <c r="E185" s="11">
        <f>SUM(E186+E189)</f>
        <v>5000</v>
      </c>
    </row>
    <row r="186" spans="1:5" ht="18" customHeight="1">
      <c r="A186" s="25" t="s">
        <v>245</v>
      </c>
      <c r="B186" s="112" t="s">
        <v>143</v>
      </c>
      <c r="C186" s="11">
        <f>SUM(C187)</f>
        <v>8000</v>
      </c>
      <c r="D186" s="11">
        <f>SUM(D187)</f>
        <v>-3000</v>
      </c>
      <c r="E186" s="11">
        <f>SUM(E187)</f>
        <v>5000</v>
      </c>
    </row>
    <row r="187" spans="1:5" ht="15" customHeight="1">
      <c r="A187" s="53" t="s">
        <v>246</v>
      </c>
      <c r="B187" s="52" t="s">
        <v>104</v>
      </c>
      <c r="C187" s="66">
        <f>C188</f>
        <v>8000</v>
      </c>
      <c r="D187" s="66">
        <f>D188</f>
        <v>-3000</v>
      </c>
      <c r="E187" s="66">
        <f>E188</f>
        <v>5000</v>
      </c>
    </row>
    <row r="188" spans="1:5" ht="13.5" customHeight="1">
      <c r="A188" s="53" t="s">
        <v>103</v>
      </c>
      <c r="B188" s="52" t="s">
        <v>105</v>
      </c>
      <c r="C188" s="66">
        <v>8000</v>
      </c>
      <c r="D188" s="66">
        <f>E188-C188</f>
        <v>-3000</v>
      </c>
      <c r="E188" s="66">
        <v>5000</v>
      </c>
    </row>
    <row r="189" spans="1:5" ht="18" customHeight="1">
      <c r="A189" s="25" t="s">
        <v>375</v>
      </c>
      <c r="B189" s="112" t="s">
        <v>376</v>
      </c>
      <c r="C189" s="11">
        <f>SUM(C190)</f>
        <v>0</v>
      </c>
      <c r="D189" s="11">
        <f>SUM(D190)</f>
        <v>0</v>
      </c>
      <c r="E189" s="11">
        <f>SUM(E190)</f>
        <v>0</v>
      </c>
    </row>
    <row r="190" spans="1:5" ht="15" customHeight="1">
      <c r="A190" s="53" t="s">
        <v>377</v>
      </c>
      <c r="B190" s="52" t="s">
        <v>600</v>
      </c>
      <c r="C190" s="66">
        <f>C191</f>
        <v>0</v>
      </c>
      <c r="D190" s="66">
        <f>D191</f>
        <v>0</v>
      </c>
      <c r="E190" s="66">
        <f>E191</f>
        <v>0</v>
      </c>
    </row>
    <row r="191" spans="1:5" ht="13.5" customHeight="1">
      <c r="A191" s="53" t="s">
        <v>378</v>
      </c>
      <c r="B191" s="52" t="s">
        <v>379</v>
      </c>
      <c r="C191" s="66">
        <v>0</v>
      </c>
      <c r="D191" s="66">
        <f>E191-C191</f>
        <v>0</v>
      </c>
      <c r="E191" s="66">
        <v>0</v>
      </c>
    </row>
    <row r="192" spans="1:5" ht="25.5" customHeight="1">
      <c r="A192" s="3"/>
      <c r="B192" s="114" t="s">
        <v>144</v>
      </c>
      <c r="C192" s="106">
        <f>C50+C180</f>
        <v>31509800</v>
      </c>
      <c r="D192" s="106">
        <f>D50+D180</f>
        <v>5047950</v>
      </c>
      <c r="E192" s="106">
        <f>E50+E180</f>
        <v>36557750</v>
      </c>
    </row>
    <row r="193" spans="1:5" ht="26.25" customHeight="1">
      <c r="A193" s="26" t="s">
        <v>576</v>
      </c>
      <c r="B193" s="111" t="s">
        <v>577</v>
      </c>
      <c r="C193" s="106">
        <f>C194+C197</f>
        <v>2705550</v>
      </c>
      <c r="D193" s="106">
        <f>D194+D197</f>
        <v>0</v>
      </c>
      <c r="E193" s="106">
        <f>E194+E197</f>
        <v>2705550</v>
      </c>
    </row>
    <row r="194" spans="1:5" ht="21" customHeight="1">
      <c r="A194" s="25" t="s">
        <v>1200</v>
      </c>
      <c r="B194" s="147" t="s">
        <v>1205</v>
      </c>
      <c r="C194" s="11">
        <f>C195</f>
        <v>0</v>
      </c>
      <c r="D194" s="11">
        <f>D195</f>
        <v>0</v>
      </c>
      <c r="E194" s="11">
        <f>E195</f>
        <v>0</v>
      </c>
    </row>
    <row r="195" spans="1:5" ht="21.75" customHeight="1">
      <c r="A195" s="25" t="s">
        <v>1201</v>
      </c>
      <c r="B195" s="161" t="s">
        <v>1206</v>
      </c>
      <c r="C195" s="11">
        <f>SUM(C196)</f>
        <v>0</v>
      </c>
      <c r="D195" s="11">
        <f>SUM(D196)</f>
        <v>0</v>
      </c>
      <c r="E195" s="11">
        <f>SUM(E196)</f>
        <v>0</v>
      </c>
    </row>
    <row r="196" spans="1:5" ht="15" customHeight="1">
      <c r="A196" s="53" t="s">
        <v>1202</v>
      </c>
      <c r="B196" s="154" t="s">
        <v>1203</v>
      </c>
      <c r="C196" s="66">
        <v>0</v>
      </c>
      <c r="D196" s="66">
        <f>E196-C196</f>
        <v>0</v>
      </c>
      <c r="E196" s="66">
        <v>0</v>
      </c>
    </row>
    <row r="197" spans="1:5" ht="21" customHeight="1">
      <c r="A197" s="25" t="s">
        <v>1184</v>
      </c>
      <c r="B197" s="112" t="s">
        <v>1218</v>
      </c>
      <c r="C197" s="11">
        <f>SUM(C198+C200)</f>
        <v>2705550</v>
      </c>
      <c r="D197" s="11">
        <f>SUM(D198+D200)</f>
        <v>0</v>
      </c>
      <c r="E197" s="11">
        <f>SUM(E198+E200)</f>
        <v>2705550</v>
      </c>
    </row>
    <row r="198" spans="1:5" ht="24" customHeight="1">
      <c r="A198" s="25" t="s">
        <v>1215</v>
      </c>
      <c r="B198" s="162" t="s">
        <v>1217</v>
      </c>
      <c r="C198" s="11">
        <f aca="true" t="shared" si="5" ref="C198:E200">SUM(C199)</f>
        <v>2705550</v>
      </c>
      <c r="D198" s="11">
        <f t="shared" si="5"/>
        <v>0</v>
      </c>
      <c r="E198" s="11">
        <f t="shared" si="5"/>
        <v>2705550</v>
      </c>
    </row>
    <row r="199" spans="1:5" ht="15" customHeight="1">
      <c r="A199" s="53" t="s">
        <v>1216</v>
      </c>
      <c r="B199" s="154" t="s">
        <v>1221</v>
      </c>
      <c r="C199" s="66">
        <v>2705550</v>
      </c>
      <c r="D199" s="66">
        <f>E199-C199</f>
        <v>0</v>
      </c>
      <c r="E199" s="66">
        <v>2705550</v>
      </c>
    </row>
    <row r="200" spans="1:5" ht="18" customHeight="1">
      <c r="A200" s="25" t="s">
        <v>1194</v>
      </c>
      <c r="B200" s="147" t="s">
        <v>1196</v>
      </c>
      <c r="C200" s="11">
        <f t="shared" si="5"/>
        <v>0</v>
      </c>
      <c r="D200" s="11">
        <f t="shared" si="5"/>
        <v>0</v>
      </c>
      <c r="E200" s="11">
        <f t="shared" si="5"/>
        <v>0</v>
      </c>
    </row>
    <row r="201" spans="1:5" ht="15" customHeight="1">
      <c r="A201" s="53" t="s">
        <v>1195</v>
      </c>
      <c r="B201" s="154" t="s">
        <v>1197</v>
      </c>
      <c r="C201" s="66">
        <v>0</v>
      </c>
      <c r="D201" s="66">
        <f>E201-C201</f>
        <v>0</v>
      </c>
      <c r="E201" s="66">
        <v>0</v>
      </c>
    </row>
    <row r="202" spans="1:5" ht="25.5" customHeight="1">
      <c r="A202" s="3"/>
      <c r="B202" s="114" t="s">
        <v>578</v>
      </c>
      <c r="C202" s="106">
        <f>C192+C193</f>
        <v>34215350</v>
      </c>
      <c r="D202" s="106">
        <f>D192+D193</f>
        <v>5047950</v>
      </c>
      <c r="E202" s="106">
        <f>E192+E193</f>
        <v>39263300</v>
      </c>
    </row>
    <row r="203" ht="33.75" customHeight="1">
      <c r="A203" s="7" t="s">
        <v>247</v>
      </c>
    </row>
    <row r="204" ht="15" customHeight="1"/>
    <row r="205" spans="1:5" ht="33" customHeight="1">
      <c r="A205" s="115" t="s">
        <v>110</v>
      </c>
      <c r="B205" s="23" t="s">
        <v>40</v>
      </c>
      <c r="C205" s="107" t="s">
        <v>1229</v>
      </c>
      <c r="D205" s="107" t="s">
        <v>891</v>
      </c>
      <c r="E205" s="108" t="s">
        <v>1264</v>
      </c>
    </row>
    <row r="206" spans="1:5" ht="24" customHeight="1">
      <c r="A206" s="26" t="s">
        <v>248</v>
      </c>
      <c r="B206" s="111" t="s">
        <v>269</v>
      </c>
      <c r="C206" s="106">
        <f>C207+C215+C248+C256+C259+C266+C270</f>
        <v>25505700</v>
      </c>
      <c r="D206" s="106">
        <f>D207+D215+D248+D256+D259+D266+D270</f>
        <v>2130800</v>
      </c>
      <c r="E206" s="106">
        <f>E207+E215+E248+E256+E259+E266+E270</f>
        <v>27636500</v>
      </c>
    </row>
    <row r="207" spans="1:5" ht="21" customHeight="1">
      <c r="A207" s="25" t="s">
        <v>249</v>
      </c>
      <c r="B207" s="116" t="s">
        <v>145</v>
      </c>
      <c r="C207" s="11">
        <f>SUM(C208+C210+C212)</f>
        <v>7473650</v>
      </c>
      <c r="D207" s="11">
        <f>SUM(D208+D210+D212)</f>
        <v>64300</v>
      </c>
      <c r="E207" s="11">
        <f>SUM(E208+E210+E212)</f>
        <v>7537950</v>
      </c>
    </row>
    <row r="208" spans="1:5" ht="18" customHeight="1">
      <c r="A208" s="25" t="s">
        <v>250</v>
      </c>
      <c r="B208" s="112" t="s">
        <v>322</v>
      </c>
      <c r="C208" s="11">
        <f>SUM(C209:C209)</f>
        <v>6250000</v>
      </c>
      <c r="D208" s="11">
        <f>SUM(D209:D209)</f>
        <v>-65000</v>
      </c>
      <c r="E208" s="11">
        <f>SUM(E209:E209)</f>
        <v>6185000</v>
      </c>
    </row>
    <row r="209" spans="1:5" ht="15" customHeight="1">
      <c r="A209" s="53" t="s">
        <v>251</v>
      </c>
      <c r="B209" s="52" t="s">
        <v>146</v>
      </c>
      <c r="C209" s="66">
        <f>SUM('Pos.'!E10+'Pos.'!E511+'Pos.'!E612+'Pos.'!E687+'Pos.'!E748)</f>
        <v>6250000</v>
      </c>
      <c r="D209" s="66">
        <f>SUM('Pos.'!F10+'Pos.'!F511+'Pos.'!F612+'Pos.'!F687+'Pos.'!F748)</f>
        <v>-65000</v>
      </c>
      <c r="E209" s="66">
        <f>SUM('Pos.'!G10+'Pos.'!G511+'Pos.'!G612+'Pos.'!G687+'Pos.'!G748)</f>
        <v>6185000</v>
      </c>
    </row>
    <row r="210" spans="1:5" ht="18" customHeight="1">
      <c r="A210" s="25" t="s">
        <v>252</v>
      </c>
      <c r="B210" s="112" t="s">
        <v>255</v>
      </c>
      <c r="C210" s="11">
        <f>C211</f>
        <v>236500</v>
      </c>
      <c r="D210" s="11">
        <f>D211</f>
        <v>133000</v>
      </c>
      <c r="E210" s="11">
        <f>E211</f>
        <v>369500</v>
      </c>
    </row>
    <row r="211" spans="1:5" ht="15" customHeight="1">
      <c r="A211" s="53" t="s">
        <v>253</v>
      </c>
      <c r="B211" s="52" t="s">
        <v>147</v>
      </c>
      <c r="C211" s="66">
        <f>'Pos.'!E12+'Pos.'!E614+'Pos.'!E689+'Pos.'!E750</f>
        <v>236500</v>
      </c>
      <c r="D211" s="66">
        <f>'Pos.'!F12+'Pos.'!F614+'Pos.'!F689+'Pos.'!F750</f>
        <v>133000</v>
      </c>
      <c r="E211" s="66">
        <f>'Pos.'!G12+'Pos.'!G614+'Pos.'!G689+'Pos.'!G750</f>
        <v>369500</v>
      </c>
    </row>
    <row r="212" spans="1:5" ht="18" customHeight="1">
      <c r="A212" s="25" t="s">
        <v>254</v>
      </c>
      <c r="B212" s="1" t="s">
        <v>323</v>
      </c>
      <c r="C212" s="2">
        <f>SUM(C213:C214)</f>
        <v>987150</v>
      </c>
      <c r="D212" s="2">
        <f>SUM(D213:D214)</f>
        <v>-3700</v>
      </c>
      <c r="E212" s="2">
        <f>SUM(E213:E214)</f>
        <v>983450</v>
      </c>
    </row>
    <row r="213" spans="1:5" ht="15" customHeight="1">
      <c r="A213" s="87">
        <v>3132</v>
      </c>
      <c r="B213" s="52" t="s">
        <v>324</v>
      </c>
      <c r="C213" s="66">
        <f>SUM('Pos.'!E14+'Pos.'!E513+'Pos.'!E616+'Pos.'!E691+'Pos.'!E752)</f>
        <v>987150</v>
      </c>
      <c r="D213" s="66">
        <f>SUM('Pos.'!F14+'Pos.'!F513+'Pos.'!F616+'Pos.'!F691+'Pos.'!F752)</f>
        <v>-3700</v>
      </c>
      <c r="E213" s="66">
        <f>SUM('Pos.'!G14+'Pos.'!G513+'Pos.'!G616+'Pos.'!G691+'Pos.'!G752)</f>
        <v>983450</v>
      </c>
    </row>
    <row r="214" spans="1:5" ht="15" customHeight="1">
      <c r="A214" s="87">
        <v>3133</v>
      </c>
      <c r="B214" s="52" t="s">
        <v>325</v>
      </c>
      <c r="C214" s="66">
        <f>SUM('Pos.'!E15+'Pos.'!E514+'Pos.'!E617+'Pos.'!E692)</f>
        <v>0</v>
      </c>
      <c r="D214" s="66">
        <f>SUM('Pos.'!F15+'Pos.'!F514+'Pos.'!F617+'Pos.'!F692)</f>
        <v>0</v>
      </c>
      <c r="E214" s="66">
        <f>SUM('Pos.'!G15+'Pos.'!G514+'Pos.'!G617+'Pos.'!G692)</f>
        <v>0</v>
      </c>
    </row>
    <row r="215" spans="1:5" ht="21" customHeight="1">
      <c r="A215" s="5">
        <v>32</v>
      </c>
      <c r="B215" s="112" t="s">
        <v>148</v>
      </c>
      <c r="C215" s="11">
        <f>SUM(C216+C221+C228+C238+C240)</f>
        <v>11250750</v>
      </c>
      <c r="D215" s="11">
        <f>SUM(D216+D221+D228+D238+D240)</f>
        <v>2780100</v>
      </c>
      <c r="E215" s="11">
        <f>SUM(E216+E221+E228+E238+E240)</f>
        <v>14030850</v>
      </c>
    </row>
    <row r="216" spans="1:5" ht="18" customHeight="1">
      <c r="A216" s="5">
        <v>321</v>
      </c>
      <c r="B216" s="112" t="s">
        <v>256</v>
      </c>
      <c r="C216" s="11">
        <f>SUM(C217:C220)</f>
        <v>358900</v>
      </c>
      <c r="D216" s="11">
        <f>SUM(D217:D220)</f>
        <v>26600</v>
      </c>
      <c r="E216" s="11">
        <f>SUM(E217:E220)</f>
        <v>385500</v>
      </c>
    </row>
    <row r="217" spans="1:5" ht="15" customHeight="1">
      <c r="A217" s="87">
        <v>3211</v>
      </c>
      <c r="B217" s="52" t="s">
        <v>149</v>
      </c>
      <c r="C217" s="66">
        <f>SUM('Pos.'!E18+'Pos.'!E624+'Pos.'!E695+'Pos.'!E759)</f>
        <v>73000</v>
      </c>
      <c r="D217" s="66">
        <f>SUM('Pos.'!F18+'Pos.'!F624+'Pos.'!F695+'Pos.'!F759)</f>
        <v>-5000</v>
      </c>
      <c r="E217" s="66">
        <f>SUM('Pos.'!G18+'Pos.'!G624+'Pos.'!G695+'Pos.'!G759)</f>
        <v>68000</v>
      </c>
    </row>
    <row r="218" spans="1:5" ht="15" customHeight="1">
      <c r="A218" s="87" t="s">
        <v>53</v>
      </c>
      <c r="B218" s="52" t="s">
        <v>55</v>
      </c>
      <c r="C218" s="66">
        <f>SUM('Pos.'!E19+'Pos.'!E517+'Pos.'!E625+'Pos.'!E696+'Pos.'!E760)</f>
        <v>265400</v>
      </c>
      <c r="D218" s="66">
        <f>SUM('Pos.'!F19+'Pos.'!F517+'Pos.'!F625+'Pos.'!F696+'Pos.'!F760)</f>
        <v>15600</v>
      </c>
      <c r="E218" s="66">
        <f>SUM('Pos.'!G19+'Pos.'!G517+'Pos.'!G625+'Pos.'!G696+'Pos.'!G760)</f>
        <v>281000</v>
      </c>
    </row>
    <row r="219" spans="1:5" ht="15" customHeight="1">
      <c r="A219" s="87">
        <v>3213</v>
      </c>
      <c r="B219" s="52" t="s">
        <v>150</v>
      </c>
      <c r="C219" s="66">
        <f>SUM('Pos.'!E20+'Pos.'!E626+'Pos.'!E697+'Pos.'!E761)</f>
        <v>20000</v>
      </c>
      <c r="D219" s="66">
        <f>SUM('Pos.'!F20+'Pos.'!F626+'Pos.'!F697+'Pos.'!F761)</f>
        <v>16000</v>
      </c>
      <c r="E219" s="66">
        <f>SUM('Pos.'!G20+'Pos.'!G626+'Pos.'!G697+'Pos.'!G761)</f>
        <v>36000</v>
      </c>
    </row>
    <row r="220" spans="1:5" ht="15" customHeight="1">
      <c r="A220" s="87" t="s">
        <v>326</v>
      </c>
      <c r="B220" s="52" t="s">
        <v>327</v>
      </c>
      <c r="C220" s="66">
        <f>'Pos.'!E21</f>
        <v>500</v>
      </c>
      <c r="D220" s="66">
        <f>'Pos.'!F21</f>
        <v>0</v>
      </c>
      <c r="E220" s="66">
        <f>'Pos.'!G21</f>
        <v>500</v>
      </c>
    </row>
    <row r="221" spans="1:5" ht="18" customHeight="1">
      <c r="A221" s="5">
        <v>322</v>
      </c>
      <c r="B221" s="112" t="s">
        <v>258</v>
      </c>
      <c r="C221" s="11">
        <f>SUM(C222:C227)</f>
        <v>1626000</v>
      </c>
      <c r="D221" s="11">
        <f>SUM(D222:D227)</f>
        <v>354000</v>
      </c>
      <c r="E221" s="11">
        <f>SUM(E222:E227)</f>
        <v>1980000</v>
      </c>
    </row>
    <row r="222" spans="1:5" ht="15" customHeight="1">
      <c r="A222" s="87">
        <v>3221</v>
      </c>
      <c r="B222" s="52" t="s">
        <v>151</v>
      </c>
      <c r="C222" s="66">
        <f>'Pos.'!E23+'Pos.'!E65+'Pos.'!E248+'Pos.'!E332+'Pos.'!E377+'Pos.'!E482+'Pos.'!E446+'Pos.'!E628+'Pos.'!E699+'Pos.'!E763</f>
        <v>499000</v>
      </c>
      <c r="D222" s="66">
        <f>'Pos.'!F23+'Pos.'!F65+'Pos.'!F248+'Pos.'!F332+'Pos.'!F377+'Pos.'!F482+'Pos.'!F446+'Pos.'!F628+'Pos.'!F699+'Pos.'!F763</f>
        <v>90000</v>
      </c>
      <c r="E222" s="66">
        <f>'Pos.'!G23+'Pos.'!G65+'Pos.'!G248+'Pos.'!G332+'Pos.'!G377+'Pos.'!G482+'Pos.'!G446+'Pos.'!G628+'Pos.'!G699+'Pos.'!G763</f>
        <v>589000</v>
      </c>
    </row>
    <row r="223" spans="1:5" ht="15" customHeight="1">
      <c r="A223" s="87" t="s">
        <v>648</v>
      </c>
      <c r="B223" s="52" t="s">
        <v>649</v>
      </c>
      <c r="C223" s="66">
        <f>'Pos.'!E629</f>
        <v>250000</v>
      </c>
      <c r="D223" s="66">
        <f>'Pos.'!F629</f>
        <v>5000</v>
      </c>
      <c r="E223" s="66">
        <f>'Pos.'!G629</f>
        <v>255000</v>
      </c>
    </row>
    <row r="224" spans="1:5" ht="15" customHeight="1">
      <c r="A224" s="87">
        <v>3223</v>
      </c>
      <c r="B224" s="52" t="s">
        <v>152</v>
      </c>
      <c r="C224" s="66">
        <f>'Pos.'!E24+'Pos.'!E313+'Pos.'!E630+'Pos.'!E764</f>
        <v>550000</v>
      </c>
      <c r="D224" s="66">
        <f>'Pos.'!F24+'Pos.'!F313+'Pos.'!F630+'Pos.'!F764</f>
        <v>50000</v>
      </c>
      <c r="E224" s="66">
        <f>'Pos.'!G24+'Pos.'!G313+'Pos.'!G630+'Pos.'!G764</f>
        <v>600000</v>
      </c>
    </row>
    <row r="225" spans="1:5" ht="15" customHeight="1">
      <c r="A225" s="87">
        <v>3224</v>
      </c>
      <c r="B225" s="52" t="s">
        <v>153</v>
      </c>
      <c r="C225" s="66">
        <f>'Pos.'!E25+'Pos.'!E166+'Pos.'!E483+'Pos.'!E206+'Pos.'!E314+'Pos.'!E333+'Pos.'!E378+'Pos.'!E415+'Pos.'!E631+'Pos.'!E700+'Pos.'!E765</f>
        <v>318000</v>
      </c>
      <c r="D225" s="66">
        <f>'Pos.'!F25+'Pos.'!F166+'Pos.'!F483+'Pos.'!F206+'Pos.'!F314+'Pos.'!F333+'Pos.'!F378+'Pos.'!F415+'Pos.'!F631+'Pos.'!F700+'Pos.'!F765</f>
        <v>203000</v>
      </c>
      <c r="E225" s="66">
        <f>'Pos.'!G25+'Pos.'!G166+'Pos.'!G483+'Pos.'!G206+'Pos.'!G314+'Pos.'!G333+'Pos.'!G378+'Pos.'!G415+'Pos.'!G631+'Pos.'!G700+'Pos.'!G765</f>
        <v>521000</v>
      </c>
    </row>
    <row r="226" spans="1:5" ht="15" customHeight="1">
      <c r="A226" s="87">
        <v>3225</v>
      </c>
      <c r="B226" s="52" t="s">
        <v>154</v>
      </c>
      <c r="C226" s="66">
        <f>'Pos.'!E26+'Pos.'!E447+'Pos.'!E500+'Pos.'!E701+'Pos.'!E766</f>
        <v>7000</v>
      </c>
      <c r="D226" s="66">
        <f>'Pos.'!F26+'Pos.'!F447+'Pos.'!F500+'Pos.'!F701+'Pos.'!F766</f>
        <v>1000</v>
      </c>
      <c r="E226" s="66">
        <f>'Pos.'!G26+'Pos.'!G447+'Pos.'!G500+'Pos.'!G701+'Pos.'!G766</f>
        <v>8000</v>
      </c>
    </row>
    <row r="227" spans="1:5" ht="15" customHeight="1">
      <c r="A227" s="87" t="s">
        <v>380</v>
      </c>
      <c r="B227" s="52" t="s">
        <v>382</v>
      </c>
      <c r="C227" s="66">
        <f>'Pos.'!E27+'Pos.'!E632+'Pos.'!E767</f>
        <v>2000</v>
      </c>
      <c r="D227" s="66">
        <f>'Pos.'!F27+'Pos.'!F632+'Pos.'!F767</f>
        <v>5000</v>
      </c>
      <c r="E227" s="66">
        <f>'Pos.'!G27+'Pos.'!G632+'Pos.'!G767</f>
        <v>7000</v>
      </c>
    </row>
    <row r="228" spans="1:5" ht="18" customHeight="1">
      <c r="A228" s="5">
        <v>323</v>
      </c>
      <c r="B228" s="112" t="s">
        <v>259</v>
      </c>
      <c r="C228" s="11">
        <f>SUM(C229:C237)</f>
        <v>8439400</v>
      </c>
      <c r="D228" s="11">
        <f>SUM(D229:D237)</f>
        <v>2277500</v>
      </c>
      <c r="E228" s="11">
        <f>SUM(E229:E237)</f>
        <v>10716900</v>
      </c>
    </row>
    <row r="229" spans="1:5" ht="14.25" customHeight="1">
      <c r="A229" s="87">
        <v>3231</v>
      </c>
      <c r="B229" s="52" t="s">
        <v>155</v>
      </c>
      <c r="C229" s="66">
        <f>SUM('Pos.'!E29+'Pos.'!E634+'Pos.'!E703+'Pos.'!E67+'Pos.'!E769)</f>
        <v>267500</v>
      </c>
      <c r="D229" s="66">
        <f>SUM('Pos.'!F29+'Pos.'!F634+'Pos.'!F703+'Pos.'!F67+'Pos.'!F769)</f>
        <v>1000</v>
      </c>
      <c r="E229" s="66">
        <f>SUM('Pos.'!G29+'Pos.'!G634+'Pos.'!G703+'Pos.'!G67+'Pos.'!G769)</f>
        <v>268500</v>
      </c>
    </row>
    <row r="230" spans="1:5" ht="14.25" customHeight="1">
      <c r="A230" s="87">
        <v>3232</v>
      </c>
      <c r="B230" s="52" t="s">
        <v>156</v>
      </c>
      <c r="C230" s="66">
        <f>'Pos.'!E30+'Pos.'!E168+'Pos.'!E485+'Pos.'!E208+'Pos.'!E224+'Pos.'!E236+'Pos.'!E298+'Pos.'!E316+'Pos.'!E335+'Pos.'!E371+'Pos.'!E380+'Pos.'!E417+'Pos.'!E635+'Pos.'!E704+'Pos.'!E185+'Pos.'!E770</f>
        <v>4290000</v>
      </c>
      <c r="D230" s="66">
        <f>'Pos.'!F30+'Pos.'!F168+'Pos.'!F485+'Pos.'!F208+'Pos.'!F224+'Pos.'!F236+'Pos.'!F298+'Pos.'!F316+'Pos.'!F335+'Pos.'!F371+'Pos.'!F380+'Pos.'!F417+'Pos.'!F635+'Pos.'!F704+'Pos.'!F185+'Pos.'!F770</f>
        <v>595000</v>
      </c>
      <c r="E230" s="66">
        <f>'Pos.'!G30+'Pos.'!G168+'Pos.'!G485+'Pos.'!G208+'Pos.'!G224+'Pos.'!G236+'Pos.'!G298+'Pos.'!G316+'Pos.'!G335+'Pos.'!G371+'Pos.'!G380+'Pos.'!G417+'Pos.'!G635+'Pos.'!G704+'Pos.'!G185+'Pos.'!G770</f>
        <v>4885000</v>
      </c>
    </row>
    <row r="231" spans="1:5" ht="14.25" customHeight="1">
      <c r="A231" s="87">
        <v>3233</v>
      </c>
      <c r="B231" s="52" t="s">
        <v>157</v>
      </c>
      <c r="C231" s="66">
        <f>SUM('Pos.'!E87+'Pos.'!E68+'Pos.'!E250+'Pos.'!E636+'Pos.'!E705+'Pos.'!E43+'Pos.'!E771)</f>
        <v>219500</v>
      </c>
      <c r="D231" s="66">
        <f>SUM('Pos.'!F87+'Pos.'!F68+'Pos.'!F250+'Pos.'!F636+'Pos.'!F705+'Pos.'!F43+'Pos.'!F771)</f>
        <v>100000</v>
      </c>
      <c r="E231" s="66">
        <f>SUM('Pos.'!G87+'Pos.'!G68+'Pos.'!G250+'Pos.'!G636+'Pos.'!G705+'Pos.'!G43+'Pos.'!G771)</f>
        <v>319500</v>
      </c>
    </row>
    <row r="232" spans="1:5" ht="14.25" customHeight="1">
      <c r="A232" s="87">
        <v>3234</v>
      </c>
      <c r="B232" s="52" t="s">
        <v>158</v>
      </c>
      <c r="C232" s="66">
        <f>'Pos.'!E31+'Pos.'!E336+'Pos.'!E385+'Pos.'!E486+'Pos.'!E637+'Pos.'!E772+'Pos.'!E706</f>
        <v>440000</v>
      </c>
      <c r="D232" s="66">
        <f>'Pos.'!F31+'Pos.'!F336+'Pos.'!F385+'Pos.'!F486+'Pos.'!F637+'Pos.'!F772+'Pos.'!F706</f>
        <v>256000</v>
      </c>
      <c r="E232" s="66">
        <f>'Pos.'!G31+'Pos.'!G336+'Pos.'!G385+'Pos.'!G486+'Pos.'!G637+'Pos.'!G772+'Pos.'!G706</f>
        <v>696000</v>
      </c>
    </row>
    <row r="233" spans="1:5" ht="14.25" customHeight="1">
      <c r="A233" s="87">
        <v>3235</v>
      </c>
      <c r="B233" s="52" t="s">
        <v>159</v>
      </c>
      <c r="C233" s="66">
        <f>'Pos.'!E32+'Pos.'!E69+'Pos.'!E449+'Pos.'!E337+'Pos.'!E487</f>
        <v>316000</v>
      </c>
      <c r="D233" s="66">
        <f>'Pos.'!F32+'Pos.'!F69+'Pos.'!F449+'Pos.'!F337+'Pos.'!F487</f>
        <v>0</v>
      </c>
      <c r="E233" s="66">
        <f>'Pos.'!G32+'Pos.'!G69+'Pos.'!G449+'Pos.'!G337+'Pos.'!G487</f>
        <v>316000</v>
      </c>
    </row>
    <row r="234" spans="1:5" ht="14.25" customHeight="1">
      <c r="A234" s="87" t="s">
        <v>41</v>
      </c>
      <c r="B234" s="52" t="s">
        <v>42</v>
      </c>
      <c r="C234" s="66">
        <f>'Pos.'!E338+'Pos.'!E638</f>
        <v>87000</v>
      </c>
      <c r="D234" s="66">
        <f>'Pos.'!F338+'Pos.'!F638</f>
        <v>60000</v>
      </c>
      <c r="E234" s="66">
        <f>'Pos.'!G338+'Pos.'!G638</f>
        <v>147000</v>
      </c>
    </row>
    <row r="235" spans="1:5" ht="14.25" customHeight="1">
      <c r="A235" s="87">
        <v>3237</v>
      </c>
      <c r="B235" s="52" t="s">
        <v>160</v>
      </c>
      <c r="C235" s="66">
        <f>'Pos.'!E70+'Pos.'!E88+'Pos.'!E275+'Pos.'!E299+'Pos.'!E381+'Pos.'!E450+'Pos.'!E459+'Pos.'!E488+'Pos.'!E519+'Pos.'!E639+'Pos.'!E676+'Pos.'!E707+'Pos.'!E372+'Pos.'!E774</f>
        <v>1265400</v>
      </c>
      <c r="D235" s="66">
        <f>'Pos.'!F70+'Pos.'!F88+'Pos.'!F275+'Pos.'!F299+'Pos.'!F381+'Pos.'!F450+'Pos.'!F459+'Pos.'!F488+'Pos.'!F519+'Pos.'!F639+'Pos.'!F676+'Pos.'!F707+'Pos.'!F372+'Pos.'!F774</f>
        <v>473500</v>
      </c>
      <c r="E235" s="66">
        <f>'Pos.'!G70+'Pos.'!G88+'Pos.'!G275+'Pos.'!G299+'Pos.'!G381+'Pos.'!G450+'Pos.'!G459+'Pos.'!G488+'Pos.'!G519+'Pos.'!G639+'Pos.'!G676+'Pos.'!G707+'Pos.'!G372+'Pos.'!G774</f>
        <v>1738900</v>
      </c>
    </row>
    <row r="236" spans="1:5" ht="14.25" customHeight="1">
      <c r="A236" s="87">
        <v>3238</v>
      </c>
      <c r="B236" s="52" t="s">
        <v>161</v>
      </c>
      <c r="C236" s="66">
        <f>SUM('Pos.'!E33+'Pos.'!E89+'Pos.'!E640+'Pos.'!E708+'Pos.'!E451+'Pos.'!E775)</f>
        <v>212000</v>
      </c>
      <c r="D236" s="66">
        <f>SUM('Pos.'!F33+'Pos.'!F89+'Pos.'!F640+'Pos.'!F708+'Pos.'!F451+'Pos.'!F775)</f>
        <v>-15000</v>
      </c>
      <c r="E236" s="66">
        <f>SUM('Pos.'!G33+'Pos.'!G89+'Pos.'!G640+'Pos.'!G708+'Pos.'!G451+'Pos.'!G775)</f>
        <v>197000</v>
      </c>
    </row>
    <row r="237" spans="1:5" ht="14.25" customHeight="1">
      <c r="A237" s="87">
        <v>3239</v>
      </c>
      <c r="B237" s="52" t="s">
        <v>162</v>
      </c>
      <c r="C237" s="66">
        <f>'Pos.'!E34+'Pos.'!E71+'Pos.'!E90+'Pos.'!E169+'Pos.'!E339+'Pos.'!E386+'Pos.'!E452+'Pos.'!E463+'Pos.'!E489+'Pos.'!E641+'Pos.'!E677+'Pos.'!E709+'Pos.'!E776</f>
        <v>1342000</v>
      </c>
      <c r="D237" s="66">
        <f>'Pos.'!F34+'Pos.'!F71+'Pos.'!F90+'Pos.'!F169+'Pos.'!F339+'Pos.'!F386+'Pos.'!F452+'Pos.'!F463+'Pos.'!F489+'Pos.'!F641+'Pos.'!F677+'Pos.'!F709+'Pos.'!F776</f>
        <v>807000</v>
      </c>
      <c r="E237" s="66">
        <f>'Pos.'!G34+'Pos.'!G71+'Pos.'!G90+'Pos.'!G169+'Pos.'!G339+'Pos.'!G386+'Pos.'!G452+'Pos.'!G463+'Pos.'!G489+'Pos.'!G641+'Pos.'!G677+'Pos.'!G709+'Pos.'!G776</f>
        <v>2149000</v>
      </c>
    </row>
    <row r="238" spans="1:5" ht="18" customHeight="1">
      <c r="A238" s="5" t="s">
        <v>309</v>
      </c>
      <c r="B238" s="112" t="s">
        <v>313</v>
      </c>
      <c r="C238" s="11">
        <f>C239</f>
        <v>0</v>
      </c>
      <c r="D238" s="11">
        <f>D239</f>
        <v>5000</v>
      </c>
      <c r="E238" s="11">
        <f>E239</f>
        <v>5000</v>
      </c>
    </row>
    <row r="239" spans="1:5" ht="15.75" customHeight="1">
      <c r="A239" s="87" t="s">
        <v>311</v>
      </c>
      <c r="B239" s="52" t="s">
        <v>312</v>
      </c>
      <c r="C239" s="66">
        <f>'Pos.'!E45+'Pos.'!E92+'Pos.'!E643</f>
        <v>0</v>
      </c>
      <c r="D239" s="66">
        <f>'Pos.'!F45+'Pos.'!F92+'Pos.'!F643</f>
        <v>5000</v>
      </c>
      <c r="E239" s="66">
        <f>'Pos.'!G45+'Pos.'!G92+'Pos.'!G643</f>
        <v>5000</v>
      </c>
    </row>
    <row r="240" spans="1:5" ht="18" customHeight="1">
      <c r="A240" s="5">
        <v>329</v>
      </c>
      <c r="B240" s="112" t="s">
        <v>260</v>
      </c>
      <c r="C240" s="11">
        <f>SUM(C241:C247)</f>
        <v>826450</v>
      </c>
      <c r="D240" s="11">
        <f>SUM(D241:D247)</f>
        <v>117000</v>
      </c>
      <c r="E240" s="11">
        <f>SUM(E241:E247)</f>
        <v>943450</v>
      </c>
    </row>
    <row r="241" spans="1:5" ht="15" customHeight="1">
      <c r="A241" s="87">
        <v>3291</v>
      </c>
      <c r="B241" s="52" t="s">
        <v>328</v>
      </c>
      <c r="C241" s="66">
        <f>'Pos.'!E47+'Pos.'!E388+'Pos.'!E645+'Pos.'!E780</f>
        <v>165500</v>
      </c>
      <c r="D241" s="66">
        <f>'Pos.'!F47+'Pos.'!F388+'Pos.'!F645+'Pos.'!F780</f>
        <v>0</v>
      </c>
      <c r="E241" s="66">
        <f>'Pos.'!G47+'Pos.'!G388+'Pos.'!G645+'Pos.'!G780</f>
        <v>165500</v>
      </c>
    </row>
    <row r="242" spans="1:5" ht="15" customHeight="1">
      <c r="A242" s="87">
        <v>3292</v>
      </c>
      <c r="B242" s="52" t="s">
        <v>164</v>
      </c>
      <c r="C242" s="66">
        <f>SUM('Pos.'!E94+'Pos.'!E646+'Pos.'!E711+'Pos.'!E77+'Pos.'!E781)</f>
        <v>128700</v>
      </c>
      <c r="D242" s="66">
        <f>SUM('Pos.'!F94+'Pos.'!F646+'Pos.'!F711+'Pos.'!F77+'Pos.'!F781)</f>
        <v>5000</v>
      </c>
      <c r="E242" s="66">
        <f>SUM('Pos.'!G94+'Pos.'!G646+'Pos.'!G711+'Pos.'!G77+'Pos.'!G781)</f>
        <v>133700</v>
      </c>
    </row>
    <row r="243" spans="1:5" ht="15" customHeight="1">
      <c r="A243" s="87">
        <v>3293</v>
      </c>
      <c r="B243" s="52" t="s">
        <v>165</v>
      </c>
      <c r="C243" s="66">
        <f>'Pos.'!E36+'Pos.'!E48+'Pos.'!E78+'Pos.'!E454+'Pos.'!E465+'Pos.'!E647+'Pos.'!E712+'Pos.'!E782</f>
        <v>141500</v>
      </c>
      <c r="D243" s="66">
        <f>'Pos.'!F36+'Pos.'!F48+'Pos.'!F78+'Pos.'!F454+'Pos.'!F465+'Pos.'!F647+'Pos.'!F712+'Pos.'!F782</f>
        <v>30000</v>
      </c>
      <c r="E243" s="66">
        <f>'Pos.'!G36+'Pos.'!G48+'Pos.'!G78+'Pos.'!G454+'Pos.'!G465+'Pos.'!G647+'Pos.'!G712+'Pos.'!G782</f>
        <v>171500</v>
      </c>
    </row>
    <row r="244" spans="1:5" ht="15" customHeight="1">
      <c r="A244" s="87">
        <v>3294</v>
      </c>
      <c r="B244" s="52" t="s">
        <v>601</v>
      </c>
      <c r="C244" s="66">
        <f>SUM('Pos.'!E95)</f>
        <v>30000</v>
      </c>
      <c r="D244" s="66">
        <f>SUM('Pos.'!F95)</f>
        <v>35000</v>
      </c>
      <c r="E244" s="66">
        <f>SUM('Pos.'!G95)</f>
        <v>65000</v>
      </c>
    </row>
    <row r="245" spans="1:5" ht="15" customHeight="1">
      <c r="A245" s="87" t="s">
        <v>351</v>
      </c>
      <c r="B245" s="52" t="s">
        <v>352</v>
      </c>
      <c r="C245" s="66">
        <f>'Pos.'!E96+'Pos.'!E648+'Pos.'!E714+'Pos.'!E783</f>
        <v>52000</v>
      </c>
      <c r="D245" s="66">
        <f>'Pos.'!F96+'Pos.'!F648+'Pos.'!F714+'Pos.'!F783</f>
        <v>0</v>
      </c>
      <c r="E245" s="66">
        <f>'Pos.'!G96+'Pos.'!G648+'Pos.'!G714+'Pos.'!G783</f>
        <v>52000</v>
      </c>
    </row>
    <row r="246" spans="1:5" ht="15" customHeight="1">
      <c r="A246" s="87" t="s">
        <v>628</v>
      </c>
      <c r="B246" s="52" t="s">
        <v>630</v>
      </c>
      <c r="C246" s="66">
        <f>'Pos.'!E97</f>
        <v>40000</v>
      </c>
      <c r="D246" s="66">
        <f>'Pos.'!F97</f>
        <v>0</v>
      </c>
      <c r="E246" s="66">
        <f>'Pos.'!G97</f>
        <v>40000</v>
      </c>
    </row>
    <row r="247" spans="1:5" ht="15" customHeight="1">
      <c r="A247" s="87">
        <v>3299</v>
      </c>
      <c r="B247" s="52" t="s">
        <v>163</v>
      </c>
      <c r="C247" s="66">
        <f>'Pos.'!E79+'Pos.'!E98+'Pos.'!E135+'Pos.'!E136+'Pos.'!E147+'Pos.'!E158+'Pos.'!E455+'Pos.'!E466+'Pos.'!E649+'Pos.'!E715+'Pos.'!E784</f>
        <v>268750</v>
      </c>
      <c r="D247" s="66">
        <f>'Pos.'!F79+'Pos.'!F98+'Pos.'!F135+'Pos.'!F136+'Pos.'!F147+'Pos.'!F158+'Pos.'!F455+'Pos.'!F466+'Pos.'!F649+'Pos.'!F715+'Pos.'!F784</f>
        <v>47000</v>
      </c>
      <c r="E247" s="66">
        <f>'Pos.'!G79+'Pos.'!G98+'Pos.'!G135+'Pos.'!G136+'Pos.'!G147+'Pos.'!G158+'Pos.'!G455+'Pos.'!G466+'Pos.'!G649+'Pos.'!G715+'Pos.'!G784</f>
        <v>315750</v>
      </c>
    </row>
    <row r="248" spans="1:5" ht="21" customHeight="1">
      <c r="A248" s="5">
        <v>34</v>
      </c>
      <c r="B248" s="112" t="s">
        <v>166</v>
      </c>
      <c r="C248" s="11">
        <f>C249+C251</f>
        <v>81300</v>
      </c>
      <c r="D248" s="11">
        <f>D249+D251</f>
        <v>62000</v>
      </c>
      <c r="E248" s="11">
        <f>E249+E251</f>
        <v>143300</v>
      </c>
    </row>
    <row r="249" spans="1:5" ht="18" customHeight="1">
      <c r="A249" s="5" t="s">
        <v>1124</v>
      </c>
      <c r="B249" s="112" t="s">
        <v>1127</v>
      </c>
      <c r="C249" s="11">
        <f>C250</f>
        <v>2000</v>
      </c>
      <c r="D249" s="11">
        <f>D250</f>
        <v>0</v>
      </c>
      <c r="E249" s="11">
        <f>E250</f>
        <v>2000</v>
      </c>
    </row>
    <row r="250" spans="1:5" ht="15" customHeight="1">
      <c r="A250" s="87" t="s">
        <v>1125</v>
      </c>
      <c r="B250" s="52" t="s">
        <v>1126</v>
      </c>
      <c r="C250" s="66">
        <f>'Pos.'!E125</f>
        <v>2000</v>
      </c>
      <c r="D250" s="66">
        <f>'Pos.'!F125</f>
        <v>0</v>
      </c>
      <c r="E250" s="66">
        <f>'Pos.'!G125</f>
        <v>2000</v>
      </c>
    </row>
    <row r="251" spans="1:5" ht="18" customHeight="1">
      <c r="A251" s="5">
        <v>343</v>
      </c>
      <c r="B251" s="112" t="s">
        <v>261</v>
      </c>
      <c r="C251" s="11">
        <f>SUM(C252:C255)</f>
        <v>79300</v>
      </c>
      <c r="D251" s="11">
        <f>SUM(D252:D255)</f>
        <v>62000</v>
      </c>
      <c r="E251" s="11">
        <f>SUM(E252:E255)</f>
        <v>141300</v>
      </c>
    </row>
    <row r="252" spans="1:5" ht="15" customHeight="1">
      <c r="A252" s="87">
        <v>3431</v>
      </c>
      <c r="B252" s="52" t="s">
        <v>167</v>
      </c>
      <c r="C252" s="66">
        <f>SUM('Pos.'!E127+'Pos.'!E652+'Pos.'!E721+'Pos.'!E787)</f>
        <v>69300</v>
      </c>
      <c r="D252" s="66">
        <f>SUM('Pos.'!F127+'Pos.'!F652+'Pos.'!F721+'Pos.'!F787)</f>
        <v>5000</v>
      </c>
      <c r="E252" s="66">
        <f>SUM('Pos.'!G127+'Pos.'!G652+'Pos.'!G721+'Pos.'!G787)</f>
        <v>74300</v>
      </c>
    </row>
    <row r="253" spans="1:5" ht="15" customHeight="1">
      <c r="A253" s="87" t="s">
        <v>898</v>
      </c>
      <c r="B253" s="52" t="s">
        <v>900</v>
      </c>
      <c r="C253" s="66">
        <f>'Pos.'!E128</f>
        <v>0</v>
      </c>
      <c r="D253" s="66">
        <f>'Pos.'!F128</f>
        <v>2000</v>
      </c>
      <c r="E253" s="66">
        <f>'Pos.'!G128</f>
        <v>2000</v>
      </c>
    </row>
    <row r="254" spans="1:5" ht="15" customHeight="1">
      <c r="A254" s="87">
        <v>3433</v>
      </c>
      <c r="B254" s="52" t="s">
        <v>168</v>
      </c>
      <c r="C254" s="66">
        <f>SUM('Pos.'!E129)</f>
        <v>10000</v>
      </c>
      <c r="D254" s="66">
        <f>SUM('Pos.'!F129)</f>
        <v>0</v>
      </c>
      <c r="E254" s="66">
        <f>SUM('Pos.'!G129)</f>
        <v>10000</v>
      </c>
    </row>
    <row r="255" spans="1:5" ht="15" customHeight="1">
      <c r="A255" s="87" t="s">
        <v>1269</v>
      </c>
      <c r="B255" s="52" t="s">
        <v>1271</v>
      </c>
      <c r="C255" s="66">
        <f>'Pos.'!E130</f>
        <v>0</v>
      </c>
      <c r="D255" s="66">
        <f>'Pos.'!F130</f>
        <v>55000</v>
      </c>
      <c r="E255" s="66">
        <f>'Pos.'!G130</f>
        <v>55000</v>
      </c>
    </row>
    <row r="256" spans="1:5" ht="21" customHeight="1">
      <c r="A256" s="5">
        <v>35</v>
      </c>
      <c r="B256" s="112" t="s">
        <v>169</v>
      </c>
      <c r="C256" s="11">
        <f aca="true" t="shared" si="6" ref="C256:E257">C257</f>
        <v>0</v>
      </c>
      <c r="D256" s="11">
        <f t="shared" si="6"/>
        <v>0</v>
      </c>
      <c r="E256" s="11">
        <f t="shared" si="6"/>
        <v>0</v>
      </c>
    </row>
    <row r="257" spans="1:5" ht="18" customHeight="1">
      <c r="A257" s="5">
        <v>352</v>
      </c>
      <c r="B257" s="112" t="s">
        <v>262</v>
      </c>
      <c r="C257" s="11">
        <f t="shared" si="6"/>
        <v>0</v>
      </c>
      <c r="D257" s="11">
        <f t="shared" si="6"/>
        <v>0</v>
      </c>
      <c r="E257" s="11">
        <f t="shared" si="6"/>
        <v>0</v>
      </c>
    </row>
    <row r="258" spans="1:5" ht="15" customHeight="1">
      <c r="A258" s="87">
        <v>3523</v>
      </c>
      <c r="B258" s="52" t="s">
        <v>602</v>
      </c>
      <c r="C258" s="66">
        <f>'Pos.'!E193</f>
        <v>0</v>
      </c>
      <c r="D258" s="66">
        <f>'Pos.'!F193</f>
        <v>0</v>
      </c>
      <c r="E258" s="66">
        <f>'Pos.'!G193</f>
        <v>0</v>
      </c>
    </row>
    <row r="259" spans="1:5" ht="21" customHeight="1">
      <c r="A259" s="5" t="s">
        <v>579</v>
      </c>
      <c r="B259" s="112" t="s">
        <v>582</v>
      </c>
      <c r="C259" s="11">
        <f>C260+C263</f>
        <v>850000</v>
      </c>
      <c r="D259" s="11">
        <f>D260+D263</f>
        <v>254000</v>
      </c>
      <c r="E259" s="11">
        <f>E260+E263</f>
        <v>1104000</v>
      </c>
    </row>
    <row r="260" spans="1:5" ht="18" customHeight="1">
      <c r="A260" s="5" t="s">
        <v>580</v>
      </c>
      <c r="B260" s="112" t="s">
        <v>583</v>
      </c>
      <c r="C260" s="11">
        <f>C261+C262</f>
        <v>40000</v>
      </c>
      <c r="D260" s="11">
        <f>D261+D262</f>
        <v>84000</v>
      </c>
      <c r="E260" s="11">
        <f>E261+E262</f>
        <v>124000</v>
      </c>
    </row>
    <row r="261" spans="1:5" ht="15" customHeight="1">
      <c r="A261" s="87" t="s">
        <v>581</v>
      </c>
      <c r="B261" s="52" t="s">
        <v>584</v>
      </c>
      <c r="C261" s="66">
        <f>'Pos.'!E581+'Pos.'!E253</f>
        <v>40000</v>
      </c>
      <c r="D261" s="66">
        <f>'Pos.'!F581+'Pos.'!F253</f>
        <v>12000</v>
      </c>
      <c r="E261" s="66">
        <f>'Pos.'!G581+'Pos.'!G253</f>
        <v>52000</v>
      </c>
    </row>
    <row r="262" spans="1:5" ht="15" customHeight="1">
      <c r="A262" s="87" t="s">
        <v>992</v>
      </c>
      <c r="B262" s="52" t="s">
        <v>993</v>
      </c>
      <c r="C262" s="66">
        <f>'Pos.'!E441+'Pos.'!E254</f>
        <v>0</v>
      </c>
      <c r="D262" s="66">
        <f>'Pos.'!F441+'Pos.'!F254</f>
        <v>72000</v>
      </c>
      <c r="E262" s="66">
        <f>'Pos.'!G441+'Pos.'!G254</f>
        <v>72000</v>
      </c>
    </row>
    <row r="263" spans="1:5" ht="18" customHeight="1">
      <c r="A263" s="5" t="s">
        <v>608</v>
      </c>
      <c r="B263" s="112" t="s">
        <v>611</v>
      </c>
      <c r="C263" s="11">
        <f>C264+C265</f>
        <v>810000</v>
      </c>
      <c r="D263" s="11">
        <f>D264+D265</f>
        <v>170000</v>
      </c>
      <c r="E263" s="11">
        <f>E264+E265</f>
        <v>980000</v>
      </c>
    </row>
    <row r="264" spans="1:5" ht="15" customHeight="1">
      <c r="A264" s="87" t="s">
        <v>609</v>
      </c>
      <c r="B264" s="52" t="s">
        <v>612</v>
      </c>
      <c r="C264" s="66">
        <f>'Pos.'!E401+'Pos.'!E405+'Pos.'!E475+'Pos.'!E476+'Pos.'!E549+'Pos.'!E554+'Pos.'!E161</f>
        <v>700000</v>
      </c>
      <c r="D264" s="66">
        <f>'Pos.'!F401+'Pos.'!F405+'Pos.'!F475+'Pos.'!F476+'Pos.'!F549+'Pos.'!F554+'Pos.'!F161</f>
        <v>100000</v>
      </c>
      <c r="E264" s="66">
        <f>'Pos.'!G401+'Pos.'!G405+'Pos.'!G475+'Pos.'!G476+'Pos.'!G549+'Pos.'!G554+'Pos.'!G161</f>
        <v>800000</v>
      </c>
    </row>
    <row r="265" spans="1:5" ht="15" customHeight="1">
      <c r="A265" s="87" t="s">
        <v>610</v>
      </c>
      <c r="B265" s="52" t="s">
        <v>613</v>
      </c>
      <c r="C265" s="66">
        <f>'Pos.'!E406+'Pos.'!E477+'Pos.'!E478+'Pos.'!E550+'Pos.'!E555</f>
        <v>110000</v>
      </c>
      <c r="D265" s="66">
        <f>'Pos.'!F406+'Pos.'!F477+'Pos.'!F478+'Pos.'!F550+'Pos.'!F555</f>
        <v>70000</v>
      </c>
      <c r="E265" s="66">
        <f>'Pos.'!G406+'Pos.'!G477+'Pos.'!G478+'Pos.'!G550+'Pos.'!G555</f>
        <v>180000</v>
      </c>
    </row>
    <row r="266" spans="1:5" ht="21" customHeight="1">
      <c r="A266" s="5">
        <v>37</v>
      </c>
      <c r="B266" s="112" t="s">
        <v>170</v>
      </c>
      <c r="C266" s="11">
        <f>C267</f>
        <v>910000</v>
      </c>
      <c r="D266" s="11">
        <f>D267</f>
        <v>-34600</v>
      </c>
      <c r="E266" s="11">
        <f>E267</f>
        <v>875400</v>
      </c>
    </row>
    <row r="267" spans="1:5" ht="18" customHeight="1">
      <c r="A267" s="5">
        <v>372</v>
      </c>
      <c r="B267" s="112" t="s">
        <v>603</v>
      </c>
      <c r="C267" s="11">
        <f>SUM(C268:C269)</f>
        <v>910000</v>
      </c>
      <c r="D267" s="11">
        <f>SUM(D268:D269)</f>
        <v>-34600</v>
      </c>
      <c r="E267" s="11">
        <f>SUM(E268:E269)</f>
        <v>875400</v>
      </c>
    </row>
    <row r="268" spans="1:5" ht="15" customHeight="1">
      <c r="A268" s="87">
        <v>3721</v>
      </c>
      <c r="B268" s="52" t="s">
        <v>171</v>
      </c>
      <c r="C268" s="66">
        <f>'Pos.'!E567+'Pos.'!E585</f>
        <v>580000</v>
      </c>
      <c r="D268" s="66">
        <f>'Pos.'!F567+'Pos.'!F585</f>
        <v>0</v>
      </c>
      <c r="E268" s="66">
        <f>'Pos.'!G567+'Pos.'!G585</f>
        <v>580000</v>
      </c>
    </row>
    <row r="269" spans="1:5" ht="15" customHeight="1">
      <c r="A269" s="87">
        <v>3722</v>
      </c>
      <c r="B269" s="52" t="s">
        <v>172</v>
      </c>
      <c r="C269" s="66">
        <f>'Pos.'!E570+'Pos.'!E596</f>
        <v>330000</v>
      </c>
      <c r="D269" s="66">
        <f>'Pos.'!F570+'Pos.'!F596</f>
        <v>-34600</v>
      </c>
      <c r="E269" s="66">
        <f>'Pos.'!G570+'Pos.'!G596</f>
        <v>295400</v>
      </c>
    </row>
    <row r="270" spans="1:5" ht="21" customHeight="1">
      <c r="A270" s="5">
        <v>38</v>
      </c>
      <c r="B270" s="112" t="s">
        <v>329</v>
      </c>
      <c r="C270" s="11">
        <f>C271+C273+C277+C279+C275</f>
        <v>4940000</v>
      </c>
      <c r="D270" s="11">
        <f>D271+D273+D277+D279+D275</f>
        <v>-995000</v>
      </c>
      <c r="E270" s="11">
        <f>E271+E273+E277+E279+E275</f>
        <v>3945000</v>
      </c>
    </row>
    <row r="271" spans="1:5" ht="18" customHeight="1">
      <c r="A271" s="5">
        <v>381</v>
      </c>
      <c r="B271" s="112" t="s">
        <v>263</v>
      </c>
      <c r="C271" s="11">
        <f>SUM(C272)</f>
        <v>2540000</v>
      </c>
      <c r="D271" s="11">
        <f>SUM(D272)</f>
        <v>335000</v>
      </c>
      <c r="E271" s="11">
        <f>SUM(E272)</f>
        <v>2875000</v>
      </c>
    </row>
    <row r="272" spans="1:5" ht="15" customHeight="1">
      <c r="A272" s="87">
        <v>3811</v>
      </c>
      <c r="B272" s="52" t="s">
        <v>173</v>
      </c>
      <c r="C272" s="66">
        <f>'Pos.'!E140+'Pos.'!E154+'Pos.'!E197+'Pos.'!E421+'Pos.'!E470+'Pos.'!E534+'Pos.'!E539+'Pos.'!E544+'Pos.'!E592+'Pos.'!E601+'Pos.'!E724+'Pos.'!E82</f>
        <v>2540000</v>
      </c>
      <c r="D272" s="66">
        <f>'Pos.'!F140+'Pos.'!F154+'Pos.'!F197+'Pos.'!F421+'Pos.'!F470+'Pos.'!F534+'Pos.'!F539+'Pos.'!F544+'Pos.'!F592+'Pos.'!F601+'Pos.'!F724+'Pos.'!F82</f>
        <v>335000</v>
      </c>
      <c r="E272" s="66">
        <f>'Pos.'!G140+'Pos.'!G154+'Pos.'!G197+'Pos.'!G421+'Pos.'!G470+'Pos.'!G534+'Pos.'!G539+'Pos.'!G544+'Pos.'!G592+'Pos.'!G601+'Pos.'!G724+'Pos.'!G82</f>
        <v>2875000</v>
      </c>
    </row>
    <row r="273" spans="1:5" ht="18" customHeight="1">
      <c r="A273" s="5">
        <v>382</v>
      </c>
      <c r="B273" s="112" t="s">
        <v>264</v>
      </c>
      <c r="C273" s="11">
        <f>C274</f>
        <v>450000</v>
      </c>
      <c r="D273" s="11">
        <f>D274</f>
        <v>0</v>
      </c>
      <c r="E273" s="11">
        <f>E274</f>
        <v>450000</v>
      </c>
    </row>
    <row r="274" spans="1:5" ht="23.25" customHeight="1">
      <c r="A274" s="87">
        <v>3821</v>
      </c>
      <c r="B274" s="52" t="s">
        <v>174</v>
      </c>
      <c r="C274" s="66">
        <f>'Pos.'!E142+'Pos.'!E143</f>
        <v>450000</v>
      </c>
      <c r="D274" s="66">
        <f>'Pos.'!F142+'Pos.'!F143</f>
        <v>0</v>
      </c>
      <c r="E274" s="66">
        <f>'Pos.'!G142+'Pos.'!G143</f>
        <v>450000</v>
      </c>
    </row>
    <row r="275" spans="1:5" ht="18" customHeight="1">
      <c r="A275" s="5" t="s">
        <v>1003</v>
      </c>
      <c r="B275" s="112" t="s">
        <v>1007</v>
      </c>
      <c r="C275" s="11">
        <f>SUM(C276)</f>
        <v>0</v>
      </c>
      <c r="D275" s="11">
        <f>SUM(D276)</f>
        <v>0</v>
      </c>
      <c r="E275" s="11">
        <f>SUM(E276)</f>
        <v>0</v>
      </c>
    </row>
    <row r="276" spans="1:5" s="67" customFormat="1" ht="15" customHeight="1">
      <c r="A276" s="87" t="s">
        <v>1005</v>
      </c>
      <c r="B276" s="52" t="s">
        <v>1008</v>
      </c>
      <c r="C276" s="66">
        <f>SUM('Pos.'!E105)</f>
        <v>0</v>
      </c>
      <c r="D276" s="66">
        <f>SUM('Pos.'!F105)</f>
        <v>0</v>
      </c>
      <c r="E276" s="66">
        <f>SUM('Pos.'!G105)</f>
        <v>0</v>
      </c>
    </row>
    <row r="277" spans="1:5" ht="18" customHeight="1">
      <c r="A277" s="5">
        <v>385</v>
      </c>
      <c r="B277" s="112" t="s">
        <v>265</v>
      </c>
      <c r="C277" s="11">
        <f>SUM(C278)</f>
        <v>100000</v>
      </c>
      <c r="D277" s="11">
        <f>SUM(D278)</f>
        <v>0</v>
      </c>
      <c r="E277" s="11">
        <f>SUM(E278)</f>
        <v>100000</v>
      </c>
    </row>
    <row r="278" spans="1:5" s="67" customFormat="1" ht="15" customHeight="1">
      <c r="A278" s="87">
        <v>3851</v>
      </c>
      <c r="B278" s="52" t="s">
        <v>175</v>
      </c>
      <c r="C278" s="66">
        <f>SUM('Pos.'!E111)</f>
        <v>100000</v>
      </c>
      <c r="D278" s="66">
        <f>SUM('Pos.'!F111)</f>
        <v>0</v>
      </c>
      <c r="E278" s="66">
        <f>SUM('Pos.'!G111)</f>
        <v>100000</v>
      </c>
    </row>
    <row r="279" spans="1:5" ht="18" customHeight="1">
      <c r="A279" s="5">
        <v>386</v>
      </c>
      <c r="B279" s="112" t="s">
        <v>266</v>
      </c>
      <c r="C279" s="11">
        <f>SUM(C280)</f>
        <v>1850000</v>
      </c>
      <c r="D279" s="11">
        <f>SUM(D280)</f>
        <v>-1330000</v>
      </c>
      <c r="E279" s="11">
        <f>SUM(E280)</f>
        <v>520000</v>
      </c>
    </row>
    <row r="280" spans="1:5" s="67" customFormat="1" ht="15" customHeight="1">
      <c r="A280" s="87">
        <v>3861</v>
      </c>
      <c r="B280" s="52" t="s">
        <v>176</v>
      </c>
      <c r="C280" s="66">
        <f>'Pos.'!E228+'Pos.'!E240+'Pos.'!E308+'Pos.'!E343</f>
        <v>1850000</v>
      </c>
      <c r="D280" s="66">
        <f>'Pos.'!F228+'Pos.'!F240+'Pos.'!F308+'Pos.'!F343</f>
        <v>-1330000</v>
      </c>
      <c r="E280" s="66">
        <f>'Pos.'!G228+'Pos.'!G240+'Pos.'!G308+'Pos.'!G343</f>
        <v>520000</v>
      </c>
    </row>
    <row r="281" spans="1:5" ht="26.25" customHeight="1">
      <c r="A281" s="27">
        <v>4</v>
      </c>
      <c r="B281" s="111" t="s">
        <v>177</v>
      </c>
      <c r="C281" s="106">
        <f>C282+C287+C306+C309</f>
        <v>10909650</v>
      </c>
      <c r="D281" s="106">
        <f>D282+D287+D306+D309</f>
        <v>3708500</v>
      </c>
      <c r="E281" s="106">
        <f>E282+E287+E306+E309</f>
        <v>14618150</v>
      </c>
    </row>
    <row r="282" spans="1:5" ht="21" customHeight="1">
      <c r="A282" s="5">
        <v>41</v>
      </c>
      <c r="B282" s="112" t="s">
        <v>330</v>
      </c>
      <c r="C282" s="11">
        <f>C283+C285</f>
        <v>401000</v>
      </c>
      <c r="D282" s="11">
        <f>D283+D285</f>
        <v>74000</v>
      </c>
      <c r="E282" s="11">
        <f>E283+E285</f>
        <v>475000</v>
      </c>
    </row>
    <row r="283" spans="1:5" ht="18" customHeight="1">
      <c r="A283" s="5">
        <v>411</v>
      </c>
      <c r="B283" s="112" t="s">
        <v>267</v>
      </c>
      <c r="C283" s="11">
        <f>SUM(C284)</f>
        <v>101000</v>
      </c>
      <c r="D283" s="11">
        <f>SUM(D284)</f>
        <v>74000</v>
      </c>
      <c r="E283" s="11">
        <f>SUM(E284)</f>
        <v>175000</v>
      </c>
    </row>
    <row r="284" spans="1:5" s="67" customFormat="1" ht="15" customHeight="1">
      <c r="A284" s="87">
        <v>4111</v>
      </c>
      <c r="B284" s="52" t="s">
        <v>178</v>
      </c>
      <c r="C284" s="66">
        <f>'Pos.'!E212+'Pos.'!E232+'Pos.'!E283+'Pos.'!E360+'Pos.'!E294+'Pos.'!E201</f>
        <v>101000</v>
      </c>
      <c r="D284" s="66">
        <f>'Pos.'!F212+'Pos.'!F232+'Pos.'!F283+'Pos.'!F360+'Pos.'!F294+'Pos.'!F201</f>
        <v>74000</v>
      </c>
      <c r="E284" s="66">
        <f>'Pos.'!G212+'Pos.'!G232+'Pos.'!G283+'Pos.'!G360+'Pos.'!G294+'Pos.'!G201</f>
        <v>175000</v>
      </c>
    </row>
    <row r="285" spans="1:5" ht="18" customHeight="1">
      <c r="A285" s="5" t="s">
        <v>1190</v>
      </c>
      <c r="B285" s="112" t="s">
        <v>1191</v>
      </c>
      <c r="C285" s="11">
        <f>SUM(C286)</f>
        <v>300000</v>
      </c>
      <c r="D285" s="11">
        <f>SUM(D286)</f>
        <v>0</v>
      </c>
      <c r="E285" s="11">
        <f>SUM(E286)</f>
        <v>300000</v>
      </c>
    </row>
    <row r="286" spans="1:5" s="67" customFormat="1" ht="15" customHeight="1">
      <c r="A286" s="87" t="s">
        <v>1192</v>
      </c>
      <c r="B286" s="52" t="s">
        <v>1193</v>
      </c>
      <c r="C286" s="66">
        <f>'Pos.'!E741</f>
        <v>300000</v>
      </c>
      <c r="D286" s="66">
        <f>'Pos.'!F741</f>
        <v>0</v>
      </c>
      <c r="E286" s="66">
        <f>'Pos.'!G741</f>
        <v>300000</v>
      </c>
    </row>
    <row r="287" spans="1:5" ht="21" customHeight="1">
      <c r="A287" s="5">
        <v>42</v>
      </c>
      <c r="B287" s="112" t="s">
        <v>342</v>
      </c>
      <c r="C287" s="11">
        <f>C288+C292+C301+C303+C299</f>
        <v>8358650</v>
      </c>
      <c r="D287" s="11">
        <f>D288+D292+D301+D303+D299</f>
        <v>2736500</v>
      </c>
      <c r="E287" s="11">
        <f>E288+E292+E301+E303+E299</f>
        <v>11095150</v>
      </c>
    </row>
    <row r="288" spans="1:5" ht="18" customHeight="1">
      <c r="A288" s="5">
        <v>421</v>
      </c>
      <c r="B288" s="112" t="s">
        <v>268</v>
      </c>
      <c r="C288" s="11">
        <f>SUM(C289:C291)</f>
        <v>7752550</v>
      </c>
      <c r="D288" s="11">
        <f>SUM(D289:D291)</f>
        <v>2303000</v>
      </c>
      <c r="E288" s="11">
        <f>SUM(E289:E291)</f>
        <v>10055550</v>
      </c>
    </row>
    <row r="289" spans="1:5" s="67" customFormat="1" ht="15" customHeight="1">
      <c r="A289" s="87">
        <v>4212</v>
      </c>
      <c r="B289" s="52" t="s">
        <v>179</v>
      </c>
      <c r="C289" s="66">
        <f>'Pos.'!E410+'Pos.'!E429+'Pos.'!E605+'Pos.'!E562</f>
        <v>50000</v>
      </c>
      <c r="D289" s="66">
        <f>'Pos.'!F410+'Pos.'!F429+'Pos.'!F605+'Pos.'!F562</f>
        <v>205000</v>
      </c>
      <c r="E289" s="66">
        <f>'Pos.'!G410+'Pos.'!G429+'Pos.'!G605+'Pos.'!G562</f>
        <v>255000</v>
      </c>
    </row>
    <row r="290" spans="1:5" s="67" customFormat="1" ht="15" customHeight="1">
      <c r="A290" s="87" t="s">
        <v>109</v>
      </c>
      <c r="B290" s="52" t="s">
        <v>331</v>
      </c>
      <c r="C290" s="66">
        <f>'Pos.'!E216+'Pos.'!E347+'Pos.'!E351</f>
        <v>2810000</v>
      </c>
      <c r="D290" s="66">
        <f>'Pos.'!F216+'Pos.'!F347+'Pos.'!F351</f>
        <v>260000</v>
      </c>
      <c r="E290" s="66">
        <f>'Pos.'!G216+'Pos.'!G347+'Pos.'!G351</f>
        <v>3070000</v>
      </c>
    </row>
    <row r="291" spans="1:5" s="67" customFormat="1" ht="15" customHeight="1">
      <c r="A291" s="87" t="s">
        <v>307</v>
      </c>
      <c r="B291" s="52" t="s">
        <v>308</v>
      </c>
      <c r="C291" s="66">
        <f>'Pos.'!E290+'Pos.'!E320+'Pos.'!E367+'Pos.'!E392+'Pos.'!E433+'Pos.'!E244+'Pos.'!E303+'Pos.'!E324</f>
        <v>4892550</v>
      </c>
      <c r="D291" s="66">
        <f>'Pos.'!F290+'Pos.'!F320+'Pos.'!F367+'Pos.'!F392+'Pos.'!F433+'Pos.'!F244+'Pos.'!F303+'Pos.'!F324</f>
        <v>1838000</v>
      </c>
      <c r="E291" s="66">
        <f>'Pos.'!G290+'Pos.'!G320+'Pos.'!G367+'Pos.'!G392+'Pos.'!G433+'Pos.'!G244+'Pos.'!G303+'Pos.'!G324</f>
        <v>6730550</v>
      </c>
    </row>
    <row r="292" spans="1:5" ht="18" customHeight="1">
      <c r="A292" s="5">
        <v>422</v>
      </c>
      <c r="B292" s="112" t="s">
        <v>7</v>
      </c>
      <c r="C292" s="11">
        <f>SUM(C293:C298)</f>
        <v>162100</v>
      </c>
      <c r="D292" s="11">
        <f>SUM(D293:D298)</f>
        <v>358500</v>
      </c>
      <c r="E292" s="11">
        <f>SUM(E293:E298)</f>
        <v>520600</v>
      </c>
    </row>
    <row r="293" spans="1:5" s="67" customFormat="1" ht="14.25" customHeight="1">
      <c r="A293" s="87">
        <v>4221</v>
      </c>
      <c r="B293" s="52" t="s">
        <v>180</v>
      </c>
      <c r="C293" s="66">
        <f>SUM('Pos.'!E52+'Pos.'!E660+'Pos.'!E728+'Pos.'!E794)</f>
        <v>42000</v>
      </c>
      <c r="D293" s="66">
        <f>SUM('Pos.'!F52+'Pos.'!F660+'Pos.'!F728+'Pos.'!F794)</f>
        <v>16500</v>
      </c>
      <c r="E293" s="66">
        <f>SUM('Pos.'!G52+'Pos.'!G660+'Pos.'!G728+'Pos.'!G794)</f>
        <v>58500</v>
      </c>
    </row>
    <row r="294" spans="1:5" s="67" customFormat="1" ht="14.25" customHeight="1">
      <c r="A294" s="87" t="s">
        <v>4</v>
      </c>
      <c r="B294" s="52" t="s">
        <v>5</v>
      </c>
      <c r="C294" s="66">
        <f>'Pos.'!E53+'Pos.'!E661+'Pos.'!E795</f>
        <v>2000</v>
      </c>
      <c r="D294" s="66">
        <f>'Pos.'!F53+'Pos.'!F661+'Pos.'!F795</f>
        <v>5000</v>
      </c>
      <c r="E294" s="66">
        <f>'Pos.'!G53+'Pos.'!G661+'Pos.'!G795</f>
        <v>7000</v>
      </c>
    </row>
    <row r="295" spans="1:5" s="67" customFormat="1" ht="14.25" customHeight="1">
      <c r="A295" s="87" t="s">
        <v>604</v>
      </c>
      <c r="B295" s="52" t="s">
        <v>6</v>
      </c>
      <c r="C295" s="66">
        <f>'Pos.'!E54+'Pos.'!E662+'Pos.'!E729+'Pos.'!E796</f>
        <v>24000</v>
      </c>
      <c r="D295" s="66">
        <f>'Pos.'!F54+'Pos.'!F662+'Pos.'!F729+'Pos.'!F796</f>
        <v>-10000</v>
      </c>
      <c r="E295" s="66">
        <f>'Pos.'!G54+'Pos.'!G662+'Pos.'!G729+'Pos.'!G796</f>
        <v>14000</v>
      </c>
    </row>
    <row r="296" spans="1:5" s="67" customFormat="1" ht="14.25" customHeight="1">
      <c r="A296" s="87" t="s">
        <v>587</v>
      </c>
      <c r="B296" s="52" t="s">
        <v>589</v>
      </c>
      <c r="C296" s="66">
        <f>'Pos.'!E55+'Pos.'!E664</f>
        <v>4000</v>
      </c>
      <c r="D296" s="66">
        <f>'Pos.'!F55+'Pos.'!F664</f>
        <v>0</v>
      </c>
      <c r="E296" s="66">
        <f>'Pos.'!G55+'Pos.'!G664</f>
        <v>4000</v>
      </c>
    </row>
    <row r="297" spans="1:5" s="67" customFormat="1" ht="14.25" customHeight="1">
      <c r="A297" s="87" t="s">
        <v>808</v>
      </c>
      <c r="B297" s="52" t="s">
        <v>809</v>
      </c>
      <c r="C297" s="66">
        <f>'Pos.'!E665</f>
        <v>5000</v>
      </c>
      <c r="D297" s="66">
        <f>'Pos.'!F665</f>
        <v>0</v>
      </c>
      <c r="E297" s="66">
        <f>'Pos.'!G665</f>
        <v>5000</v>
      </c>
    </row>
    <row r="298" spans="1:5" s="67" customFormat="1" ht="14.25" customHeight="1">
      <c r="A298" s="87" t="s">
        <v>107</v>
      </c>
      <c r="B298" s="52" t="s">
        <v>305</v>
      </c>
      <c r="C298" s="66">
        <f>'Pos.'!E56+'Pos.'!E355+'Pos.'!E503+'Pos.'!E666+'Pos.'!E799</f>
        <v>85100</v>
      </c>
      <c r="D298" s="66">
        <f>'Pos.'!F56+'Pos.'!F355+'Pos.'!F503+'Pos.'!F666+'Pos.'!F799</f>
        <v>347000</v>
      </c>
      <c r="E298" s="66">
        <f>'Pos.'!G56+'Pos.'!G355+'Pos.'!G503+'Pos.'!G666+'Pos.'!G799</f>
        <v>432100</v>
      </c>
    </row>
    <row r="299" spans="1:5" ht="18" customHeight="1">
      <c r="A299" s="5" t="s">
        <v>1081</v>
      </c>
      <c r="B299" s="112" t="s">
        <v>1090</v>
      </c>
      <c r="C299" s="11">
        <f>SUM(C300)</f>
        <v>0</v>
      </c>
      <c r="D299" s="11">
        <f>SUM(D300)</f>
        <v>0</v>
      </c>
      <c r="E299" s="11">
        <f>SUM(E300)</f>
        <v>0</v>
      </c>
    </row>
    <row r="300" spans="1:5" s="67" customFormat="1" ht="15" customHeight="1">
      <c r="A300" s="87" t="s">
        <v>1082</v>
      </c>
      <c r="B300" s="52" t="s">
        <v>1089</v>
      </c>
      <c r="C300" s="66">
        <f>'Pos.'!E58</f>
        <v>0</v>
      </c>
      <c r="D300" s="66">
        <f>'Pos.'!F58</f>
        <v>0</v>
      </c>
      <c r="E300" s="66">
        <f>'Pos.'!G58</f>
        <v>0</v>
      </c>
    </row>
    <row r="301" spans="1:5" ht="18" customHeight="1">
      <c r="A301" s="5">
        <v>424</v>
      </c>
      <c r="B301" s="112" t="s">
        <v>8</v>
      </c>
      <c r="C301" s="11">
        <f>SUM(C302)</f>
        <v>120000</v>
      </c>
      <c r="D301" s="11">
        <f>SUM(D302)</f>
        <v>0</v>
      </c>
      <c r="E301" s="11">
        <f>SUM(E302)</f>
        <v>120000</v>
      </c>
    </row>
    <row r="302" spans="1:5" s="67" customFormat="1" ht="15" customHeight="1">
      <c r="A302" s="87">
        <v>4241</v>
      </c>
      <c r="B302" s="52" t="s">
        <v>181</v>
      </c>
      <c r="C302" s="66">
        <f>SUM('Pos.'!E731)</f>
        <v>120000</v>
      </c>
      <c r="D302" s="66">
        <f>SUM('Pos.'!F731)</f>
        <v>0</v>
      </c>
      <c r="E302" s="66">
        <f>SUM('Pos.'!G731)</f>
        <v>120000</v>
      </c>
    </row>
    <row r="303" spans="1:5" ht="18" customHeight="1">
      <c r="A303" s="5">
        <v>426</v>
      </c>
      <c r="B303" s="112" t="s">
        <v>9</v>
      </c>
      <c r="C303" s="11">
        <f>SUM(C304:C305)</f>
        <v>324000</v>
      </c>
      <c r="D303" s="11">
        <f>SUM(D304:D305)</f>
        <v>75000</v>
      </c>
      <c r="E303" s="11">
        <f>SUM(E304:E305)</f>
        <v>399000</v>
      </c>
    </row>
    <row r="304" spans="1:5" s="67" customFormat="1" ht="15" customHeight="1">
      <c r="A304" s="87">
        <v>4262</v>
      </c>
      <c r="B304" s="52" t="s">
        <v>182</v>
      </c>
      <c r="C304" s="66">
        <f>'Pos.'!E60+'Pos.'!E668+'Pos.'!E733+'Pos.'!E801</f>
        <v>18000</v>
      </c>
      <c r="D304" s="66">
        <f>'Pos.'!F60+'Pos.'!F668+'Pos.'!F733+'Pos.'!F801</f>
        <v>75000</v>
      </c>
      <c r="E304" s="66">
        <f>'Pos.'!G60+'Pos.'!G668+'Pos.'!G733+'Pos.'!G801</f>
        <v>93000</v>
      </c>
    </row>
    <row r="305" spans="1:5" s="67" customFormat="1" ht="15" customHeight="1">
      <c r="A305" s="87" t="s">
        <v>332</v>
      </c>
      <c r="B305" s="52" t="s">
        <v>333</v>
      </c>
      <c r="C305" s="66">
        <f>SUM('Pos.'!E262+'Pos.'!E266+'Pos.'!E270+'Pos.'!E279+'Pos.'!E734)</f>
        <v>306000</v>
      </c>
      <c r="D305" s="66">
        <f>SUM('Pos.'!F262+'Pos.'!F266+'Pos.'!F270+'Pos.'!F279+'Pos.'!F734)</f>
        <v>0</v>
      </c>
      <c r="E305" s="66">
        <f>SUM('Pos.'!G262+'Pos.'!G266+'Pos.'!G270+'Pos.'!G279+'Pos.'!G734)</f>
        <v>306000</v>
      </c>
    </row>
    <row r="306" spans="1:5" ht="21" customHeight="1">
      <c r="A306" s="5" t="s">
        <v>801</v>
      </c>
      <c r="B306" s="112" t="s">
        <v>802</v>
      </c>
      <c r="C306" s="11">
        <f aca="true" t="shared" si="7" ref="C306:E307">C307</f>
        <v>0</v>
      </c>
      <c r="D306" s="11">
        <f t="shared" si="7"/>
        <v>0</v>
      </c>
      <c r="E306" s="11">
        <f t="shared" si="7"/>
        <v>0</v>
      </c>
    </row>
    <row r="307" spans="1:5" ht="18" customHeight="1">
      <c r="A307" s="5" t="s">
        <v>803</v>
      </c>
      <c r="B307" s="112" t="s">
        <v>804</v>
      </c>
      <c r="C307" s="11">
        <f t="shared" si="7"/>
        <v>0</v>
      </c>
      <c r="D307" s="11">
        <f t="shared" si="7"/>
        <v>0</v>
      </c>
      <c r="E307" s="11">
        <f t="shared" si="7"/>
        <v>0</v>
      </c>
    </row>
    <row r="308" spans="1:5" s="67" customFormat="1" ht="15" customHeight="1">
      <c r="A308" s="87" t="s">
        <v>805</v>
      </c>
      <c r="B308" s="52" t="s">
        <v>806</v>
      </c>
      <c r="C308" s="66">
        <f>'Pos.'!E737</f>
        <v>0</v>
      </c>
      <c r="D308" s="66">
        <f>'Pos.'!F737</f>
        <v>0</v>
      </c>
      <c r="E308" s="66">
        <f>'Pos.'!G737</f>
        <v>0</v>
      </c>
    </row>
    <row r="309" spans="1:5" ht="21" customHeight="1">
      <c r="A309" s="5" t="s">
        <v>11</v>
      </c>
      <c r="B309" s="112" t="s">
        <v>343</v>
      </c>
      <c r="C309" s="11">
        <f aca="true" t="shared" si="8" ref="C309:E310">C310</f>
        <v>2150000</v>
      </c>
      <c r="D309" s="11">
        <f t="shared" si="8"/>
        <v>898000</v>
      </c>
      <c r="E309" s="11">
        <f t="shared" si="8"/>
        <v>3048000</v>
      </c>
    </row>
    <row r="310" spans="1:5" ht="18" customHeight="1">
      <c r="A310" s="5" t="s">
        <v>12</v>
      </c>
      <c r="B310" s="112" t="s">
        <v>13</v>
      </c>
      <c r="C310" s="11">
        <f t="shared" si="8"/>
        <v>2150000</v>
      </c>
      <c r="D310" s="11">
        <f t="shared" si="8"/>
        <v>898000</v>
      </c>
      <c r="E310" s="11">
        <f t="shared" si="8"/>
        <v>3048000</v>
      </c>
    </row>
    <row r="311" spans="1:5" s="67" customFormat="1" ht="15" customHeight="1">
      <c r="A311" s="87" t="s">
        <v>14</v>
      </c>
      <c r="B311" s="52" t="s">
        <v>67</v>
      </c>
      <c r="C311" s="66">
        <f>'Pos.'!E173+'Pos.'!E177+'Pos.'!E181+'Pos.'!E437+'Pos.'!E493+'Pos.'!E507+'Pos.'!E522+'Pos.'!E529+'Pos.'!E672</f>
        <v>2150000</v>
      </c>
      <c r="D311" s="66">
        <f>'Pos.'!F173+'Pos.'!F177+'Pos.'!F181+'Pos.'!F437+'Pos.'!F493+'Pos.'!F507+'Pos.'!F522+'Pos.'!F529+'Pos.'!F672</f>
        <v>898000</v>
      </c>
      <c r="E311" s="66">
        <f>'Pos.'!G173+'Pos.'!G177+'Pos.'!G181+'Pos.'!G437+'Pos.'!G493+'Pos.'!G507+'Pos.'!G522+'Pos.'!G529+'Pos.'!G672</f>
        <v>3048000</v>
      </c>
    </row>
    <row r="312" spans="1:5" ht="25.5" customHeight="1">
      <c r="A312" s="6"/>
      <c r="B312" s="111" t="s">
        <v>183</v>
      </c>
      <c r="C312" s="106">
        <f>C206+C281</f>
        <v>36415350</v>
      </c>
      <c r="D312" s="106">
        <f>D206+D281</f>
        <v>5839300</v>
      </c>
      <c r="E312" s="106">
        <f>E206+E281</f>
        <v>42254650</v>
      </c>
    </row>
    <row r="313" spans="1:5" ht="28.5" customHeight="1" hidden="1">
      <c r="A313" s="50" t="s">
        <v>184</v>
      </c>
      <c r="B313" s="29"/>
      <c r="C313" s="28"/>
      <c r="D313" s="28"/>
      <c r="E313" s="28"/>
    </row>
    <row r="314" spans="1:5" ht="26.25" customHeight="1">
      <c r="A314" s="27" t="s">
        <v>1119</v>
      </c>
      <c r="B314" s="152" t="s">
        <v>1120</v>
      </c>
      <c r="C314" s="106">
        <f>C315+C318</f>
        <v>20000</v>
      </c>
      <c r="D314" s="106">
        <f>D315+D318</f>
        <v>2702599</v>
      </c>
      <c r="E314" s="106">
        <f>E315+E318</f>
        <v>2722599</v>
      </c>
    </row>
    <row r="315" spans="1:5" ht="21" customHeight="1">
      <c r="A315" s="5" t="s">
        <v>1249</v>
      </c>
      <c r="B315" s="165" t="s">
        <v>1261</v>
      </c>
      <c r="C315" s="11">
        <f aca="true" t="shared" si="9" ref="C315:E316">C316</f>
        <v>0</v>
      </c>
      <c r="D315" s="11">
        <f t="shared" si="9"/>
        <v>2689599</v>
      </c>
      <c r="E315" s="11">
        <f t="shared" si="9"/>
        <v>2689599</v>
      </c>
    </row>
    <row r="316" spans="1:5" ht="35.25" customHeight="1">
      <c r="A316" s="5" t="s">
        <v>1251</v>
      </c>
      <c r="B316" s="166" t="s">
        <v>1252</v>
      </c>
      <c r="C316" s="11">
        <f t="shared" si="9"/>
        <v>0</v>
      </c>
      <c r="D316" s="11">
        <f t="shared" si="9"/>
        <v>2689599</v>
      </c>
      <c r="E316" s="11">
        <f t="shared" si="9"/>
        <v>2689599</v>
      </c>
    </row>
    <row r="317" spans="1:5" s="67" customFormat="1" ht="21.75" customHeight="1">
      <c r="A317" s="87" t="s">
        <v>1253</v>
      </c>
      <c r="B317" s="153" t="s">
        <v>1262</v>
      </c>
      <c r="C317" s="66">
        <f>'Pos.'!E116</f>
        <v>0</v>
      </c>
      <c r="D317" s="66">
        <f>'Pos.'!F116</f>
        <v>2689599</v>
      </c>
      <c r="E317" s="66">
        <f>'Pos.'!G116</f>
        <v>2689599</v>
      </c>
    </row>
    <row r="318" spans="1:5" ht="21" customHeight="1">
      <c r="A318" s="5" t="s">
        <v>1117</v>
      </c>
      <c r="B318" s="165" t="s">
        <v>1223</v>
      </c>
      <c r="C318" s="11">
        <f aca="true" t="shared" si="10" ref="C318:E319">C319</f>
        <v>20000</v>
      </c>
      <c r="D318" s="11">
        <f t="shared" si="10"/>
        <v>13000</v>
      </c>
      <c r="E318" s="11">
        <f t="shared" si="10"/>
        <v>33000</v>
      </c>
    </row>
    <row r="319" spans="1:5" ht="35.25" customHeight="1">
      <c r="A319" s="5" t="s">
        <v>1239</v>
      </c>
      <c r="B319" s="166" t="s">
        <v>1243</v>
      </c>
      <c r="C319" s="11">
        <f t="shared" si="10"/>
        <v>20000</v>
      </c>
      <c r="D319" s="11">
        <f t="shared" si="10"/>
        <v>13000</v>
      </c>
      <c r="E319" s="11">
        <f t="shared" si="10"/>
        <v>33000</v>
      </c>
    </row>
    <row r="320" spans="1:5" s="67" customFormat="1" ht="21.75" customHeight="1">
      <c r="A320" s="87" t="s">
        <v>1241</v>
      </c>
      <c r="B320" s="153" t="s">
        <v>1225</v>
      </c>
      <c r="C320" s="66">
        <f>'Pos.'!E121</f>
        <v>20000</v>
      </c>
      <c r="D320" s="66">
        <f>'Pos.'!F121</f>
        <v>13000</v>
      </c>
      <c r="E320" s="66">
        <f>'Pos.'!G121</f>
        <v>33000</v>
      </c>
    </row>
    <row r="321" spans="1:5" ht="25.5" customHeight="1">
      <c r="A321" s="6"/>
      <c r="B321" s="152" t="s">
        <v>1121</v>
      </c>
      <c r="C321" s="106">
        <f>C312+C314</f>
        <v>36435350</v>
      </c>
      <c r="D321" s="106">
        <f>D312+D314</f>
        <v>8541899</v>
      </c>
      <c r="E321" s="106">
        <f>E312+E314</f>
        <v>44977249</v>
      </c>
    </row>
    <row r="322" spans="1:5" ht="0.75" customHeight="1" hidden="1">
      <c r="A322" s="28"/>
      <c r="B322" s="28"/>
      <c r="C322" s="28"/>
      <c r="D322" s="28"/>
      <c r="E322" s="28"/>
    </row>
    <row r="323" spans="1:5" ht="14.25" customHeight="1">
      <c r="A323" s="178" t="s">
        <v>60</v>
      </c>
      <c r="B323" s="178"/>
      <c r="C323" s="178"/>
      <c r="D323" s="178"/>
      <c r="E323" s="178"/>
    </row>
    <row r="324" ht="6" customHeight="1"/>
    <row r="325" spans="1:6" ht="24" customHeight="1">
      <c r="A325" s="183" t="s">
        <v>1294</v>
      </c>
      <c r="B325" s="183"/>
      <c r="C325" s="183"/>
      <c r="D325" s="183"/>
      <c r="E325" s="183"/>
      <c r="F325" s="183"/>
    </row>
    <row r="326" spans="1:5" ht="12.75" customHeight="1">
      <c r="A326" s="67" t="s">
        <v>1284</v>
      </c>
      <c r="B326" s="67"/>
      <c r="C326" s="67"/>
      <c r="D326" s="67"/>
      <c r="E326" s="67"/>
    </row>
    <row r="327" spans="1:5" ht="12.75" customHeight="1">
      <c r="A327" s="67"/>
      <c r="B327" s="67"/>
      <c r="C327" s="67"/>
      <c r="D327" s="67"/>
      <c r="E327" s="67"/>
    </row>
    <row r="328" spans="1:5" ht="44.25" customHeight="1">
      <c r="A328" s="28"/>
      <c r="B328" s="28"/>
      <c r="C328" s="28"/>
      <c r="D328" s="28"/>
      <c r="E328" s="28"/>
    </row>
    <row r="329" ht="32.25" customHeight="1">
      <c r="A329" s="50" t="s">
        <v>61</v>
      </c>
    </row>
    <row r="331" spans="1:5" ht="21" customHeight="1">
      <c r="A331" s="178" t="s">
        <v>62</v>
      </c>
      <c r="B331" s="178"/>
      <c r="C331" s="178"/>
      <c r="D331" s="178"/>
      <c r="E331" s="178"/>
    </row>
    <row r="332" ht="18" customHeight="1"/>
    <row r="333" spans="1:5" ht="12.75" customHeight="1">
      <c r="A333" s="67" t="s">
        <v>1009</v>
      </c>
      <c r="B333" s="67"/>
      <c r="C333" s="67"/>
      <c r="D333" s="67"/>
      <c r="E333" s="67"/>
    </row>
    <row r="334" spans="1:5" ht="12">
      <c r="A334" s="67"/>
      <c r="B334" s="67"/>
      <c r="C334" s="67"/>
      <c r="D334" s="67"/>
      <c r="E334" s="67"/>
    </row>
    <row r="335" ht="18.75" customHeight="1"/>
    <row r="336" ht="20.25" customHeight="1"/>
    <row r="337" spans="1:5" ht="20.25" customHeight="1">
      <c r="A337" s="178" t="s">
        <v>63</v>
      </c>
      <c r="B337" s="178"/>
      <c r="C337" s="178"/>
      <c r="D337" s="178"/>
      <c r="E337" s="178"/>
    </row>
    <row r="338" spans="1:5" ht="15" customHeight="1">
      <c r="A338" s="178" t="s">
        <v>64</v>
      </c>
      <c r="B338" s="178"/>
      <c r="C338" s="178"/>
      <c r="D338" s="178"/>
      <c r="E338" s="178"/>
    </row>
    <row r="339" spans="1:5" ht="15" customHeight="1">
      <c r="A339" s="179" t="s">
        <v>65</v>
      </c>
      <c r="B339" s="179"/>
      <c r="C339" s="179"/>
      <c r="D339" s="179"/>
      <c r="E339" s="179"/>
    </row>
    <row r="340" spans="1:5" ht="15" customHeight="1">
      <c r="A340" s="179" t="s">
        <v>276</v>
      </c>
      <c r="B340" s="179"/>
      <c r="C340" s="179"/>
      <c r="D340" s="179"/>
      <c r="E340" s="179"/>
    </row>
    <row r="343" spans="1:2" ht="15" customHeight="1">
      <c r="A343" s="67" t="s">
        <v>1289</v>
      </c>
      <c r="B343" s="67"/>
    </row>
    <row r="344" spans="1:2" ht="15" customHeight="1">
      <c r="A344" s="67" t="s">
        <v>1292</v>
      </c>
      <c r="B344" s="67"/>
    </row>
    <row r="345" spans="1:2" ht="12">
      <c r="A345" s="67"/>
      <c r="B345" s="67"/>
    </row>
    <row r="346" spans="1:2" ht="16.5" customHeight="1">
      <c r="A346" s="67" t="s">
        <v>1291</v>
      </c>
      <c r="B346" s="67"/>
    </row>
    <row r="347" ht="11.25" customHeight="1"/>
    <row r="348" ht="3" customHeight="1"/>
    <row r="349" spans="3:5" ht="5.25" customHeight="1" hidden="1">
      <c r="C349" s="15"/>
      <c r="D349" s="15"/>
      <c r="E349" s="15"/>
    </row>
    <row r="350" spans="3:5" ht="21.75" customHeight="1">
      <c r="C350" s="178" t="s">
        <v>277</v>
      </c>
      <c r="D350" s="178"/>
      <c r="E350" s="178"/>
    </row>
    <row r="351" spans="3:5" ht="15.75" customHeight="1">
      <c r="C351" s="182" t="s">
        <v>807</v>
      </c>
      <c r="D351" s="182"/>
      <c r="E351" s="182"/>
    </row>
    <row r="352" spans="2:5" ht="33.75" customHeight="1">
      <c r="B352" s="12"/>
      <c r="C352" s="20"/>
      <c r="D352" s="20"/>
      <c r="E352" s="20"/>
    </row>
  </sheetData>
  <sheetProtection/>
  <mergeCells count="15">
    <mergeCell ref="A339:E339"/>
    <mergeCell ref="A323:E323"/>
    <mergeCell ref="A19:B19"/>
    <mergeCell ref="A43:E43"/>
    <mergeCell ref="C350:E350"/>
    <mergeCell ref="C351:E351"/>
    <mergeCell ref="A340:E340"/>
    <mergeCell ref="A325:F325"/>
    <mergeCell ref="A6:E6"/>
    <mergeCell ref="A12:E12"/>
    <mergeCell ref="A331:E331"/>
    <mergeCell ref="A8:E8"/>
    <mergeCell ref="A337:E337"/>
    <mergeCell ref="A338:E338"/>
    <mergeCell ref="A7:E7"/>
  </mergeCells>
  <printOptions/>
  <pageMargins left="0.7874015748031497" right="0.5511811023622047" top="0.7874015748031497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2"/>
  <sheetViews>
    <sheetView view="pageLayout" zoomScaleNormal="124" zoomScaleSheetLayoutView="50" workbookViewId="0" topLeftCell="A563">
      <selection activeCell="H577" sqref="H577"/>
    </sheetView>
  </sheetViews>
  <sheetFormatPr defaultColWidth="9.140625" defaultRowHeight="12.75"/>
  <cols>
    <col min="1" max="1" width="5.00390625" style="32" customWidth="1"/>
    <col min="2" max="2" width="6.7109375" style="58" customWidth="1"/>
    <col min="3" max="3" width="8.28125" style="32" customWidth="1"/>
    <col min="4" max="4" width="40.140625" style="32" customWidth="1"/>
    <col min="5" max="5" width="11.421875" style="32" customWidth="1"/>
    <col min="6" max="6" width="11.140625" style="32" customWidth="1"/>
    <col min="7" max="7" width="11.7109375" style="32" customWidth="1"/>
    <col min="8" max="8" width="11.00390625" style="32" customWidth="1"/>
    <col min="9" max="9" width="9.7109375" style="32" customWidth="1"/>
    <col min="10" max="11" width="10.8515625" style="32" customWidth="1"/>
    <col min="12" max="12" width="9.28125" style="32" customWidth="1"/>
    <col min="13" max="13" width="9.140625" style="32" customWidth="1"/>
    <col min="14" max="14" width="8.8515625" style="32" customWidth="1"/>
    <col min="15" max="15" width="9.7109375" style="32" customWidth="1"/>
    <col min="16" max="16384" width="9.140625" style="32" customWidth="1"/>
  </cols>
  <sheetData>
    <row r="1" spans="1:15" ht="17.25" customHeight="1">
      <c r="A1" s="199" t="s">
        <v>2</v>
      </c>
      <c r="B1" s="200" t="s">
        <v>44</v>
      </c>
      <c r="C1" s="184" t="s">
        <v>549</v>
      </c>
      <c r="D1" s="201" t="s">
        <v>59</v>
      </c>
      <c r="E1" s="190" t="s">
        <v>1230</v>
      </c>
      <c r="F1" s="190" t="s">
        <v>891</v>
      </c>
      <c r="G1" s="184" t="s">
        <v>1231</v>
      </c>
      <c r="H1" s="185" t="s">
        <v>1232</v>
      </c>
      <c r="I1" s="185"/>
      <c r="J1" s="185"/>
      <c r="K1" s="185"/>
      <c r="L1" s="185"/>
      <c r="M1" s="185"/>
      <c r="N1" s="185"/>
      <c r="O1" s="185"/>
    </row>
    <row r="2" spans="1:15" ht="36" customHeight="1">
      <c r="A2" s="199"/>
      <c r="B2" s="199"/>
      <c r="C2" s="185"/>
      <c r="D2" s="201"/>
      <c r="E2" s="191"/>
      <c r="F2" s="191"/>
      <c r="G2" s="185"/>
      <c r="H2" s="103" t="s">
        <v>271</v>
      </c>
      <c r="I2" s="103" t="s">
        <v>45</v>
      </c>
      <c r="J2" s="103" t="s">
        <v>270</v>
      </c>
      <c r="K2" s="103" t="s">
        <v>272</v>
      </c>
      <c r="L2" s="103" t="s">
        <v>46</v>
      </c>
      <c r="M2" s="103" t="s">
        <v>723</v>
      </c>
      <c r="N2" s="103" t="s">
        <v>1213</v>
      </c>
      <c r="O2" s="103" t="s">
        <v>616</v>
      </c>
    </row>
    <row r="3" spans="1:15" ht="10.5" customHeight="1">
      <c r="A3" s="54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  <c r="G3" s="54">
        <v>7</v>
      </c>
      <c r="H3" s="54">
        <v>8</v>
      </c>
      <c r="I3" s="54">
        <v>9</v>
      </c>
      <c r="J3" s="54">
        <v>10</v>
      </c>
      <c r="K3" s="54">
        <v>11</v>
      </c>
      <c r="L3" s="54">
        <v>12</v>
      </c>
      <c r="M3" s="54">
        <v>13</v>
      </c>
      <c r="N3" s="54">
        <v>14</v>
      </c>
      <c r="O3" s="54">
        <v>15</v>
      </c>
    </row>
    <row r="4" spans="1:15" s="28" customFormat="1" ht="36.75" customHeight="1">
      <c r="A4" s="83"/>
      <c r="B4" s="230" t="s">
        <v>1272</v>
      </c>
      <c r="C4" s="231"/>
      <c r="D4" s="232"/>
      <c r="E4" s="84">
        <f>E5+E606+E682+E742</f>
        <v>36435350</v>
      </c>
      <c r="F4" s="84">
        <f>F5+F606+F682+F742</f>
        <v>8541899</v>
      </c>
      <c r="G4" s="84">
        <f>SUM(H4:O4)</f>
        <v>44977249</v>
      </c>
      <c r="H4" s="84">
        <f aca="true" t="shared" si="0" ref="H4:O4">H5+H606+H682</f>
        <v>21082600</v>
      </c>
      <c r="I4" s="84">
        <f t="shared" si="0"/>
        <v>4322350</v>
      </c>
      <c r="J4" s="84">
        <f t="shared" si="0"/>
        <v>7521000</v>
      </c>
      <c r="K4" s="84">
        <f t="shared" si="0"/>
        <v>3523800</v>
      </c>
      <c r="L4" s="84">
        <f t="shared" si="0"/>
        <v>11000</v>
      </c>
      <c r="M4" s="84">
        <f t="shared" si="0"/>
        <v>97000</v>
      </c>
      <c r="N4" s="158">
        <f t="shared" si="0"/>
        <v>2705550</v>
      </c>
      <c r="O4" s="84">
        <f t="shared" si="0"/>
        <v>5713949</v>
      </c>
    </row>
    <row r="5" spans="1:15" ht="34.5" customHeight="1">
      <c r="A5" s="34"/>
      <c r="B5" s="55"/>
      <c r="C5" s="228" t="s">
        <v>1010</v>
      </c>
      <c r="D5" s="229"/>
      <c r="E5" s="17">
        <f>E6+E61+E83+E112+E131+E162+E189+E202+E217+E255+E271+E304+E309+E325+E356+E373+E397+E411+E442+E530+E535+E545+E563</f>
        <v>31066700</v>
      </c>
      <c r="F5" s="17">
        <f>F6+F61+F83+F112+F131+F162+F189+F202+F217+F255+F271+F304+F309+F325+F356+F373+F397+F411+F442+F530+F535+F545+F563</f>
        <v>7761349</v>
      </c>
      <c r="G5" s="17">
        <f aca="true" t="shared" si="1" ref="G5:G36">SUM(H5:O5)</f>
        <v>38828049</v>
      </c>
      <c r="H5" s="17">
        <f aca="true" t="shared" si="2" ref="H5:O5">H6+H61+H83+H112+H131+H162+H189+H202+H217+H255+H271+H304+H309+H325+H356+H373+H397+H411+H442+H530+H535+H545+H563</f>
        <v>16526350</v>
      </c>
      <c r="I5" s="17">
        <f t="shared" si="2"/>
        <v>4300000</v>
      </c>
      <c r="J5" s="17">
        <f t="shared" si="2"/>
        <v>6721000</v>
      </c>
      <c r="K5" s="17">
        <f t="shared" si="2"/>
        <v>3251800</v>
      </c>
      <c r="L5" s="17">
        <f t="shared" si="2"/>
        <v>0</v>
      </c>
      <c r="M5" s="17">
        <f t="shared" si="2"/>
        <v>97000</v>
      </c>
      <c r="N5" s="157">
        <f t="shared" si="2"/>
        <v>2705550</v>
      </c>
      <c r="O5" s="17">
        <f t="shared" si="2"/>
        <v>5226349</v>
      </c>
    </row>
    <row r="6" spans="1:15" s="74" customFormat="1" ht="21.75" customHeight="1">
      <c r="A6" s="73"/>
      <c r="B6" s="68"/>
      <c r="C6" s="233" t="s">
        <v>690</v>
      </c>
      <c r="D6" s="233"/>
      <c r="E6" s="72">
        <f>E7+E40+E49</f>
        <v>5541150</v>
      </c>
      <c r="F6" s="72">
        <f>F7+F40+F49</f>
        <v>361350</v>
      </c>
      <c r="G6" s="72">
        <f t="shared" si="1"/>
        <v>5902500</v>
      </c>
      <c r="H6" s="72">
        <f aca="true" t="shared" si="3" ref="H6:O6">H7+H40+H49</f>
        <v>3992500</v>
      </c>
      <c r="I6" s="72">
        <f t="shared" si="3"/>
        <v>735000</v>
      </c>
      <c r="J6" s="72">
        <f t="shared" si="3"/>
        <v>0</v>
      </c>
      <c r="K6" s="72">
        <f t="shared" si="3"/>
        <v>45000</v>
      </c>
      <c r="L6" s="72">
        <f t="shared" si="3"/>
        <v>0</v>
      </c>
      <c r="M6" s="72">
        <f t="shared" si="3"/>
        <v>20000</v>
      </c>
      <c r="N6" s="72">
        <f t="shared" si="3"/>
        <v>0</v>
      </c>
      <c r="O6" s="72">
        <f t="shared" si="3"/>
        <v>1110000</v>
      </c>
    </row>
    <row r="7" spans="1:15" s="9" customFormat="1" ht="18.75" customHeight="1">
      <c r="A7" s="16"/>
      <c r="B7" s="56" t="s">
        <v>3</v>
      </c>
      <c r="C7" s="234" t="s">
        <v>383</v>
      </c>
      <c r="D7" s="235"/>
      <c r="E7" s="18">
        <f>E8+E16</f>
        <v>5276150</v>
      </c>
      <c r="F7" s="18">
        <f>F8+F16</f>
        <v>86350</v>
      </c>
      <c r="G7" s="18">
        <f t="shared" si="1"/>
        <v>5362500</v>
      </c>
      <c r="H7" s="18">
        <f>H8+H16</f>
        <v>3652500</v>
      </c>
      <c r="I7" s="18">
        <f aca="true" t="shared" si="4" ref="I7:O7">I8+I16</f>
        <v>735000</v>
      </c>
      <c r="J7" s="18">
        <f t="shared" si="4"/>
        <v>0</v>
      </c>
      <c r="K7" s="18">
        <f t="shared" si="4"/>
        <v>0</v>
      </c>
      <c r="L7" s="18">
        <f t="shared" si="4"/>
        <v>0</v>
      </c>
      <c r="M7" s="18">
        <f t="shared" si="4"/>
        <v>20000</v>
      </c>
      <c r="N7" s="18">
        <f t="shared" si="4"/>
        <v>0</v>
      </c>
      <c r="O7" s="18">
        <f t="shared" si="4"/>
        <v>955000</v>
      </c>
    </row>
    <row r="8" spans="1:15" ht="21" customHeight="1">
      <c r="A8" s="30"/>
      <c r="B8" s="57"/>
      <c r="C8" s="30">
        <v>31</v>
      </c>
      <c r="D8" s="36" t="s">
        <v>15</v>
      </c>
      <c r="E8" s="37">
        <f>E9+E11+E13</f>
        <v>3803650</v>
      </c>
      <c r="F8" s="37">
        <f>F9+F11+F13</f>
        <v>-38650</v>
      </c>
      <c r="G8" s="38">
        <f t="shared" si="1"/>
        <v>3765000</v>
      </c>
      <c r="H8" s="37">
        <f aca="true" t="shared" si="5" ref="H8:N8">H9+H11+H13</f>
        <v>2075000</v>
      </c>
      <c r="I8" s="37">
        <f t="shared" si="5"/>
        <v>735000</v>
      </c>
      <c r="J8" s="37">
        <f t="shared" si="5"/>
        <v>0</v>
      </c>
      <c r="K8" s="37">
        <f t="shared" si="5"/>
        <v>0</v>
      </c>
      <c r="L8" s="37">
        <f t="shared" si="5"/>
        <v>0</v>
      </c>
      <c r="M8" s="37">
        <f t="shared" si="5"/>
        <v>0</v>
      </c>
      <c r="N8" s="37">
        <f t="shared" si="5"/>
        <v>0</v>
      </c>
      <c r="O8" s="37">
        <f>O9+O11+O13+O28</f>
        <v>955000</v>
      </c>
    </row>
    <row r="9" spans="1:15" ht="18" customHeight="1">
      <c r="A9" s="30"/>
      <c r="B9" s="57"/>
      <c r="C9" s="30">
        <v>311</v>
      </c>
      <c r="D9" s="36" t="s">
        <v>334</v>
      </c>
      <c r="E9" s="37">
        <f>SUM(E10:E10)</f>
        <v>3200000</v>
      </c>
      <c r="F9" s="37">
        <f>SUM(F10:F10)</f>
        <v>-100000</v>
      </c>
      <c r="G9" s="38">
        <f>SUM(H9:O9)</f>
        <v>3100000</v>
      </c>
      <c r="H9" s="37">
        <f aca="true" t="shared" si="6" ref="H9:O9">SUM(H10:H10)</f>
        <v>1585000</v>
      </c>
      <c r="I9" s="37">
        <f t="shared" si="6"/>
        <v>660000</v>
      </c>
      <c r="J9" s="37">
        <f t="shared" si="6"/>
        <v>0</v>
      </c>
      <c r="K9" s="37">
        <f t="shared" si="6"/>
        <v>0</v>
      </c>
      <c r="L9" s="37">
        <f t="shared" si="6"/>
        <v>0</v>
      </c>
      <c r="M9" s="37">
        <f t="shared" si="6"/>
        <v>0</v>
      </c>
      <c r="N9" s="37">
        <f t="shared" si="6"/>
        <v>0</v>
      </c>
      <c r="O9" s="37">
        <f t="shared" si="6"/>
        <v>855000</v>
      </c>
    </row>
    <row r="10" spans="1:15" s="95" customFormat="1" ht="15" customHeight="1">
      <c r="A10" s="88" t="s">
        <v>386</v>
      </c>
      <c r="B10" s="89"/>
      <c r="C10" s="90">
        <v>3111</v>
      </c>
      <c r="D10" s="91" t="s">
        <v>16</v>
      </c>
      <c r="E10" s="92">
        <v>3200000</v>
      </c>
      <c r="F10" s="92">
        <f>G10-E10</f>
        <v>-100000</v>
      </c>
      <c r="G10" s="38">
        <f t="shared" si="1"/>
        <v>3100000</v>
      </c>
      <c r="H10" s="92">
        <v>1585000</v>
      </c>
      <c r="I10" s="92">
        <v>660000</v>
      </c>
      <c r="J10" s="94">
        <v>0</v>
      </c>
      <c r="K10" s="92">
        <v>0</v>
      </c>
      <c r="L10" s="94">
        <v>0</v>
      </c>
      <c r="M10" s="94">
        <v>0</v>
      </c>
      <c r="N10" s="92">
        <v>0</v>
      </c>
      <c r="O10" s="92">
        <v>855000</v>
      </c>
    </row>
    <row r="11" spans="1:15" ht="12.75" customHeight="1">
      <c r="A11" s="39"/>
      <c r="B11" s="57"/>
      <c r="C11" s="30">
        <v>312</v>
      </c>
      <c r="D11" s="36" t="s">
        <v>17</v>
      </c>
      <c r="E11" s="37">
        <f aca="true" t="shared" si="7" ref="E11:O11">E12</f>
        <v>120000</v>
      </c>
      <c r="F11" s="37">
        <f t="shared" si="7"/>
        <v>70000</v>
      </c>
      <c r="G11" s="38">
        <f t="shared" si="1"/>
        <v>190000</v>
      </c>
      <c r="H11" s="37">
        <f>H12</f>
        <v>190000</v>
      </c>
      <c r="I11" s="37">
        <f t="shared" si="7"/>
        <v>0</v>
      </c>
      <c r="J11" s="37">
        <f t="shared" si="7"/>
        <v>0</v>
      </c>
      <c r="K11" s="37">
        <f t="shared" si="7"/>
        <v>0</v>
      </c>
      <c r="L11" s="37">
        <f t="shared" si="7"/>
        <v>0</v>
      </c>
      <c r="M11" s="37">
        <f t="shared" si="7"/>
        <v>0</v>
      </c>
      <c r="N11" s="37">
        <f t="shared" si="7"/>
        <v>0</v>
      </c>
      <c r="O11" s="37">
        <f t="shared" si="7"/>
        <v>0</v>
      </c>
    </row>
    <row r="12" spans="1:15" s="95" customFormat="1" ht="15" customHeight="1">
      <c r="A12" s="88" t="s">
        <v>387</v>
      </c>
      <c r="B12" s="89"/>
      <c r="C12" s="90">
        <v>3121</v>
      </c>
      <c r="D12" s="91" t="s">
        <v>18</v>
      </c>
      <c r="E12" s="92">
        <v>120000</v>
      </c>
      <c r="F12" s="92">
        <f>G12-E12</f>
        <v>70000</v>
      </c>
      <c r="G12" s="93">
        <f t="shared" si="1"/>
        <v>190000</v>
      </c>
      <c r="H12" s="92">
        <v>190000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2">
        <v>0</v>
      </c>
    </row>
    <row r="13" spans="1:15" ht="11.25" customHeight="1">
      <c r="A13" s="39"/>
      <c r="B13" s="57"/>
      <c r="C13" s="30">
        <v>313</v>
      </c>
      <c r="D13" s="36" t="s">
        <v>19</v>
      </c>
      <c r="E13" s="37">
        <f>SUM(E14:E15)</f>
        <v>483650</v>
      </c>
      <c r="F13" s="37">
        <f>SUM(F14:F15)</f>
        <v>-8650</v>
      </c>
      <c r="G13" s="38">
        <f t="shared" si="1"/>
        <v>475000</v>
      </c>
      <c r="H13" s="37">
        <f>SUM(H14:H15)</f>
        <v>300000</v>
      </c>
      <c r="I13" s="37">
        <f>SUM(I14:I15)</f>
        <v>75000</v>
      </c>
      <c r="J13" s="37">
        <f aca="true" t="shared" si="8" ref="J13:O13">SUM(J14:J15)</f>
        <v>0</v>
      </c>
      <c r="K13" s="37">
        <f t="shared" si="8"/>
        <v>0</v>
      </c>
      <c r="L13" s="37">
        <f t="shared" si="8"/>
        <v>0</v>
      </c>
      <c r="M13" s="37">
        <f t="shared" si="8"/>
        <v>0</v>
      </c>
      <c r="N13" s="37">
        <f t="shared" si="8"/>
        <v>0</v>
      </c>
      <c r="O13" s="37">
        <f t="shared" si="8"/>
        <v>100000</v>
      </c>
    </row>
    <row r="14" spans="1:15" s="95" customFormat="1" ht="15" customHeight="1">
      <c r="A14" s="88" t="s">
        <v>388</v>
      </c>
      <c r="B14" s="88"/>
      <c r="C14" s="90">
        <v>3132</v>
      </c>
      <c r="D14" s="91" t="s">
        <v>335</v>
      </c>
      <c r="E14" s="92">
        <v>483650</v>
      </c>
      <c r="F14" s="92">
        <f>G14-E14</f>
        <v>-8650</v>
      </c>
      <c r="G14" s="38">
        <f t="shared" si="1"/>
        <v>475000</v>
      </c>
      <c r="H14" s="92">
        <v>300000</v>
      </c>
      <c r="I14" s="92">
        <v>75000</v>
      </c>
      <c r="J14" s="94">
        <v>0</v>
      </c>
      <c r="K14" s="94">
        <v>0</v>
      </c>
      <c r="L14" s="94">
        <v>0</v>
      </c>
      <c r="M14" s="94">
        <v>0</v>
      </c>
      <c r="N14" s="92">
        <v>0</v>
      </c>
      <c r="O14" s="92">
        <v>100000</v>
      </c>
    </row>
    <row r="15" spans="1:15" s="95" customFormat="1" ht="15" customHeight="1">
      <c r="A15" s="88" t="s">
        <v>389</v>
      </c>
      <c r="B15" s="88"/>
      <c r="C15" s="90">
        <v>3133</v>
      </c>
      <c r="D15" s="91" t="s">
        <v>336</v>
      </c>
      <c r="E15" s="92">
        <v>0</v>
      </c>
      <c r="F15" s="92">
        <f>G15-E15</f>
        <v>0</v>
      </c>
      <c r="G15" s="93">
        <f t="shared" si="1"/>
        <v>0</v>
      </c>
      <c r="H15" s="92">
        <v>0</v>
      </c>
      <c r="I15" s="92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2">
        <v>0</v>
      </c>
    </row>
    <row r="16" spans="1:15" ht="15.75" customHeight="1">
      <c r="A16" s="39"/>
      <c r="B16" s="39"/>
      <c r="C16" s="30">
        <v>32</v>
      </c>
      <c r="D16" s="36" t="s">
        <v>20</v>
      </c>
      <c r="E16" s="37">
        <f>E17+E22+E28+E35</f>
        <v>1472500</v>
      </c>
      <c r="F16" s="37">
        <f>F17+F22+F28+F35</f>
        <v>125000</v>
      </c>
      <c r="G16" s="38">
        <f>SUM(H16:O16)</f>
        <v>1597500</v>
      </c>
      <c r="H16" s="37">
        <f>H17+H22+H28+H35</f>
        <v>1577500</v>
      </c>
      <c r="I16" s="37">
        <f aca="true" t="shared" si="9" ref="I16:O16">I17+I22+I28+I35</f>
        <v>0</v>
      </c>
      <c r="J16" s="37">
        <f t="shared" si="9"/>
        <v>0</v>
      </c>
      <c r="K16" s="37">
        <f t="shared" si="9"/>
        <v>0</v>
      </c>
      <c r="L16" s="37">
        <f t="shared" si="9"/>
        <v>0</v>
      </c>
      <c r="M16" s="37">
        <f t="shared" si="9"/>
        <v>20000</v>
      </c>
      <c r="N16" s="37">
        <f t="shared" si="9"/>
        <v>0</v>
      </c>
      <c r="O16" s="37">
        <f t="shared" si="9"/>
        <v>0</v>
      </c>
    </row>
    <row r="17" spans="1:15" ht="13.5" customHeight="1">
      <c r="A17" s="39"/>
      <c r="B17" s="39"/>
      <c r="C17" s="30">
        <v>321</v>
      </c>
      <c r="D17" s="36" t="s">
        <v>21</v>
      </c>
      <c r="E17" s="37">
        <f>SUM(E18:E21)</f>
        <v>175500</v>
      </c>
      <c r="F17" s="37">
        <f>SUM(F18:F21)</f>
        <v>20000</v>
      </c>
      <c r="G17" s="38">
        <f t="shared" si="1"/>
        <v>195500</v>
      </c>
      <c r="H17" s="37">
        <f>SUM(H18:H21)</f>
        <v>195500</v>
      </c>
      <c r="I17" s="37">
        <f>SUM(I18:I20)</f>
        <v>0</v>
      </c>
      <c r="J17" s="37">
        <f>SUM(J18:J20)</f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</row>
    <row r="18" spans="1:15" s="95" customFormat="1" ht="15" customHeight="1">
      <c r="A18" s="88" t="s">
        <v>390</v>
      </c>
      <c r="B18" s="88"/>
      <c r="C18" s="90">
        <v>3211</v>
      </c>
      <c r="D18" s="91" t="s">
        <v>22</v>
      </c>
      <c r="E18" s="92">
        <v>60000</v>
      </c>
      <c r="F18" s="92">
        <f>G18-E18</f>
        <v>0</v>
      </c>
      <c r="G18" s="93">
        <f t="shared" si="1"/>
        <v>60000</v>
      </c>
      <c r="H18" s="92">
        <v>60000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</row>
    <row r="19" spans="1:15" s="95" customFormat="1" ht="15" customHeight="1">
      <c r="A19" s="88" t="s">
        <v>391</v>
      </c>
      <c r="B19" s="88"/>
      <c r="C19" s="90" t="s">
        <v>53</v>
      </c>
      <c r="D19" s="91" t="s">
        <v>54</v>
      </c>
      <c r="E19" s="92">
        <v>105000</v>
      </c>
      <c r="F19" s="92">
        <f>G19-E19</f>
        <v>15000</v>
      </c>
      <c r="G19" s="93">
        <f t="shared" si="1"/>
        <v>120000</v>
      </c>
      <c r="H19" s="92">
        <v>120000</v>
      </c>
      <c r="I19" s="92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</row>
    <row r="20" spans="1:15" s="95" customFormat="1" ht="15" customHeight="1">
      <c r="A20" s="88" t="s">
        <v>392</v>
      </c>
      <c r="B20" s="88"/>
      <c r="C20" s="90">
        <v>3213</v>
      </c>
      <c r="D20" s="91" t="s">
        <v>23</v>
      </c>
      <c r="E20" s="92">
        <v>10000</v>
      </c>
      <c r="F20" s="92">
        <f>G20-E20</f>
        <v>5000</v>
      </c>
      <c r="G20" s="93">
        <f t="shared" si="1"/>
        <v>15000</v>
      </c>
      <c r="H20" s="92">
        <v>15000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1:15" s="95" customFormat="1" ht="15" customHeight="1">
      <c r="A21" s="88" t="s">
        <v>393</v>
      </c>
      <c r="B21" s="88"/>
      <c r="C21" s="90" t="s">
        <v>326</v>
      </c>
      <c r="D21" s="91" t="s">
        <v>337</v>
      </c>
      <c r="E21" s="92">
        <v>500</v>
      </c>
      <c r="F21" s="92">
        <f>G21-E21</f>
        <v>0</v>
      </c>
      <c r="G21" s="93">
        <f t="shared" si="1"/>
        <v>500</v>
      </c>
      <c r="H21" s="92">
        <v>500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</row>
    <row r="22" spans="1:15" ht="14.25" customHeight="1">
      <c r="A22" s="39"/>
      <c r="B22" s="39"/>
      <c r="C22" s="30">
        <v>322</v>
      </c>
      <c r="D22" s="36" t="s">
        <v>24</v>
      </c>
      <c r="E22" s="37">
        <f>SUM(E23:E27)</f>
        <v>337000</v>
      </c>
      <c r="F22" s="37">
        <f>SUM(F23:F27)</f>
        <v>5000</v>
      </c>
      <c r="G22" s="38">
        <f t="shared" si="1"/>
        <v>342000</v>
      </c>
      <c r="H22" s="37">
        <f>SUM(H23:H27)</f>
        <v>342000</v>
      </c>
      <c r="I22" s="37">
        <f>SUM(I23:I27)</f>
        <v>0</v>
      </c>
      <c r="J22" s="37">
        <f>SUM(J23:J27)</f>
        <v>0</v>
      </c>
      <c r="K22" s="35">
        <v>0</v>
      </c>
      <c r="L22" s="35">
        <v>0</v>
      </c>
      <c r="M22" s="35">
        <v>0</v>
      </c>
      <c r="N22" s="35">
        <v>0</v>
      </c>
      <c r="O22" s="37">
        <f>O23+O24</f>
        <v>0</v>
      </c>
    </row>
    <row r="23" spans="1:15" s="95" customFormat="1" ht="15" customHeight="1">
      <c r="A23" s="88" t="s">
        <v>394</v>
      </c>
      <c r="B23" s="88"/>
      <c r="C23" s="90">
        <v>3221</v>
      </c>
      <c r="D23" s="91" t="s">
        <v>25</v>
      </c>
      <c r="E23" s="92">
        <v>150000</v>
      </c>
      <c r="F23" s="92">
        <f>G23-E23</f>
        <v>0</v>
      </c>
      <c r="G23" s="93">
        <f t="shared" si="1"/>
        <v>150000</v>
      </c>
      <c r="H23" s="92">
        <v>150000</v>
      </c>
      <c r="I23" s="92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2">
        <v>0</v>
      </c>
    </row>
    <row r="24" spans="1:15" s="95" customFormat="1" ht="15" customHeight="1">
      <c r="A24" s="88" t="s">
        <v>395</v>
      </c>
      <c r="B24" s="88"/>
      <c r="C24" s="90">
        <v>3223</v>
      </c>
      <c r="D24" s="91" t="s">
        <v>26</v>
      </c>
      <c r="E24" s="92">
        <v>180000</v>
      </c>
      <c r="F24" s="92">
        <f>G24-E24</f>
        <v>0</v>
      </c>
      <c r="G24" s="93">
        <f>SUM(H24:O24)</f>
        <v>180000</v>
      </c>
      <c r="H24" s="92">
        <v>180000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2">
        <v>0</v>
      </c>
    </row>
    <row r="25" spans="1:15" s="95" customFormat="1" ht="15" customHeight="1">
      <c r="A25" s="88" t="s">
        <v>396</v>
      </c>
      <c r="B25" s="88"/>
      <c r="C25" s="90">
        <v>3224</v>
      </c>
      <c r="D25" s="91" t="s">
        <v>27</v>
      </c>
      <c r="E25" s="92">
        <v>2000</v>
      </c>
      <c r="F25" s="92">
        <f>G25-E25</f>
        <v>0</v>
      </c>
      <c r="G25" s="93">
        <f>SUM(H25:O25)</f>
        <v>2000</v>
      </c>
      <c r="H25" s="92">
        <v>2000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</row>
    <row r="26" spans="1:15" s="95" customFormat="1" ht="15" customHeight="1">
      <c r="A26" s="88" t="s">
        <v>397</v>
      </c>
      <c r="B26" s="88"/>
      <c r="C26" s="90">
        <v>3225</v>
      </c>
      <c r="D26" s="91" t="s">
        <v>28</v>
      </c>
      <c r="E26" s="92">
        <v>5000</v>
      </c>
      <c r="F26" s="92">
        <f>G26-E26</f>
        <v>0</v>
      </c>
      <c r="G26" s="93">
        <f>SUM(H26:O26)</f>
        <v>5000</v>
      </c>
      <c r="H26" s="92">
        <v>5000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</row>
    <row r="27" spans="1:15" s="95" customFormat="1" ht="15" customHeight="1">
      <c r="A27" s="88" t="s">
        <v>398</v>
      </c>
      <c r="B27" s="88"/>
      <c r="C27" s="90" t="s">
        <v>380</v>
      </c>
      <c r="D27" s="91" t="s">
        <v>381</v>
      </c>
      <c r="E27" s="92">
        <v>0</v>
      </c>
      <c r="F27" s="92">
        <f>G27-E27</f>
        <v>5000</v>
      </c>
      <c r="G27" s="93">
        <f t="shared" si="1"/>
        <v>5000</v>
      </c>
      <c r="H27" s="92">
        <v>5000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</row>
    <row r="28" spans="1:15" ht="11.25" customHeight="1">
      <c r="A28" s="40"/>
      <c r="B28" s="39"/>
      <c r="C28" s="30">
        <v>323</v>
      </c>
      <c r="D28" s="36" t="s">
        <v>29</v>
      </c>
      <c r="E28" s="37">
        <f>SUM(E29:E34)</f>
        <v>900000</v>
      </c>
      <c r="F28" s="37">
        <f>SUM(F29:F34)</f>
        <v>90000</v>
      </c>
      <c r="G28" s="38">
        <f t="shared" si="1"/>
        <v>990000</v>
      </c>
      <c r="H28" s="37">
        <f aca="true" t="shared" si="10" ref="H28:M28">SUM(H29:H34)</f>
        <v>970000</v>
      </c>
      <c r="I28" s="37">
        <f t="shared" si="10"/>
        <v>0</v>
      </c>
      <c r="J28" s="37">
        <f t="shared" si="10"/>
        <v>0</v>
      </c>
      <c r="K28" s="37">
        <f t="shared" si="10"/>
        <v>0</v>
      </c>
      <c r="L28" s="37">
        <f t="shared" si="10"/>
        <v>0</v>
      </c>
      <c r="M28" s="37">
        <f t="shared" si="10"/>
        <v>20000</v>
      </c>
      <c r="N28" s="35">
        <v>0</v>
      </c>
      <c r="O28" s="37">
        <f>O29+O32</f>
        <v>0</v>
      </c>
    </row>
    <row r="29" spans="1:15" s="95" customFormat="1" ht="15" customHeight="1">
      <c r="A29" s="88" t="s">
        <v>399</v>
      </c>
      <c r="B29" s="88"/>
      <c r="C29" s="90">
        <v>3231</v>
      </c>
      <c r="D29" s="91" t="s">
        <v>30</v>
      </c>
      <c r="E29" s="92">
        <v>240000</v>
      </c>
      <c r="F29" s="92">
        <f aca="true" t="shared" si="11" ref="F29:F34">G29-E29</f>
        <v>0</v>
      </c>
      <c r="G29" s="93">
        <f t="shared" si="1"/>
        <v>240000</v>
      </c>
      <c r="H29" s="92">
        <v>240000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2">
        <v>0</v>
      </c>
    </row>
    <row r="30" spans="1:15" s="95" customFormat="1" ht="15" customHeight="1">
      <c r="A30" s="88" t="s">
        <v>400</v>
      </c>
      <c r="B30" s="88"/>
      <c r="C30" s="90">
        <v>3232</v>
      </c>
      <c r="D30" s="91" t="s">
        <v>31</v>
      </c>
      <c r="E30" s="92">
        <v>105000</v>
      </c>
      <c r="F30" s="92">
        <f t="shared" si="11"/>
        <v>85000</v>
      </c>
      <c r="G30" s="93">
        <f t="shared" si="1"/>
        <v>190000</v>
      </c>
      <c r="H30" s="92">
        <v>170000</v>
      </c>
      <c r="I30" s="94">
        <v>0</v>
      </c>
      <c r="J30" s="94">
        <v>0</v>
      </c>
      <c r="K30" s="94">
        <v>0</v>
      </c>
      <c r="L30" s="94">
        <v>0</v>
      </c>
      <c r="M30" s="92">
        <v>20000</v>
      </c>
      <c r="N30" s="94">
        <v>0</v>
      </c>
      <c r="O30" s="94">
        <v>0</v>
      </c>
    </row>
    <row r="31" spans="1:15" s="95" customFormat="1" ht="15" customHeight="1">
      <c r="A31" s="88" t="s">
        <v>401</v>
      </c>
      <c r="B31" s="88"/>
      <c r="C31" s="90">
        <v>3234</v>
      </c>
      <c r="D31" s="91" t="s">
        <v>32</v>
      </c>
      <c r="E31" s="92">
        <v>40000</v>
      </c>
      <c r="F31" s="92">
        <f t="shared" si="11"/>
        <v>20000</v>
      </c>
      <c r="G31" s="93">
        <f t="shared" si="1"/>
        <v>60000</v>
      </c>
      <c r="H31" s="92">
        <v>60000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</row>
    <row r="32" spans="1:15" s="95" customFormat="1" ht="15" customHeight="1">
      <c r="A32" s="88" t="s">
        <v>402</v>
      </c>
      <c r="B32" s="88"/>
      <c r="C32" s="90" t="s">
        <v>362</v>
      </c>
      <c r="D32" s="91" t="s">
        <v>363</v>
      </c>
      <c r="E32" s="92">
        <v>310000</v>
      </c>
      <c r="F32" s="92">
        <f t="shared" si="11"/>
        <v>0</v>
      </c>
      <c r="G32" s="93">
        <f t="shared" si="1"/>
        <v>310000</v>
      </c>
      <c r="H32" s="92">
        <v>310000</v>
      </c>
      <c r="I32" s="92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2">
        <v>0</v>
      </c>
    </row>
    <row r="33" spans="1:15" s="95" customFormat="1" ht="15" customHeight="1">
      <c r="A33" s="126" t="s">
        <v>403</v>
      </c>
      <c r="B33" s="126"/>
      <c r="C33" s="127">
        <v>3238</v>
      </c>
      <c r="D33" s="128" t="s">
        <v>33</v>
      </c>
      <c r="E33" s="129">
        <v>185000</v>
      </c>
      <c r="F33" s="129">
        <f t="shared" si="11"/>
        <v>-15000</v>
      </c>
      <c r="G33" s="130">
        <f t="shared" si="1"/>
        <v>170000</v>
      </c>
      <c r="H33" s="131">
        <v>170000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</row>
    <row r="34" spans="1:15" s="95" customFormat="1" ht="15" customHeight="1">
      <c r="A34" s="88" t="s">
        <v>404</v>
      </c>
      <c r="B34" s="88"/>
      <c r="C34" s="90" t="s">
        <v>353</v>
      </c>
      <c r="D34" s="91" t="s">
        <v>361</v>
      </c>
      <c r="E34" s="92">
        <v>20000</v>
      </c>
      <c r="F34" s="92">
        <f t="shared" si="11"/>
        <v>0</v>
      </c>
      <c r="G34" s="93">
        <f t="shared" si="1"/>
        <v>20000</v>
      </c>
      <c r="H34" s="92">
        <v>20000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</row>
    <row r="35" spans="1:15" ht="10.5" customHeight="1">
      <c r="A35" s="40"/>
      <c r="B35" s="39"/>
      <c r="C35" s="30" t="s">
        <v>301</v>
      </c>
      <c r="D35" s="36" t="s">
        <v>306</v>
      </c>
      <c r="E35" s="37">
        <f aca="true" t="shared" si="12" ref="E35:O35">E36</f>
        <v>60000</v>
      </c>
      <c r="F35" s="37">
        <f t="shared" si="12"/>
        <v>10000</v>
      </c>
      <c r="G35" s="37">
        <f t="shared" si="12"/>
        <v>70000</v>
      </c>
      <c r="H35" s="37">
        <f>H36</f>
        <v>70000</v>
      </c>
      <c r="I35" s="37">
        <f t="shared" si="12"/>
        <v>0</v>
      </c>
      <c r="J35" s="37">
        <f t="shared" si="12"/>
        <v>0</v>
      </c>
      <c r="K35" s="37">
        <f t="shared" si="12"/>
        <v>0</v>
      </c>
      <c r="L35" s="37">
        <f t="shared" si="12"/>
        <v>0</v>
      </c>
      <c r="M35" s="37">
        <f t="shared" si="12"/>
        <v>0</v>
      </c>
      <c r="N35" s="37">
        <f t="shared" si="12"/>
        <v>0</v>
      </c>
      <c r="O35" s="37">
        <f t="shared" si="12"/>
        <v>0</v>
      </c>
    </row>
    <row r="36" spans="1:15" s="137" customFormat="1" ht="15" customHeight="1">
      <c r="A36" s="88" t="s">
        <v>405</v>
      </c>
      <c r="B36" s="88"/>
      <c r="C36" s="90">
        <v>3293</v>
      </c>
      <c r="D36" s="91" t="s">
        <v>555</v>
      </c>
      <c r="E36" s="92">
        <v>60000</v>
      </c>
      <c r="F36" s="92">
        <f>G36-E36</f>
        <v>10000</v>
      </c>
      <c r="G36" s="93">
        <f t="shared" si="1"/>
        <v>70000</v>
      </c>
      <c r="H36" s="92">
        <v>70000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</row>
    <row r="37" spans="1:15" s="133" customFormat="1" ht="17.25" customHeight="1">
      <c r="A37" s="199" t="s">
        <v>2</v>
      </c>
      <c r="B37" s="200" t="s">
        <v>44</v>
      </c>
      <c r="C37" s="184" t="s">
        <v>549</v>
      </c>
      <c r="D37" s="201" t="s">
        <v>59</v>
      </c>
      <c r="E37" s="190" t="s">
        <v>1230</v>
      </c>
      <c r="F37" s="190" t="s">
        <v>891</v>
      </c>
      <c r="G37" s="184" t="s">
        <v>1231</v>
      </c>
      <c r="H37" s="185" t="s">
        <v>1232</v>
      </c>
      <c r="I37" s="185"/>
      <c r="J37" s="185"/>
      <c r="K37" s="185"/>
      <c r="L37" s="185"/>
      <c r="M37" s="185"/>
      <c r="N37" s="185"/>
      <c r="O37" s="185"/>
    </row>
    <row r="38" spans="1:15" s="134" customFormat="1" ht="36" customHeight="1">
      <c r="A38" s="199"/>
      <c r="B38" s="199"/>
      <c r="C38" s="185"/>
      <c r="D38" s="201"/>
      <c r="E38" s="191"/>
      <c r="F38" s="191"/>
      <c r="G38" s="185"/>
      <c r="H38" s="125" t="s">
        <v>271</v>
      </c>
      <c r="I38" s="125" t="s">
        <v>45</v>
      </c>
      <c r="J38" s="125" t="s">
        <v>270</v>
      </c>
      <c r="K38" s="125" t="s">
        <v>272</v>
      </c>
      <c r="L38" s="125" t="s">
        <v>46</v>
      </c>
      <c r="M38" s="125" t="s">
        <v>723</v>
      </c>
      <c r="N38" s="103" t="s">
        <v>1204</v>
      </c>
      <c r="O38" s="125" t="s">
        <v>616</v>
      </c>
    </row>
    <row r="39" spans="1:15" s="134" customFormat="1" ht="10.5" customHeight="1">
      <c r="A39" s="54">
        <v>1</v>
      </c>
      <c r="B39" s="54">
        <v>2</v>
      </c>
      <c r="C39" s="54">
        <v>3</v>
      </c>
      <c r="D39" s="54">
        <v>4</v>
      </c>
      <c r="E39" s="54">
        <v>5</v>
      </c>
      <c r="F39" s="54">
        <v>6</v>
      </c>
      <c r="G39" s="54">
        <v>7</v>
      </c>
      <c r="H39" s="54">
        <v>8</v>
      </c>
      <c r="I39" s="54">
        <v>9</v>
      </c>
      <c r="J39" s="54">
        <v>10</v>
      </c>
      <c r="K39" s="54">
        <v>11</v>
      </c>
      <c r="L39" s="54">
        <v>12</v>
      </c>
      <c r="M39" s="54">
        <v>13</v>
      </c>
      <c r="N39" s="54">
        <v>14</v>
      </c>
      <c r="O39" s="54">
        <v>15</v>
      </c>
    </row>
    <row r="40" spans="1:15" s="9" customFormat="1" ht="25.5" customHeight="1">
      <c r="A40" s="31"/>
      <c r="B40" s="59" t="s">
        <v>3</v>
      </c>
      <c r="C40" s="238" t="s">
        <v>994</v>
      </c>
      <c r="D40" s="239"/>
      <c r="E40" s="18">
        <f>E41</f>
        <v>185000</v>
      </c>
      <c r="F40" s="18">
        <f>F41</f>
        <v>20000</v>
      </c>
      <c r="G40" s="18">
        <f aca="true" t="shared" si="13" ref="G40:G111">SUM(H40:O40)</f>
        <v>205000</v>
      </c>
      <c r="H40" s="18">
        <f>H41</f>
        <v>205000</v>
      </c>
      <c r="I40" s="18">
        <f aca="true" t="shared" si="14" ref="I40:O40">I41</f>
        <v>0</v>
      </c>
      <c r="J40" s="18">
        <f t="shared" si="14"/>
        <v>0</v>
      </c>
      <c r="K40" s="18">
        <f t="shared" si="14"/>
        <v>0</v>
      </c>
      <c r="L40" s="18">
        <f t="shared" si="14"/>
        <v>0</v>
      </c>
      <c r="M40" s="18">
        <f t="shared" si="14"/>
        <v>0</v>
      </c>
      <c r="N40" s="18">
        <f t="shared" si="14"/>
        <v>0</v>
      </c>
      <c r="O40" s="18">
        <f t="shared" si="14"/>
        <v>0</v>
      </c>
    </row>
    <row r="41" spans="1:15" ht="21" customHeight="1">
      <c r="A41" s="39"/>
      <c r="B41" s="39"/>
      <c r="C41" s="30">
        <v>32</v>
      </c>
      <c r="D41" s="36" t="s">
        <v>35</v>
      </c>
      <c r="E41" s="37">
        <f>E42+E44+E46</f>
        <v>185000</v>
      </c>
      <c r="F41" s="37">
        <f>F42+F44+F46</f>
        <v>20000</v>
      </c>
      <c r="G41" s="38">
        <f t="shared" si="13"/>
        <v>205000</v>
      </c>
      <c r="H41" s="37">
        <f aca="true" t="shared" si="15" ref="H41:O41">H42+H44+H46</f>
        <v>205000</v>
      </c>
      <c r="I41" s="37">
        <f t="shared" si="15"/>
        <v>0</v>
      </c>
      <c r="J41" s="37">
        <f t="shared" si="15"/>
        <v>0</v>
      </c>
      <c r="K41" s="37">
        <f t="shared" si="15"/>
        <v>0</v>
      </c>
      <c r="L41" s="37">
        <f t="shared" si="15"/>
        <v>0</v>
      </c>
      <c r="M41" s="37">
        <f t="shared" si="15"/>
        <v>0</v>
      </c>
      <c r="N41" s="37">
        <f>N42+N44+N46</f>
        <v>0</v>
      </c>
      <c r="O41" s="37">
        <f t="shared" si="15"/>
        <v>0</v>
      </c>
    </row>
    <row r="42" spans="1:15" ht="18" customHeight="1">
      <c r="A42" s="39"/>
      <c r="B42" s="39"/>
      <c r="C42" s="30">
        <v>323</v>
      </c>
      <c r="D42" s="36" t="s">
        <v>551</v>
      </c>
      <c r="E42" s="37">
        <f>E43</f>
        <v>20000</v>
      </c>
      <c r="F42" s="37">
        <f>F43</f>
        <v>5000</v>
      </c>
      <c r="G42" s="37">
        <f t="shared" si="13"/>
        <v>25000</v>
      </c>
      <c r="H42" s="37">
        <f>H43</f>
        <v>25000</v>
      </c>
      <c r="I42" s="37">
        <f aca="true" t="shared" si="16" ref="I42:O42">I43</f>
        <v>0</v>
      </c>
      <c r="J42" s="37">
        <f t="shared" si="16"/>
        <v>0</v>
      </c>
      <c r="K42" s="37">
        <f t="shared" si="16"/>
        <v>0</v>
      </c>
      <c r="L42" s="37">
        <f t="shared" si="16"/>
        <v>0</v>
      </c>
      <c r="M42" s="37">
        <f t="shared" si="16"/>
        <v>0</v>
      </c>
      <c r="N42" s="37">
        <f t="shared" si="16"/>
        <v>0</v>
      </c>
      <c r="O42" s="37">
        <f t="shared" si="16"/>
        <v>0</v>
      </c>
    </row>
    <row r="43" spans="1:15" s="95" customFormat="1" ht="15" customHeight="1">
      <c r="A43" s="88" t="s">
        <v>406</v>
      </c>
      <c r="B43" s="88"/>
      <c r="C43" s="90">
        <v>3233</v>
      </c>
      <c r="D43" s="91" t="s">
        <v>552</v>
      </c>
      <c r="E43" s="92">
        <v>20000</v>
      </c>
      <c r="F43" s="92">
        <f>G43-E43</f>
        <v>5000</v>
      </c>
      <c r="G43" s="93">
        <f t="shared" si="13"/>
        <v>25000</v>
      </c>
      <c r="H43" s="96">
        <v>25000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</row>
    <row r="44" spans="1:15" ht="18" customHeight="1">
      <c r="A44" s="39"/>
      <c r="B44" s="39"/>
      <c r="C44" s="30" t="s">
        <v>309</v>
      </c>
      <c r="D44" s="36" t="s">
        <v>310</v>
      </c>
      <c r="E44" s="37">
        <f aca="true" t="shared" si="17" ref="E44:O44">E45</f>
        <v>0</v>
      </c>
      <c r="F44" s="37">
        <f t="shared" si="17"/>
        <v>5000</v>
      </c>
      <c r="G44" s="38">
        <f t="shared" si="13"/>
        <v>5000</v>
      </c>
      <c r="H44" s="37">
        <f t="shared" si="17"/>
        <v>5000</v>
      </c>
      <c r="I44" s="37">
        <f t="shared" si="17"/>
        <v>0</v>
      </c>
      <c r="J44" s="37">
        <f t="shared" si="17"/>
        <v>0</v>
      </c>
      <c r="K44" s="37">
        <f t="shared" si="17"/>
        <v>0</v>
      </c>
      <c r="L44" s="37">
        <f t="shared" si="17"/>
        <v>0</v>
      </c>
      <c r="M44" s="37">
        <f t="shared" si="17"/>
        <v>0</v>
      </c>
      <c r="N44" s="37">
        <f t="shared" si="17"/>
        <v>0</v>
      </c>
      <c r="O44" s="37">
        <f t="shared" si="17"/>
        <v>0</v>
      </c>
    </row>
    <row r="45" spans="1:15" s="95" customFormat="1" ht="15" customHeight="1">
      <c r="A45" s="88" t="s">
        <v>407</v>
      </c>
      <c r="B45" s="88"/>
      <c r="C45" s="90" t="s">
        <v>311</v>
      </c>
      <c r="D45" s="91" t="s">
        <v>559</v>
      </c>
      <c r="E45" s="92">
        <v>0</v>
      </c>
      <c r="F45" s="92">
        <f>G45-E45</f>
        <v>5000</v>
      </c>
      <c r="G45" s="38">
        <f t="shared" si="13"/>
        <v>5000</v>
      </c>
      <c r="H45" s="92">
        <v>5000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</row>
    <row r="46" spans="1:15" ht="18" customHeight="1">
      <c r="A46" s="39"/>
      <c r="B46" s="39"/>
      <c r="C46" s="30">
        <v>329</v>
      </c>
      <c r="D46" s="36" t="s">
        <v>34</v>
      </c>
      <c r="E46" s="37">
        <f>SUM(E47:E48)</f>
        <v>165000</v>
      </c>
      <c r="F46" s="37">
        <f>SUM(F47:F48)</f>
        <v>10000</v>
      </c>
      <c r="G46" s="38">
        <f t="shared" si="13"/>
        <v>175000</v>
      </c>
      <c r="H46" s="37">
        <f>SUM(H47:H48)</f>
        <v>175000</v>
      </c>
      <c r="I46" s="37">
        <f>SUM(I47:I48)</f>
        <v>0</v>
      </c>
      <c r="J46" s="37">
        <f>SUM(J47:J48)</f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</row>
    <row r="47" spans="1:15" s="95" customFormat="1" ht="15" customHeight="1">
      <c r="A47" s="88" t="s">
        <v>408</v>
      </c>
      <c r="B47" s="88"/>
      <c r="C47" s="90">
        <v>3291</v>
      </c>
      <c r="D47" s="91" t="s">
        <v>752</v>
      </c>
      <c r="E47" s="92">
        <v>130000</v>
      </c>
      <c r="F47" s="92">
        <f>G47-E47</f>
        <v>0</v>
      </c>
      <c r="G47" s="93">
        <f t="shared" si="13"/>
        <v>130000</v>
      </c>
      <c r="H47" s="92">
        <v>130000</v>
      </c>
      <c r="I47" s="92">
        <v>0</v>
      </c>
      <c r="J47" s="94">
        <v>0</v>
      </c>
      <c r="K47" s="94">
        <v>0</v>
      </c>
      <c r="L47" s="94">
        <v>0</v>
      </c>
      <c r="M47" s="94">
        <v>0</v>
      </c>
      <c r="N47" s="94">
        <v>0</v>
      </c>
      <c r="O47" s="94">
        <v>0</v>
      </c>
    </row>
    <row r="48" spans="1:15" s="95" customFormat="1" ht="15" customHeight="1">
      <c r="A48" s="88" t="s">
        <v>409</v>
      </c>
      <c r="B48" s="88"/>
      <c r="C48" s="90">
        <v>3293</v>
      </c>
      <c r="D48" s="91" t="s">
        <v>555</v>
      </c>
      <c r="E48" s="92">
        <v>35000</v>
      </c>
      <c r="F48" s="92">
        <f>G48-E48</f>
        <v>10000</v>
      </c>
      <c r="G48" s="93">
        <f t="shared" si="13"/>
        <v>45000</v>
      </c>
      <c r="H48" s="92">
        <v>45000</v>
      </c>
      <c r="I48" s="92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</row>
    <row r="49" spans="1:15" s="9" customFormat="1" ht="24" customHeight="1">
      <c r="A49" s="13"/>
      <c r="B49" s="60" t="s">
        <v>3</v>
      </c>
      <c r="C49" s="223" t="s">
        <v>984</v>
      </c>
      <c r="D49" s="224"/>
      <c r="E49" s="11">
        <f>E50</f>
        <v>80000</v>
      </c>
      <c r="F49" s="11">
        <f>F50</f>
        <v>255000</v>
      </c>
      <c r="G49" s="11">
        <f t="shared" si="13"/>
        <v>335000</v>
      </c>
      <c r="H49" s="11">
        <f aca="true" t="shared" si="18" ref="H49:O49">H50</f>
        <v>135000</v>
      </c>
      <c r="I49" s="11">
        <f t="shared" si="18"/>
        <v>0</v>
      </c>
      <c r="J49" s="11">
        <f t="shared" si="18"/>
        <v>0</v>
      </c>
      <c r="K49" s="11">
        <f t="shared" si="18"/>
        <v>45000</v>
      </c>
      <c r="L49" s="11">
        <f t="shared" si="18"/>
        <v>0</v>
      </c>
      <c r="M49" s="11">
        <f t="shared" si="18"/>
        <v>0</v>
      </c>
      <c r="N49" s="11">
        <f t="shared" si="18"/>
        <v>0</v>
      </c>
      <c r="O49" s="11">
        <f t="shared" si="18"/>
        <v>155000</v>
      </c>
    </row>
    <row r="50" spans="1:15" ht="21" customHeight="1">
      <c r="A50" s="41"/>
      <c r="B50" s="39"/>
      <c r="C50" s="30">
        <v>42</v>
      </c>
      <c r="D50" s="36" t="s">
        <v>569</v>
      </c>
      <c r="E50" s="37">
        <f>E51+E59+E57</f>
        <v>80000</v>
      </c>
      <c r="F50" s="37">
        <f>F51+F59+F57</f>
        <v>255000</v>
      </c>
      <c r="G50" s="37">
        <f t="shared" si="13"/>
        <v>335000</v>
      </c>
      <c r="H50" s="37">
        <f>H51+H59+H57</f>
        <v>135000</v>
      </c>
      <c r="I50" s="37">
        <f aca="true" t="shared" si="19" ref="I50:O50">I51+I59+I57</f>
        <v>0</v>
      </c>
      <c r="J50" s="37">
        <f t="shared" si="19"/>
        <v>0</v>
      </c>
      <c r="K50" s="37">
        <f t="shared" si="19"/>
        <v>45000</v>
      </c>
      <c r="L50" s="37">
        <f t="shared" si="19"/>
        <v>0</v>
      </c>
      <c r="M50" s="37">
        <f t="shared" si="19"/>
        <v>0</v>
      </c>
      <c r="N50" s="37">
        <f t="shared" si="19"/>
        <v>0</v>
      </c>
      <c r="O50" s="37">
        <f t="shared" si="19"/>
        <v>155000</v>
      </c>
    </row>
    <row r="51" spans="1:15" ht="18" customHeight="1">
      <c r="A51" s="41"/>
      <c r="B51" s="39"/>
      <c r="C51" s="30">
        <v>422</v>
      </c>
      <c r="D51" s="36" t="s">
        <v>570</v>
      </c>
      <c r="E51" s="37">
        <f>SUM(E52:E56)</f>
        <v>70000</v>
      </c>
      <c r="F51" s="37">
        <f>SUM(F52:F56)</f>
        <v>180000</v>
      </c>
      <c r="G51" s="37">
        <f t="shared" si="13"/>
        <v>250000</v>
      </c>
      <c r="H51" s="37">
        <f aca="true" t="shared" si="20" ref="H51:O51">SUM(H52:H56)</f>
        <v>50000</v>
      </c>
      <c r="I51" s="37">
        <f t="shared" si="20"/>
        <v>0</v>
      </c>
      <c r="J51" s="37">
        <f t="shared" si="20"/>
        <v>0</v>
      </c>
      <c r="K51" s="37">
        <f t="shared" si="20"/>
        <v>45000</v>
      </c>
      <c r="L51" s="37">
        <f t="shared" si="20"/>
        <v>0</v>
      </c>
      <c r="M51" s="37">
        <f t="shared" si="20"/>
        <v>0</v>
      </c>
      <c r="N51" s="37">
        <f t="shared" si="20"/>
        <v>0</v>
      </c>
      <c r="O51" s="37">
        <f t="shared" si="20"/>
        <v>155000</v>
      </c>
    </row>
    <row r="52" spans="1:15" s="95" customFormat="1" ht="14.25" customHeight="1">
      <c r="A52" s="88" t="s">
        <v>410</v>
      </c>
      <c r="B52" s="88"/>
      <c r="C52" s="90">
        <v>4221</v>
      </c>
      <c r="D52" s="91" t="s">
        <v>571</v>
      </c>
      <c r="E52" s="92">
        <v>20000</v>
      </c>
      <c r="F52" s="92">
        <f>G52-E52</f>
        <v>15000</v>
      </c>
      <c r="G52" s="37">
        <f t="shared" si="13"/>
        <v>35000</v>
      </c>
      <c r="H52" s="92">
        <v>35000</v>
      </c>
      <c r="I52" s="94">
        <v>0</v>
      </c>
      <c r="J52" s="94">
        <v>0</v>
      </c>
      <c r="K52" s="94">
        <v>0</v>
      </c>
      <c r="L52" s="94">
        <v>0</v>
      </c>
      <c r="M52" s="92">
        <v>0</v>
      </c>
      <c r="N52" s="94">
        <v>0</v>
      </c>
      <c r="O52" s="92">
        <v>0</v>
      </c>
    </row>
    <row r="53" spans="1:15" s="95" customFormat="1" ht="14.25" customHeight="1">
      <c r="A53" s="88" t="s">
        <v>411</v>
      </c>
      <c r="B53" s="88"/>
      <c r="C53" s="90">
        <v>4222</v>
      </c>
      <c r="D53" s="91" t="s">
        <v>572</v>
      </c>
      <c r="E53" s="92">
        <v>0</v>
      </c>
      <c r="F53" s="92">
        <f>G53-E53</f>
        <v>5000</v>
      </c>
      <c r="G53" s="37">
        <f t="shared" si="13"/>
        <v>5000</v>
      </c>
      <c r="H53" s="92">
        <v>5000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</row>
    <row r="54" spans="1:15" s="95" customFormat="1" ht="14.25" customHeight="1">
      <c r="A54" s="88" t="s">
        <v>412</v>
      </c>
      <c r="B54" s="88"/>
      <c r="C54" s="90">
        <v>4223</v>
      </c>
      <c r="D54" s="91" t="s">
        <v>573</v>
      </c>
      <c r="E54" s="92">
        <v>20000</v>
      </c>
      <c r="F54" s="92">
        <f>G54-E54</f>
        <v>-10000</v>
      </c>
      <c r="G54" s="37">
        <f t="shared" si="13"/>
        <v>10000</v>
      </c>
      <c r="H54" s="92">
        <v>10000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</row>
    <row r="55" spans="1:15" s="95" customFormat="1" ht="14.25" customHeight="1">
      <c r="A55" s="88" t="s">
        <v>413</v>
      </c>
      <c r="B55" s="88"/>
      <c r="C55" s="90" t="s">
        <v>587</v>
      </c>
      <c r="D55" s="91" t="s">
        <v>588</v>
      </c>
      <c r="E55" s="92">
        <v>0</v>
      </c>
      <c r="F55" s="92">
        <f>G55-E55</f>
        <v>0</v>
      </c>
      <c r="G55" s="93">
        <f t="shared" si="13"/>
        <v>0</v>
      </c>
      <c r="H55" s="92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</row>
    <row r="56" spans="1:15" s="95" customFormat="1" ht="14.25" customHeight="1">
      <c r="A56" s="88" t="s">
        <v>414</v>
      </c>
      <c r="B56" s="88"/>
      <c r="C56" s="90" t="s">
        <v>107</v>
      </c>
      <c r="D56" s="91" t="s">
        <v>733</v>
      </c>
      <c r="E56" s="92">
        <v>30000</v>
      </c>
      <c r="F56" s="92">
        <f>G56-E56</f>
        <v>170000</v>
      </c>
      <c r="G56" s="93">
        <f t="shared" si="13"/>
        <v>200000</v>
      </c>
      <c r="H56" s="92">
        <v>0</v>
      </c>
      <c r="I56" s="94">
        <v>0</v>
      </c>
      <c r="J56" s="94">
        <v>0</v>
      </c>
      <c r="K56" s="92">
        <v>45000</v>
      </c>
      <c r="L56" s="94">
        <v>0</v>
      </c>
      <c r="M56" s="94">
        <v>0</v>
      </c>
      <c r="N56" s="94">
        <v>0</v>
      </c>
      <c r="O56" s="92">
        <v>155000</v>
      </c>
    </row>
    <row r="57" spans="1:15" ht="18" customHeight="1">
      <c r="A57" s="41"/>
      <c r="B57" s="39"/>
      <c r="C57" s="30" t="s">
        <v>1081</v>
      </c>
      <c r="D57" s="36" t="s">
        <v>1096</v>
      </c>
      <c r="E57" s="37">
        <f>E58</f>
        <v>0</v>
      </c>
      <c r="F57" s="37">
        <f>F58</f>
        <v>0</v>
      </c>
      <c r="G57" s="37">
        <f>SUM(H57:O57)</f>
        <v>0</v>
      </c>
      <c r="H57" s="37">
        <f>H58</f>
        <v>0</v>
      </c>
      <c r="I57" s="35">
        <v>0</v>
      </c>
      <c r="J57" s="35">
        <v>0</v>
      </c>
      <c r="K57" s="35">
        <v>0</v>
      </c>
      <c r="L57" s="37">
        <f>L58</f>
        <v>0</v>
      </c>
      <c r="M57" s="35">
        <v>0</v>
      </c>
      <c r="N57" s="35">
        <v>0</v>
      </c>
      <c r="O57" s="35">
        <v>0</v>
      </c>
    </row>
    <row r="58" spans="1:15" s="95" customFormat="1" ht="15" customHeight="1">
      <c r="A58" s="88" t="s">
        <v>1084</v>
      </c>
      <c r="B58" s="88"/>
      <c r="C58" s="90" t="s">
        <v>1082</v>
      </c>
      <c r="D58" s="91" t="s">
        <v>1083</v>
      </c>
      <c r="E58" s="92">
        <v>0</v>
      </c>
      <c r="F58" s="92">
        <f>G58-E58</f>
        <v>0</v>
      </c>
      <c r="G58" s="92">
        <f>SUM(H58:O58)</f>
        <v>0</v>
      </c>
      <c r="H58" s="92">
        <v>0</v>
      </c>
      <c r="I58" s="94">
        <v>0</v>
      </c>
      <c r="J58" s="94">
        <v>0</v>
      </c>
      <c r="K58" s="94">
        <v>0</v>
      </c>
      <c r="L58" s="92">
        <v>0</v>
      </c>
      <c r="M58" s="94">
        <v>0</v>
      </c>
      <c r="N58" s="94">
        <v>0</v>
      </c>
      <c r="O58" s="94">
        <v>0</v>
      </c>
    </row>
    <row r="59" spans="1:15" ht="18" customHeight="1">
      <c r="A59" s="41"/>
      <c r="B59" s="39"/>
      <c r="C59" s="30">
        <v>426</v>
      </c>
      <c r="D59" s="36" t="s">
        <v>574</v>
      </c>
      <c r="E59" s="37">
        <f>E60</f>
        <v>10000</v>
      </c>
      <c r="F59" s="37">
        <f>F60</f>
        <v>75000</v>
      </c>
      <c r="G59" s="37">
        <f>SUM(H59:O59)</f>
        <v>85000</v>
      </c>
      <c r="H59" s="37">
        <f>H60</f>
        <v>85000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</row>
    <row r="60" spans="1:15" s="95" customFormat="1" ht="15" customHeight="1">
      <c r="A60" s="88" t="s">
        <v>415</v>
      </c>
      <c r="B60" s="88"/>
      <c r="C60" s="90">
        <v>4262</v>
      </c>
      <c r="D60" s="91" t="s">
        <v>575</v>
      </c>
      <c r="E60" s="92">
        <v>10000</v>
      </c>
      <c r="F60" s="92">
        <f>G60-E60</f>
        <v>75000</v>
      </c>
      <c r="G60" s="37">
        <f>SUM(H60:O60)</f>
        <v>85000</v>
      </c>
      <c r="H60" s="92">
        <v>85000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</row>
    <row r="61" spans="1:15" s="9" customFormat="1" ht="27" customHeight="1">
      <c r="A61" s="70"/>
      <c r="B61" s="68"/>
      <c r="C61" s="240" t="s">
        <v>1273</v>
      </c>
      <c r="D61" s="240"/>
      <c r="E61" s="72">
        <f>E62</f>
        <v>806000</v>
      </c>
      <c r="F61" s="72">
        <f>F62</f>
        <v>410000</v>
      </c>
      <c r="G61" s="72">
        <f>SUM(H61:O61)</f>
        <v>1216000</v>
      </c>
      <c r="H61" s="72">
        <f>H62</f>
        <v>95000</v>
      </c>
      <c r="I61" s="72">
        <f aca="true" t="shared" si="21" ref="I61:O61">I62</f>
        <v>701000</v>
      </c>
      <c r="J61" s="72">
        <f t="shared" si="21"/>
        <v>350000</v>
      </c>
      <c r="K61" s="72">
        <f t="shared" si="21"/>
        <v>70000</v>
      </c>
      <c r="L61" s="72">
        <f t="shared" si="21"/>
        <v>0</v>
      </c>
      <c r="M61" s="72">
        <f t="shared" si="21"/>
        <v>0</v>
      </c>
      <c r="N61" s="72">
        <f t="shared" si="21"/>
        <v>0</v>
      </c>
      <c r="O61" s="72">
        <f t="shared" si="21"/>
        <v>0</v>
      </c>
    </row>
    <row r="62" spans="1:15" s="9" customFormat="1" ht="25.5" customHeight="1">
      <c r="A62" s="13"/>
      <c r="B62" s="60" t="s">
        <v>688</v>
      </c>
      <c r="C62" s="236" t="s">
        <v>1274</v>
      </c>
      <c r="D62" s="237"/>
      <c r="E62" s="11">
        <f>E63+E80</f>
        <v>806000</v>
      </c>
      <c r="F62" s="11">
        <f>F63+F80</f>
        <v>410000</v>
      </c>
      <c r="G62" s="11">
        <f t="shared" si="13"/>
        <v>1216000</v>
      </c>
      <c r="H62" s="11">
        <f aca="true" t="shared" si="22" ref="H62:O62">H63+H80</f>
        <v>95000</v>
      </c>
      <c r="I62" s="11">
        <f t="shared" si="22"/>
        <v>701000</v>
      </c>
      <c r="J62" s="11">
        <f t="shared" si="22"/>
        <v>350000</v>
      </c>
      <c r="K62" s="11">
        <f t="shared" si="22"/>
        <v>70000</v>
      </c>
      <c r="L62" s="11">
        <f t="shared" si="22"/>
        <v>0</v>
      </c>
      <c r="M62" s="11">
        <f t="shared" si="22"/>
        <v>0</v>
      </c>
      <c r="N62" s="11">
        <f t="shared" si="22"/>
        <v>0</v>
      </c>
      <c r="O62" s="11">
        <f t="shared" si="22"/>
        <v>0</v>
      </c>
    </row>
    <row r="63" spans="1:15" ht="21" customHeight="1">
      <c r="A63" s="41"/>
      <c r="B63" s="39"/>
      <c r="C63" s="30">
        <v>32</v>
      </c>
      <c r="D63" s="36" t="s">
        <v>20</v>
      </c>
      <c r="E63" s="37">
        <f>E64+E66+E76</f>
        <v>806000</v>
      </c>
      <c r="F63" s="37">
        <f>F64+F66+F76</f>
        <v>380000</v>
      </c>
      <c r="G63" s="37">
        <f t="shared" si="13"/>
        <v>1186000</v>
      </c>
      <c r="H63" s="37">
        <f aca="true" t="shared" si="23" ref="H63:O63">H64+H66+H76</f>
        <v>65000</v>
      </c>
      <c r="I63" s="37">
        <f t="shared" si="23"/>
        <v>701000</v>
      </c>
      <c r="J63" s="37">
        <f t="shared" si="23"/>
        <v>350000</v>
      </c>
      <c r="K63" s="37">
        <f t="shared" si="23"/>
        <v>70000</v>
      </c>
      <c r="L63" s="37">
        <f t="shared" si="23"/>
        <v>0</v>
      </c>
      <c r="M63" s="37">
        <f t="shared" si="23"/>
        <v>0</v>
      </c>
      <c r="N63" s="37">
        <f t="shared" si="23"/>
        <v>0</v>
      </c>
      <c r="O63" s="37">
        <f t="shared" si="23"/>
        <v>0</v>
      </c>
    </row>
    <row r="64" spans="1:15" ht="18" customHeight="1">
      <c r="A64" s="41"/>
      <c r="B64" s="39"/>
      <c r="C64" s="30">
        <v>322</v>
      </c>
      <c r="D64" s="36" t="s">
        <v>550</v>
      </c>
      <c r="E64" s="37">
        <f aca="true" t="shared" si="24" ref="E64:O64">SUM(E65:E65)</f>
        <v>10000</v>
      </c>
      <c r="F64" s="37">
        <f t="shared" si="24"/>
        <v>0</v>
      </c>
      <c r="G64" s="37">
        <f t="shared" si="13"/>
        <v>10000</v>
      </c>
      <c r="H64" s="37">
        <f t="shared" si="24"/>
        <v>0</v>
      </c>
      <c r="I64" s="37">
        <f t="shared" si="24"/>
        <v>10000</v>
      </c>
      <c r="J64" s="37">
        <f t="shared" si="24"/>
        <v>0</v>
      </c>
      <c r="K64" s="37">
        <f t="shared" si="24"/>
        <v>0</v>
      </c>
      <c r="L64" s="37">
        <f t="shared" si="24"/>
        <v>0</v>
      </c>
      <c r="M64" s="37">
        <f t="shared" si="24"/>
        <v>0</v>
      </c>
      <c r="N64" s="37">
        <f t="shared" si="24"/>
        <v>0</v>
      </c>
      <c r="O64" s="37">
        <f t="shared" si="24"/>
        <v>0</v>
      </c>
    </row>
    <row r="65" spans="1:15" s="95" customFormat="1" ht="15" customHeight="1">
      <c r="A65" s="88" t="s">
        <v>416</v>
      </c>
      <c r="B65" s="88"/>
      <c r="C65" s="90">
        <v>3221</v>
      </c>
      <c r="D65" s="91" t="s">
        <v>605</v>
      </c>
      <c r="E65" s="92">
        <v>10000</v>
      </c>
      <c r="F65" s="92">
        <f>G65-E65</f>
        <v>0</v>
      </c>
      <c r="G65" s="92">
        <f>SUM(H65:O65)</f>
        <v>10000</v>
      </c>
      <c r="H65" s="92">
        <v>0</v>
      </c>
      <c r="I65" s="92">
        <v>10000</v>
      </c>
      <c r="J65" s="92">
        <v>0</v>
      </c>
      <c r="K65" s="92">
        <v>0</v>
      </c>
      <c r="L65" s="92">
        <v>0</v>
      </c>
      <c r="M65" s="92">
        <v>0</v>
      </c>
      <c r="N65" s="94">
        <v>0</v>
      </c>
      <c r="O65" s="94">
        <v>0</v>
      </c>
    </row>
    <row r="66" spans="1:15" ht="18" customHeight="1">
      <c r="A66" s="39"/>
      <c r="B66" s="39"/>
      <c r="C66" s="30">
        <v>323</v>
      </c>
      <c r="D66" s="36" t="s">
        <v>551</v>
      </c>
      <c r="E66" s="37">
        <f>SUM(E67:E71)</f>
        <v>741000</v>
      </c>
      <c r="F66" s="37">
        <f>SUM(F67:F71)</f>
        <v>370000</v>
      </c>
      <c r="G66" s="37">
        <f>SUM(H66:O66)</f>
        <v>1111000</v>
      </c>
      <c r="H66" s="37">
        <f aca="true" t="shared" si="25" ref="H66:O66">SUM(H67:H71)</f>
        <v>0</v>
      </c>
      <c r="I66" s="37">
        <f t="shared" si="25"/>
        <v>691000</v>
      </c>
      <c r="J66" s="37">
        <f t="shared" si="25"/>
        <v>350000</v>
      </c>
      <c r="K66" s="37">
        <f t="shared" si="25"/>
        <v>70000</v>
      </c>
      <c r="L66" s="37">
        <f t="shared" si="25"/>
        <v>0</v>
      </c>
      <c r="M66" s="37">
        <f t="shared" si="25"/>
        <v>0</v>
      </c>
      <c r="N66" s="37">
        <f t="shared" si="25"/>
        <v>0</v>
      </c>
      <c r="O66" s="37">
        <f t="shared" si="25"/>
        <v>0</v>
      </c>
    </row>
    <row r="67" spans="1:15" s="95" customFormat="1" ht="15" customHeight="1">
      <c r="A67" s="88" t="s">
        <v>1092</v>
      </c>
      <c r="B67" s="88"/>
      <c r="C67" s="90" t="s">
        <v>1093</v>
      </c>
      <c r="D67" s="91" t="s">
        <v>30</v>
      </c>
      <c r="E67" s="92">
        <v>1000</v>
      </c>
      <c r="F67" s="92">
        <f>G67-E67</f>
        <v>1000</v>
      </c>
      <c r="G67" s="92">
        <f>SUM(H67:O67)</f>
        <v>2000</v>
      </c>
      <c r="H67" s="92">
        <v>0</v>
      </c>
      <c r="I67" s="92">
        <v>2000</v>
      </c>
      <c r="J67" s="92">
        <v>0</v>
      </c>
      <c r="K67" s="92">
        <v>0</v>
      </c>
      <c r="L67" s="92">
        <v>0</v>
      </c>
      <c r="M67" s="92">
        <v>0</v>
      </c>
      <c r="N67" s="94">
        <v>0</v>
      </c>
      <c r="O67" s="94">
        <v>0</v>
      </c>
    </row>
    <row r="68" spans="1:15" s="95" customFormat="1" ht="15" customHeight="1">
      <c r="A68" s="88" t="s">
        <v>417</v>
      </c>
      <c r="B68" s="88"/>
      <c r="C68" s="90">
        <v>3233</v>
      </c>
      <c r="D68" s="91" t="s">
        <v>552</v>
      </c>
      <c r="E68" s="92">
        <v>140000</v>
      </c>
      <c r="F68" s="92">
        <f>G68-E68</f>
        <v>0</v>
      </c>
      <c r="G68" s="92">
        <f>SUM(H68:O68)</f>
        <v>140000</v>
      </c>
      <c r="H68" s="92">
        <v>0</v>
      </c>
      <c r="I68" s="92">
        <v>140000</v>
      </c>
      <c r="J68" s="92">
        <v>0</v>
      </c>
      <c r="K68" s="92">
        <v>0</v>
      </c>
      <c r="L68" s="92">
        <v>0</v>
      </c>
      <c r="M68" s="92">
        <v>0</v>
      </c>
      <c r="N68" s="94">
        <v>0</v>
      </c>
      <c r="O68" s="94">
        <v>0</v>
      </c>
    </row>
    <row r="69" spans="1:15" s="95" customFormat="1" ht="14.25" customHeight="1">
      <c r="A69" s="88" t="s">
        <v>418</v>
      </c>
      <c r="B69" s="88"/>
      <c r="C69" s="90" t="s">
        <v>362</v>
      </c>
      <c r="D69" s="91" t="s">
        <v>363</v>
      </c>
      <c r="E69" s="92">
        <v>0</v>
      </c>
      <c r="F69" s="92">
        <f>G69-E69</f>
        <v>0</v>
      </c>
      <c r="G69" s="93">
        <f t="shared" si="13"/>
        <v>0</v>
      </c>
      <c r="H69" s="92">
        <v>0</v>
      </c>
      <c r="I69" s="94">
        <v>0</v>
      </c>
      <c r="J69" s="94">
        <v>0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</row>
    <row r="70" spans="1:15" s="95" customFormat="1" ht="15" customHeight="1">
      <c r="A70" s="88" t="s">
        <v>419</v>
      </c>
      <c r="B70" s="88"/>
      <c r="C70" s="90">
        <v>3237</v>
      </c>
      <c r="D70" s="91" t="s">
        <v>553</v>
      </c>
      <c r="E70" s="92">
        <v>340000</v>
      </c>
      <c r="F70" s="92">
        <f>G70-E70</f>
        <v>155000</v>
      </c>
      <c r="G70" s="93">
        <f>SUM(H70:O70)</f>
        <v>495000</v>
      </c>
      <c r="H70" s="92">
        <v>0</v>
      </c>
      <c r="I70" s="92">
        <v>425000</v>
      </c>
      <c r="J70" s="92">
        <v>0</v>
      </c>
      <c r="K70" s="92">
        <v>70000</v>
      </c>
      <c r="L70" s="92">
        <v>0</v>
      </c>
      <c r="M70" s="92">
        <v>0</v>
      </c>
      <c r="N70" s="94">
        <v>0</v>
      </c>
      <c r="O70" s="94">
        <v>0</v>
      </c>
    </row>
    <row r="71" spans="1:15" s="95" customFormat="1" ht="15" customHeight="1">
      <c r="A71" s="126" t="s">
        <v>420</v>
      </c>
      <c r="B71" s="126"/>
      <c r="C71" s="127" t="s">
        <v>353</v>
      </c>
      <c r="D71" s="128" t="s">
        <v>554</v>
      </c>
      <c r="E71" s="129">
        <v>260000</v>
      </c>
      <c r="F71" s="129">
        <f>G71-E71</f>
        <v>214000</v>
      </c>
      <c r="G71" s="93">
        <f t="shared" si="13"/>
        <v>474000</v>
      </c>
      <c r="H71" s="129">
        <v>0</v>
      </c>
      <c r="I71" s="129">
        <v>124000</v>
      </c>
      <c r="J71" s="129">
        <v>350000</v>
      </c>
      <c r="K71" s="129">
        <v>0</v>
      </c>
      <c r="L71" s="129">
        <v>0</v>
      </c>
      <c r="M71" s="129">
        <v>0</v>
      </c>
      <c r="N71" s="132">
        <v>0</v>
      </c>
      <c r="O71" s="132">
        <v>0</v>
      </c>
    </row>
    <row r="72" spans="1:13" s="135" customFormat="1" ht="4.5" customHeight="1">
      <c r="A72" s="138"/>
      <c r="B72" s="138"/>
      <c r="C72" s="139"/>
      <c r="D72" s="140"/>
      <c r="E72" s="141"/>
      <c r="F72" s="141"/>
      <c r="G72" s="141"/>
      <c r="H72" s="141"/>
      <c r="I72" s="141"/>
      <c r="J72" s="141"/>
      <c r="K72" s="141"/>
      <c r="L72" s="141"/>
      <c r="M72" s="141"/>
    </row>
    <row r="73" spans="1:15" s="133" customFormat="1" ht="20.25" customHeight="1">
      <c r="A73" s="197" t="s">
        <v>2</v>
      </c>
      <c r="B73" s="190" t="s">
        <v>44</v>
      </c>
      <c r="C73" s="171" t="s">
        <v>549</v>
      </c>
      <c r="D73" s="173" t="s">
        <v>59</v>
      </c>
      <c r="E73" s="190" t="s">
        <v>1230</v>
      </c>
      <c r="F73" s="190" t="s">
        <v>891</v>
      </c>
      <c r="G73" s="192" t="s">
        <v>1231</v>
      </c>
      <c r="H73" s="194" t="s">
        <v>1232</v>
      </c>
      <c r="I73" s="195"/>
      <c r="J73" s="195"/>
      <c r="K73" s="195"/>
      <c r="L73" s="195"/>
      <c r="M73" s="195"/>
      <c r="N73" s="195"/>
      <c r="O73" s="196"/>
    </row>
    <row r="74" spans="1:15" s="134" customFormat="1" ht="22.5" customHeight="1">
      <c r="A74" s="198"/>
      <c r="B74" s="191"/>
      <c r="C74" s="172"/>
      <c r="D74" s="174"/>
      <c r="E74" s="191"/>
      <c r="F74" s="191"/>
      <c r="G74" s="193"/>
      <c r="H74" s="103" t="s">
        <v>271</v>
      </c>
      <c r="I74" s="103" t="s">
        <v>45</v>
      </c>
      <c r="J74" s="103" t="s">
        <v>270</v>
      </c>
      <c r="K74" s="103" t="s">
        <v>272</v>
      </c>
      <c r="L74" s="103" t="s">
        <v>46</v>
      </c>
      <c r="M74" s="103" t="s">
        <v>723</v>
      </c>
      <c r="N74" s="103" t="s">
        <v>1204</v>
      </c>
      <c r="O74" s="103" t="s">
        <v>616</v>
      </c>
    </row>
    <row r="75" spans="1:15" s="134" customFormat="1" ht="10.5" customHeight="1">
      <c r="A75" s="54">
        <v>1</v>
      </c>
      <c r="B75" s="54">
        <v>2</v>
      </c>
      <c r="C75" s="54">
        <v>3</v>
      </c>
      <c r="D75" s="54">
        <v>4</v>
      </c>
      <c r="E75" s="54">
        <v>5</v>
      </c>
      <c r="F75" s="54">
        <v>6</v>
      </c>
      <c r="G75" s="54">
        <v>7</v>
      </c>
      <c r="H75" s="54">
        <v>8</v>
      </c>
      <c r="I75" s="54">
        <v>9</v>
      </c>
      <c r="J75" s="54">
        <v>10</v>
      </c>
      <c r="K75" s="54">
        <v>11</v>
      </c>
      <c r="L75" s="54">
        <v>12</v>
      </c>
      <c r="M75" s="54">
        <v>13</v>
      </c>
      <c r="N75" s="54">
        <v>14</v>
      </c>
      <c r="O75" s="54">
        <v>15</v>
      </c>
    </row>
    <row r="76" spans="1:15" ht="18" customHeight="1">
      <c r="A76" s="41"/>
      <c r="B76" s="39"/>
      <c r="C76" s="30">
        <v>329</v>
      </c>
      <c r="D76" s="36" t="s">
        <v>306</v>
      </c>
      <c r="E76" s="37">
        <f>SUM(E77:E79)</f>
        <v>55000</v>
      </c>
      <c r="F76" s="37">
        <f>SUM(F77:F79)</f>
        <v>10000</v>
      </c>
      <c r="G76" s="37">
        <f>SUM(G77:G79)</f>
        <v>65000</v>
      </c>
      <c r="H76" s="37">
        <f aca="true" t="shared" si="26" ref="H76:O76">SUM(H77:H79)</f>
        <v>65000</v>
      </c>
      <c r="I76" s="37">
        <f t="shared" si="26"/>
        <v>0</v>
      </c>
      <c r="J76" s="37">
        <f t="shared" si="26"/>
        <v>0</v>
      </c>
      <c r="K76" s="37">
        <f t="shared" si="26"/>
        <v>0</v>
      </c>
      <c r="L76" s="37">
        <f t="shared" si="26"/>
        <v>0</v>
      </c>
      <c r="M76" s="37">
        <f t="shared" si="26"/>
        <v>0</v>
      </c>
      <c r="N76" s="37">
        <f t="shared" si="26"/>
        <v>0</v>
      </c>
      <c r="O76" s="37">
        <f t="shared" si="26"/>
        <v>0</v>
      </c>
    </row>
    <row r="77" spans="1:15" s="95" customFormat="1" ht="15" customHeight="1">
      <c r="A77" s="88" t="s">
        <v>421</v>
      </c>
      <c r="B77" s="88"/>
      <c r="C77" s="90">
        <v>3292</v>
      </c>
      <c r="D77" s="91" t="s">
        <v>560</v>
      </c>
      <c r="E77" s="92">
        <v>0</v>
      </c>
      <c r="F77" s="92">
        <f>G77-E77</f>
        <v>0</v>
      </c>
      <c r="G77" s="92">
        <f>SUM(H77:O77)</f>
        <v>0</v>
      </c>
      <c r="H77" s="92">
        <v>0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2">
        <v>0</v>
      </c>
      <c r="O77" s="92">
        <v>0</v>
      </c>
    </row>
    <row r="78" spans="1:15" s="95" customFormat="1" ht="15" customHeight="1">
      <c r="A78" s="88" t="s">
        <v>422</v>
      </c>
      <c r="B78" s="88"/>
      <c r="C78" s="90">
        <v>3293</v>
      </c>
      <c r="D78" s="91" t="s">
        <v>555</v>
      </c>
      <c r="E78" s="92">
        <v>35000</v>
      </c>
      <c r="F78" s="92">
        <f>G78-E78</f>
        <v>10000</v>
      </c>
      <c r="G78" s="92">
        <f t="shared" si="13"/>
        <v>45000</v>
      </c>
      <c r="H78" s="92">
        <v>45000</v>
      </c>
      <c r="I78" s="92">
        <v>0</v>
      </c>
      <c r="J78" s="92">
        <v>0</v>
      </c>
      <c r="K78" s="92">
        <v>0</v>
      </c>
      <c r="L78" s="92">
        <v>0</v>
      </c>
      <c r="M78" s="92">
        <v>0</v>
      </c>
      <c r="N78" s="94">
        <v>0</v>
      </c>
      <c r="O78" s="94">
        <v>0</v>
      </c>
    </row>
    <row r="79" spans="1:15" s="95" customFormat="1" ht="15" customHeight="1">
      <c r="A79" s="88" t="s">
        <v>423</v>
      </c>
      <c r="B79" s="88"/>
      <c r="C79" s="90">
        <v>3299</v>
      </c>
      <c r="D79" s="91" t="s">
        <v>556</v>
      </c>
      <c r="E79" s="92">
        <v>20000</v>
      </c>
      <c r="F79" s="92">
        <f>G79-E79</f>
        <v>0</v>
      </c>
      <c r="G79" s="92">
        <f t="shared" si="13"/>
        <v>20000</v>
      </c>
      <c r="H79" s="92">
        <v>20000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4">
        <v>0</v>
      </c>
      <c r="O79" s="94">
        <v>0</v>
      </c>
    </row>
    <row r="80" spans="1:15" ht="21" customHeight="1">
      <c r="A80" s="41"/>
      <c r="B80" s="39"/>
      <c r="C80" s="30">
        <v>38</v>
      </c>
      <c r="D80" s="36" t="s">
        <v>703</v>
      </c>
      <c r="E80" s="37">
        <f>E81</f>
        <v>0</v>
      </c>
      <c r="F80" s="37">
        <f>F81</f>
        <v>30000</v>
      </c>
      <c r="G80" s="37">
        <f t="shared" si="13"/>
        <v>30000</v>
      </c>
      <c r="H80" s="37">
        <f>H81</f>
        <v>30000</v>
      </c>
      <c r="I80" s="37">
        <f>I81</f>
        <v>0</v>
      </c>
      <c r="J80" s="37">
        <f>SUM(J81+J83)</f>
        <v>0</v>
      </c>
      <c r="K80" s="37">
        <f>SUM(K81+K83)</f>
        <v>0</v>
      </c>
      <c r="L80" s="37">
        <f>SUM(L81+L83)</f>
        <v>0</v>
      </c>
      <c r="M80" s="37">
        <f>SUM(M81+M83)</f>
        <v>0</v>
      </c>
      <c r="N80" s="37">
        <f>SUM(N81+N83)</f>
        <v>0</v>
      </c>
      <c r="O80" s="37">
        <f>O81</f>
        <v>0</v>
      </c>
    </row>
    <row r="81" spans="1:15" ht="17.25" customHeight="1">
      <c r="A81" s="41"/>
      <c r="B81" s="39"/>
      <c r="C81" s="30">
        <v>381</v>
      </c>
      <c r="D81" s="36" t="s">
        <v>704</v>
      </c>
      <c r="E81" s="37">
        <f aca="true" t="shared" si="27" ref="E81:O81">E82</f>
        <v>0</v>
      </c>
      <c r="F81" s="37">
        <f t="shared" si="27"/>
        <v>30000</v>
      </c>
      <c r="G81" s="37">
        <f t="shared" si="13"/>
        <v>30000</v>
      </c>
      <c r="H81" s="37">
        <f t="shared" si="27"/>
        <v>30000</v>
      </c>
      <c r="I81" s="37">
        <f t="shared" si="27"/>
        <v>0</v>
      </c>
      <c r="J81" s="37">
        <f t="shared" si="27"/>
        <v>0</v>
      </c>
      <c r="K81" s="37">
        <f t="shared" si="27"/>
        <v>0</v>
      </c>
      <c r="L81" s="37">
        <f t="shared" si="27"/>
        <v>0</v>
      </c>
      <c r="M81" s="37">
        <f t="shared" si="27"/>
        <v>0</v>
      </c>
      <c r="N81" s="37">
        <f t="shared" si="27"/>
        <v>0</v>
      </c>
      <c r="O81" s="37">
        <f t="shared" si="27"/>
        <v>0</v>
      </c>
    </row>
    <row r="82" spans="1:15" s="95" customFormat="1" ht="15" customHeight="1">
      <c r="A82" s="97" t="s">
        <v>1248</v>
      </c>
      <c r="B82" s="88"/>
      <c r="C82" s="90">
        <v>3811</v>
      </c>
      <c r="D82" s="91" t="s">
        <v>1011</v>
      </c>
      <c r="E82" s="92">
        <v>0</v>
      </c>
      <c r="F82" s="92">
        <f>G82-E82</f>
        <v>30000</v>
      </c>
      <c r="G82" s="92">
        <f t="shared" si="13"/>
        <v>30000</v>
      </c>
      <c r="H82" s="96">
        <v>30000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2">
        <v>0</v>
      </c>
    </row>
    <row r="83" spans="1:15" s="9" customFormat="1" ht="27" customHeight="1">
      <c r="A83" s="70"/>
      <c r="B83" s="68"/>
      <c r="C83" s="233" t="s">
        <v>691</v>
      </c>
      <c r="D83" s="233"/>
      <c r="E83" s="72">
        <f>E84</f>
        <v>1148000</v>
      </c>
      <c r="F83" s="72">
        <f>F84</f>
        <v>417000</v>
      </c>
      <c r="G83" s="72">
        <f>SUM(H83:O83)</f>
        <v>1565000</v>
      </c>
      <c r="H83" s="72">
        <f>H84</f>
        <v>1565000</v>
      </c>
      <c r="I83" s="72">
        <f aca="true" t="shared" si="28" ref="I83:O83">I84</f>
        <v>0</v>
      </c>
      <c r="J83" s="72">
        <f t="shared" si="28"/>
        <v>0</v>
      </c>
      <c r="K83" s="72">
        <f t="shared" si="28"/>
        <v>0</v>
      </c>
      <c r="L83" s="72">
        <f t="shared" si="28"/>
        <v>0</v>
      </c>
      <c r="M83" s="72">
        <f t="shared" si="28"/>
        <v>0</v>
      </c>
      <c r="N83" s="72">
        <f t="shared" si="28"/>
        <v>0</v>
      </c>
      <c r="O83" s="72">
        <f t="shared" si="28"/>
        <v>0</v>
      </c>
    </row>
    <row r="84" spans="1:15" s="9" customFormat="1" ht="24" customHeight="1">
      <c r="A84" s="13"/>
      <c r="B84" s="60" t="s">
        <v>688</v>
      </c>
      <c r="C84" s="223" t="s">
        <v>985</v>
      </c>
      <c r="D84" s="224"/>
      <c r="E84" s="11">
        <f>E85+E103</f>
        <v>1148000</v>
      </c>
      <c r="F84" s="11">
        <f>F85+F103</f>
        <v>417000</v>
      </c>
      <c r="G84" s="11">
        <f t="shared" si="13"/>
        <v>1565000</v>
      </c>
      <c r="H84" s="11">
        <f aca="true" t="shared" si="29" ref="H84:O84">H85+H103</f>
        <v>1565000</v>
      </c>
      <c r="I84" s="11">
        <f t="shared" si="29"/>
        <v>0</v>
      </c>
      <c r="J84" s="11">
        <f t="shared" si="29"/>
        <v>0</v>
      </c>
      <c r="K84" s="11">
        <f t="shared" si="29"/>
        <v>0</v>
      </c>
      <c r="L84" s="11">
        <f t="shared" si="29"/>
        <v>0</v>
      </c>
      <c r="M84" s="11">
        <f t="shared" si="29"/>
        <v>0</v>
      </c>
      <c r="N84" s="11">
        <f t="shared" si="29"/>
        <v>0</v>
      </c>
      <c r="O84" s="11">
        <f t="shared" si="29"/>
        <v>0</v>
      </c>
    </row>
    <row r="85" spans="1:15" ht="12" customHeight="1">
      <c r="A85" s="41"/>
      <c r="B85" s="39"/>
      <c r="C85" s="30">
        <v>32</v>
      </c>
      <c r="D85" s="36" t="s">
        <v>35</v>
      </c>
      <c r="E85" s="37">
        <f>E86+E91+E93</f>
        <v>1048000</v>
      </c>
      <c r="F85" s="37">
        <f>F86+F91+F93</f>
        <v>417000</v>
      </c>
      <c r="G85" s="37">
        <f t="shared" si="13"/>
        <v>1465000</v>
      </c>
      <c r="H85" s="37">
        <f aca="true" t="shared" si="30" ref="H85:O85">H86+H91+H93</f>
        <v>1465000</v>
      </c>
      <c r="I85" s="37">
        <f t="shared" si="30"/>
        <v>0</v>
      </c>
      <c r="J85" s="37">
        <f t="shared" si="30"/>
        <v>0</v>
      </c>
      <c r="K85" s="37">
        <f t="shared" si="30"/>
        <v>0</v>
      </c>
      <c r="L85" s="37">
        <f t="shared" si="30"/>
        <v>0</v>
      </c>
      <c r="M85" s="37">
        <f t="shared" si="30"/>
        <v>0</v>
      </c>
      <c r="N85" s="37">
        <f t="shared" si="30"/>
        <v>0</v>
      </c>
      <c r="O85" s="37">
        <f t="shared" si="30"/>
        <v>0</v>
      </c>
    </row>
    <row r="86" spans="1:15" ht="18" customHeight="1">
      <c r="A86" s="41"/>
      <c r="B86" s="39"/>
      <c r="C86" s="30">
        <v>323</v>
      </c>
      <c r="D86" s="36" t="s">
        <v>29</v>
      </c>
      <c r="E86" s="37">
        <f>SUM(E87:E90)</f>
        <v>685000</v>
      </c>
      <c r="F86" s="37">
        <f>SUM(F87:F90)</f>
        <v>365000</v>
      </c>
      <c r="G86" s="37">
        <f t="shared" si="13"/>
        <v>1050000</v>
      </c>
      <c r="H86" s="37">
        <f aca="true" t="shared" si="31" ref="H86:O86">SUM(H87:H90)</f>
        <v>1050000</v>
      </c>
      <c r="I86" s="37">
        <f t="shared" si="31"/>
        <v>0</v>
      </c>
      <c r="J86" s="37">
        <f t="shared" si="31"/>
        <v>0</v>
      </c>
      <c r="K86" s="37">
        <f t="shared" si="31"/>
        <v>0</v>
      </c>
      <c r="L86" s="37">
        <f t="shared" si="31"/>
        <v>0</v>
      </c>
      <c r="M86" s="37">
        <f t="shared" si="31"/>
        <v>0</v>
      </c>
      <c r="N86" s="37">
        <f>SUM(N87:N90)</f>
        <v>0</v>
      </c>
      <c r="O86" s="37">
        <f t="shared" si="31"/>
        <v>0</v>
      </c>
    </row>
    <row r="87" spans="1:15" s="95" customFormat="1" ht="15" customHeight="1">
      <c r="A87" s="88" t="s">
        <v>424</v>
      </c>
      <c r="B87" s="88"/>
      <c r="C87" s="90">
        <v>3233</v>
      </c>
      <c r="D87" s="91" t="s">
        <v>557</v>
      </c>
      <c r="E87" s="92">
        <v>55000</v>
      </c>
      <c r="F87" s="92">
        <f aca="true" t="shared" si="32" ref="F87:F92">G87-E87</f>
        <v>95000</v>
      </c>
      <c r="G87" s="92">
        <f t="shared" si="13"/>
        <v>150000</v>
      </c>
      <c r="H87" s="92">
        <v>150000</v>
      </c>
      <c r="I87" s="92">
        <v>0</v>
      </c>
      <c r="J87" s="92">
        <v>0</v>
      </c>
      <c r="K87" s="94">
        <v>0</v>
      </c>
      <c r="L87" s="94">
        <v>0</v>
      </c>
      <c r="M87" s="94">
        <v>0</v>
      </c>
      <c r="N87" s="94">
        <v>0</v>
      </c>
      <c r="O87" s="92">
        <v>0</v>
      </c>
    </row>
    <row r="88" spans="1:15" s="95" customFormat="1" ht="15" customHeight="1">
      <c r="A88" s="88" t="s">
        <v>425</v>
      </c>
      <c r="B88" s="88"/>
      <c r="C88" s="90" t="s">
        <v>10</v>
      </c>
      <c r="D88" s="91" t="s">
        <v>558</v>
      </c>
      <c r="E88" s="92">
        <v>450000</v>
      </c>
      <c r="F88" s="92">
        <f t="shared" si="32"/>
        <v>150000</v>
      </c>
      <c r="G88" s="92">
        <f t="shared" si="13"/>
        <v>600000</v>
      </c>
      <c r="H88" s="92">
        <v>600000</v>
      </c>
      <c r="I88" s="92">
        <v>0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92">
        <v>0</v>
      </c>
    </row>
    <row r="89" spans="1:15" s="95" customFormat="1" ht="15" customHeight="1">
      <c r="A89" s="88" t="s">
        <v>426</v>
      </c>
      <c r="B89" s="88"/>
      <c r="C89" s="90" t="s">
        <v>734</v>
      </c>
      <c r="D89" s="91" t="s">
        <v>735</v>
      </c>
      <c r="E89" s="92">
        <v>0</v>
      </c>
      <c r="F89" s="92">
        <f t="shared" si="32"/>
        <v>0</v>
      </c>
      <c r="G89" s="92">
        <f>SUM(H89:O89)</f>
        <v>0</v>
      </c>
      <c r="H89" s="92">
        <v>0</v>
      </c>
      <c r="I89" s="94">
        <v>0</v>
      </c>
      <c r="J89" s="94">
        <v>0</v>
      </c>
      <c r="K89" s="94">
        <v>0</v>
      </c>
      <c r="L89" s="94">
        <v>0</v>
      </c>
      <c r="M89" s="94">
        <v>0</v>
      </c>
      <c r="N89" s="94">
        <v>0</v>
      </c>
      <c r="O89" s="94">
        <v>0</v>
      </c>
    </row>
    <row r="90" spans="1:15" s="95" customFormat="1" ht="15" customHeight="1">
      <c r="A90" s="88" t="s">
        <v>427</v>
      </c>
      <c r="B90" s="88"/>
      <c r="C90" s="90">
        <v>3239</v>
      </c>
      <c r="D90" s="91" t="s">
        <v>812</v>
      </c>
      <c r="E90" s="92">
        <v>180000</v>
      </c>
      <c r="F90" s="92">
        <f t="shared" si="32"/>
        <v>120000</v>
      </c>
      <c r="G90" s="92">
        <f t="shared" si="13"/>
        <v>300000</v>
      </c>
      <c r="H90" s="92">
        <v>300000</v>
      </c>
      <c r="I90" s="92">
        <v>0</v>
      </c>
      <c r="J90" s="94">
        <v>0</v>
      </c>
      <c r="K90" s="94">
        <v>0</v>
      </c>
      <c r="L90" s="94">
        <v>0</v>
      </c>
      <c r="M90" s="94">
        <v>0</v>
      </c>
      <c r="N90" s="94">
        <v>0</v>
      </c>
      <c r="O90" s="94">
        <v>0</v>
      </c>
    </row>
    <row r="91" spans="1:15" ht="18" customHeight="1">
      <c r="A91" s="40"/>
      <c r="B91" s="39"/>
      <c r="C91" s="30" t="s">
        <v>309</v>
      </c>
      <c r="D91" s="36" t="s">
        <v>310</v>
      </c>
      <c r="E91" s="37">
        <f aca="true" t="shared" si="33" ref="E91:O91">E92</f>
        <v>0</v>
      </c>
      <c r="F91" s="37">
        <f t="shared" si="33"/>
        <v>0</v>
      </c>
      <c r="G91" s="38">
        <f>SUM(H91:O91)</f>
        <v>0</v>
      </c>
      <c r="H91" s="37">
        <f t="shared" si="33"/>
        <v>0</v>
      </c>
      <c r="I91" s="37">
        <f t="shared" si="33"/>
        <v>0</v>
      </c>
      <c r="J91" s="37">
        <f t="shared" si="33"/>
        <v>0</v>
      </c>
      <c r="K91" s="37">
        <f t="shared" si="33"/>
        <v>0</v>
      </c>
      <c r="L91" s="37">
        <f t="shared" si="33"/>
        <v>0</v>
      </c>
      <c r="M91" s="37">
        <f t="shared" si="33"/>
        <v>0</v>
      </c>
      <c r="N91" s="37">
        <f t="shared" si="33"/>
        <v>0</v>
      </c>
      <c r="O91" s="37">
        <f t="shared" si="33"/>
        <v>0</v>
      </c>
    </row>
    <row r="92" spans="1:15" s="95" customFormat="1" ht="15" customHeight="1">
      <c r="A92" s="88" t="s">
        <v>428</v>
      </c>
      <c r="B92" s="88"/>
      <c r="C92" s="90" t="s">
        <v>311</v>
      </c>
      <c r="D92" s="91" t="s">
        <v>559</v>
      </c>
      <c r="E92" s="92">
        <v>0</v>
      </c>
      <c r="F92" s="92">
        <f t="shared" si="32"/>
        <v>0</v>
      </c>
      <c r="G92" s="101">
        <f>SUM(H92:O92)</f>
        <v>0</v>
      </c>
      <c r="H92" s="92">
        <v>0</v>
      </c>
      <c r="I92" s="94">
        <v>0</v>
      </c>
      <c r="J92" s="94">
        <v>0</v>
      </c>
      <c r="K92" s="94">
        <v>0</v>
      </c>
      <c r="L92" s="94">
        <v>0</v>
      </c>
      <c r="M92" s="94">
        <v>0</v>
      </c>
      <c r="N92" s="94">
        <v>0</v>
      </c>
      <c r="O92" s="94">
        <v>0</v>
      </c>
    </row>
    <row r="93" spans="1:15" ht="18" customHeight="1">
      <c r="A93" s="41"/>
      <c r="B93" s="39"/>
      <c r="C93" s="30">
        <v>329</v>
      </c>
      <c r="D93" s="36" t="s">
        <v>606</v>
      </c>
      <c r="E93" s="37">
        <f>E94+E95+E96+E97+E98</f>
        <v>363000</v>
      </c>
      <c r="F93" s="37">
        <f>F94+F95+F96+F97+F98</f>
        <v>52000</v>
      </c>
      <c r="G93" s="37">
        <f t="shared" si="13"/>
        <v>415000</v>
      </c>
      <c r="H93" s="37">
        <f>H94+H95+H96+H97+H98</f>
        <v>415000</v>
      </c>
      <c r="I93" s="37">
        <f aca="true" t="shared" si="34" ref="I93:O93">I94+I95+I96+I97+I98</f>
        <v>0</v>
      </c>
      <c r="J93" s="37">
        <f t="shared" si="34"/>
        <v>0</v>
      </c>
      <c r="K93" s="37">
        <f t="shared" si="34"/>
        <v>0</v>
      </c>
      <c r="L93" s="37">
        <f t="shared" si="34"/>
        <v>0</v>
      </c>
      <c r="M93" s="37">
        <f t="shared" si="34"/>
        <v>0</v>
      </c>
      <c r="N93" s="37">
        <f t="shared" si="34"/>
        <v>0</v>
      </c>
      <c r="O93" s="37">
        <f t="shared" si="34"/>
        <v>0</v>
      </c>
    </row>
    <row r="94" spans="1:15" s="95" customFormat="1" ht="15" customHeight="1">
      <c r="A94" s="88" t="s">
        <v>429</v>
      </c>
      <c r="B94" s="88"/>
      <c r="C94" s="90">
        <v>3292</v>
      </c>
      <c r="D94" s="91" t="s">
        <v>560</v>
      </c>
      <c r="E94" s="92">
        <v>70000</v>
      </c>
      <c r="F94" s="92">
        <f aca="true" t="shared" si="35" ref="F94:F102">G94-E94</f>
        <v>5000</v>
      </c>
      <c r="G94" s="37">
        <f t="shared" si="13"/>
        <v>75000</v>
      </c>
      <c r="H94" s="92">
        <v>75000</v>
      </c>
      <c r="I94" s="94">
        <v>0</v>
      </c>
      <c r="J94" s="94">
        <v>0</v>
      </c>
      <c r="K94" s="94">
        <v>0</v>
      </c>
      <c r="L94" s="94">
        <v>0</v>
      </c>
      <c r="M94" s="94">
        <v>0</v>
      </c>
      <c r="N94" s="92">
        <v>0</v>
      </c>
      <c r="O94" s="92">
        <v>0</v>
      </c>
    </row>
    <row r="95" spans="1:15" s="95" customFormat="1" ht="15" customHeight="1">
      <c r="A95" s="88" t="s">
        <v>430</v>
      </c>
      <c r="B95" s="88"/>
      <c r="C95" s="90">
        <v>3294</v>
      </c>
      <c r="D95" s="91" t="s">
        <v>607</v>
      </c>
      <c r="E95" s="92">
        <v>30000</v>
      </c>
      <c r="F95" s="92">
        <f t="shared" si="35"/>
        <v>35000</v>
      </c>
      <c r="G95" s="37">
        <f t="shared" si="13"/>
        <v>65000</v>
      </c>
      <c r="H95" s="96">
        <v>65000</v>
      </c>
      <c r="I95" s="94">
        <v>0</v>
      </c>
      <c r="J95" s="94">
        <v>0</v>
      </c>
      <c r="K95" s="94">
        <v>0</v>
      </c>
      <c r="L95" s="94">
        <v>0</v>
      </c>
      <c r="M95" s="94">
        <v>0</v>
      </c>
      <c r="N95" s="92">
        <v>0</v>
      </c>
      <c r="O95" s="92">
        <v>0</v>
      </c>
    </row>
    <row r="96" spans="1:15" s="95" customFormat="1" ht="15" customHeight="1">
      <c r="A96" s="88" t="s">
        <v>431</v>
      </c>
      <c r="B96" s="88"/>
      <c r="C96" s="90" t="s">
        <v>351</v>
      </c>
      <c r="D96" s="91" t="s">
        <v>561</v>
      </c>
      <c r="E96" s="92">
        <v>35000</v>
      </c>
      <c r="F96" s="92">
        <f t="shared" si="35"/>
        <v>0</v>
      </c>
      <c r="G96" s="92">
        <f>SUM(H96:O96)</f>
        <v>35000</v>
      </c>
      <c r="H96" s="92">
        <v>35000</v>
      </c>
      <c r="I96" s="92">
        <v>0</v>
      </c>
      <c r="J96" s="94">
        <v>0</v>
      </c>
      <c r="K96" s="94">
        <v>0</v>
      </c>
      <c r="L96" s="94">
        <v>0</v>
      </c>
      <c r="M96" s="94">
        <v>0</v>
      </c>
      <c r="N96" s="92">
        <v>0</v>
      </c>
      <c r="O96" s="92">
        <v>0</v>
      </c>
    </row>
    <row r="97" spans="1:15" s="95" customFormat="1" ht="15" customHeight="1">
      <c r="A97" s="88" t="s">
        <v>432</v>
      </c>
      <c r="B97" s="88"/>
      <c r="C97" s="90" t="s">
        <v>628</v>
      </c>
      <c r="D97" s="91" t="s">
        <v>629</v>
      </c>
      <c r="E97" s="92">
        <v>40000</v>
      </c>
      <c r="F97" s="92">
        <f t="shared" si="35"/>
        <v>0</v>
      </c>
      <c r="G97" s="92">
        <f>SUM(H97:O97)</f>
        <v>40000</v>
      </c>
      <c r="H97" s="92">
        <v>40000</v>
      </c>
      <c r="I97" s="92">
        <v>0</v>
      </c>
      <c r="J97" s="94">
        <v>0</v>
      </c>
      <c r="K97" s="94">
        <v>0</v>
      </c>
      <c r="L97" s="94">
        <v>0</v>
      </c>
      <c r="M97" s="94">
        <v>0</v>
      </c>
      <c r="N97" s="92">
        <v>0</v>
      </c>
      <c r="O97" s="92">
        <v>0</v>
      </c>
    </row>
    <row r="98" spans="1:15" ht="15" customHeight="1">
      <c r="A98" s="41"/>
      <c r="B98" s="39"/>
      <c r="C98" s="30">
        <v>3299</v>
      </c>
      <c r="D98" s="36" t="s">
        <v>562</v>
      </c>
      <c r="E98" s="37">
        <f>E99+E100+E102+E101</f>
        <v>188000</v>
      </c>
      <c r="F98" s="37">
        <f>F99+F100+F102+F101</f>
        <v>12000</v>
      </c>
      <c r="G98" s="37">
        <f>SUM(H98:O98)</f>
        <v>200000</v>
      </c>
      <c r="H98" s="37">
        <f>H99+H100++H101+H102</f>
        <v>200000</v>
      </c>
      <c r="I98" s="37">
        <f aca="true" t="shared" si="36" ref="I98:O98">I99+I100+I102</f>
        <v>0</v>
      </c>
      <c r="J98" s="37">
        <f t="shared" si="36"/>
        <v>0</v>
      </c>
      <c r="K98" s="37">
        <f t="shared" si="36"/>
        <v>0</v>
      </c>
      <c r="L98" s="37">
        <f t="shared" si="36"/>
        <v>0</v>
      </c>
      <c r="M98" s="37">
        <f t="shared" si="36"/>
        <v>0</v>
      </c>
      <c r="N98" s="37">
        <f t="shared" si="36"/>
        <v>0</v>
      </c>
      <c r="O98" s="37">
        <f t="shared" si="36"/>
        <v>0</v>
      </c>
    </row>
    <row r="99" spans="1:15" s="95" customFormat="1" ht="14.25" customHeight="1">
      <c r="A99" s="88" t="s">
        <v>433</v>
      </c>
      <c r="B99" s="88"/>
      <c r="C99" s="90"/>
      <c r="D99" s="94" t="s">
        <v>563</v>
      </c>
      <c r="E99" s="92">
        <v>15000</v>
      </c>
      <c r="F99" s="92">
        <f t="shared" si="35"/>
        <v>30000</v>
      </c>
      <c r="G99" s="92">
        <f t="shared" si="13"/>
        <v>45000</v>
      </c>
      <c r="H99" s="92">
        <v>45000</v>
      </c>
      <c r="I99" s="94">
        <v>0</v>
      </c>
      <c r="J99" s="94">
        <v>0</v>
      </c>
      <c r="K99" s="94">
        <v>0</v>
      </c>
      <c r="L99" s="94">
        <v>0</v>
      </c>
      <c r="M99" s="94">
        <v>0</v>
      </c>
      <c r="N99" s="92">
        <v>0</v>
      </c>
      <c r="O99" s="92">
        <v>0</v>
      </c>
    </row>
    <row r="100" spans="1:15" s="95" customFormat="1" ht="14.25" customHeight="1">
      <c r="A100" s="88" t="s">
        <v>434</v>
      </c>
      <c r="B100" s="88"/>
      <c r="C100" s="90"/>
      <c r="D100" s="94" t="s">
        <v>564</v>
      </c>
      <c r="E100" s="92">
        <v>10000</v>
      </c>
      <c r="F100" s="92">
        <f t="shared" si="35"/>
        <v>0</v>
      </c>
      <c r="G100" s="92">
        <f t="shared" si="13"/>
        <v>10000</v>
      </c>
      <c r="H100" s="92">
        <v>10000</v>
      </c>
      <c r="I100" s="94">
        <v>0</v>
      </c>
      <c r="J100" s="94">
        <v>0</v>
      </c>
      <c r="K100" s="94">
        <v>0</v>
      </c>
      <c r="L100" s="94">
        <v>0</v>
      </c>
      <c r="M100" s="94">
        <v>0</v>
      </c>
      <c r="N100" s="92">
        <v>0</v>
      </c>
      <c r="O100" s="92">
        <v>0</v>
      </c>
    </row>
    <row r="101" spans="1:15" s="95" customFormat="1" ht="14.25" customHeight="1">
      <c r="A101" s="88" t="s">
        <v>1080</v>
      </c>
      <c r="B101" s="88"/>
      <c r="C101" s="90"/>
      <c r="D101" s="94" t="s">
        <v>1233</v>
      </c>
      <c r="E101" s="92">
        <v>160000</v>
      </c>
      <c r="F101" s="92">
        <f>G101-E101</f>
        <v>-25000</v>
      </c>
      <c r="G101" s="92">
        <f>SUM(H101:O101)</f>
        <v>135000</v>
      </c>
      <c r="H101" s="92">
        <v>135000</v>
      </c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2">
        <v>0</v>
      </c>
      <c r="O101" s="92">
        <v>0</v>
      </c>
    </row>
    <row r="102" spans="1:15" s="95" customFormat="1" ht="14.25" customHeight="1">
      <c r="A102" s="88" t="s">
        <v>435</v>
      </c>
      <c r="B102" s="88"/>
      <c r="C102" s="90"/>
      <c r="D102" s="94" t="s">
        <v>565</v>
      </c>
      <c r="E102" s="92">
        <v>3000</v>
      </c>
      <c r="F102" s="92">
        <f t="shared" si="35"/>
        <v>7000</v>
      </c>
      <c r="G102" s="92">
        <f t="shared" si="13"/>
        <v>10000</v>
      </c>
      <c r="H102" s="92">
        <v>10000</v>
      </c>
      <c r="I102" s="94">
        <v>0</v>
      </c>
      <c r="J102" s="94">
        <v>0</v>
      </c>
      <c r="K102" s="94">
        <v>0</v>
      </c>
      <c r="L102" s="94">
        <v>0</v>
      </c>
      <c r="M102" s="94">
        <v>0</v>
      </c>
      <c r="N102" s="92">
        <v>0</v>
      </c>
      <c r="O102" s="92">
        <v>0</v>
      </c>
    </row>
    <row r="103" spans="1:15" ht="12.75" customHeight="1">
      <c r="A103" s="41"/>
      <c r="B103" s="39"/>
      <c r="C103" s="30">
        <v>38</v>
      </c>
      <c r="D103" s="36" t="s">
        <v>566</v>
      </c>
      <c r="E103" s="37">
        <f>E104+E110</f>
        <v>100000</v>
      </c>
      <c r="F103" s="37">
        <f>F104</f>
        <v>0</v>
      </c>
      <c r="G103" s="37">
        <f t="shared" si="13"/>
        <v>100000</v>
      </c>
      <c r="H103" s="37">
        <f>H105+H110</f>
        <v>100000</v>
      </c>
      <c r="I103" s="37">
        <f aca="true" t="shared" si="37" ref="I103:O103">I110</f>
        <v>0</v>
      </c>
      <c r="J103" s="37">
        <f t="shared" si="37"/>
        <v>0</v>
      </c>
      <c r="K103" s="37">
        <f t="shared" si="37"/>
        <v>0</v>
      </c>
      <c r="L103" s="37">
        <f t="shared" si="37"/>
        <v>0</v>
      </c>
      <c r="M103" s="37">
        <f t="shared" si="37"/>
        <v>0</v>
      </c>
      <c r="N103" s="37">
        <f t="shared" si="37"/>
        <v>0</v>
      </c>
      <c r="O103" s="37">
        <f t="shared" si="37"/>
        <v>0</v>
      </c>
    </row>
    <row r="104" spans="1:15" ht="12" customHeight="1">
      <c r="A104" s="41"/>
      <c r="B104" s="39"/>
      <c r="C104" s="30" t="s">
        <v>1003</v>
      </c>
      <c r="D104" s="36" t="s">
        <v>1004</v>
      </c>
      <c r="E104" s="37">
        <f>E105</f>
        <v>0</v>
      </c>
      <c r="F104" s="37">
        <f>F105</f>
        <v>0</v>
      </c>
      <c r="G104" s="37">
        <f>SUM(H104:O104)</f>
        <v>0</v>
      </c>
      <c r="H104" s="37">
        <f aca="true" t="shared" si="38" ref="H104:O104">H105</f>
        <v>0</v>
      </c>
      <c r="I104" s="37">
        <f t="shared" si="38"/>
        <v>0</v>
      </c>
      <c r="J104" s="37">
        <f t="shared" si="38"/>
        <v>0</v>
      </c>
      <c r="K104" s="37">
        <f t="shared" si="38"/>
        <v>0</v>
      </c>
      <c r="L104" s="37">
        <f t="shared" si="38"/>
        <v>0</v>
      </c>
      <c r="M104" s="37">
        <f t="shared" si="38"/>
        <v>0</v>
      </c>
      <c r="N104" s="37">
        <f t="shared" si="38"/>
        <v>0</v>
      </c>
      <c r="O104" s="37">
        <f t="shared" si="38"/>
        <v>0</v>
      </c>
    </row>
    <row r="105" spans="1:15" s="95" customFormat="1" ht="9.75" customHeight="1">
      <c r="A105" s="126" t="s">
        <v>436</v>
      </c>
      <c r="B105" s="126"/>
      <c r="C105" s="127" t="s">
        <v>1005</v>
      </c>
      <c r="D105" s="128" t="s">
        <v>1006</v>
      </c>
      <c r="E105" s="129">
        <v>0</v>
      </c>
      <c r="F105" s="129">
        <f>G105-E105</f>
        <v>0</v>
      </c>
      <c r="G105" s="129">
        <f>SUM(H105:O105)</f>
        <v>0</v>
      </c>
      <c r="H105" s="129">
        <v>0</v>
      </c>
      <c r="I105" s="132">
        <v>0</v>
      </c>
      <c r="J105" s="132">
        <v>0</v>
      </c>
      <c r="K105" s="132">
        <v>0</v>
      </c>
      <c r="L105" s="132">
        <v>0</v>
      </c>
      <c r="M105" s="132">
        <v>0</v>
      </c>
      <c r="N105" s="132">
        <v>0</v>
      </c>
      <c r="O105" s="132">
        <v>0</v>
      </c>
    </row>
    <row r="106" spans="1:8" s="135" customFormat="1" ht="40.5" customHeight="1">
      <c r="A106" s="138"/>
      <c r="B106" s="138"/>
      <c r="C106" s="139"/>
      <c r="D106" s="140"/>
      <c r="E106" s="141"/>
      <c r="F106" s="141"/>
      <c r="G106" s="141"/>
      <c r="H106" s="141"/>
    </row>
    <row r="107" spans="1:15" s="133" customFormat="1" ht="16.5" customHeight="1">
      <c r="A107" s="199" t="s">
        <v>2</v>
      </c>
      <c r="B107" s="200" t="s">
        <v>44</v>
      </c>
      <c r="C107" s="184" t="s">
        <v>549</v>
      </c>
      <c r="D107" s="201" t="s">
        <v>59</v>
      </c>
      <c r="E107" s="190" t="s">
        <v>1230</v>
      </c>
      <c r="F107" s="190" t="s">
        <v>891</v>
      </c>
      <c r="G107" s="184" t="s">
        <v>1231</v>
      </c>
      <c r="H107" s="185" t="s">
        <v>1232</v>
      </c>
      <c r="I107" s="185"/>
      <c r="J107" s="185"/>
      <c r="K107" s="185"/>
      <c r="L107" s="185"/>
      <c r="M107" s="185"/>
      <c r="N107" s="185"/>
      <c r="O107" s="185"/>
    </row>
    <row r="108" spans="1:15" s="134" customFormat="1" ht="36" customHeight="1">
      <c r="A108" s="199"/>
      <c r="B108" s="199"/>
      <c r="C108" s="185"/>
      <c r="D108" s="201"/>
      <c r="E108" s="191"/>
      <c r="F108" s="191"/>
      <c r="G108" s="185"/>
      <c r="H108" s="103" t="s">
        <v>271</v>
      </c>
      <c r="I108" s="103" t="s">
        <v>45</v>
      </c>
      <c r="J108" s="103" t="s">
        <v>270</v>
      </c>
      <c r="K108" s="103" t="s">
        <v>272</v>
      </c>
      <c r="L108" s="103" t="s">
        <v>46</v>
      </c>
      <c r="M108" s="103" t="s">
        <v>723</v>
      </c>
      <c r="N108" s="103" t="s">
        <v>1204</v>
      </c>
      <c r="O108" s="103" t="s">
        <v>616</v>
      </c>
    </row>
    <row r="109" spans="1:15" s="134" customFormat="1" ht="10.5" customHeight="1">
      <c r="A109" s="54">
        <v>1</v>
      </c>
      <c r="B109" s="54">
        <v>2</v>
      </c>
      <c r="C109" s="54">
        <v>3</v>
      </c>
      <c r="D109" s="54">
        <v>4</v>
      </c>
      <c r="E109" s="54">
        <v>5</v>
      </c>
      <c r="F109" s="54">
        <v>6</v>
      </c>
      <c r="G109" s="54">
        <v>7</v>
      </c>
      <c r="H109" s="54">
        <v>8</v>
      </c>
      <c r="I109" s="54">
        <v>9</v>
      </c>
      <c r="J109" s="54">
        <v>10</v>
      </c>
      <c r="K109" s="54">
        <v>11</v>
      </c>
      <c r="L109" s="54">
        <v>12</v>
      </c>
      <c r="M109" s="54">
        <v>13</v>
      </c>
      <c r="N109" s="54">
        <v>14</v>
      </c>
      <c r="O109" s="54">
        <v>15</v>
      </c>
    </row>
    <row r="110" spans="1:15" ht="18" customHeight="1">
      <c r="A110" s="41"/>
      <c r="B110" s="39"/>
      <c r="C110" s="30">
        <v>385</v>
      </c>
      <c r="D110" s="36" t="s">
        <v>567</v>
      </c>
      <c r="E110" s="37">
        <f>E111</f>
        <v>100000</v>
      </c>
      <c r="F110" s="37">
        <f>F111</f>
        <v>0</v>
      </c>
      <c r="G110" s="37">
        <f t="shared" si="13"/>
        <v>100000</v>
      </c>
      <c r="H110" s="37">
        <f aca="true" t="shared" si="39" ref="H110:O110">H111</f>
        <v>100000</v>
      </c>
      <c r="I110" s="37">
        <f t="shared" si="39"/>
        <v>0</v>
      </c>
      <c r="J110" s="37">
        <f t="shared" si="39"/>
        <v>0</v>
      </c>
      <c r="K110" s="37">
        <f t="shared" si="39"/>
        <v>0</v>
      </c>
      <c r="L110" s="37">
        <f t="shared" si="39"/>
        <v>0</v>
      </c>
      <c r="M110" s="37">
        <f t="shared" si="39"/>
        <v>0</v>
      </c>
      <c r="N110" s="37">
        <f t="shared" si="39"/>
        <v>0</v>
      </c>
      <c r="O110" s="37">
        <f t="shared" si="39"/>
        <v>0</v>
      </c>
    </row>
    <row r="111" spans="1:15" s="95" customFormat="1" ht="15" customHeight="1">
      <c r="A111" s="88" t="s">
        <v>897</v>
      </c>
      <c r="B111" s="88"/>
      <c r="C111" s="90">
        <v>3851</v>
      </c>
      <c r="D111" s="91" t="s">
        <v>568</v>
      </c>
      <c r="E111" s="92">
        <v>100000</v>
      </c>
      <c r="F111" s="92">
        <f>G111-E111</f>
        <v>0</v>
      </c>
      <c r="G111" s="92">
        <f t="shared" si="13"/>
        <v>100000</v>
      </c>
      <c r="H111" s="92">
        <v>100000</v>
      </c>
      <c r="I111" s="94">
        <v>0</v>
      </c>
      <c r="J111" s="94">
        <v>0</v>
      </c>
      <c r="K111" s="94">
        <v>0</v>
      </c>
      <c r="L111" s="94">
        <v>0</v>
      </c>
      <c r="M111" s="94">
        <v>0</v>
      </c>
      <c r="N111" s="94">
        <v>0</v>
      </c>
      <c r="O111" s="94">
        <v>0</v>
      </c>
    </row>
    <row r="112" spans="1:15" s="77" customFormat="1" ht="27" customHeight="1">
      <c r="A112" s="75"/>
      <c r="B112" s="76"/>
      <c r="C112" s="204" t="s">
        <v>810</v>
      </c>
      <c r="D112" s="187"/>
      <c r="E112" s="72">
        <f>E113+E122</f>
        <v>77000</v>
      </c>
      <c r="F112" s="72">
        <f>F113+F122</f>
        <v>2759599</v>
      </c>
      <c r="G112" s="72">
        <f>SUM(H112:O112)</f>
        <v>2836599</v>
      </c>
      <c r="H112" s="72">
        <f>H113+H122</f>
        <v>239906</v>
      </c>
      <c r="I112" s="72">
        <f aca="true" t="shared" si="40" ref="I112:O112">I113+I122</f>
        <v>0</v>
      </c>
      <c r="J112" s="72">
        <f t="shared" si="40"/>
        <v>0</v>
      </c>
      <c r="K112" s="72">
        <f t="shared" si="40"/>
        <v>0</v>
      </c>
      <c r="L112" s="72">
        <f t="shared" si="40"/>
        <v>0</v>
      </c>
      <c r="M112" s="72">
        <f t="shared" si="40"/>
        <v>0</v>
      </c>
      <c r="N112" s="72">
        <f t="shared" si="40"/>
        <v>0</v>
      </c>
      <c r="O112" s="72">
        <f t="shared" si="40"/>
        <v>2596693</v>
      </c>
    </row>
    <row r="113" spans="1:15" s="9" customFormat="1" ht="24" customHeight="1">
      <c r="A113" s="13"/>
      <c r="B113" s="60" t="s">
        <v>687</v>
      </c>
      <c r="C113" s="202" t="s">
        <v>1234</v>
      </c>
      <c r="D113" s="203"/>
      <c r="E113" s="11">
        <f>E117</f>
        <v>20000</v>
      </c>
      <c r="F113" s="11">
        <f>F114+F117</f>
        <v>2702599</v>
      </c>
      <c r="G113" s="11">
        <f aca="true" t="shared" si="41" ref="G113:G121">SUM(H113:O113)</f>
        <v>2722599</v>
      </c>
      <c r="H113" s="11">
        <f>H114+H117</f>
        <v>125906</v>
      </c>
      <c r="I113" s="11">
        <f aca="true" t="shared" si="42" ref="I113:O113">I114+I117</f>
        <v>0</v>
      </c>
      <c r="J113" s="11">
        <f t="shared" si="42"/>
        <v>0</v>
      </c>
      <c r="K113" s="11">
        <f t="shared" si="42"/>
        <v>0</v>
      </c>
      <c r="L113" s="11">
        <f t="shared" si="42"/>
        <v>0</v>
      </c>
      <c r="M113" s="11">
        <f t="shared" si="42"/>
        <v>0</v>
      </c>
      <c r="N113" s="11">
        <f t="shared" si="42"/>
        <v>0</v>
      </c>
      <c r="O113" s="11">
        <f t="shared" si="42"/>
        <v>2596693</v>
      </c>
    </row>
    <row r="114" spans="1:15" ht="24" customHeight="1">
      <c r="A114" s="41"/>
      <c r="B114" s="39"/>
      <c r="C114" s="30" t="s">
        <v>1249</v>
      </c>
      <c r="D114" s="167" t="s">
        <v>1250</v>
      </c>
      <c r="E114" s="37">
        <f>E115</f>
        <v>0</v>
      </c>
      <c r="F114" s="37">
        <f>F115</f>
        <v>2689599</v>
      </c>
      <c r="G114" s="37">
        <f>SUM(H114:O114)</f>
        <v>2689599</v>
      </c>
      <c r="H114" s="37">
        <f>H115</f>
        <v>92906</v>
      </c>
      <c r="I114" s="37">
        <f aca="true" t="shared" si="43" ref="I114:O114">I115</f>
        <v>0</v>
      </c>
      <c r="J114" s="37">
        <f t="shared" si="43"/>
        <v>0</v>
      </c>
      <c r="K114" s="37">
        <f t="shared" si="43"/>
        <v>0</v>
      </c>
      <c r="L114" s="37">
        <f t="shared" si="43"/>
        <v>0</v>
      </c>
      <c r="M114" s="37">
        <f t="shared" si="43"/>
        <v>0</v>
      </c>
      <c r="N114" s="37">
        <f t="shared" si="43"/>
        <v>0</v>
      </c>
      <c r="O114" s="37">
        <f t="shared" si="43"/>
        <v>2596693</v>
      </c>
    </row>
    <row r="115" spans="1:15" ht="33.75" customHeight="1">
      <c r="A115" s="41"/>
      <c r="B115" s="39"/>
      <c r="C115" s="30" t="s">
        <v>1251</v>
      </c>
      <c r="D115" s="167" t="s">
        <v>1252</v>
      </c>
      <c r="E115" s="37">
        <f>SUM(E116:E116)</f>
        <v>0</v>
      </c>
      <c r="F115" s="37">
        <f>SUM(F116:F116)</f>
        <v>2689599</v>
      </c>
      <c r="G115" s="37">
        <f>SUM(H115:O115)</f>
        <v>2689599</v>
      </c>
      <c r="H115" s="37">
        <f aca="true" t="shared" si="44" ref="H115:O115">SUM(H116:H116)</f>
        <v>92906</v>
      </c>
      <c r="I115" s="37">
        <f t="shared" si="44"/>
        <v>0</v>
      </c>
      <c r="J115" s="37">
        <f t="shared" si="44"/>
        <v>0</v>
      </c>
      <c r="K115" s="37">
        <f t="shared" si="44"/>
        <v>0</v>
      </c>
      <c r="L115" s="37">
        <f t="shared" si="44"/>
        <v>0</v>
      </c>
      <c r="M115" s="37">
        <f t="shared" si="44"/>
        <v>0</v>
      </c>
      <c r="N115" s="37">
        <f t="shared" si="44"/>
        <v>0</v>
      </c>
      <c r="O115" s="37">
        <f t="shared" si="44"/>
        <v>2596693</v>
      </c>
    </row>
    <row r="116" spans="1:15" s="95" customFormat="1" ht="25.5" customHeight="1">
      <c r="A116" s="88" t="s">
        <v>1123</v>
      </c>
      <c r="B116" s="88"/>
      <c r="C116" s="90" t="s">
        <v>1253</v>
      </c>
      <c r="D116" s="151" t="s">
        <v>1254</v>
      </c>
      <c r="E116" s="92">
        <v>0</v>
      </c>
      <c r="F116" s="92">
        <f>G116-E116</f>
        <v>2689599</v>
      </c>
      <c r="G116" s="92">
        <f>SUM(H116:O116)</f>
        <v>2689599</v>
      </c>
      <c r="H116" s="92">
        <v>92906</v>
      </c>
      <c r="I116" s="94">
        <v>0</v>
      </c>
      <c r="J116" s="94">
        <v>0</v>
      </c>
      <c r="K116" s="94">
        <v>0</v>
      </c>
      <c r="L116" s="94">
        <v>0</v>
      </c>
      <c r="M116" s="94">
        <v>0</v>
      </c>
      <c r="N116" s="94">
        <v>0</v>
      </c>
      <c r="O116" s="37">
        <v>2596693</v>
      </c>
    </row>
    <row r="117" spans="1:15" ht="24" customHeight="1">
      <c r="A117" s="41"/>
      <c r="B117" s="39"/>
      <c r="C117" s="30" t="s">
        <v>1117</v>
      </c>
      <c r="D117" s="167" t="s">
        <v>1236</v>
      </c>
      <c r="E117" s="37">
        <f>E120</f>
        <v>20000</v>
      </c>
      <c r="F117" s="37">
        <f>F120</f>
        <v>13000</v>
      </c>
      <c r="G117" s="37">
        <f t="shared" si="41"/>
        <v>33000</v>
      </c>
      <c r="H117" s="37">
        <f aca="true" t="shared" si="45" ref="H117:O117">H120</f>
        <v>33000</v>
      </c>
      <c r="I117" s="37">
        <f t="shared" si="45"/>
        <v>0</v>
      </c>
      <c r="J117" s="37">
        <f t="shared" si="45"/>
        <v>0</v>
      </c>
      <c r="K117" s="37">
        <f t="shared" si="45"/>
        <v>0</v>
      </c>
      <c r="L117" s="37">
        <f t="shared" si="45"/>
        <v>0</v>
      </c>
      <c r="M117" s="37">
        <f t="shared" si="45"/>
        <v>0</v>
      </c>
      <c r="N117" s="37">
        <f t="shared" si="45"/>
        <v>0</v>
      </c>
      <c r="O117" s="37">
        <f t="shared" si="45"/>
        <v>0</v>
      </c>
    </row>
    <row r="118" spans="1:15" ht="33.75" customHeight="1">
      <c r="A118" s="41"/>
      <c r="B118" s="39"/>
      <c r="C118" s="30" t="s">
        <v>1224</v>
      </c>
      <c r="D118" s="167" t="s">
        <v>1237</v>
      </c>
      <c r="E118" s="37">
        <f>SUM(E119:E119)</f>
        <v>0</v>
      </c>
      <c r="F118" s="37">
        <f>SUM(F119:F119)</f>
        <v>0</v>
      </c>
      <c r="G118" s="37">
        <f t="shared" si="41"/>
        <v>0</v>
      </c>
      <c r="H118" s="37">
        <f aca="true" t="shared" si="46" ref="H118:O120">SUM(H119:H119)</f>
        <v>0</v>
      </c>
      <c r="I118" s="37">
        <f t="shared" si="46"/>
        <v>0</v>
      </c>
      <c r="J118" s="37">
        <f t="shared" si="46"/>
        <v>0</v>
      </c>
      <c r="K118" s="37">
        <f t="shared" si="46"/>
        <v>0</v>
      </c>
      <c r="L118" s="37">
        <f t="shared" si="46"/>
        <v>0</v>
      </c>
      <c r="M118" s="37">
        <f t="shared" si="46"/>
        <v>0</v>
      </c>
      <c r="N118" s="37">
        <f t="shared" si="46"/>
        <v>0</v>
      </c>
      <c r="O118" s="37">
        <f t="shared" si="46"/>
        <v>0</v>
      </c>
    </row>
    <row r="119" spans="1:15" s="95" customFormat="1" ht="25.5" customHeight="1">
      <c r="A119" s="88"/>
      <c r="B119" s="88"/>
      <c r="C119" s="90" t="s">
        <v>1226</v>
      </c>
      <c r="D119" s="151" t="s">
        <v>1238</v>
      </c>
      <c r="E119" s="92">
        <v>0</v>
      </c>
      <c r="F119" s="92">
        <f>G119-E119</f>
        <v>0</v>
      </c>
      <c r="G119" s="92">
        <f t="shared" si="41"/>
        <v>0</v>
      </c>
      <c r="H119" s="92">
        <v>0</v>
      </c>
      <c r="I119" s="94">
        <v>0</v>
      </c>
      <c r="J119" s="94">
        <v>0</v>
      </c>
      <c r="K119" s="94">
        <v>0</v>
      </c>
      <c r="L119" s="94">
        <v>0</v>
      </c>
      <c r="M119" s="94">
        <v>0</v>
      </c>
      <c r="N119" s="94">
        <v>0</v>
      </c>
      <c r="O119" s="94">
        <v>0</v>
      </c>
    </row>
    <row r="120" spans="1:15" ht="24" customHeight="1">
      <c r="A120" s="41"/>
      <c r="B120" s="39"/>
      <c r="C120" s="30" t="s">
        <v>1239</v>
      </c>
      <c r="D120" s="167" t="s">
        <v>1240</v>
      </c>
      <c r="E120" s="37">
        <f>SUM(E121:E121)</f>
        <v>20000</v>
      </c>
      <c r="F120" s="37">
        <f>SUM(F121:F121)</f>
        <v>13000</v>
      </c>
      <c r="G120" s="37">
        <f t="shared" si="41"/>
        <v>33000</v>
      </c>
      <c r="H120" s="37">
        <f t="shared" si="46"/>
        <v>33000</v>
      </c>
      <c r="I120" s="37">
        <f t="shared" si="46"/>
        <v>0</v>
      </c>
      <c r="J120" s="37">
        <f t="shared" si="46"/>
        <v>0</v>
      </c>
      <c r="K120" s="37">
        <f t="shared" si="46"/>
        <v>0</v>
      </c>
      <c r="L120" s="37">
        <f t="shared" si="46"/>
        <v>0</v>
      </c>
      <c r="M120" s="37">
        <f t="shared" si="46"/>
        <v>0</v>
      </c>
      <c r="N120" s="37">
        <f t="shared" si="46"/>
        <v>0</v>
      </c>
      <c r="O120" s="37">
        <f t="shared" si="46"/>
        <v>0</v>
      </c>
    </row>
    <row r="121" spans="1:15" s="95" customFormat="1" ht="25.5" customHeight="1">
      <c r="A121" s="88" t="s">
        <v>1235</v>
      </c>
      <c r="B121" s="88"/>
      <c r="C121" s="90" t="s">
        <v>1241</v>
      </c>
      <c r="D121" s="151" t="s">
        <v>1242</v>
      </c>
      <c r="E121" s="92">
        <v>20000</v>
      </c>
      <c r="F121" s="92">
        <f>G121-E121</f>
        <v>13000</v>
      </c>
      <c r="G121" s="92">
        <f t="shared" si="41"/>
        <v>33000</v>
      </c>
      <c r="H121" s="92">
        <v>33000</v>
      </c>
      <c r="I121" s="94">
        <v>0</v>
      </c>
      <c r="J121" s="94">
        <v>0</v>
      </c>
      <c r="K121" s="94">
        <v>0</v>
      </c>
      <c r="L121" s="94">
        <v>0</v>
      </c>
      <c r="M121" s="94">
        <v>0</v>
      </c>
      <c r="N121" s="94">
        <v>0</v>
      </c>
      <c r="O121" s="94">
        <v>0</v>
      </c>
    </row>
    <row r="122" spans="1:15" s="9" customFormat="1" ht="24" customHeight="1">
      <c r="A122" s="13"/>
      <c r="B122" s="60" t="s">
        <v>687</v>
      </c>
      <c r="C122" s="202" t="s">
        <v>1122</v>
      </c>
      <c r="D122" s="203"/>
      <c r="E122" s="11">
        <f>E123</f>
        <v>57000</v>
      </c>
      <c r="F122" s="11">
        <f>F123</f>
        <v>57000</v>
      </c>
      <c r="G122" s="11">
        <f aca="true" t="shared" si="47" ref="G122:G129">SUM(H122:O122)</f>
        <v>114000</v>
      </c>
      <c r="H122" s="11">
        <f>H123</f>
        <v>114000</v>
      </c>
      <c r="I122" s="11">
        <f aca="true" t="shared" si="48" ref="I122:O122">I123</f>
        <v>0</v>
      </c>
      <c r="J122" s="11">
        <f t="shared" si="48"/>
        <v>0</v>
      </c>
      <c r="K122" s="11">
        <f t="shared" si="48"/>
        <v>0</v>
      </c>
      <c r="L122" s="11">
        <f t="shared" si="48"/>
        <v>0</v>
      </c>
      <c r="M122" s="11">
        <f t="shared" si="48"/>
        <v>0</v>
      </c>
      <c r="N122" s="11">
        <f t="shared" si="48"/>
        <v>0</v>
      </c>
      <c r="O122" s="11">
        <f t="shared" si="48"/>
        <v>0</v>
      </c>
    </row>
    <row r="123" spans="1:15" ht="21" customHeight="1">
      <c r="A123" s="41"/>
      <c r="B123" s="39"/>
      <c r="C123" s="30">
        <v>34</v>
      </c>
      <c r="D123" s="36" t="s">
        <v>696</v>
      </c>
      <c r="E123" s="37">
        <f>E124+E126</f>
        <v>57000</v>
      </c>
      <c r="F123" s="37">
        <f>F124+F126</f>
        <v>57000</v>
      </c>
      <c r="G123" s="37">
        <f t="shared" si="47"/>
        <v>114000</v>
      </c>
      <c r="H123" s="37">
        <f>H124+H126</f>
        <v>114000</v>
      </c>
      <c r="I123" s="37">
        <f aca="true" t="shared" si="49" ref="I123:O123">I124+I126</f>
        <v>0</v>
      </c>
      <c r="J123" s="37">
        <f t="shared" si="49"/>
        <v>0</v>
      </c>
      <c r="K123" s="37">
        <f t="shared" si="49"/>
        <v>0</v>
      </c>
      <c r="L123" s="37">
        <f t="shared" si="49"/>
        <v>0</v>
      </c>
      <c r="M123" s="37">
        <f t="shared" si="49"/>
        <v>0</v>
      </c>
      <c r="N123" s="37">
        <f t="shared" si="49"/>
        <v>0</v>
      </c>
      <c r="O123" s="37">
        <f t="shared" si="49"/>
        <v>0</v>
      </c>
    </row>
    <row r="124" spans="1:15" ht="18" customHeight="1">
      <c r="A124" s="41"/>
      <c r="B124" s="39"/>
      <c r="C124" s="30" t="s">
        <v>1124</v>
      </c>
      <c r="D124" s="36" t="s">
        <v>1127</v>
      </c>
      <c r="E124" s="37">
        <f>E125</f>
        <v>2000</v>
      </c>
      <c r="F124" s="37">
        <f>F125</f>
        <v>0</v>
      </c>
      <c r="G124" s="37">
        <f>SUM(H124:O124)</f>
        <v>2000</v>
      </c>
      <c r="H124" s="37">
        <f>H125</f>
        <v>2000</v>
      </c>
      <c r="I124" s="37">
        <f aca="true" t="shared" si="50" ref="I124:O124">I125</f>
        <v>0</v>
      </c>
      <c r="J124" s="37">
        <f t="shared" si="50"/>
        <v>0</v>
      </c>
      <c r="K124" s="37">
        <f t="shared" si="50"/>
        <v>0</v>
      </c>
      <c r="L124" s="37">
        <f t="shared" si="50"/>
        <v>0</v>
      </c>
      <c r="M124" s="37">
        <f t="shared" si="50"/>
        <v>0</v>
      </c>
      <c r="N124" s="37">
        <f t="shared" si="50"/>
        <v>0</v>
      </c>
      <c r="O124" s="37">
        <f t="shared" si="50"/>
        <v>0</v>
      </c>
    </row>
    <row r="125" spans="1:15" s="95" customFormat="1" ht="15" customHeight="1">
      <c r="A125" s="88" t="s">
        <v>1118</v>
      </c>
      <c r="B125" s="88"/>
      <c r="C125" s="90" t="s">
        <v>1125</v>
      </c>
      <c r="D125" s="91" t="s">
        <v>1126</v>
      </c>
      <c r="E125" s="92">
        <v>2000</v>
      </c>
      <c r="F125" s="92">
        <f>G125-E125</f>
        <v>0</v>
      </c>
      <c r="G125" s="92">
        <f>SUM(H125:O125)</f>
        <v>2000</v>
      </c>
      <c r="H125" s="92">
        <v>2000</v>
      </c>
      <c r="I125" s="94">
        <v>0</v>
      </c>
      <c r="J125" s="94">
        <v>0</v>
      </c>
      <c r="K125" s="94">
        <v>0</v>
      </c>
      <c r="L125" s="94">
        <v>0</v>
      </c>
      <c r="M125" s="94">
        <v>0</v>
      </c>
      <c r="N125" s="94">
        <v>0</v>
      </c>
      <c r="O125" s="94">
        <v>0</v>
      </c>
    </row>
    <row r="126" spans="1:15" ht="18" customHeight="1">
      <c r="A126" s="41"/>
      <c r="B126" s="39"/>
      <c r="C126" s="30">
        <v>343</v>
      </c>
      <c r="D126" s="36" t="s">
        <v>697</v>
      </c>
      <c r="E126" s="37">
        <f>SUM(E127:E129)</f>
        <v>55000</v>
      </c>
      <c r="F126" s="37">
        <f>SUM(F127:F130)</f>
        <v>57000</v>
      </c>
      <c r="G126" s="37">
        <f>SUM(H126:O126)</f>
        <v>112000</v>
      </c>
      <c r="H126" s="37">
        <f>SUM(H127:H130)</f>
        <v>112000</v>
      </c>
      <c r="I126" s="37">
        <f aca="true" t="shared" si="51" ref="I126:O126">SUM(I127:I129)</f>
        <v>0</v>
      </c>
      <c r="J126" s="37">
        <f t="shared" si="51"/>
        <v>0</v>
      </c>
      <c r="K126" s="37">
        <f t="shared" si="51"/>
        <v>0</v>
      </c>
      <c r="L126" s="37">
        <f t="shared" si="51"/>
        <v>0</v>
      </c>
      <c r="M126" s="37">
        <f t="shared" si="51"/>
        <v>0</v>
      </c>
      <c r="N126" s="37">
        <f>SUM(N127:N129)</f>
        <v>0</v>
      </c>
      <c r="O126" s="37">
        <f t="shared" si="51"/>
        <v>0</v>
      </c>
    </row>
    <row r="127" spans="1:15" s="95" customFormat="1" ht="15" customHeight="1">
      <c r="A127" s="88" t="s">
        <v>437</v>
      </c>
      <c r="B127" s="88"/>
      <c r="C127" s="90">
        <v>3431</v>
      </c>
      <c r="D127" s="91" t="s">
        <v>698</v>
      </c>
      <c r="E127" s="92">
        <v>45000</v>
      </c>
      <c r="F127" s="92">
        <f>G127-E127</f>
        <v>0</v>
      </c>
      <c r="G127" s="92">
        <f t="shared" si="47"/>
        <v>45000</v>
      </c>
      <c r="H127" s="92">
        <v>45000</v>
      </c>
      <c r="I127" s="94">
        <v>0</v>
      </c>
      <c r="J127" s="94">
        <v>0</v>
      </c>
      <c r="K127" s="94">
        <v>0</v>
      </c>
      <c r="L127" s="94">
        <v>0</v>
      </c>
      <c r="M127" s="94">
        <v>0</v>
      </c>
      <c r="N127" s="94">
        <v>0</v>
      </c>
      <c r="O127" s="94">
        <v>0</v>
      </c>
    </row>
    <row r="128" spans="1:15" s="95" customFormat="1" ht="15" customHeight="1">
      <c r="A128" s="88" t="s">
        <v>438</v>
      </c>
      <c r="B128" s="88"/>
      <c r="C128" s="90" t="s">
        <v>898</v>
      </c>
      <c r="D128" s="91" t="s">
        <v>899</v>
      </c>
      <c r="E128" s="92">
        <v>0</v>
      </c>
      <c r="F128" s="92">
        <f>G128-E128</f>
        <v>2000</v>
      </c>
      <c r="G128" s="92">
        <f t="shared" si="47"/>
        <v>2000</v>
      </c>
      <c r="H128" s="92">
        <v>2000</v>
      </c>
      <c r="I128" s="94">
        <v>0</v>
      </c>
      <c r="J128" s="94">
        <v>0</v>
      </c>
      <c r="K128" s="94">
        <v>0</v>
      </c>
      <c r="L128" s="94">
        <v>0</v>
      </c>
      <c r="M128" s="94">
        <v>0</v>
      </c>
      <c r="N128" s="94">
        <v>0</v>
      </c>
      <c r="O128" s="94">
        <v>0</v>
      </c>
    </row>
    <row r="129" spans="1:15" s="95" customFormat="1" ht="15" customHeight="1">
      <c r="A129" s="88" t="s">
        <v>439</v>
      </c>
      <c r="B129" s="88"/>
      <c r="C129" s="90">
        <v>3433</v>
      </c>
      <c r="D129" s="91" t="s">
        <v>699</v>
      </c>
      <c r="E129" s="92">
        <v>10000</v>
      </c>
      <c r="F129" s="92">
        <f>G129-E129</f>
        <v>0</v>
      </c>
      <c r="G129" s="92">
        <f t="shared" si="47"/>
        <v>10000</v>
      </c>
      <c r="H129" s="92">
        <v>10000</v>
      </c>
      <c r="I129" s="92">
        <v>0</v>
      </c>
      <c r="J129" s="94">
        <v>0</v>
      </c>
      <c r="K129" s="94">
        <v>0</v>
      </c>
      <c r="L129" s="94">
        <v>0</v>
      </c>
      <c r="M129" s="94">
        <v>0</v>
      </c>
      <c r="N129" s="94">
        <v>0</v>
      </c>
      <c r="O129" s="94">
        <v>0</v>
      </c>
    </row>
    <row r="130" spans="1:15" s="95" customFormat="1" ht="15" customHeight="1">
      <c r="A130" s="88" t="s">
        <v>1268</v>
      </c>
      <c r="B130" s="88"/>
      <c r="C130" s="90" t="s">
        <v>1269</v>
      </c>
      <c r="D130" s="91" t="s">
        <v>1270</v>
      </c>
      <c r="E130" s="92">
        <v>0</v>
      </c>
      <c r="F130" s="92">
        <f>G130-E130</f>
        <v>55000</v>
      </c>
      <c r="G130" s="92">
        <f>SUM(H130:O130)</f>
        <v>55000</v>
      </c>
      <c r="H130" s="92">
        <v>55000</v>
      </c>
      <c r="I130" s="92">
        <v>0</v>
      </c>
      <c r="J130" s="94">
        <v>0</v>
      </c>
      <c r="K130" s="94">
        <v>0</v>
      </c>
      <c r="L130" s="94">
        <v>0</v>
      </c>
      <c r="M130" s="94">
        <v>0</v>
      </c>
      <c r="N130" s="94">
        <v>0</v>
      </c>
      <c r="O130" s="94">
        <v>0</v>
      </c>
    </row>
    <row r="131" spans="1:15" s="9" customFormat="1" ht="27" customHeight="1">
      <c r="A131" s="71"/>
      <c r="B131" s="69"/>
      <c r="C131" s="186" t="s">
        <v>692</v>
      </c>
      <c r="D131" s="187"/>
      <c r="E131" s="72">
        <f>E132+E137+E144+E148+E155</f>
        <v>1835000</v>
      </c>
      <c r="F131" s="72">
        <f>F132+F137+F144+F148+F155</f>
        <v>95000</v>
      </c>
      <c r="G131" s="72">
        <f aca="true" t="shared" si="52" ref="G131:G154">SUM(H131:O131)</f>
        <v>1930000</v>
      </c>
      <c r="H131" s="72">
        <f aca="true" t="shared" si="53" ref="H131:O131">H132+H137+H144+H148+H155</f>
        <v>1930000</v>
      </c>
      <c r="I131" s="72">
        <f t="shared" si="53"/>
        <v>0</v>
      </c>
      <c r="J131" s="72">
        <f t="shared" si="53"/>
        <v>0</v>
      </c>
      <c r="K131" s="72">
        <f t="shared" si="53"/>
        <v>0</v>
      </c>
      <c r="L131" s="72">
        <f t="shared" si="53"/>
        <v>0</v>
      </c>
      <c r="M131" s="72">
        <f t="shared" si="53"/>
        <v>0</v>
      </c>
      <c r="N131" s="72">
        <f t="shared" si="53"/>
        <v>0</v>
      </c>
      <c r="O131" s="72">
        <f t="shared" si="53"/>
        <v>0</v>
      </c>
    </row>
    <row r="132" spans="1:15" s="9" customFormat="1" ht="24" customHeight="1">
      <c r="A132" s="13"/>
      <c r="B132" s="60" t="s">
        <v>686</v>
      </c>
      <c r="C132" s="202" t="s">
        <v>986</v>
      </c>
      <c r="D132" s="203"/>
      <c r="E132" s="11">
        <f>E133</f>
        <v>15000</v>
      </c>
      <c r="F132" s="11">
        <f>F133</f>
        <v>0</v>
      </c>
      <c r="G132" s="11">
        <f t="shared" si="52"/>
        <v>15000</v>
      </c>
      <c r="H132" s="11">
        <f>H133</f>
        <v>15000</v>
      </c>
      <c r="I132" s="11">
        <f aca="true" t="shared" si="54" ref="I132:O132">I133</f>
        <v>0</v>
      </c>
      <c r="J132" s="11">
        <f t="shared" si="54"/>
        <v>0</v>
      </c>
      <c r="K132" s="11">
        <f t="shared" si="54"/>
        <v>0</v>
      </c>
      <c r="L132" s="11">
        <f t="shared" si="54"/>
        <v>0</v>
      </c>
      <c r="M132" s="11">
        <f t="shared" si="54"/>
        <v>0</v>
      </c>
      <c r="N132" s="11">
        <f t="shared" si="54"/>
        <v>0</v>
      </c>
      <c r="O132" s="11">
        <f t="shared" si="54"/>
        <v>0</v>
      </c>
    </row>
    <row r="133" spans="1:15" ht="21" customHeight="1">
      <c r="A133" s="41"/>
      <c r="B133" s="39"/>
      <c r="C133" s="30">
        <v>32</v>
      </c>
      <c r="D133" s="36" t="s">
        <v>20</v>
      </c>
      <c r="E133" s="37">
        <f aca="true" t="shared" si="55" ref="E133:O133">E134</f>
        <v>15000</v>
      </c>
      <c r="F133" s="37">
        <f>F134</f>
        <v>0</v>
      </c>
      <c r="G133" s="37">
        <f t="shared" si="52"/>
        <v>15000</v>
      </c>
      <c r="H133" s="37">
        <f t="shared" si="55"/>
        <v>15000</v>
      </c>
      <c r="I133" s="37">
        <f t="shared" si="55"/>
        <v>0</v>
      </c>
      <c r="J133" s="37">
        <f t="shared" si="55"/>
        <v>0</v>
      </c>
      <c r="K133" s="37">
        <f t="shared" si="55"/>
        <v>0</v>
      </c>
      <c r="L133" s="37">
        <f t="shared" si="55"/>
        <v>0</v>
      </c>
      <c r="M133" s="37">
        <f t="shared" si="55"/>
        <v>0</v>
      </c>
      <c r="N133" s="37">
        <f t="shared" si="55"/>
        <v>0</v>
      </c>
      <c r="O133" s="37">
        <f t="shared" si="55"/>
        <v>0</v>
      </c>
    </row>
    <row r="134" spans="1:15" ht="18" customHeight="1">
      <c r="A134" s="41"/>
      <c r="B134" s="39"/>
      <c r="C134" s="30">
        <v>329</v>
      </c>
      <c r="D134" s="36" t="s">
        <v>700</v>
      </c>
      <c r="E134" s="37">
        <f>SUM(E135:E136)</f>
        <v>15000</v>
      </c>
      <c r="F134" s="37">
        <f>SUM(F135:F136)</f>
        <v>0</v>
      </c>
      <c r="G134" s="37">
        <f t="shared" si="52"/>
        <v>15000</v>
      </c>
      <c r="H134" s="37">
        <f aca="true" t="shared" si="56" ref="H134:O134">SUM(H135:H136)</f>
        <v>15000</v>
      </c>
      <c r="I134" s="37">
        <f t="shared" si="56"/>
        <v>0</v>
      </c>
      <c r="J134" s="37">
        <f t="shared" si="56"/>
        <v>0</v>
      </c>
      <c r="K134" s="37">
        <f t="shared" si="56"/>
        <v>0</v>
      </c>
      <c r="L134" s="37">
        <f t="shared" si="56"/>
        <v>0</v>
      </c>
      <c r="M134" s="37">
        <f t="shared" si="56"/>
        <v>0</v>
      </c>
      <c r="N134" s="37">
        <f>SUM(N135:N136)</f>
        <v>0</v>
      </c>
      <c r="O134" s="37">
        <f t="shared" si="56"/>
        <v>0</v>
      </c>
    </row>
    <row r="135" spans="1:15" s="95" customFormat="1" ht="15" customHeight="1">
      <c r="A135" s="88" t="s">
        <v>440</v>
      </c>
      <c r="B135" s="88"/>
      <c r="C135" s="90">
        <v>3299</v>
      </c>
      <c r="D135" s="91" t="s">
        <v>701</v>
      </c>
      <c r="E135" s="92">
        <v>15000</v>
      </c>
      <c r="F135" s="92">
        <f>G135-E135</f>
        <v>0</v>
      </c>
      <c r="G135" s="92">
        <f t="shared" si="52"/>
        <v>15000</v>
      </c>
      <c r="H135" s="92">
        <v>15000</v>
      </c>
      <c r="I135" s="94">
        <v>0</v>
      </c>
      <c r="J135" s="94">
        <v>0</v>
      </c>
      <c r="K135" s="94">
        <v>0</v>
      </c>
      <c r="L135" s="94">
        <v>0</v>
      </c>
      <c r="M135" s="94">
        <v>0</v>
      </c>
      <c r="N135" s="94">
        <v>0</v>
      </c>
      <c r="O135" s="94">
        <v>0</v>
      </c>
    </row>
    <row r="136" spans="1:15" s="95" customFormat="1" ht="15" customHeight="1">
      <c r="A136" s="88" t="s">
        <v>441</v>
      </c>
      <c r="B136" s="88"/>
      <c r="C136" s="90" t="s">
        <v>43</v>
      </c>
      <c r="D136" s="91" t="s">
        <v>702</v>
      </c>
      <c r="E136" s="92">
        <v>0</v>
      </c>
      <c r="F136" s="92">
        <f>G136-E136</f>
        <v>0</v>
      </c>
      <c r="G136" s="96">
        <f t="shared" si="52"/>
        <v>0</v>
      </c>
      <c r="H136" s="92">
        <v>0</v>
      </c>
      <c r="I136" s="94">
        <v>0</v>
      </c>
      <c r="J136" s="94">
        <v>0</v>
      </c>
      <c r="K136" s="92">
        <v>0</v>
      </c>
      <c r="L136" s="94">
        <v>0</v>
      </c>
      <c r="M136" s="94">
        <v>0</v>
      </c>
      <c r="N136" s="94">
        <v>0</v>
      </c>
      <c r="O136" s="94">
        <v>0</v>
      </c>
    </row>
    <row r="137" spans="1:15" s="9" customFormat="1" ht="24" customHeight="1">
      <c r="A137" s="13"/>
      <c r="B137" s="60" t="s">
        <v>686</v>
      </c>
      <c r="C137" s="202" t="s">
        <v>618</v>
      </c>
      <c r="D137" s="203"/>
      <c r="E137" s="11">
        <f aca="true" t="shared" si="57" ref="E137:O137">E138</f>
        <v>1750000</v>
      </c>
      <c r="F137" s="11">
        <f t="shared" si="57"/>
        <v>45000</v>
      </c>
      <c r="G137" s="11">
        <f>SUM(H137:O137)</f>
        <v>1795000</v>
      </c>
      <c r="H137" s="11">
        <f t="shared" si="57"/>
        <v>1795000</v>
      </c>
      <c r="I137" s="11">
        <f t="shared" si="57"/>
        <v>0</v>
      </c>
      <c r="J137" s="11">
        <f t="shared" si="57"/>
        <v>0</v>
      </c>
      <c r="K137" s="11">
        <f t="shared" si="57"/>
        <v>0</v>
      </c>
      <c r="L137" s="11">
        <f t="shared" si="57"/>
        <v>0</v>
      </c>
      <c r="M137" s="11">
        <f t="shared" si="57"/>
        <v>0</v>
      </c>
      <c r="N137" s="11">
        <f t="shared" si="57"/>
        <v>0</v>
      </c>
      <c r="O137" s="11">
        <f t="shared" si="57"/>
        <v>0</v>
      </c>
    </row>
    <row r="138" spans="1:15" ht="21" customHeight="1">
      <c r="A138" s="41"/>
      <c r="B138" s="39"/>
      <c r="C138" s="30">
        <v>38</v>
      </c>
      <c r="D138" s="36" t="s">
        <v>703</v>
      </c>
      <c r="E138" s="37">
        <f>SUM(E139+E141)</f>
        <v>1750000</v>
      </c>
      <c r="F138" s="37">
        <f>SUM(F139+F141)</f>
        <v>45000</v>
      </c>
      <c r="G138" s="37">
        <f t="shared" si="52"/>
        <v>1795000</v>
      </c>
      <c r="H138" s="37">
        <f aca="true" t="shared" si="58" ref="H138:O138">SUM(H139+H141)</f>
        <v>1795000</v>
      </c>
      <c r="I138" s="37">
        <f t="shared" si="58"/>
        <v>0</v>
      </c>
      <c r="J138" s="37">
        <f t="shared" si="58"/>
        <v>0</v>
      </c>
      <c r="K138" s="37">
        <f t="shared" si="58"/>
        <v>0</v>
      </c>
      <c r="L138" s="37">
        <f t="shared" si="58"/>
        <v>0</v>
      </c>
      <c r="M138" s="37">
        <f t="shared" si="58"/>
        <v>0</v>
      </c>
      <c r="N138" s="37">
        <f>SUM(N139+N141)</f>
        <v>0</v>
      </c>
      <c r="O138" s="37">
        <f t="shared" si="58"/>
        <v>0</v>
      </c>
    </row>
    <row r="139" spans="1:15" ht="17.25" customHeight="1">
      <c r="A139" s="41"/>
      <c r="B139" s="39"/>
      <c r="C139" s="30">
        <v>381</v>
      </c>
      <c r="D139" s="36" t="s">
        <v>704</v>
      </c>
      <c r="E139" s="37">
        <f aca="true" t="shared" si="59" ref="E139:O139">E140</f>
        <v>1300000</v>
      </c>
      <c r="F139" s="37">
        <f t="shared" si="59"/>
        <v>45000</v>
      </c>
      <c r="G139" s="37">
        <f t="shared" si="52"/>
        <v>1345000</v>
      </c>
      <c r="H139" s="37">
        <f t="shared" si="59"/>
        <v>1345000</v>
      </c>
      <c r="I139" s="37">
        <f t="shared" si="59"/>
        <v>0</v>
      </c>
      <c r="J139" s="37">
        <f t="shared" si="59"/>
        <v>0</v>
      </c>
      <c r="K139" s="37">
        <f t="shared" si="59"/>
        <v>0</v>
      </c>
      <c r="L139" s="37">
        <f t="shared" si="59"/>
        <v>0</v>
      </c>
      <c r="M139" s="37">
        <f t="shared" si="59"/>
        <v>0</v>
      </c>
      <c r="N139" s="37">
        <f t="shared" si="59"/>
        <v>0</v>
      </c>
      <c r="O139" s="37">
        <f t="shared" si="59"/>
        <v>0</v>
      </c>
    </row>
    <row r="140" spans="1:15" s="95" customFormat="1" ht="15" customHeight="1">
      <c r="A140" s="97" t="s">
        <v>442</v>
      </c>
      <c r="B140" s="88"/>
      <c r="C140" s="90">
        <v>3811</v>
      </c>
      <c r="D140" s="91" t="s">
        <v>705</v>
      </c>
      <c r="E140" s="92">
        <v>1300000</v>
      </c>
      <c r="F140" s="92">
        <f>G140-E140</f>
        <v>45000</v>
      </c>
      <c r="G140" s="92">
        <f t="shared" si="52"/>
        <v>1345000</v>
      </c>
      <c r="H140" s="96">
        <v>1345000</v>
      </c>
      <c r="I140" s="92">
        <v>0</v>
      </c>
      <c r="J140" s="92">
        <v>0</v>
      </c>
      <c r="K140" s="92">
        <v>0</v>
      </c>
      <c r="L140" s="92">
        <v>0</v>
      </c>
      <c r="M140" s="92">
        <v>0</v>
      </c>
      <c r="N140" s="92">
        <v>0</v>
      </c>
      <c r="O140" s="92">
        <v>0</v>
      </c>
    </row>
    <row r="141" spans="1:15" ht="17.25" customHeight="1">
      <c r="A141" s="44"/>
      <c r="B141" s="39"/>
      <c r="C141" s="30" t="s">
        <v>56</v>
      </c>
      <c r="D141" s="36" t="s">
        <v>706</v>
      </c>
      <c r="E141" s="37">
        <f>SUM(E142:E143)</f>
        <v>450000</v>
      </c>
      <c r="F141" s="37">
        <f>SUM(F142:F143)</f>
        <v>0</v>
      </c>
      <c r="G141" s="37">
        <f t="shared" si="52"/>
        <v>450000</v>
      </c>
      <c r="H141" s="43">
        <f>SUM(H142:H143)</f>
        <v>450000</v>
      </c>
      <c r="I141" s="43">
        <f aca="true" t="shared" si="60" ref="I141:O141">SUM(I142:I143)</f>
        <v>0</v>
      </c>
      <c r="J141" s="43">
        <f t="shared" si="60"/>
        <v>0</v>
      </c>
      <c r="K141" s="43">
        <f t="shared" si="60"/>
        <v>0</v>
      </c>
      <c r="L141" s="43">
        <f t="shared" si="60"/>
        <v>0</v>
      </c>
      <c r="M141" s="43">
        <f t="shared" si="60"/>
        <v>0</v>
      </c>
      <c r="N141" s="43">
        <f t="shared" si="60"/>
        <v>0</v>
      </c>
      <c r="O141" s="43">
        <f t="shared" si="60"/>
        <v>0</v>
      </c>
    </row>
    <row r="142" spans="1:15" s="95" customFormat="1" ht="14.25" customHeight="1">
      <c r="A142" s="97" t="s">
        <v>443</v>
      </c>
      <c r="B142" s="88"/>
      <c r="C142" s="90" t="s">
        <v>57</v>
      </c>
      <c r="D142" s="91" t="s">
        <v>901</v>
      </c>
      <c r="E142" s="92">
        <v>0</v>
      </c>
      <c r="F142" s="92">
        <f>G142-E142</f>
        <v>0</v>
      </c>
      <c r="G142" s="92">
        <f t="shared" si="52"/>
        <v>0</v>
      </c>
      <c r="H142" s="96">
        <v>0</v>
      </c>
      <c r="I142" s="94">
        <v>0</v>
      </c>
      <c r="J142" s="92">
        <v>0</v>
      </c>
      <c r="K142" s="96"/>
      <c r="L142" s="94">
        <v>0</v>
      </c>
      <c r="M142" s="94">
        <v>0</v>
      </c>
      <c r="N142" s="94">
        <v>0</v>
      </c>
      <c r="O142" s="92">
        <v>0</v>
      </c>
    </row>
    <row r="143" spans="1:15" s="95" customFormat="1" ht="14.25" customHeight="1">
      <c r="A143" s="97" t="s">
        <v>620</v>
      </c>
      <c r="B143" s="88"/>
      <c r="C143" s="90" t="s">
        <v>57</v>
      </c>
      <c r="D143" s="91" t="s">
        <v>1128</v>
      </c>
      <c r="E143" s="92">
        <v>450000</v>
      </c>
      <c r="F143" s="92">
        <f>G143-E143</f>
        <v>0</v>
      </c>
      <c r="G143" s="92">
        <f>SUM(H143:O143)</f>
        <v>450000</v>
      </c>
      <c r="H143" s="96">
        <v>450000</v>
      </c>
      <c r="I143" s="94">
        <v>0</v>
      </c>
      <c r="J143" s="92">
        <v>0</v>
      </c>
      <c r="K143" s="96"/>
      <c r="L143" s="94">
        <v>0</v>
      </c>
      <c r="M143" s="94">
        <v>0</v>
      </c>
      <c r="N143" s="94">
        <v>0</v>
      </c>
      <c r="O143" s="92">
        <v>0</v>
      </c>
    </row>
    <row r="144" spans="1:15" s="9" customFormat="1" ht="24" customHeight="1">
      <c r="A144" s="13"/>
      <c r="B144" s="60" t="s">
        <v>685</v>
      </c>
      <c r="C144" s="202" t="s">
        <v>619</v>
      </c>
      <c r="D144" s="203"/>
      <c r="E144" s="11">
        <f>E145</f>
        <v>0</v>
      </c>
      <c r="F144" s="11">
        <f>F145</f>
        <v>50000</v>
      </c>
      <c r="G144" s="11">
        <f t="shared" si="52"/>
        <v>50000</v>
      </c>
      <c r="H144" s="11">
        <f>H145</f>
        <v>50000</v>
      </c>
      <c r="I144" s="11">
        <f aca="true" t="shared" si="61" ref="I144:O144">I145</f>
        <v>0</v>
      </c>
      <c r="J144" s="11">
        <f t="shared" si="61"/>
        <v>0</v>
      </c>
      <c r="K144" s="11">
        <f t="shared" si="61"/>
        <v>0</v>
      </c>
      <c r="L144" s="11">
        <f t="shared" si="61"/>
        <v>0</v>
      </c>
      <c r="M144" s="11">
        <f t="shared" si="61"/>
        <v>0</v>
      </c>
      <c r="N144" s="11">
        <f t="shared" si="61"/>
        <v>0</v>
      </c>
      <c r="O144" s="11">
        <f t="shared" si="61"/>
        <v>0</v>
      </c>
    </row>
    <row r="145" spans="1:15" ht="21" customHeight="1">
      <c r="A145" s="41"/>
      <c r="B145" s="39"/>
      <c r="C145" s="30">
        <v>32</v>
      </c>
      <c r="D145" s="36" t="s">
        <v>20</v>
      </c>
      <c r="E145" s="37">
        <f aca="true" t="shared" si="62" ref="E145:O145">E146</f>
        <v>0</v>
      </c>
      <c r="F145" s="37">
        <f t="shared" si="62"/>
        <v>50000</v>
      </c>
      <c r="G145" s="37">
        <f t="shared" si="52"/>
        <v>50000</v>
      </c>
      <c r="H145" s="37">
        <f t="shared" si="62"/>
        <v>50000</v>
      </c>
      <c r="I145" s="37">
        <f t="shared" si="62"/>
        <v>0</v>
      </c>
      <c r="J145" s="37">
        <f t="shared" si="62"/>
        <v>0</v>
      </c>
      <c r="K145" s="37">
        <f t="shared" si="62"/>
        <v>0</v>
      </c>
      <c r="L145" s="37">
        <f t="shared" si="62"/>
        <v>0</v>
      </c>
      <c r="M145" s="37">
        <f t="shared" si="62"/>
        <v>0</v>
      </c>
      <c r="N145" s="37">
        <f t="shared" si="62"/>
        <v>0</v>
      </c>
      <c r="O145" s="37">
        <f t="shared" si="62"/>
        <v>0</v>
      </c>
    </row>
    <row r="146" spans="1:15" ht="17.25" customHeight="1">
      <c r="A146" s="41"/>
      <c r="B146" s="39"/>
      <c r="C146" s="30">
        <v>329</v>
      </c>
      <c r="D146" s="36" t="s">
        <v>700</v>
      </c>
      <c r="E146" s="37">
        <f>E147</f>
        <v>0</v>
      </c>
      <c r="F146" s="37">
        <f>F147</f>
        <v>50000</v>
      </c>
      <c r="G146" s="37">
        <f t="shared" si="52"/>
        <v>50000</v>
      </c>
      <c r="H146" s="37">
        <f>H147</f>
        <v>50000</v>
      </c>
      <c r="I146" s="37">
        <f aca="true" t="shared" si="63" ref="I146:O146">SUM(I147:I149)</f>
        <v>0</v>
      </c>
      <c r="J146" s="37">
        <f t="shared" si="63"/>
        <v>0</v>
      </c>
      <c r="K146" s="37">
        <f t="shared" si="63"/>
        <v>0</v>
      </c>
      <c r="L146" s="37">
        <f t="shared" si="63"/>
        <v>0</v>
      </c>
      <c r="M146" s="37">
        <f t="shared" si="63"/>
        <v>0</v>
      </c>
      <c r="N146" s="37">
        <f t="shared" si="63"/>
        <v>0</v>
      </c>
      <c r="O146" s="37">
        <f t="shared" si="63"/>
        <v>0</v>
      </c>
    </row>
    <row r="147" spans="1:15" s="95" customFormat="1" ht="15" customHeight="1">
      <c r="A147" s="88" t="s">
        <v>444</v>
      </c>
      <c r="B147" s="88"/>
      <c r="C147" s="90">
        <v>3299</v>
      </c>
      <c r="D147" s="91" t="s">
        <v>1255</v>
      </c>
      <c r="E147" s="92">
        <v>0</v>
      </c>
      <c r="F147" s="92">
        <f>G147-E147</f>
        <v>50000</v>
      </c>
      <c r="G147" s="92">
        <f t="shared" si="52"/>
        <v>50000</v>
      </c>
      <c r="H147" s="92">
        <v>50000</v>
      </c>
      <c r="I147" s="94">
        <v>0</v>
      </c>
      <c r="J147" s="94">
        <v>0</v>
      </c>
      <c r="K147" s="94">
        <v>0</v>
      </c>
      <c r="L147" s="94">
        <v>0</v>
      </c>
      <c r="M147" s="94">
        <v>0</v>
      </c>
      <c r="N147" s="94">
        <v>0</v>
      </c>
      <c r="O147" s="94">
        <v>0</v>
      </c>
    </row>
    <row r="148" spans="1:15" s="9" customFormat="1" ht="24" customHeight="1">
      <c r="A148" s="13"/>
      <c r="B148" s="60" t="s">
        <v>685</v>
      </c>
      <c r="C148" s="202" t="s">
        <v>650</v>
      </c>
      <c r="D148" s="203"/>
      <c r="E148" s="11">
        <f>E149</f>
        <v>30000</v>
      </c>
      <c r="F148" s="11">
        <f>F149</f>
        <v>0</v>
      </c>
      <c r="G148" s="11">
        <f>SUM(H148:O148)</f>
        <v>30000</v>
      </c>
      <c r="H148" s="11">
        <f>H149</f>
        <v>30000</v>
      </c>
      <c r="I148" s="11">
        <f aca="true" t="shared" si="64" ref="I148:O148">I149</f>
        <v>0</v>
      </c>
      <c r="J148" s="11">
        <f t="shared" si="64"/>
        <v>0</v>
      </c>
      <c r="K148" s="11">
        <f t="shared" si="64"/>
        <v>0</v>
      </c>
      <c r="L148" s="11">
        <f t="shared" si="64"/>
        <v>0</v>
      </c>
      <c r="M148" s="11">
        <f t="shared" si="64"/>
        <v>0</v>
      </c>
      <c r="N148" s="11">
        <f t="shared" si="64"/>
        <v>0</v>
      </c>
      <c r="O148" s="11">
        <f t="shared" si="64"/>
        <v>0</v>
      </c>
    </row>
    <row r="149" spans="1:15" ht="21" customHeight="1">
      <c r="A149" s="39"/>
      <c r="B149" s="39"/>
      <c r="C149" s="30">
        <v>38</v>
      </c>
      <c r="D149" s="36" t="s">
        <v>703</v>
      </c>
      <c r="E149" s="37">
        <f aca="true" t="shared" si="65" ref="E149:O149">E150</f>
        <v>30000</v>
      </c>
      <c r="F149" s="37">
        <f t="shared" si="65"/>
        <v>0</v>
      </c>
      <c r="G149" s="37">
        <f t="shared" si="52"/>
        <v>30000</v>
      </c>
      <c r="H149" s="37">
        <f t="shared" si="65"/>
        <v>30000</v>
      </c>
      <c r="I149" s="37">
        <f t="shared" si="65"/>
        <v>0</v>
      </c>
      <c r="J149" s="37">
        <f t="shared" si="65"/>
        <v>0</v>
      </c>
      <c r="K149" s="37">
        <f t="shared" si="65"/>
        <v>0</v>
      </c>
      <c r="L149" s="37">
        <f t="shared" si="65"/>
        <v>0</v>
      </c>
      <c r="M149" s="37">
        <f t="shared" si="65"/>
        <v>0</v>
      </c>
      <c r="N149" s="37">
        <f t="shared" si="65"/>
        <v>0</v>
      </c>
      <c r="O149" s="37">
        <f t="shared" si="65"/>
        <v>0</v>
      </c>
    </row>
    <row r="150" spans="1:15" ht="18" customHeight="1">
      <c r="A150" s="39"/>
      <c r="B150" s="39"/>
      <c r="C150" s="30">
        <v>381</v>
      </c>
      <c r="D150" s="36" t="s">
        <v>704</v>
      </c>
      <c r="E150" s="37">
        <f>E154</f>
        <v>30000</v>
      </c>
      <c r="F150" s="37">
        <f>F154</f>
        <v>0</v>
      </c>
      <c r="G150" s="37">
        <f t="shared" si="52"/>
        <v>30000</v>
      </c>
      <c r="H150" s="37">
        <f aca="true" t="shared" si="66" ref="H150:O150">H154</f>
        <v>30000</v>
      </c>
      <c r="I150" s="37">
        <f t="shared" si="66"/>
        <v>0</v>
      </c>
      <c r="J150" s="37">
        <f t="shared" si="66"/>
        <v>0</v>
      </c>
      <c r="K150" s="37">
        <f t="shared" si="66"/>
        <v>0</v>
      </c>
      <c r="L150" s="37">
        <f t="shared" si="66"/>
        <v>0</v>
      </c>
      <c r="M150" s="37">
        <f t="shared" si="66"/>
        <v>0</v>
      </c>
      <c r="N150" s="37">
        <f t="shared" si="66"/>
        <v>0</v>
      </c>
      <c r="O150" s="37">
        <f t="shared" si="66"/>
        <v>0</v>
      </c>
    </row>
    <row r="151" spans="1:15" s="133" customFormat="1" ht="17.25" customHeight="1">
      <c r="A151" s="199" t="s">
        <v>2</v>
      </c>
      <c r="B151" s="200" t="s">
        <v>44</v>
      </c>
      <c r="C151" s="184" t="s">
        <v>549</v>
      </c>
      <c r="D151" s="201" t="s">
        <v>59</v>
      </c>
      <c r="E151" s="190" t="s">
        <v>1230</v>
      </c>
      <c r="F151" s="190" t="s">
        <v>891</v>
      </c>
      <c r="G151" s="184" t="s">
        <v>1231</v>
      </c>
      <c r="H151" s="185" t="s">
        <v>1232</v>
      </c>
      <c r="I151" s="185"/>
      <c r="J151" s="185"/>
      <c r="K151" s="185"/>
      <c r="L151" s="185"/>
      <c r="M151" s="185"/>
      <c r="N151" s="185"/>
      <c r="O151" s="185"/>
    </row>
    <row r="152" spans="1:15" s="134" customFormat="1" ht="36" customHeight="1">
      <c r="A152" s="199"/>
      <c r="B152" s="199"/>
      <c r="C152" s="185"/>
      <c r="D152" s="201"/>
      <c r="E152" s="191"/>
      <c r="F152" s="191"/>
      <c r="G152" s="185"/>
      <c r="H152" s="103" t="s">
        <v>271</v>
      </c>
      <c r="I152" s="103" t="s">
        <v>45</v>
      </c>
      <c r="J152" s="103" t="s">
        <v>270</v>
      </c>
      <c r="K152" s="103" t="s">
        <v>272</v>
      </c>
      <c r="L152" s="103" t="s">
        <v>46</v>
      </c>
      <c r="M152" s="103" t="s">
        <v>723</v>
      </c>
      <c r="N152" s="103" t="s">
        <v>1204</v>
      </c>
      <c r="O152" s="103" t="s">
        <v>616</v>
      </c>
    </row>
    <row r="153" spans="1:15" s="134" customFormat="1" ht="10.5" customHeight="1">
      <c r="A153" s="54">
        <v>1</v>
      </c>
      <c r="B153" s="54">
        <v>2</v>
      </c>
      <c r="C153" s="54">
        <v>3</v>
      </c>
      <c r="D153" s="54">
        <v>4</v>
      </c>
      <c r="E153" s="54">
        <v>5</v>
      </c>
      <c r="F153" s="54">
        <v>6</v>
      </c>
      <c r="G153" s="54">
        <v>7</v>
      </c>
      <c r="H153" s="54">
        <v>8</v>
      </c>
      <c r="I153" s="54">
        <v>9</v>
      </c>
      <c r="J153" s="54">
        <v>10</v>
      </c>
      <c r="K153" s="54">
        <v>11</v>
      </c>
      <c r="L153" s="54">
        <v>12</v>
      </c>
      <c r="M153" s="54">
        <v>13</v>
      </c>
      <c r="N153" s="54">
        <v>14</v>
      </c>
      <c r="O153" s="54">
        <v>15</v>
      </c>
    </row>
    <row r="154" spans="1:15" s="95" customFormat="1" ht="15" customHeight="1">
      <c r="A154" s="97" t="s">
        <v>445</v>
      </c>
      <c r="B154" s="88"/>
      <c r="C154" s="90">
        <v>3811</v>
      </c>
      <c r="D154" s="98" t="s">
        <v>707</v>
      </c>
      <c r="E154" s="92">
        <v>30000</v>
      </c>
      <c r="F154" s="92">
        <f>G154-E154</f>
        <v>0</v>
      </c>
      <c r="G154" s="92">
        <f t="shared" si="52"/>
        <v>30000</v>
      </c>
      <c r="H154" s="92">
        <v>30000</v>
      </c>
      <c r="I154" s="92">
        <v>0</v>
      </c>
      <c r="J154" s="92">
        <v>0</v>
      </c>
      <c r="K154" s="92">
        <v>0</v>
      </c>
      <c r="L154" s="92">
        <v>0</v>
      </c>
      <c r="M154" s="92">
        <v>0</v>
      </c>
      <c r="N154" s="92">
        <v>0</v>
      </c>
      <c r="O154" s="92">
        <v>0</v>
      </c>
    </row>
    <row r="155" spans="1:15" s="9" customFormat="1" ht="24" customHeight="1">
      <c r="A155" s="13"/>
      <c r="B155" s="60" t="s">
        <v>684</v>
      </c>
      <c r="C155" s="207" t="s">
        <v>1275</v>
      </c>
      <c r="D155" s="218"/>
      <c r="E155" s="11">
        <f>E156+E159</f>
        <v>40000</v>
      </c>
      <c r="F155" s="11">
        <f>F156+F159</f>
        <v>0</v>
      </c>
      <c r="G155" s="11">
        <f aca="true" t="shared" si="67" ref="G155:G161">SUM(H155:O155)</f>
        <v>40000</v>
      </c>
      <c r="H155" s="11">
        <f>H156+H159</f>
        <v>40000</v>
      </c>
      <c r="I155" s="11">
        <f aca="true" t="shared" si="68" ref="I155:O155">I156+I159</f>
        <v>0</v>
      </c>
      <c r="J155" s="11">
        <f t="shared" si="68"/>
        <v>0</v>
      </c>
      <c r="K155" s="11">
        <f t="shared" si="68"/>
        <v>0</v>
      </c>
      <c r="L155" s="11">
        <f t="shared" si="68"/>
        <v>0</v>
      </c>
      <c r="M155" s="11">
        <f t="shared" si="68"/>
        <v>0</v>
      </c>
      <c r="N155" s="11">
        <f t="shared" si="68"/>
        <v>0</v>
      </c>
      <c r="O155" s="11">
        <f t="shared" si="68"/>
        <v>0</v>
      </c>
    </row>
    <row r="156" spans="1:15" ht="21" customHeight="1">
      <c r="A156" s="41"/>
      <c r="B156" s="39"/>
      <c r="C156" s="30">
        <v>32</v>
      </c>
      <c r="D156" s="36" t="s">
        <v>20</v>
      </c>
      <c r="E156" s="37">
        <f aca="true" t="shared" si="69" ref="E156:O160">E157</f>
        <v>40000</v>
      </c>
      <c r="F156" s="37">
        <f t="shared" si="69"/>
        <v>-15000</v>
      </c>
      <c r="G156" s="37">
        <f t="shared" si="67"/>
        <v>25000</v>
      </c>
      <c r="H156" s="37">
        <f t="shared" si="69"/>
        <v>25000</v>
      </c>
      <c r="I156" s="37">
        <f t="shared" si="69"/>
        <v>0</v>
      </c>
      <c r="J156" s="37">
        <f t="shared" si="69"/>
        <v>0</v>
      </c>
      <c r="K156" s="37">
        <f t="shared" si="69"/>
        <v>0</v>
      </c>
      <c r="L156" s="37">
        <f t="shared" si="69"/>
        <v>0</v>
      </c>
      <c r="M156" s="37">
        <f t="shared" si="69"/>
        <v>0</v>
      </c>
      <c r="N156" s="37">
        <f t="shared" si="69"/>
        <v>0</v>
      </c>
      <c r="O156" s="37">
        <f t="shared" si="69"/>
        <v>0</v>
      </c>
    </row>
    <row r="157" spans="1:15" ht="18" customHeight="1">
      <c r="A157" s="41"/>
      <c r="B157" s="39"/>
      <c r="C157" s="30">
        <v>329</v>
      </c>
      <c r="D157" s="36" t="s">
        <v>700</v>
      </c>
      <c r="E157" s="37">
        <f>E158</f>
        <v>40000</v>
      </c>
      <c r="F157" s="37">
        <f>F158</f>
        <v>-15000</v>
      </c>
      <c r="G157" s="37">
        <f t="shared" si="67"/>
        <v>25000</v>
      </c>
      <c r="H157" s="37">
        <f>H158</f>
        <v>25000</v>
      </c>
      <c r="I157" s="37">
        <f t="shared" si="69"/>
        <v>0</v>
      </c>
      <c r="J157" s="37">
        <f t="shared" si="69"/>
        <v>0</v>
      </c>
      <c r="K157" s="37">
        <f t="shared" si="69"/>
        <v>0</v>
      </c>
      <c r="L157" s="37">
        <f t="shared" si="69"/>
        <v>0</v>
      </c>
      <c r="M157" s="37">
        <f t="shared" si="69"/>
        <v>0</v>
      </c>
      <c r="N157" s="37">
        <f t="shared" si="69"/>
        <v>0</v>
      </c>
      <c r="O157" s="37">
        <f t="shared" si="69"/>
        <v>0</v>
      </c>
    </row>
    <row r="158" spans="1:15" s="95" customFormat="1" ht="20.25" customHeight="1">
      <c r="A158" s="88" t="s">
        <v>446</v>
      </c>
      <c r="B158" s="88"/>
      <c r="C158" s="90">
        <v>3299</v>
      </c>
      <c r="D158" s="151" t="s">
        <v>1288</v>
      </c>
      <c r="E158" s="92">
        <v>40000</v>
      </c>
      <c r="F158" s="92">
        <f>G158-E158</f>
        <v>-15000</v>
      </c>
      <c r="G158" s="96">
        <f t="shared" si="67"/>
        <v>25000</v>
      </c>
      <c r="H158" s="96">
        <v>25000</v>
      </c>
      <c r="I158" s="92">
        <v>0</v>
      </c>
      <c r="J158" s="94">
        <v>0</v>
      </c>
      <c r="K158" s="94">
        <v>0</v>
      </c>
      <c r="L158" s="94">
        <v>0</v>
      </c>
      <c r="M158" s="94">
        <v>0</v>
      </c>
      <c r="N158" s="94">
        <v>0</v>
      </c>
      <c r="O158" s="94">
        <v>0</v>
      </c>
    </row>
    <row r="159" spans="1:15" ht="21" customHeight="1">
      <c r="A159" s="41"/>
      <c r="B159" s="39"/>
      <c r="C159" s="30" t="s">
        <v>579</v>
      </c>
      <c r="D159" s="36" t="s">
        <v>991</v>
      </c>
      <c r="E159" s="37">
        <f t="shared" si="69"/>
        <v>0</v>
      </c>
      <c r="F159" s="37">
        <f t="shared" si="69"/>
        <v>15000</v>
      </c>
      <c r="G159" s="37">
        <f t="shared" si="67"/>
        <v>15000</v>
      </c>
      <c r="H159" s="37">
        <f t="shared" si="69"/>
        <v>15000</v>
      </c>
      <c r="I159" s="37">
        <f t="shared" si="69"/>
        <v>0</v>
      </c>
      <c r="J159" s="37">
        <f t="shared" si="69"/>
        <v>0</v>
      </c>
      <c r="K159" s="37">
        <f t="shared" si="69"/>
        <v>0</v>
      </c>
      <c r="L159" s="37">
        <f t="shared" si="69"/>
        <v>0</v>
      </c>
      <c r="M159" s="37">
        <f t="shared" si="69"/>
        <v>0</v>
      </c>
      <c r="N159" s="37">
        <f t="shared" si="69"/>
        <v>0</v>
      </c>
      <c r="O159" s="37">
        <f t="shared" si="69"/>
        <v>0</v>
      </c>
    </row>
    <row r="160" spans="1:15" ht="18" customHeight="1">
      <c r="A160" s="41"/>
      <c r="B160" s="39"/>
      <c r="C160" s="30" t="s">
        <v>608</v>
      </c>
      <c r="D160" s="176" t="s">
        <v>1286</v>
      </c>
      <c r="E160" s="37">
        <f>E161</f>
        <v>0</v>
      </c>
      <c r="F160" s="37">
        <f>F161</f>
        <v>15000</v>
      </c>
      <c r="G160" s="37">
        <f t="shared" si="67"/>
        <v>15000</v>
      </c>
      <c r="H160" s="37">
        <f>H161</f>
        <v>15000</v>
      </c>
      <c r="I160" s="37">
        <f t="shared" si="69"/>
        <v>0</v>
      </c>
      <c r="J160" s="37">
        <f t="shared" si="69"/>
        <v>0</v>
      </c>
      <c r="K160" s="37">
        <f t="shared" si="69"/>
        <v>0</v>
      </c>
      <c r="L160" s="37">
        <f t="shared" si="69"/>
        <v>0</v>
      </c>
      <c r="M160" s="37">
        <f t="shared" si="69"/>
        <v>0</v>
      </c>
      <c r="N160" s="37">
        <f t="shared" si="69"/>
        <v>0</v>
      </c>
      <c r="O160" s="37">
        <f t="shared" si="69"/>
        <v>0</v>
      </c>
    </row>
    <row r="161" spans="1:15" s="95" customFormat="1" ht="15" customHeight="1">
      <c r="A161" s="88" t="s">
        <v>1285</v>
      </c>
      <c r="B161" s="88"/>
      <c r="C161" s="90" t="s">
        <v>609</v>
      </c>
      <c r="D161" s="155" t="s">
        <v>1287</v>
      </c>
      <c r="E161" s="92">
        <v>0</v>
      </c>
      <c r="F161" s="92">
        <f>G161-E161</f>
        <v>15000</v>
      </c>
      <c r="G161" s="96">
        <f t="shared" si="67"/>
        <v>15000</v>
      </c>
      <c r="H161" s="96">
        <v>15000</v>
      </c>
      <c r="I161" s="94">
        <v>0</v>
      </c>
      <c r="J161" s="94">
        <v>0</v>
      </c>
      <c r="K161" s="94">
        <v>0</v>
      </c>
      <c r="L161" s="94">
        <v>0</v>
      </c>
      <c r="M161" s="94">
        <v>0</v>
      </c>
      <c r="N161" s="94">
        <v>0</v>
      </c>
      <c r="O161" s="94">
        <v>0</v>
      </c>
    </row>
    <row r="162" spans="1:15" s="9" customFormat="1" ht="27" customHeight="1">
      <c r="A162" s="71"/>
      <c r="B162" s="69"/>
      <c r="C162" s="186" t="s">
        <v>1129</v>
      </c>
      <c r="D162" s="187"/>
      <c r="E162" s="72">
        <f>E163+E170+E174+E178+E182</f>
        <v>163000</v>
      </c>
      <c r="F162" s="72">
        <f>F163+F170+F174+F178+F182</f>
        <v>-77000</v>
      </c>
      <c r="G162" s="72">
        <f aca="true" t="shared" si="70" ref="G162:G168">SUM(H162:O162)</f>
        <v>86000</v>
      </c>
      <c r="H162" s="72">
        <f>H163+H170+H174+H178+H182</f>
        <v>86000</v>
      </c>
      <c r="I162" s="72">
        <f aca="true" t="shared" si="71" ref="I162:O162">I163+I170+I174+I178+I182</f>
        <v>0</v>
      </c>
      <c r="J162" s="72">
        <f t="shared" si="71"/>
        <v>0</v>
      </c>
      <c r="K162" s="72">
        <f t="shared" si="71"/>
        <v>0</v>
      </c>
      <c r="L162" s="72">
        <f t="shared" si="71"/>
        <v>0</v>
      </c>
      <c r="M162" s="72">
        <f t="shared" si="71"/>
        <v>0</v>
      </c>
      <c r="N162" s="72">
        <f t="shared" si="71"/>
        <v>0</v>
      </c>
      <c r="O162" s="72">
        <f t="shared" si="71"/>
        <v>0</v>
      </c>
    </row>
    <row r="163" spans="1:15" s="9" customFormat="1" ht="24" customHeight="1">
      <c r="A163" s="13"/>
      <c r="B163" s="60" t="s">
        <v>3</v>
      </c>
      <c r="C163" s="202" t="s">
        <v>987</v>
      </c>
      <c r="D163" s="203"/>
      <c r="E163" s="11">
        <f>E164</f>
        <v>83000</v>
      </c>
      <c r="F163" s="11">
        <f>F164</f>
        <v>3000</v>
      </c>
      <c r="G163" s="11">
        <f t="shared" si="70"/>
        <v>86000</v>
      </c>
      <c r="H163" s="11">
        <f>H164</f>
        <v>86000</v>
      </c>
      <c r="I163" s="11">
        <f aca="true" t="shared" si="72" ref="I163:O163">I164</f>
        <v>0</v>
      </c>
      <c r="J163" s="11">
        <f t="shared" si="72"/>
        <v>0</v>
      </c>
      <c r="K163" s="11">
        <f t="shared" si="72"/>
        <v>0</v>
      </c>
      <c r="L163" s="11">
        <f t="shared" si="72"/>
        <v>0</v>
      </c>
      <c r="M163" s="11">
        <f t="shared" si="72"/>
        <v>0</v>
      </c>
      <c r="N163" s="11">
        <f t="shared" si="72"/>
        <v>0</v>
      </c>
      <c r="O163" s="11">
        <f t="shared" si="72"/>
        <v>0</v>
      </c>
    </row>
    <row r="164" spans="1:15" ht="21" customHeight="1">
      <c r="A164" s="41"/>
      <c r="B164" s="39"/>
      <c r="C164" s="30">
        <v>32</v>
      </c>
      <c r="D164" s="36" t="s">
        <v>20</v>
      </c>
      <c r="E164" s="37">
        <f>E165+E167</f>
        <v>83000</v>
      </c>
      <c r="F164" s="37">
        <f>F165+F167</f>
        <v>3000</v>
      </c>
      <c r="G164" s="37">
        <f t="shared" si="70"/>
        <v>86000</v>
      </c>
      <c r="H164" s="37">
        <f aca="true" t="shared" si="73" ref="H164:O164">H165+H167</f>
        <v>86000</v>
      </c>
      <c r="I164" s="37">
        <f t="shared" si="73"/>
        <v>0</v>
      </c>
      <c r="J164" s="37">
        <f t="shared" si="73"/>
        <v>0</v>
      </c>
      <c r="K164" s="37">
        <f t="shared" si="73"/>
        <v>0</v>
      </c>
      <c r="L164" s="37">
        <f t="shared" si="73"/>
        <v>0</v>
      </c>
      <c r="M164" s="37">
        <f t="shared" si="73"/>
        <v>0</v>
      </c>
      <c r="N164" s="37">
        <f t="shared" si="73"/>
        <v>0</v>
      </c>
      <c r="O164" s="37">
        <f t="shared" si="73"/>
        <v>0</v>
      </c>
    </row>
    <row r="165" spans="1:15" ht="18" customHeight="1">
      <c r="A165" s="41"/>
      <c r="B165" s="39"/>
      <c r="C165" s="30">
        <v>322</v>
      </c>
      <c r="D165" s="36" t="s">
        <v>550</v>
      </c>
      <c r="E165" s="37">
        <f>E166</f>
        <v>2000</v>
      </c>
      <c r="F165" s="37">
        <f>F166</f>
        <v>3000</v>
      </c>
      <c r="G165" s="37">
        <f t="shared" si="70"/>
        <v>5000</v>
      </c>
      <c r="H165" s="37">
        <f>H166</f>
        <v>5000</v>
      </c>
      <c r="I165" s="37">
        <f>I166</f>
        <v>0</v>
      </c>
      <c r="J165" s="37">
        <f>J166</f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</row>
    <row r="166" spans="1:15" s="95" customFormat="1" ht="14.25" customHeight="1">
      <c r="A166" s="88" t="s">
        <v>447</v>
      </c>
      <c r="B166" s="88"/>
      <c r="C166" s="90">
        <v>3224</v>
      </c>
      <c r="D166" s="91" t="s">
        <v>708</v>
      </c>
      <c r="E166" s="92">
        <v>2000</v>
      </c>
      <c r="F166" s="92">
        <f>G166-E166</f>
        <v>3000</v>
      </c>
      <c r="G166" s="92">
        <f t="shared" si="70"/>
        <v>5000</v>
      </c>
      <c r="H166" s="92">
        <v>5000</v>
      </c>
      <c r="I166" s="94">
        <v>0</v>
      </c>
      <c r="J166" s="94">
        <v>0</v>
      </c>
      <c r="K166" s="94">
        <v>0</v>
      </c>
      <c r="L166" s="94">
        <v>0</v>
      </c>
      <c r="M166" s="94">
        <v>0</v>
      </c>
      <c r="N166" s="94">
        <v>0</v>
      </c>
      <c r="O166" s="94">
        <v>0</v>
      </c>
    </row>
    <row r="167" spans="1:15" ht="18" customHeight="1">
      <c r="A167" s="39"/>
      <c r="B167" s="39"/>
      <c r="C167" s="30">
        <v>323</v>
      </c>
      <c r="D167" s="36" t="s">
        <v>551</v>
      </c>
      <c r="E167" s="37">
        <f>E168+E169</f>
        <v>81000</v>
      </c>
      <c r="F167" s="37">
        <f>F168+F169</f>
        <v>0</v>
      </c>
      <c r="G167" s="37">
        <f t="shared" si="70"/>
        <v>81000</v>
      </c>
      <c r="H167" s="37">
        <f aca="true" t="shared" si="74" ref="H167:O167">H168+H169</f>
        <v>81000</v>
      </c>
      <c r="I167" s="37">
        <f t="shared" si="74"/>
        <v>0</v>
      </c>
      <c r="J167" s="37">
        <f t="shared" si="74"/>
        <v>0</v>
      </c>
      <c r="K167" s="37">
        <f t="shared" si="74"/>
        <v>0</v>
      </c>
      <c r="L167" s="37">
        <f t="shared" si="74"/>
        <v>0</v>
      </c>
      <c r="M167" s="37">
        <f t="shared" si="74"/>
        <v>0</v>
      </c>
      <c r="N167" s="37">
        <f t="shared" si="74"/>
        <v>0</v>
      </c>
      <c r="O167" s="37">
        <f t="shared" si="74"/>
        <v>0</v>
      </c>
    </row>
    <row r="168" spans="1:15" s="95" customFormat="1" ht="13.5" customHeight="1">
      <c r="A168" s="88" t="s">
        <v>448</v>
      </c>
      <c r="B168" s="88"/>
      <c r="C168" s="90">
        <v>3232</v>
      </c>
      <c r="D168" s="91" t="s">
        <v>709</v>
      </c>
      <c r="E168" s="92">
        <v>80000</v>
      </c>
      <c r="F168" s="92">
        <f>G168-E168</f>
        <v>0</v>
      </c>
      <c r="G168" s="159">
        <f t="shared" si="70"/>
        <v>80000</v>
      </c>
      <c r="H168" s="92">
        <v>80000</v>
      </c>
      <c r="I168" s="92">
        <v>0</v>
      </c>
      <c r="J168" s="94">
        <v>0</v>
      </c>
      <c r="K168" s="92">
        <v>0</v>
      </c>
      <c r="L168" s="94">
        <v>0</v>
      </c>
      <c r="M168" s="94">
        <v>0</v>
      </c>
      <c r="N168" s="94">
        <v>0</v>
      </c>
      <c r="O168" s="94">
        <v>0</v>
      </c>
    </row>
    <row r="169" spans="1:15" s="95" customFormat="1" ht="13.5" customHeight="1">
      <c r="A169" s="88" t="s">
        <v>449</v>
      </c>
      <c r="B169" s="88"/>
      <c r="C169" s="90" t="s">
        <v>353</v>
      </c>
      <c r="D169" s="91" t="s">
        <v>361</v>
      </c>
      <c r="E169" s="92">
        <v>1000</v>
      </c>
      <c r="F169" s="92">
        <f>G169-E169</f>
        <v>0</v>
      </c>
      <c r="G169" s="92">
        <f aca="true" t="shared" si="75" ref="G169:G201">SUM(H169:O169)</f>
        <v>1000</v>
      </c>
      <c r="H169" s="92">
        <v>1000</v>
      </c>
      <c r="I169" s="94">
        <v>0</v>
      </c>
      <c r="J169" s="94">
        <v>0</v>
      </c>
      <c r="K169" s="92">
        <v>0</v>
      </c>
      <c r="L169" s="94">
        <v>0</v>
      </c>
      <c r="M169" s="94">
        <v>0</v>
      </c>
      <c r="N169" s="94">
        <v>0</v>
      </c>
      <c r="O169" s="94">
        <v>0</v>
      </c>
    </row>
    <row r="170" spans="1:15" s="9" customFormat="1" ht="23.25" customHeight="1">
      <c r="A170" s="13"/>
      <c r="B170" s="60" t="s">
        <v>3</v>
      </c>
      <c r="C170" s="208" t="s">
        <v>1244</v>
      </c>
      <c r="D170" s="209"/>
      <c r="E170" s="11">
        <f aca="true" t="shared" si="76" ref="E170:F172">E171</f>
        <v>80000</v>
      </c>
      <c r="F170" s="11">
        <f t="shared" si="76"/>
        <v>-80000</v>
      </c>
      <c r="G170" s="11">
        <f t="shared" si="75"/>
        <v>0</v>
      </c>
      <c r="H170" s="11">
        <f>H171</f>
        <v>0</v>
      </c>
      <c r="I170" s="11">
        <f aca="true" t="shared" si="77" ref="I170:O180">I171</f>
        <v>0</v>
      </c>
      <c r="J170" s="11">
        <f t="shared" si="77"/>
        <v>0</v>
      </c>
      <c r="K170" s="11">
        <f t="shared" si="77"/>
        <v>0</v>
      </c>
      <c r="L170" s="11">
        <f t="shared" si="77"/>
        <v>0</v>
      </c>
      <c r="M170" s="11">
        <f t="shared" si="77"/>
        <v>0</v>
      </c>
      <c r="N170" s="11">
        <f t="shared" si="77"/>
        <v>0</v>
      </c>
      <c r="O170" s="11">
        <f t="shared" si="77"/>
        <v>0</v>
      </c>
    </row>
    <row r="171" spans="1:15" ht="21" customHeight="1">
      <c r="A171" s="41"/>
      <c r="B171" s="39"/>
      <c r="C171" s="30">
        <v>45</v>
      </c>
      <c r="D171" s="36" t="s">
        <v>753</v>
      </c>
      <c r="E171" s="37">
        <f t="shared" si="76"/>
        <v>80000</v>
      </c>
      <c r="F171" s="37">
        <f t="shared" si="76"/>
        <v>-80000</v>
      </c>
      <c r="G171" s="37">
        <f t="shared" si="75"/>
        <v>0</v>
      </c>
      <c r="H171" s="37">
        <f aca="true" t="shared" si="78" ref="H171:O171">H172</f>
        <v>0</v>
      </c>
      <c r="I171" s="37">
        <f t="shared" si="78"/>
        <v>0</v>
      </c>
      <c r="J171" s="37">
        <f t="shared" si="78"/>
        <v>0</v>
      </c>
      <c r="K171" s="37">
        <f t="shared" si="78"/>
        <v>0</v>
      </c>
      <c r="L171" s="37">
        <f t="shared" si="78"/>
        <v>0</v>
      </c>
      <c r="M171" s="37">
        <f t="shared" si="78"/>
        <v>0</v>
      </c>
      <c r="N171" s="37">
        <f t="shared" si="78"/>
        <v>0</v>
      </c>
      <c r="O171" s="37">
        <f t="shared" si="78"/>
        <v>0</v>
      </c>
    </row>
    <row r="172" spans="1:15" ht="18" customHeight="1">
      <c r="A172" s="41"/>
      <c r="B172" s="39"/>
      <c r="C172" s="30">
        <v>451</v>
      </c>
      <c r="D172" s="36" t="s">
        <v>754</v>
      </c>
      <c r="E172" s="37">
        <f t="shared" si="76"/>
        <v>80000</v>
      </c>
      <c r="F172" s="37">
        <f t="shared" si="76"/>
        <v>-80000</v>
      </c>
      <c r="G172" s="37">
        <f t="shared" si="75"/>
        <v>0</v>
      </c>
      <c r="H172" s="37">
        <f>H173</f>
        <v>0</v>
      </c>
      <c r="I172" s="37">
        <f t="shared" si="77"/>
        <v>0</v>
      </c>
      <c r="J172" s="37">
        <f t="shared" si="77"/>
        <v>0</v>
      </c>
      <c r="K172" s="37">
        <f t="shared" si="77"/>
        <v>0</v>
      </c>
      <c r="L172" s="37">
        <f t="shared" si="77"/>
        <v>0</v>
      </c>
      <c r="M172" s="37">
        <f t="shared" si="77"/>
        <v>0</v>
      </c>
      <c r="N172" s="37">
        <f t="shared" si="77"/>
        <v>0</v>
      </c>
      <c r="O172" s="37">
        <f t="shared" si="77"/>
        <v>0</v>
      </c>
    </row>
    <row r="173" spans="1:15" s="95" customFormat="1" ht="13.5" customHeight="1">
      <c r="A173" s="88" t="s">
        <v>450</v>
      </c>
      <c r="B173" s="88"/>
      <c r="C173" s="90">
        <v>4511</v>
      </c>
      <c r="D173" s="91" t="s">
        <v>1245</v>
      </c>
      <c r="E173" s="92">
        <v>80000</v>
      </c>
      <c r="F173" s="92">
        <f>G173-E173</f>
        <v>-80000</v>
      </c>
      <c r="G173" s="96">
        <f t="shared" si="75"/>
        <v>0</v>
      </c>
      <c r="H173" s="92">
        <v>0</v>
      </c>
      <c r="I173" s="92">
        <v>0</v>
      </c>
      <c r="J173" s="92">
        <v>0</v>
      </c>
      <c r="K173" s="92">
        <v>0</v>
      </c>
      <c r="L173" s="94">
        <v>0</v>
      </c>
      <c r="M173" s="92">
        <v>0</v>
      </c>
      <c r="N173" s="94">
        <v>0</v>
      </c>
      <c r="O173" s="92">
        <v>0</v>
      </c>
    </row>
    <row r="174" spans="1:15" s="9" customFormat="1" ht="23.25" customHeight="1">
      <c r="A174" s="13"/>
      <c r="B174" s="60" t="s">
        <v>3</v>
      </c>
      <c r="C174" s="202" t="s">
        <v>738</v>
      </c>
      <c r="D174" s="203"/>
      <c r="E174" s="11">
        <f aca="true" t="shared" si="79" ref="E174:F176">E175</f>
        <v>0</v>
      </c>
      <c r="F174" s="11">
        <f t="shared" si="79"/>
        <v>0</v>
      </c>
      <c r="G174" s="11">
        <f aca="true" t="shared" si="80" ref="G174:G185">SUM(H174:O174)</f>
        <v>0</v>
      </c>
      <c r="H174" s="11">
        <f>H175</f>
        <v>0</v>
      </c>
      <c r="I174" s="11">
        <f t="shared" si="77"/>
        <v>0</v>
      </c>
      <c r="J174" s="11">
        <f t="shared" si="77"/>
        <v>0</v>
      </c>
      <c r="K174" s="11">
        <f t="shared" si="77"/>
        <v>0</v>
      </c>
      <c r="L174" s="11">
        <f t="shared" si="77"/>
        <v>0</v>
      </c>
      <c r="M174" s="11">
        <f t="shared" si="77"/>
        <v>0</v>
      </c>
      <c r="N174" s="11">
        <f t="shared" si="77"/>
        <v>0</v>
      </c>
      <c r="O174" s="11">
        <f t="shared" si="77"/>
        <v>0</v>
      </c>
    </row>
    <row r="175" spans="1:15" ht="21" customHeight="1">
      <c r="A175" s="41"/>
      <c r="B175" s="39"/>
      <c r="C175" s="30">
        <v>45</v>
      </c>
      <c r="D175" s="42" t="s">
        <v>37</v>
      </c>
      <c r="E175" s="37">
        <f t="shared" si="79"/>
        <v>0</v>
      </c>
      <c r="F175" s="37">
        <f t="shared" si="79"/>
        <v>0</v>
      </c>
      <c r="G175" s="37">
        <f t="shared" si="80"/>
        <v>0</v>
      </c>
      <c r="H175" s="37">
        <f>H176</f>
        <v>0</v>
      </c>
      <c r="I175" s="37">
        <f t="shared" si="77"/>
        <v>0</v>
      </c>
      <c r="J175" s="37">
        <f t="shared" si="77"/>
        <v>0</v>
      </c>
      <c r="K175" s="37">
        <f t="shared" si="77"/>
        <v>0</v>
      </c>
      <c r="L175" s="37">
        <f t="shared" si="77"/>
        <v>0</v>
      </c>
      <c r="M175" s="37">
        <f t="shared" si="77"/>
        <v>0</v>
      </c>
      <c r="N175" s="37">
        <f t="shared" si="77"/>
        <v>0</v>
      </c>
      <c r="O175" s="37">
        <f t="shared" si="77"/>
        <v>0</v>
      </c>
    </row>
    <row r="176" spans="1:15" ht="18" customHeight="1">
      <c r="A176" s="41"/>
      <c r="B176" s="39"/>
      <c r="C176" s="30">
        <v>451</v>
      </c>
      <c r="D176" s="42" t="s">
        <v>38</v>
      </c>
      <c r="E176" s="37">
        <f t="shared" si="79"/>
        <v>0</v>
      </c>
      <c r="F176" s="37">
        <f t="shared" si="79"/>
        <v>0</v>
      </c>
      <c r="G176" s="37">
        <f t="shared" si="80"/>
        <v>0</v>
      </c>
      <c r="H176" s="37">
        <f>H177</f>
        <v>0</v>
      </c>
      <c r="I176" s="37">
        <f t="shared" si="77"/>
        <v>0</v>
      </c>
      <c r="J176" s="37">
        <f t="shared" si="77"/>
        <v>0</v>
      </c>
      <c r="K176" s="37">
        <f t="shared" si="77"/>
        <v>0</v>
      </c>
      <c r="L176" s="37">
        <f t="shared" si="77"/>
        <v>0</v>
      </c>
      <c r="M176" s="37">
        <f t="shared" si="77"/>
        <v>0</v>
      </c>
      <c r="N176" s="37">
        <f t="shared" si="77"/>
        <v>0</v>
      </c>
      <c r="O176" s="37">
        <f t="shared" si="77"/>
        <v>0</v>
      </c>
    </row>
    <row r="177" spans="1:15" s="95" customFormat="1" ht="13.5" customHeight="1">
      <c r="A177" s="88" t="s">
        <v>451</v>
      </c>
      <c r="B177" s="88"/>
      <c r="C177" s="90">
        <v>4511</v>
      </c>
      <c r="D177" s="99" t="s">
        <v>739</v>
      </c>
      <c r="E177" s="92">
        <v>0</v>
      </c>
      <c r="F177" s="92">
        <f>G177-E177</f>
        <v>0</v>
      </c>
      <c r="G177" s="96">
        <f t="shared" si="80"/>
        <v>0</v>
      </c>
      <c r="H177" s="92">
        <v>0</v>
      </c>
      <c r="I177" s="92">
        <v>0</v>
      </c>
      <c r="J177" s="92">
        <v>0</v>
      </c>
      <c r="K177" s="92">
        <v>0</v>
      </c>
      <c r="L177" s="94">
        <v>0</v>
      </c>
      <c r="M177" s="92">
        <v>0</v>
      </c>
      <c r="N177" s="94">
        <v>0</v>
      </c>
      <c r="O177" s="92">
        <v>0</v>
      </c>
    </row>
    <row r="178" spans="1:15" s="9" customFormat="1" ht="23.25" customHeight="1">
      <c r="A178" s="13"/>
      <c r="B178" s="60" t="s">
        <v>3</v>
      </c>
      <c r="C178" s="227" t="s">
        <v>1078</v>
      </c>
      <c r="D178" s="220"/>
      <c r="E178" s="11">
        <f aca="true" t="shared" si="81" ref="E178:F180">E179</f>
        <v>0</v>
      </c>
      <c r="F178" s="11">
        <f t="shared" si="81"/>
        <v>0</v>
      </c>
      <c r="G178" s="11">
        <f t="shared" si="80"/>
        <v>0</v>
      </c>
      <c r="H178" s="11">
        <f>H179</f>
        <v>0</v>
      </c>
      <c r="I178" s="11">
        <f t="shared" si="77"/>
        <v>0</v>
      </c>
      <c r="J178" s="11">
        <f t="shared" si="77"/>
        <v>0</v>
      </c>
      <c r="K178" s="11">
        <f t="shared" si="77"/>
        <v>0</v>
      </c>
      <c r="L178" s="11">
        <f t="shared" si="77"/>
        <v>0</v>
      </c>
      <c r="M178" s="11">
        <f t="shared" si="77"/>
        <v>0</v>
      </c>
      <c r="N178" s="11">
        <f t="shared" si="77"/>
        <v>0</v>
      </c>
      <c r="O178" s="11">
        <f t="shared" si="77"/>
        <v>0</v>
      </c>
    </row>
    <row r="179" spans="1:15" ht="21" customHeight="1">
      <c r="A179" s="41"/>
      <c r="B179" s="39"/>
      <c r="C179" s="30">
        <v>45</v>
      </c>
      <c r="D179" s="36" t="s">
        <v>753</v>
      </c>
      <c r="E179" s="37">
        <f t="shared" si="81"/>
        <v>0</v>
      </c>
      <c r="F179" s="37">
        <f t="shared" si="81"/>
        <v>0</v>
      </c>
      <c r="G179" s="37">
        <f t="shared" si="80"/>
        <v>0</v>
      </c>
      <c r="H179" s="37">
        <f>H180</f>
        <v>0</v>
      </c>
      <c r="I179" s="37">
        <f t="shared" si="77"/>
        <v>0</v>
      </c>
      <c r="J179" s="37">
        <f t="shared" si="77"/>
        <v>0</v>
      </c>
      <c r="K179" s="37">
        <f t="shared" si="77"/>
        <v>0</v>
      </c>
      <c r="L179" s="37">
        <f t="shared" si="77"/>
        <v>0</v>
      </c>
      <c r="M179" s="37">
        <f t="shared" si="77"/>
        <v>0</v>
      </c>
      <c r="N179" s="37">
        <f t="shared" si="77"/>
        <v>0</v>
      </c>
      <c r="O179" s="37">
        <f t="shared" si="77"/>
        <v>0</v>
      </c>
    </row>
    <row r="180" spans="1:15" ht="18" customHeight="1">
      <c r="A180" s="41"/>
      <c r="B180" s="39"/>
      <c r="C180" s="30">
        <v>451</v>
      </c>
      <c r="D180" s="36" t="s">
        <v>754</v>
      </c>
      <c r="E180" s="37">
        <f t="shared" si="81"/>
        <v>0</v>
      </c>
      <c r="F180" s="37">
        <f t="shared" si="81"/>
        <v>0</v>
      </c>
      <c r="G180" s="37">
        <f t="shared" si="80"/>
        <v>0</v>
      </c>
      <c r="H180" s="37">
        <f>H181</f>
        <v>0</v>
      </c>
      <c r="I180" s="37">
        <f t="shared" si="77"/>
        <v>0</v>
      </c>
      <c r="J180" s="37">
        <f t="shared" si="77"/>
        <v>0</v>
      </c>
      <c r="K180" s="37">
        <f t="shared" si="77"/>
        <v>0</v>
      </c>
      <c r="L180" s="37">
        <f t="shared" si="77"/>
        <v>0</v>
      </c>
      <c r="M180" s="37">
        <f t="shared" si="77"/>
        <v>0</v>
      </c>
      <c r="N180" s="37">
        <f t="shared" si="77"/>
        <v>0</v>
      </c>
      <c r="O180" s="37">
        <f t="shared" si="77"/>
        <v>0</v>
      </c>
    </row>
    <row r="181" spans="1:15" s="95" customFormat="1" ht="24" customHeight="1">
      <c r="A181" s="88" t="s">
        <v>452</v>
      </c>
      <c r="B181" s="88"/>
      <c r="C181" s="90">
        <v>4511</v>
      </c>
      <c r="D181" s="91" t="s">
        <v>1079</v>
      </c>
      <c r="E181" s="92">
        <v>0</v>
      </c>
      <c r="F181" s="92">
        <f>G181-E181</f>
        <v>0</v>
      </c>
      <c r="G181" s="96">
        <f t="shared" si="80"/>
        <v>0</v>
      </c>
      <c r="H181" s="92">
        <v>0</v>
      </c>
      <c r="I181" s="92">
        <v>0</v>
      </c>
      <c r="J181" s="92">
        <v>0</v>
      </c>
      <c r="K181" s="92">
        <v>0</v>
      </c>
      <c r="L181" s="94">
        <v>0</v>
      </c>
      <c r="M181" s="92">
        <v>0</v>
      </c>
      <c r="N181" s="94">
        <v>0</v>
      </c>
      <c r="O181" s="92">
        <v>0</v>
      </c>
    </row>
    <row r="182" spans="1:15" s="9" customFormat="1" ht="24" customHeight="1">
      <c r="A182" s="13"/>
      <c r="B182" s="60" t="s">
        <v>3</v>
      </c>
      <c r="C182" s="219" t="s">
        <v>1130</v>
      </c>
      <c r="D182" s="220"/>
      <c r="E182" s="11">
        <f aca="true" t="shared" si="82" ref="E182:F184">E183</f>
        <v>0</v>
      </c>
      <c r="F182" s="11">
        <f t="shared" si="82"/>
        <v>0</v>
      </c>
      <c r="G182" s="11">
        <f t="shared" si="80"/>
        <v>0</v>
      </c>
      <c r="H182" s="11">
        <f>H183</f>
        <v>0</v>
      </c>
      <c r="I182" s="11">
        <f aca="true" t="shared" si="83" ref="I182:O183">I183</f>
        <v>0</v>
      </c>
      <c r="J182" s="11">
        <f t="shared" si="83"/>
        <v>0</v>
      </c>
      <c r="K182" s="11">
        <f t="shared" si="83"/>
        <v>0</v>
      </c>
      <c r="L182" s="11">
        <f t="shared" si="83"/>
        <v>0</v>
      </c>
      <c r="M182" s="11">
        <f t="shared" si="83"/>
        <v>0</v>
      </c>
      <c r="N182" s="11">
        <f t="shared" si="83"/>
        <v>0</v>
      </c>
      <c r="O182" s="11">
        <f t="shared" si="83"/>
        <v>0</v>
      </c>
    </row>
    <row r="183" spans="1:15" ht="21" customHeight="1">
      <c r="A183" s="41"/>
      <c r="B183" s="39"/>
      <c r="C183" s="30">
        <v>32</v>
      </c>
      <c r="D183" s="36" t="s">
        <v>20</v>
      </c>
      <c r="E183" s="37">
        <f>E184</f>
        <v>0</v>
      </c>
      <c r="F183" s="37">
        <f t="shared" si="82"/>
        <v>0</v>
      </c>
      <c r="G183" s="37">
        <f t="shared" si="80"/>
        <v>0</v>
      </c>
      <c r="H183" s="37">
        <f>H184</f>
        <v>0</v>
      </c>
      <c r="I183" s="37">
        <f t="shared" si="83"/>
        <v>0</v>
      </c>
      <c r="J183" s="37">
        <f t="shared" si="83"/>
        <v>0</v>
      </c>
      <c r="K183" s="37">
        <f t="shared" si="83"/>
        <v>0</v>
      </c>
      <c r="L183" s="37">
        <f t="shared" si="83"/>
        <v>0</v>
      </c>
      <c r="M183" s="37">
        <f t="shared" si="83"/>
        <v>0</v>
      </c>
      <c r="N183" s="37">
        <f t="shared" si="83"/>
        <v>0</v>
      </c>
      <c r="O183" s="37">
        <f t="shared" si="83"/>
        <v>0</v>
      </c>
    </row>
    <row r="184" spans="1:15" ht="18" customHeight="1">
      <c r="A184" s="41"/>
      <c r="B184" s="39"/>
      <c r="C184" s="30" t="s">
        <v>51</v>
      </c>
      <c r="D184" s="36" t="s">
        <v>550</v>
      </c>
      <c r="E184" s="37">
        <f t="shared" si="82"/>
        <v>0</v>
      </c>
      <c r="F184" s="37">
        <f t="shared" si="82"/>
        <v>0</v>
      </c>
      <c r="G184" s="37">
        <f t="shared" si="80"/>
        <v>0</v>
      </c>
      <c r="H184" s="37">
        <f>H185</f>
        <v>0</v>
      </c>
      <c r="I184" s="37">
        <f>I185</f>
        <v>0</v>
      </c>
      <c r="J184" s="37">
        <f>J185</f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</row>
    <row r="185" spans="1:15" s="95" customFormat="1" ht="14.25" customHeight="1">
      <c r="A185" s="88" t="s">
        <v>1131</v>
      </c>
      <c r="B185" s="88"/>
      <c r="C185" s="90" t="s">
        <v>52</v>
      </c>
      <c r="D185" s="91" t="s">
        <v>709</v>
      </c>
      <c r="E185" s="92">
        <v>0</v>
      </c>
      <c r="F185" s="92">
        <f>G185-E185</f>
        <v>0</v>
      </c>
      <c r="G185" s="92">
        <f t="shared" si="80"/>
        <v>0</v>
      </c>
      <c r="H185" s="92">
        <v>0</v>
      </c>
      <c r="I185" s="94">
        <v>0</v>
      </c>
      <c r="J185" s="94">
        <v>0</v>
      </c>
      <c r="K185" s="94">
        <v>0</v>
      </c>
      <c r="L185" s="94">
        <v>0</v>
      </c>
      <c r="M185" s="94">
        <v>0</v>
      </c>
      <c r="N185" s="94">
        <v>0</v>
      </c>
      <c r="O185" s="94">
        <v>0</v>
      </c>
    </row>
    <row r="186" spans="1:15" s="133" customFormat="1" ht="17.25" customHeight="1">
      <c r="A186" s="199" t="s">
        <v>2</v>
      </c>
      <c r="B186" s="200" t="s">
        <v>44</v>
      </c>
      <c r="C186" s="184" t="s">
        <v>549</v>
      </c>
      <c r="D186" s="201" t="s">
        <v>59</v>
      </c>
      <c r="E186" s="190" t="s">
        <v>1230</v>
      </c>
      <c r="F186" s="190" t="s">
        <v>891</v>
      </c>
      <c r="G186" s="184" t="s">
        <v>1231</v>
      </c>
      <c r="H186" s="185" t="s">
        <v>1232</v>
      </c>
      <c r="I186" s="185"/>
      <c r="J186" s="185"/>
      <c r="K186" s="185"/>
      <c r="L186" s="185"/>
      <c r="M186" s="185"/>
      <c r="N186" s="185"/>
      <c r="O186" s="185"/>
    </row>
    <row r="187" spans="1:15" s="134" customFormat="1" ht="36" customHeight="1">
      <c r="A187" s="199"/>
      <c r="B187" s="199"/>
      <c r="C187" s="185"/>
      <c r="D187" s="201"/>
      <c r="E187" s="191"/>
      <c r="F187" s="191"/>
      <c r="G187" s="185"/>
      <c r="H187" s="103" t="s">
        <v>271</v>
      </c>
      <c r="I187" s="103" t="s">
        <v>45</v>
      </c>
      <c r="J187" s="103" t="s">
        <v>270</v>
      </c>
      <c r="K187" s="103" t="s">
        <v>272</v>
      </c>
      <c r="L187" s="103" t="s">
        <v>46</v>
      </c>
      <c r="M187" s="103" t="s">
        <v>723</v>
      </c>
      <c r="N187" s="103" t="s">
        <v>1204</v>
      </c>
      <c r="O187" s="103" t="s">
        <v>616</v>
      </c>
    </row>
    <row r="188" spans="1:15" s="134" customFormat="1" ht="10.5" customHeight="1">
      <c r="A188" s="54">
        <v>1</v>
      </c>
      <c r="B188" s="54">
        <v>2</v>
      </c>
      <c r="C188" s="54">
        <v>3</v>
      </c>
      <c r="D188" s="54">
        <v>4</v>
      </c>
      <c r="E188" s="54">
        <v>5</v>
      </c>
      <c r="F188" s="54">
        <v>6</v>
      </c>
      <c r="G188" s="54">
        <v>7</v>
      </c>
      <c r="H188" s="54">
        <v>8</v>
      </c>
      <c r="I188" s="54">
        <v>9</v>
      </c>
      <c r="J188" s="54">
        <v>10</v>
      </c>
      <c r="K188" s="54">
        <v>11</v>
      </c>
      <c r="L188" s="54">
        <v>12</v>
      </c>
      <c r="M188" s="54">
        <v>13</v>
      </c>
      <c r="N188" s="54">
        <v>14</v>
      </c>
      <c r="O188" s="54">
        <v>15</v>
      </c>
    </row>
    <row r="189" spans="1:15" s="9" customFormat="1" ht="26.25" customHeight="1">
      <c r="A189" s="71"/>
      <c r="B189" s="69"/>
      <c r="C189" s="225" t="s">
        <v>693</v>
      </c>
      <c r="D189" s="226"/>
      <c r="E189" s="72">
        <f>E190+E194+E198</f>
        <v>10000</v>
      </c>
      <c r="F189" s="72">
        <f>F190+F194+F198</f>
        <v>0</v>
      </c>
      <c r="G189" s="72">
        <f t="shared" si="75"/>
        <v>10000</v>
      </c>
      <c r="H189" s="72">
        <f>H190+H194+H198</f>
        <v>10000</v>
      </c>
      <c r="I189" s="72">
        <f aca="true" t="shared" si="84" ref="I189:O189">I190+I194+I198</f>
        <v>0</v>
      </c>
      <c r="J189" s="72">
        <f t="shared" si="84"/>
        <v>0</v>
      </c>
      <c r="K189" s="72">
        <f t="shared" si="84"/>
        <v>0</v>
      </c>
      <c r="L189" s="72">
        <f t="shared" si="84"/>
        <v>0</v>
      </c>
      <c r="M189" s="72">
        <f t="shared" si="84"/>
        <v>0</v>
      </c>
      <c r="N189" s="72">
        <f t="shared" si="84"/>
        <v>0</v>
      </c>
      <c r="O189" s="72">
        <f t="shared" si="84"/>
        <v>0</v>
      </c>
    </row>
    <row r="190" spans="1:15" s="9" customFormat="1" ht="23.25" customHeight="1">
      <c r="A190" s="13"/>
      <c r="B190" s="60" t="s">
        <v>683</v>
      </c>
      <c r="C190" s="207" t="s">
        <v>621</v>
      </c>
      <c r="D190" s="203"/>
      <c r="E190" s="11">
        <f>E191</f>
        <v>0</v>
      </c>
      <c r="F190" s="11">
        <f>F191</f>
        <v>0</v>
      </c>
      <c r="G190" s="11">
        <f t="shared" si="75"/>
        <v>0</v>
      </c>
      <c r="H190" s="11">
        <f>H191</f>
        <v>0</v>
      </c>
      <c r="I190" s="11">
        <f aca="true" t="shared" si="85" ref="I190:O190">I191</f>
        <v>0</v>
      </c>
      <c r="J190" s="11">
        <f t="shared" si="85"/>
        <v>0</v>
      </c>
      <c r="K190" s="11">
        <f t="shared" si="85"/>
        <v>0</v>
      </c>
      <c r="L190" s="11">
        <f t="shared" si="85"/>
        <v>0</v>
      </c>
      <c r="M190" s="11">
        <f t="shared" si="85"/>
        <v>0</v>
      </c>
      <c r="N190" s="11">
        <f t="shared" si="85"/>
        <v>0</v>
      </c>
      <c r="O190" s="11">
        <f t="shared" si="85"/>
        <v>0</v>
      </c>
    </row>
    <row r="191" spans="1:15" ht="21" customHeight="1">
      <c r="A191" s="41"/>
      <c r="B191" s="39"/>
      <c r="C191" s="30">
        <v>35</v>
      </c>
      <c r="D191" s="36" t="s">
        <v>710</v>
      </c>
      <c r="E191" s="37">
        <f>E192</f>
        <v>0</v>
      </c>
      <c r="F191" s="37">
        <f>F192</f>
        <v>0</v>
      </c>
      <c r="G191" s="37">
        <f t="shared" si="75"/>
        <v>0</v>
      </c>
      <c r="H191" s="37">
        <f>H192</f>
        <v>0</v>
      </c>
      <c r="I191" s="37">
        <f aca="true" t="shared" si="86" ref="I191:O191">I192</f>
        <v>0</v>
      </c>
      <c r="J191" s="37">
        <f t="shared" si="86"/>
        <v>0</v>
      </c>
      <c r="K191" s="37">
        <f t="shared" si="86"/>
        <v>0</v>
      </c>
      <c r="L191" s="37">
        <f t="shared" si="86"/>
        <v>0</v>
      </c>
      <c r="M191" s="37">
        <f t="shared" si="86"/>
        <v>0</v>
      </c>
      <c r="N191" s="37">
        <f t="shared" si="86"/>
        <v>0</v>
      </c>
      <c r="O191" s="37">
        <f t="shared" si="86"/>
        <v>0</v>
      </c>
    </row>
    <row r="192" spans="1:15" ht="18" customHeight="1">
      <c r="A192" s="41"/>
      <c r="B192" s="39"/>
      <c r="C192" s="30">
        <v>352</v>
      </c>
      <c r="D192" s="36" t="s">
        <v>711</v>
      </c>
      <c r="E192" s="37">
        <f aca="true" t="shared" si="87" ref="E192:O192">SUM(E193:E193)</f>
        <v>0</v>
      </c>
      <c r="F192" s="37">
        <f t="shared" si="87"/>
        <v>0</v>
      </c>
      <c r="G192" s="37">
        <f t="shared" si="75"/>
        <v>0</v>
      </c>
      <c r="H192" s="37">
        <f t="shared" si="87"/>
        <v>0</v>
      </c>
      <c r="I192" s="37">
        <f t="shared" si="87"/>
        <v>0</v>
      </c>
      <c r="J192" s="37">
        <f t="shared" si="87"/>
        <v>0</v>
      </c>
      <c r="K192" s="37">
        <f t="shared" si="87"/>
        <v>0</v>
      </c>
      <c r="L192" s="37">
        <f t="shared" si="87"/>
        <v>0</v>
      </c>
      <c r="M192" s="37">
        <f t="shared" si="87"/>
        <v>0</v>
      </c>
      <c r="N192" s="37">
        <f t="shared" si="87"/>
        <v>0</v>
      </c>
      <c r="O192" s="37">
        <f t="shared" si="87"/>
        <v>0</v>
      </c>
    </row>
    <row r="193" spans="1:15" s="95" customFormat="1" ht="13.5" customHeight="1">
      <c r="A193" s="88" t="s">
        <v>453</v>
      </c>
      <c r="B193" s="88"/>
      <c r="C193" s="90">
        <v>3523</v>
      </c>
      <c r="D193" s="91" t="s">
        <v>712</v>
      </c>
      <c r="E193" s="92">
        <v>0</v>
      </c>
      <c r="F193" s="92">
        <f>G193-E193</f>
        <v>0</v>
      </c>
      <c r="G193" s="92">
        <f t="shared" si="75"/>
        <v>0</v>
      </c>
      <c r="H193" s="92">
        <v>0</v>
      </c>
      <c r="I193" s="94">
        <v>0</v>
      </c>
      <c r="J193" s="94">
        <v>0</v>
      </c>
      <c r="K193" s="92">
        <v>0</v>
      </c>
      <c r="L193" s="94">
        <v>0</v>
      </c>
      <c r="M193" s="94">
        <v>0</v>
      </c>
      <c r="N193" s="94">
        <v>0</v>
      </c>
      <c r="O193" s="94">
        <v>0</v>
      </c>
    </row>
    <row r="194" spans="1:15" s="9" customFormat="1" ht="23.25" customHeight="1">
      <c r="A194" s="13"/>
      <c r="B194" s="60" t="s">
        <v>798</v>
      </c>
      <c r="C194" s="202" t="s">
        <v>799</v>
      </c>
      <c r="D194" s="203"/>
      <c r="E194" s="11">
        <f aca="true" t="shared" si="88" ref="E194:F196">E195</f>
        <v>10000</v>
      </c>
      <c r="F194" s="11">
        <f t="shared" si="88"/>
        <v>0</v>
      </c>
      <c r="G194" s="47">
        <f t="shared" si="75"/>
        <v>10000</v>
      </c>
      <c r="H194" s="11">
        <f>H195</f>
        <v>10000</v>
      </c>
      <c r="I194" s="11">
        <f aca="true" t="shared" si="89" ref="I194:O196">I195</f>
        <v>0</v>
      </c>
      <c r="J194" s="11">
        <f t="shared" si="89"/>
        <v>0</v>
      </c>
      <c r="K194" s="11">
        <f t="shared" si="89"/>
        <v>0</v>
      </c>
      <c r="L194" s="11">
        <f t="shared" si="89"/>
        <v>0</v>
      </c>
      <c r="M194" s="11">
        <f t="shared" si="89"/>
        <v>0</v>
      </c>
      <c r="N194" s="11">
        <f t="shared" si="89"/>
        <v>0</v>
      </c>
      <c r="O194" s="11">
        <f t="shared" si="89"/>
        <v>0</v>
      </c>
    </row>
    <row r="195" spans="1:15" ht="21" customHeight="1">
      <c r="A195" s="41"/>
      <c r="B195" s="39"/>
      <c r="C195" s="30">
        <v>38</v>
      </c>
      <c r="D195" s="41" t="s">
        <v>385</v>
      </c>
      <c r="E195" s="37">
        <f t="shared" si="88"/>
        <v>10000</v>
      </c>
      <c r="F195" s="37">
        <f t="shared" si="88"/>
        <v>0</v>
      </c>
      <c r="G195" s="43">
        <f t="shared" si="75"/>
        <v>10000</v>
      </c>
      <c r="H195" s="37">
        <f>H196</f>
        <v>10000</v>
      </c>
      <c r="I195" s="37">
        <f t="shared" si="89"/>
        <v>0</v>
      </c>
      <c r="J195" s="37">
        <f t="shared" si="89"/>
        <v>0</v>
      </c>
      <c r="K195" s="37">
        <f t="shared" si="89"/>
        <v>0</v>
      </c>
      <c r="L195" s="37">
        <f t="shared" si="89"/>
        <v>0</v>
      </c>
      <c r="M195" s="37">
        <f t="shared" si="89"/>
        <v>0</v>
      </c>
      <c r="N195" s="37">
        <f t="shared" si="89"/>
        <v>0</v>
      </c>
      <c r="O195" s="37">
        <f t="shared" si="89"/>
        <v>0</v>
      </c>
    </row>
    <row r="196" spans="1:15" ht="18" customHeight="1">
      <c r="A196" s="41"/>
      <c r="B196" s="39"/>
      <c r="C196" s="30">
        <v>381</v>
      </c>
      <c r="D196" s="41" t="s">
        <v>36</v>
      </c>
      <c r="E196" s="37">
        <f t="shared" si="88"/>
        <v>10000</v>
      </c>
      <c r="F196" s="37">
        <f t="shared" si="88"/>
        <v>0</v>
      </c>
      <c r="G196" s="43">
        <f t="shared" si="75"/>
        <v>10000</v>
      </c>
      <c r="H196" s="37">
        <f>H197</f>
        <v>10000</v>
      </c>
      <c r="I196" s="37">
        <f t="shared" si="89"/>
        <v>0</v>
      </c>
      <c r="J196" s="37">
        <f t="shared" si="89"/>
        <v>0</v>
      </c>
      <c r="K196" s="37">
        <f t="shared" si="89"/>
        <v>0</v>
      </c>
      <c r="L196" s="37">
        <f t="shared" si="89"/>
        <v>0</v>
      </c>
      <c r="M196" s="37">
        <f t="shared" si="89"/>
        <v>0</v>
      </c>
      <c r="N196" s="37">
        <f t="shared" si="89"/>
        <v>0</v>
      </c>
      <c r="O196" s="37">
        <f t="shared" si="89"/>
        <v>0</v>
      </c>
    </row>
    <row r="197" spans="1:15" s="95" customFormat="1" ht="13.5" customHeight="1">
      <c r="A197" s="97" t="s">
        <v>454</v>
      </c>
      <c r="B197" s="88"/>
      <c r="C197" s="90">
        <v>3811</v>
      </c>
      <c r="D197" s="100" t="s">
        <v>800</v>
      </c>
      <c r="E197" s="92">
        <v>10000</v>
      </c>
      <c r="F197" s="92">
        <f>G197-E197</f>
        <v>0</v>
      </c>
      <c r="G197" s="96">
        <f t="shared" si="75"/>
        <v>10000</v>
      </c>
      <c r="H197" s="92">
        <v>10000</v>
      </c>
      <c r="I197" s="92">
        <v>0</v>
      </c>
      <c r="J197" s="92">
        <v>0</v>
      </c>
      <c r="K197" s="92">
        <v>0</v>
      </c>
      <c r="L197" s="92">
        <v>0</v>
      </c>
      <c r="M197" s="92">
        <v>0</v>
      </c>
      <c r="N197" s="92">
        <v>0</v>
      </c>
      <c r="O197" s="92">
        <v>0</v>
      </c>
    </row>
    <row r="198" spans="1:15" s="9" customFormat="1" ht="24" customHeight="1">
      <c r="A198" s="19"/>
      <c r="B198" s="60" t="s">
        <v>679</v>
      </c>
      <c r="C198" s="219" t="s">
        <v>1132</v>
      </c>
      <c r="D198" s="220"/>
      <c r="E198" s="11">
        <f aca="true" t="shared" si="90" ref="E198:F200">E199</f>
        <v>0</v>
      </c>
      <c r="F198" s="11">
        <f t="shared" si="90"/>
        <v>0</v>
      </c>
      <c r="G198" s="11">
        <f>SUM(H198:O198)</f>
        <v>0</v>
      </c>
      <c r="H198" s="11">
        <f>H199</f>
        <v>0</v>
      </c>
      <c r="I198" s="11">
        <f aca="true" t="shared" si="91" ref="I198:O200">I199</f>
        <v>0</v>
      </c>
      <c r="J198" s="11">
        <f t="shared" si="91"/>
        <v>0</v>
      </c>
      <c r="K198" s="11">
        <f t="shared" si="91"/>
        <v>0</v>
      </c>
      <c r="L198" s="11">
        <f t="shared" si="91"/>
        <v>0</v>
      </c>
      <c r="M198" s="11">
        <f t="shared" si="91"/>
        <v>0</v>
      </c>
      <c r="N198" s="11">
        <f t="shared" si="91"/>
        <v>0</v>
      </c>
      <c r="O198" s="11">
        <f t="shared" si="91"/>
        <v>0</v>
      </c>
    </row>
    <row r="199" spans="1:15" ht="21" customHeight="1">
      <c r="A199" s="39"/>
      <c r="B199" s="39" t="s">
        <v>0</v>
      </c>
      <c r="C199" s="30" t="s">
        <v>1134</v>
      </c>
      <c r="D199" s="36" t="s">
        <v>1135</v>
      </c>
      <c r="E199" s="37">
        <f t="shared" si="90"/>
        <v>0</v>
      </c>
      <c r="F199" s="37">
        <f t="shared" si="90"/>
        <v>0</v>
      </c>
      <c r="G199" s="37">
        <f t="shared" si="75"/>
        <v>0</v>
      </c>
      <c r="H199" s="37">
        <f>H200</f>
        <v>0</v>
      </c>
      <c r="I199" s="37">
        <f>I200</f>
        <v>0</v>
      </c>
      <c r="J199" s="37">
        <f>J200</f>
        <v>0</v>
      </c>
      <c r="K199" s="37">
        <f t="shared" si="91"/>
        <v>0</v>
      </c>
      <c r="L199" s="37">
        <f t="shared" si="91"/>
        <v>0</v>
      </c>
      <c r="M199" s="37">
        <f t="shared" si="91"/>
        <v>0</v>
      </c>
      <c r="N199" s="37">
        <f t="shared" si="91"/>
        <v>0</v>
      </c>
      <c r="O199" s="37">
        <f t="shared" si="91"/>
        <v>0</v>
      </c>
    </row>
    <row r="200" spans="1:15" ht="18" customHeight="1">
      <c r="A200" s="39"/>
      <c r="B200" s="39" t="s">
        <v>0</v>
      </c>
      <c r="C200" s="30" t="s">
        <v>1136</v>
      </c>
      <c r="D200" s="36" t="s">
        <v>716</v>
      </c>
      <c r="E200" s="37">
        <f t="shared" si="90"/>
        <v>0</v>
      </c>
      <c r="F200" s="37">
        <f t="shared" si="90"/>
        <v>0</v>
      </c>
      <c r="G200" s="37">
        <f t="shared" si="75"/>
        <v>0</v>
      </c>
      <c r="H200" s="37">
        <f>H201</f>
        <v>0</v>
      </c>
      <c r="I200" s="37">
        <f>I201</f>
        <v>0</v>
      </c>
      <c r="J200" s="37">
        <f>J201</f>
        <v>0</v>
      </c>
      <c r="K200" s="37">
        <f t="shared" si="91"/>
        <v>0</v>
      </c>
      <c r="L200" s="37">
        <f t="shared" si="91"/>
        <v>0</v>
      </c>
      <c r="M200" s="37">
        <f t="shared" si="91"/>
        <v>0</v>
      </c>
      <c r="N200" s="37">
        <f t="shared" si="91"/>
        <v>0</v>
      </c>
      <c r="O200" s="37">
        <f t="shared" si="91"/>
        <v>0</v>
      </c>
    </row>
    <row r="201" spans="1:15" s="95" customFormat="1" ht="14.25" customHeight="1">
      <c r="A201" s="88" t="s">
        <v>1133</v>
      </c>
      <c r="B201" s="88"/>
      <c r="C201" s="90" t="s">
        <v>1137</v>
      </c>
      <c r="D201" s="91" t="s">
        <v>1138</v>
      </c>
      <c r="E201" s="92">
        <v>0</v>
      </c>
      <c r="F201" s="92">
        <f>G201-E201</f>
        <v>0</v>
      </c>
      <c r="G201" s="96">
        <f t="shared" si="75"/>
        <v>0</v>
      </c>
      <c r="H201" s="92">
        <v>0</v>
      </c>
      <c r="I201" s="94">
        <v>0</v>
      </c>
      <c r="J201" s="92">
        <v>0</v>
      </c>
      <c r="K201" s="92">
        <v>0</v>
      </c>
      <c r="L201" s="94">
        <v>0</v>
      </c>
      <c r="M201" s="92">
        <v>0</v>
      </c>
      <c r="N201" s="94">
        <v>0</v>
      </c>
      <c r="O201" s="92">
        <v>0</v>
      </c>
    </row>
    <row r="202" spans="1:15" s="77" customFormat="1" ht="26.25" customHeight="1">
      <c r="A202" s="75"/>
      <c r="B202" s="76"/>
      <c r="C202" s="210" t="s">
        <v>1098</v>
      </c>
      <c r="D202" s="211"/>
      <c r="E202" s="72">
        <f>E203+E209+E213</f>
        <v>1095000</v>
      </c>
      <c r="F202" s="72">
        <f>F203+F209+F213</f>
        <v>745000</v>
      </c>
      <c r="G202" s="72">
        <f aca="true" t="shared" si="92" ref="G202:G228">SUM(H202:O202)</f>
        <v>1840000</v>
      </c>
      <c r="H202" s="72">
        <f aca="true" t="shared" si="93" ref="H202:O202">H203+H209+H213</f>
        <v>190000</v>
      </c>
      <c r="I202" s="72">
        <f t="shared" si="93"/>
        <v>0</v>
      </c>
      <c r="J202" s="72">
        <f t="shared" si="93"/>
        <v>1645000</v>
      </c>
      <c r="K202" s="72">
        <f t="shared" si="93"/>
        <v>0</v>
      </c>
      <c r="L202" s="72">
        <f t="shared" si="93"/>
        <v>0</v>
      </c>
      <c r="M202" s="72">
        <f t="shared" si="93"/>
        <v>5000</v>
      </c>
      <c r="N202" s="72">
        <f t="shared" si="93"/>
        <v>0</v>
      </c>
      <c r="O202" s="72">
        <f t="shared" si="93"/>
        <v>0</v>
      </c>
    </row>
    <row r="203" spans="1:15" s="9" customFormat="1" ht="23.25" customHeight="1">
      <c r="A203" s="13"/>
      <c r="B203" s="60" t="s">
        <v>682</v>
      </c>
      <c r="C203" s="202" t="s">
        <v>651</v>
      </c>
      <c r="D203" s="203"/>
      <c r="E203" s="11">
        <f>E204</f>
        <v>480000</v>
      </c>
      <c r="F203" s="11">
        <f>F204</f>
        <v>190000</v>
      </c>
      <c r="G203" s="11">
        <f t="shared" si="92"/>
        <v>670000</v>
      </c>
      <c r="H203" s="11">
        <f>H204</f>
        <v>190000</v>
      </c>
      <c r="I203" s="11">
        <f aca="true" t="shared" si="94" ref="I203:O203">I204</f>
        <v>0</v>
      </c>
      <c r="J203" s="11">
        <f t="shared" si="94"/>
        <v>480000</v>
      </c>
      <c r="K203" s="11">
        <f t="shared" si="94"/>
        <v>0</v>
      </c>
      <c r="L203" s="11">
        <f t="shared" si="94"/>
        <v>0</v>
      </c>
      <c r="M203" s="11">
        <f t="shared" si="94"/>
        <v>0</v>
      </c>
      <c r="N203" s="11">
        <f t="shared" si="94"/>
        <v>0</v>
      </c>
      <c r="O203" s="11">
        <f t="shared" si="94"/>
        <v>0</v>
      </c>
    </row>
    <row r="204" spans="1:15" ht="21" customHeight="1">
      <c r="A204" s="41"/>
      <c r="B204" s="39"/>
      <c r="C204" s="30">
        <v>32</v>
      </c>
      <c r="D204" s="36" t="s">
        <v>35</v>
      </c>
      <c r="E204" s="37">
        <f>E205+E207</f>
        <v>480000</v>
      </c>
      <c r="F204" s="37">
        <f>F205+F207</f>
        <v>190000</v>
      </c>
      <c r="G204" s="37">
        <f t="shared" si="92"/>
        <v>670000</v>
      </c>
      <c r="H204" s="37">
        <f aca="true" t="shared" si="95" ref="H204:O204">H205+H207</f>
        <v>190000</v>
      </c>
      <c r="I204" s="37">
        <f t="shared" si="95"/>
        <v>0</v>
      </c>
      <c r="J204" s="37">
        <f t="shared" si="95"/>
        <v>480000</v>
      </c>
      <c r="K204" s="37">
        <f t="shared" si="95"/>
        <v>0</v>
      </c>
      <c r="L204" s="37">
        <f t="shared" si="95"/>
        <v>0</v>
      </c>
      <c r="M204" s="37">
        <f t="shared" si="95"/>
        <v>0</v>
      </c>
      <c r="N204" s="37">
        <f t="shared" si="95"/>
        <v>0</v>
      </c>
      <c r="O204" s="37">
        <f t="shared" si="95"/>
        <v>0</v>
      </c>
    </row>
    <row r="205" spans="1:15" ht="17.25" customHeight="1">
      <c r="A205" s="41"/>
      <c r="B205" s="39" t="s">
        <v>0</v>
      </c>
      <c r="C205" s="30">
        <v>322</v>
      </c>
      <c r="D205" s="36" t="s">
        <v>550</v>
      </c>
      <c r="E205" s="37">
        <f aca="true" t="shared" si="96" ref="E205:O205">E206</f>
        <v>80000</v>
      </c>
      <c r="F205" s="37">
        <f t="shared" si="96"/>
        <v>40000</v>
      </c>
      <c r="G205" s="37">
        <f t="shared" si="92"/>
        <v>120000</v>
      </c>
      <c r="H205" s="37">
        <f t="shared" si="96"/>
        <v>40000</v>
      </c>
      <c r="I205" s="37">
        <f t="shared" si="96"/>
        <v>0</v>
      </c>
      <c r="J205" s="37">
        <f t="shared" si="96"/>
        <v>80000</v>
      </c>
      <c r="K205" s="37">
        <f t="shared" si="96"/>
        <v>0</v>
      </c>
      <c r="L205" s="37">
        <f t="shared" si="96"/>
        <v>0</v>
      </c>
      <c r="M205" s="37">
        <f t="shared" si="96"/>
        <v>0</v>
      </c>
      <c r="N205" s="37">
        <f t="shared" si="96"/>
        <v>0</v>
      </c>
      <c r="O205" s="37">
        <f t="shared" si="96"/>
        <v>0</v>
      </c>
    </row>
    <row r="206" spans="1:15" s="95" customFormat="1" ht="12.75" customHeight="1">
      <c r="A206" s="88" t="s">
        <v>455</v>
      </c>
      <c r="B206" s="88"/>
      <c r="C206" s="90">
        <v>3224</v>
      </c>
      <c r="D206" s="91" t="s">
        <v>713</v>
      </c>
      <c r="E206" s="92">
        <v>80000</v>
      </c>
      <c r="F206" s="92">
        <f>G206-E206</f>
        <v>40000</v>
      </c>
      <c r="G206" s="159">
        <f t="shared" si="92"/>
        <v>120000</v>
      </c>
      <c r="H206" s="92">
        <v>40000</v>
      </c>
      <c r="I206" s="94">
        <v>0</v>
      </c>
      <c r="J206" s="92">
        <v>80000</v>
      </c>
      <c r="K206" s="94">
        <v>0</v>
      </c>
      <c r="L206" s="94">
        <v>0</v>
      </c>
      <c r="M206" s="94">
        <v>0</v>
      </c>
      <c r="N206" s="94">
        <v>0</v>
      </c>
      <c r="O206" s="94">
        <v>0</v>
      </c>
    </row>
    <row r="207" spans="1:15" ht="17.25" customHeight="1">
      <c r="A207" s="39"/>
      <c r="B207" s="39"/>
      <c r="C207" s="30">
        <v>323</v>
      </c>
      <c r="D207" s="36" t="s">
        <v>551</v>
      </c>
      <c r="E207" s="37">
        <f>SUM(E208:E208)</f>
        <v>400000</v>
      </c>
      <c r="F207" s="37">
        <f>SUM(F208:F208)</f>
        <v>150000</v>
      </c>
      <c r="G207" s="37">
        <f t="shared" si="92"/>
        <v>550000</v>
      </c>
      <c r="H207" s="37">
        <f>SUM(H208:H208)</f>
        <v>150000</v>
      </c>
      <c r="I207" s="37">
        <f>SUM(I208:I208)</f>
        <v>0</v>
      </c>
      <c r="J207" s="37">
        <f>SUM(J208:J208)</f>
        <v>400000</v>
      </c>
      <c r="K207" s="37">
        <f>SUM(K208:K208)</f>
        <v>0</v>
      </c>
      <c r="L207" s="37">
        <f>L208</f>
        <v>0</v>
      </c>
      <c r="M207" s="37">
        <f>M208</f>
        <v>0</v>
      </c>
      <c r="N207" s="37">
        <f>N208</f>
        <v>0</v>
      </c>
      <c r="O207" s="37">
        <f>O208</f>
        <v>0</v>
      </c>
    </row>
    <row r="208" spans="1:15" s="95" customFormat="1" ht="13.5" customHeight="1">
      <c r="A208" s="88" t="s">
        <v>653</v>
      </c>
      <c r="B208" s="88"/>
      <c r="C208" s="90">
        <v>3232</v>
      </c>
      <c r="D208" s="91" t="s">
        <v>714</v>
      </c>
      <c r="E208" s="92">
        <v>400000</v>
      </c>
      <c r="F208" s="92">
        <f>G208-E208</f>
        <v>150000</v>
      </c>
      <c r="G208" s="159">
        <f t="shared" si="92"/>
        <v>550000</v>
      </c>
      <c r="H208" s="92">
        <v>150000</v>
      </c>
      <c r="I208" s="94">
        <v>0</v>
      </c>
      <c r="J208" s="92">
        <v>400000</v>
      </c>
      <c r="K208" s="92">
        <v>0</v>
      </c>
      <c r="L208" s="94">
        <v>0</v>
      </c>
      <c r="M208" s="94">
        <v>0</v>
      </c>
      <c r="N208" s="94">
        <v>0</v>
      </c>
      <c r="O208" s="92">
        <v>0</v>
      </c>
    </row>
    <row r="209" spans="1:15" s="9" customFormat="1" ht="24" customHeight="1">
      <c r="A209" s="13"/>
      <c r="B209" s="60" t="s">
        <v>682</v>
      </c>
      <c r="C209" s="208" t="s">
        <v>1290</v>
      </c>
      <c r="D209" s="209"/>
      <c r="E209" s="11">
        <f aca="true" t="shared" si="97" ref="E209:F211">E210</f>
        <v>100000</v>
      </c>
      <c r="F209" s="11">
        <f t="shared" si="97"/>
        <v>70000</v>
      </c>
      <c r="G209" s="11">
        <f t="shared" si="92"/>
        <v>170000</v>
      </c>
      <c r="H209" s="11">
        <f>H210</f>
        <v>0</v>
      </c>
      <c r="I209" s="11">
        <f aca="true" t="shared" si="98" ref="I209:O209">I210</f>
        <v>0</v>
      </c>
      <c r="J209" s="11">
        <f t="shared" si="98"/>
        <v>170000</v>
      </c>
      <c r="K209" s="11">
        <f t="shared" si="98"/>
        <v>0</v>
      </c>
      <c r="L209" s="11">
        <f t="shared" si="98"/>
        <v>0</v>
      </c>
      <c r="M209" s="11">
        <f t="shared" si="98"/>
        <v>0</v>
      </c>
      <c r="N209" s="11">
        <f t="shared" si="98"/>
        <v>0</v>
      </c>
      <c r="O209" s="11">
        <f t="shared" si="98"/>
        <v>0</v>
      </c>
    </row>
    <row r="210" spans="1:15" ht="21" customHeight="1">
      <c r="A210" s="41"/>
      <c r="B210" s="39"/>
      <c r="C210" s="30">
        <v>41</v>
      </c>
      <c r="D210" s="36" t="s">
        <v>715</v>
      </c>
      <c r="E210" s="37">
        <f>E211</f>
        <v>100000</v>
      </c>
      <c r="F210" s="37">
        <f>F211</f>
        <v>70000</v>
      </c>
      <c r="G210" s="37">
        <f t="shared" si="92"/>
        <v>170000</v>
      </c>
      <c r="H210" s="37">
        <f>H211</f>
        <v>0</v>
      </c>
      <c r="I210" s="37">
        <f aca="true" t="shared" si="99" ref="I210:O210">I211</f>
        <v>0</v>
      </c>
      <c r="J210" s="37">
        <f t="shared" si="99"/>
        <v>170000</v>
      </c>
      <c r="K210" s="37">
        <f t="shared" si="99"/>
        <v>0</v>
      </c>
      <c r="L210" s="37">
        <f t="shared" si="99"/>
        <v>0</v>
      </c>
      <c r="M210" s="37">
        <f t="shared" si="99"/>
        <v>0</v>
      </c>
      <c r="N210" s="37">
        <f t="shared" si="99"/>
        <v>0</v>
      </c>
      <c r="O210" s="37">
        <f t="shared" si="99"/>
        <v>0</v>
      </c>
    </row>
    <row r="211" spans="1:15" ht="18" customHeight="1">
      <c r="A211" s="41"/>
      <c r="B211" s="39"/>
      <c r="C211" s="30">
        <v>411</v>
      </c>
      <c r="D211" s="36" t="s">
        <v>716</v>
      </c>
      <c r="E211" s="37">
        <f t="shared" si="97"/>
        <v>100000</v>
      </c>
      <c r="F211" s="37">
        <f t="shared" si="97"/>
        <v>70000</v>
      </c>
      <c r="G211" s="37">
        <f t="shared" si="92"/>
        <v>170000</v>
      </c>
      <c r="H211" s="37">
        <f>H212</f>
        <v>0</v>
      </c>
      <c r="I211" s="37">
        <f aca="true" t="shared" si="100" ref="I211:O211">I212</f>
        <v>0</v>
      </c>
      <c r="J211" s="37">
        <f t="shared" si="100"/>
        <v>170000</v>
      </c>
      <c r="K211" s="37">
        <f t="shared" si="100"/>
        <v>0</v>
      </c>
      <c r="L211" s="37">
        <f t="shared" si="100"/>
        <v>0</v>
      </c>
      <c r="M211" s="37">
        <f t="shared" si="100"/>
        <v>0</v>
      </c>
      <c r="N211" s="37">
        <f t="shared" si="100"/>
        <v>0</v>
      </c>
      <c r="O211" s="37">
        <f t="shared" si="100"/>
        <v>0</v>
      </c>
    </row>
    <row r="212" spans="1:15" s="95" customFormat="1" ht="15" customHeight="1">
      <c r="A212" s="88" t="s">
        <v>456</v>
      </c>
      <c r="B212" s="88"/>
      <c r="C212" s="90">
        <v>4111</v>
      </c>
      <c r="D212" s="91" t="s">
        <v>717</v>
      </c>
      <c r="E212" s="92">
        <v>100000</v>
      </c>
      <c r="F212" s="92">
        <f>G212-E212</f>
        <v>70000</v>
      </c>
      <c r="G212" s="96">
        <f t="shared" si="92"/>
        <v>170000</v>
      </c>
      <c r="H212" s="92">
        <v>0</v>
      </c>
      <c r="I212" s="94">
        <v>0</v>
      </c>
      <c r="J212" s="92">
        <v>170000</v>
      </c>
      <c r="K212" s="94">
        <v>0</v>
      </c>
      <c r="L212" s="94">
        <v>0</v>
      </c>
      <c r="M212" s="92">
        <v>0</v>
      </c>
      <c r="N212" s="94">
        <v>0</v>
      </c>
      <c r="O212" s="92">
        <v>0</v>
      </c>
    </row>
    <row r="213" spans="1:15" s="9" customFormat="1" ht="24" customHeight="1">
      <c r="A213" s="19"/>
      <c r="B213" s="60" t="s">
        <v>682</v>
      </c>
      <c r="C213" s="202" t="s">
        <v>652</v>
      </c>
      <c r="D213" s="203"/>
      <c r="E213" s="11">
        <f aca="true" t="shared" si="101" ref="E213:F215">E214</f>
        <v>515000</v>
      </c>
      <c r="F213" s="11">
        <f t="shared" si="101"/>
        <v>485000</v>
      </c>
      <c r="G213" s="11">
        <f t="shared" si="92"/>
        <v>1000000</v>
      </c>
      <c r="H213" s="11">
        <f>H214</f>
        <v>0</v>
      </c>
      <c r="I213" s="11">
        <f aca="true" t="shared" si="102" ref="I213:O213">I214</f>
        <v>0</v>
      </c>
      <c r="J213" s="11">
        <f t="shared" si="102"/>
        <v>995000</v>
      </c>
      <c r="K213" s="11">
        <f t="shared" si="102"/>
        <v>0</v>
      </c>
      <c r="L213" s="11">
        <f t="shared" si="102"/>
        <v>0</v>
      </c>
      <c r="M213" s="11">
        <f t="shared" si="102"/>
        <v>5000</v>
      </c>
      <c r="N213" s="11">
        <f t="shared" si="102"/>
        <v>0</v>
      </c>
      <c r="O213" s="11">
        <f t="shared" si="102"/>
        <v>0</v>
      </c>
    </row>
    <row r="214" spans="1:15" ht="21" customHeight="1">
      <c r="A214" s="39"/>
      <c r="B214" s="39" t="s">
        <v>0</v>
      </c>
      <c r="C214" s="30">
        <v>42</v>
      </c>
      <c r="D214" s="36" t="s">
        <v>718</v>
      </c>
      <c r="E214" s="37">
        <f t="shared" si="101"/>
        <v>515000</v>
      </c>
      <c r="F214" s="37">
        <f t="shared" si="101"/>
        <v>485000</v>
      </c>
      <c r="G214" s="37">
        <f t="shared" si="92"/>
        <v>1000000</v>
      </c>
      <c r="H214" s="37">
        <f>H215</f>
        <v>0</v>
      </c>
      <c r="I214" s="37">
        <f>I215</f>
        <v>0</v>
      </c>
      <c r="J214" s="37">
        <f>J215</f>
        <v>995000</v>
      </c>
      <c r="K214" s="37">
        <f aca="true" t="shared" si="103" ref="K214:O215">K215</f>
        <v>0</v>
      </c>
      <c r="L214" s="37">
        <f t="shared" si="103"/>
        <v>0</v>
      </c>
      <c r="M214" s="37">
        <f t="shared" si="103"/>
        <v>5000</v>
      </c>
      <c r="N214" s="37">
        <f t="shared" si="103"/>
        <v>0</v>
      </c>
      <c r="O214" s="37">
        <f t="shared" si="103"/>
        <v>0</v>
      </c>
    </row>
    <row r="215" spans="1:15" ht="18" customHeight="1">
      <c r="A215" s="39"/>
      <c r="B215" s="39" t="s">
        <v>0</v>
      </c>
      <c r="C215" s="30">
        <v>421</v>
      </c>
      <c r="D215" s="36" t="s">
        <v>719</v>
      </c>
      <c r="E215" s="37">
        <f t="shared" si="101"/>
        <v>515000</v>
      </c>
      <c r="F215" s="37">
        <f t="shared" si="101"/>
        <v>485000</v>
      </c>
      <c r="G215" s="37">
        <f t="shared" si="92"/>
        <v>1000000</v>
      </c>
      <c r="H215" s="37">
        <f>H216</f>
        <v>0</v>
      </c>
      <c r="I215" s="37">
        <f>I216</f>
        <v>0</v>
      </c>
      <c r="J215" s="37">
        <f>J216</f>
        <v>995000</v>
      </c>
      <c r="K215" s="37">
        <f t="shared" si="103"/>
        <v>0</v>
      </c>
      <c r="L215" s="37">
        <f t="shared" si="103"/>
        <v>0</v>
      </c>
      <c r="M215" s="37">
        <f t="shared" si="103"/>
        <v>5000</v>
      </c>
      <c r="N215" s="37">
        <f t="shared" si="103"/>
        <v>0</v>
      </c>
      <c r="O215" s="37">
        <f t="shared" si="103"/>
        <v>0</v>
      </c>
    </row>
    <row r="216" spans="1:15" s="95" customFormat="1" ht="14.25" customHeight="1">
      <c r="A216" s="88" t="s">
        <v>457</v>
      </c>
      <c r="B216" s="88"/>
      <c r="C216" s="90">
        <v>4213</v>
      </c>
      <c r="D216" s="91" t="s">
        <v>720</v>
      </c>
      <c r="E216" s="92">
        <v>515000</v>
      </c>
      <c r="F216" s="92">
        <f>G216-E216</f>
        <v>485000</v>
      </c>
      <c r="G216" s="159">
        <f t="shared" si="92"/>
        <v>1000000</v>
      </c>
      <c r="H216" s="92">
        <v>0</v>
      </c>
      <c r="I216" s="94">
        <v>0</v>
      </c>
      <c r="J216" s="92">
        <v>995000</v>
      </c>
      <c r="K216" s="92">
        <v>0</v>
      </c>
      <c r="L216" s="94">
        <v>0</v>
      </c>
      <c r="M216" s="92">
        <v>5000</v>
      </c>
      <c r="N216" s="94">
        <v>0</v>
      </c>
      <c r="O216" s="92">
        <v>0</v>
      </c>
    </row>
    <row r="217" spans="1:15" s="77" customFormat="1" ht="27.75" customHeight="1">
      <c r="A217" s="75"/>
      <c r="B217" s="76"/>
      <c r="C217" s="186" t="s">
        <v>1139</v>
      </c>
      <c r="D217" s="187"/>
      <c r="E217" s="72">
        <f>E218+E225+E229+E233+E237+E245+E241</f>
        <v>2068000</v>
      </c>
      <c r="F217" s="72">
        <f>F218+F225+F229+F233+F237+F245+F241</f>
        <v>-579000</v>
      </c>
      <c r="G217" s="72">
        <f t="shared" si="92"/>
        <v>1489000</v>
      </c>
      <c r="H217" s="72">
        <f>H218+H225+H229+H233+H237+H245+H241</f>
        <v>863000</v>
      </c>
      <c r="I217" s="72">
        <f aca="true" t="shared" si="104" ref="I217:O217">I218+I225+I229+I233+I237+I245+I241</f>
        <v>0</v>
      </c>
      <c r="J217" s="72">
        <f t="shared" si="104"/>
        <v>16000</v>
      </c>
      <c r="K217" s="72">
        <f t="shared" si="104"/>
        <v>0</v>
      </c>
      <c r="L217" s="72">
        <f t="shared" si="104"/>
        <v>0</v>
      </c>
      <c r="M217" s="72">
        <f t="shared" si="104"/>
        <v>0</v>
      </c>
      <c r="N217" s="72">
        <f t="shared" si="104"/>
        <v>0</v>
      </c>
      <c r="O217" s="72">
        <f t="shared" si="104"/>
        <v>610000</v>
      </c>
    </row>
    <row r="218" spans="1:15" s="9" customFormat="1" ht="24" customHeight="1">
      <c r="A218" s="13"/>
      <c r="B218" s="60" t="s">
        <v>681</v>
      </c>
      <c r="C218" s="202" t="s">
        <v>660</v>
      </c>
      <c r="D218" s="203"/>
      <c r="E218" s="11">
        <f>E219</f>
        <v>15000</v>
      </c>
      <c r="F218" s="11">
        <f>F219</f>
        <v>35000</v>
      </c>
      <c r="G218" s="11">
        <f>SUM(H218:O218)</f>
        <v>50000</v>
      </c>
      <c r="H218" s="11">
        <f>H219</f>
        <v>49000</v>
      </c>
      <c r="I218" s="11">
        <f aca="true" t="shared" si="105" ref="I218:O218">I219</f>
        <v>0</v>
      </c>
      <c r="J218" s="11">
        <f t="shared" si="105"/>
        <v>1000</v>
      </c>
      <c r="K218" s="11">
        <f t="shared" si="105"/>
        <v>0</v>
      </c>
      <c r="L218" s="11">
        <f t="shared" si="105"/>
        <v>0</v>
      </c>
      <c r="M218" s="11">
        <f t="shared" si="105"/>
        <v>0</v>
      </c>
      <c r="N218" s="11">
        <f t="shared" si="105"/>
        <v>0</v>
      </c>
      <c r="O218" s="11">
        <f t="shared" si="105"/>
        <v>0</v>
      </c>
    </row>
    <row r="219" spans="1:15" ht="21" customHeight="1">
      <c r="A219" s="41"/>
      <c r="B219" s="39"/>
      <c r="C219" s="30">
        <v>32</v>
      </c>
      <c r="D219" s="36" t="s">
        <v>35</v>
      </c>
      <c r="E219" s="37">
        <f>E223</f>
        <v>15000</v>
      </c>
      <c r="F219" s="37">
        <f>F223</f>
        <v>35000</v>
      </c>
      <c r="G219" s="37">
        <f t="shared" si="92"/>
        <v>50000</v>
      </c>
      <c r="H219" s="37">
        <f aca="true" t="shared" si="106" ref="H219:O219">H223</f>
        <v>49000</v>
      </c>
      <c r="I219" s="37">
        <f t="shared" si="106"/>
        <v>0</v>
      </c>
      <c r="J219" s="37">
        <f t="shared" si="106"/>
        <v>1000</v>
      </c>
      <c r="K219" s="37">
        <f t="shared" si="106"/>
        <v>0</v>
      </c>
      <c r="L219" s="37">
        <f t="shared" si="106"/>
        <v>0</v>
      </c>
      <c r="M219" s="37">
        <f t="shared" si="106"/>
        <v>0</v>
      </c>
      <c r="N219" s="37">
        <f t="shared" si="106"/>
        <v>0</v>
      </c>
      <c r="O219" s="37">
        <f t="shared" si="106"/>
        <v>0</v>
      </c>
    </row>
    <row r="220" spans="1:15" s="133" customFormat="1" ht="17.25" customHeight="1">
      <c r="A220" s="199" t="s">
        <v>2</v>
      </c>
      <c r="B220" s="200" t="s">
        <v>44</v>
      </c>
      <c r="C220" s="184" t="s">
        <v>549</v>
      </c>
      <c r="D220" s="201" t="s">
        <v>59</v>
      </c>
      <c r="E220" s="190" t="s">
        <v>1230</v>
      </c>
      <c r="F220" s="190" t="s">
        <v>891</v>
      </c>
      <c r="G220" s="184" t="s">
        <v>1231</v>
      </c>
      <c r="H220" s="185" t="s">
        <v>1232</v>
      </c>
      <c r="I220" s="185"/>
      <c r="J220" s="185"/>
      <c r="K220" s="185"/>
      <c r="L220" s="185"/>
      <c r="M220" s="185"/>
      <c r="N220" s="185"/>
      <c r="O220" s="185"/>
    </row>
    <row r="221" spans="1:15" s="134" customFormat="1" ht="36" customHeight="1">
      <c r="A221" s="199"/>
      <c r="B221" s="199"/>
      <c r="C221" s="185"/>
      <c r="D221" s="201"/>
      <c r="E221" s="191"/>
      <c r="F221" s="191"/>
      <c r="G221" s="185"/>
      <c r="H221" s="103" t="s">
        <v>271</v>
      </c>
      <c r="I221" s="103" t="s">
        <v>45</v>
      </c>
      <c r="J221" s="103" t="s">
        <v>270</v>
      </c>
      <c r="K221" s="103" t="s">
        <v>272</v>
      </c>
      <c r="L221" s="103" t="s">
        <v>46</v>
      </c>
      <c r="M221" s="103" t="s">
        <v>723</v>
      </c>
      <c r="N221" s="103" t="s">
        <v>1204</v>
      </c>
      <c r="O221" s="103" t="s">
        <v>616</v>
      </c>
    </row>
    <row r="222" spans="1:15" s="134" customFormat="1" ht="10.5" customHeight="1">
      <c r="A222" s="54">
        <v>1</v>
      </c>
      <c r="B222" s="54">
        <v>2</v>
      </c>
      <c r="C222" s="54">
        <v>3</v>
      </c>
      <c r="D222" s="54">
        <v>4</v>
      </c>
      <c r="E222" s="54">
        <v>5</v>
      </c>
      <c r="F222" s="54">
        <v>6</v>
      </c>
      <c r="G222" s="54">
        <v>7</v>
      </c>
      <c r="H222" s="54">
        <v>8</v>
      </c>
      <c r="I222" s="54">
        <v>9</v>
      </c>
      <c r="J222" s="54">
        <v>10</v>
      </c>
      <c r="K222" s="54">
        <v>11</v>
      </c>
      <c r="L222" s="54">
        <v>12</v>
      </c>
      <c r="M222" s="54">
        <v>13</v>
      </c>
      <c r="N222" s="54">
        <v>14</v>
      </c>
      <c r="O222" s="54">
        <v>15</v>
      </c>
    </row>
    <row r="223" spans="1:15" ht="18" customHeight="1">
      <c r="A223" s="41"/>
      <c r="B223" s="39"/>
      <c r="C223" s="30">
        <v>323</v>
      </c>
      <c r="D223" s="36" t="s">
        <v>551</v>
      </c>
      <c r="E223" s="37">
        <f aca="true" t="shared" si="107" ref="E223:J223">E224</f>
        <v>15000</v>
      </c>
      <c r="F223" s="37">
        <f t="shared" si="107"/>
        <v>35000</v>
      </c>
      <c r="G223" s="37">
        <f t="shared" si="92"/>
        <v>50000</v>
      </c>
      <c r="H223" s="37">
        <f t="shared" si="107"/>
        <v>49000</v>
      </c>
      <c r="I223" s="37">
        <f t="shared" si="107"/>
        <v>0</v>
      </c>
      <c r="J223" s="37">
        <f t="shared" si="107"/>
        <v>1000</v>
      </c>
      <c r="K223" s="37">
        <f>K224</f>
        <v>0</v>
      </c>
      <c r="L223" s="37">
        <f>L224</f>
        <v>0</v>
      </c>
      <c r="M223" s="37">
        <f>M224</f>
        <v>0</v>
      </c>
      <c r="N223" s="37">
        <f>N224</f>
        <v>0</v>
      </c>
      <c r="O223" s="37">
        <f>O224</f>
        <v>0</v>
      </c>
    </row>
    <row r="224" spans="1:15" s="95" customFormat="1" ht="14.25" customHeight="1">
      <c r="A224" s="97" t="s">
        <v>458</v>
      </c>
      <c r="B224" s="88"/>
      <c r="C224" s="90">
        <v>3232</v>
      </c>
      <c r="D224" s="91" t="s">
        <v>721</v>
      </c>
      <c r="E224" s="92">
        <v>15000</v>
      </c>
      <c r="F224" s="92">
        <f>G224-E224</f>
        <v>35000</v>
      </c>
      <c r="G224" s="92">
        <f t="shared" si="92"/>
        <v>50000</v>
      </c>
      <c r="H224" s="92">
        <v>49000</v>
      </c>
      <c r="I224" s="94">
        <v>0</v>
      </c>
      <c r="J224" s="92">
        <v>1000</v>
      </c>
      <c r="K224" s="92">
        <v>0</v>
      </c>
      <c r="L224" s="94">
        <v>0</v>
      </c>
      <c r="M224" s="94">
        <v>0</v>
      </c>
      <c r="N224" s="94">
        <v>0</v>
      </c>
      <c r="O224" s="94">
        <v>0</v>
      </c>
    </row>
    <row r="225" spans="1:15" s="9" customFormat="1" ht="25.5" customHeight="1">
      <c r="A225" s="13"/>
      <c r="B225" s="60" t="s">
        <v>681</v>
      </c>
      <c r="C225" s="236" t="s">
        <v>1276</v>
      </c>
      <c r="D225" s="237"/>
      <c r="E225" s="11">
        <f>E226</f>
        <v>1850000</v>
      </c>
      <c r="F225" s="11">
        <f>F226</f>
        <v>-1330000</v>
      </c>
      <c r="G225" s="11">
        <f>SUM(H225:O225)</f>
        <v>520000</v>
      </c>
      <c r="H225" s="11">
        <f aca="true" t="shared" si="108" ref="H225:O225">H226</f>
        <v>520000</v>
      </c>
      <c r="I225" s="11">
        <f t="shared" si="108"/>
        <v>0</v>
      </c>
      <c r="J225" s="11">
        <f t="shared" si="108"/>
        <v>0</v>
      </c>
      <c r="K225" s="11">
        <f t="shared" si="108"/>
        <v>0</v>
      </c>
      <c r="L225" s="11">
        <f t="shared" si="108"/>
        <v>0</v>
      </c>
      <c r="M225" s="11">
        <f t="shared" si="108"/>
        <v>0</v>
      </c>
      <c r="N225" s="11">
        <f t="shared" si="108"/>
        <v>0</v>
      </c>
      <c r="O225" s="11">
        <f t="shared" si="108"/>
        <v>0</v>
      </c>
    </row>
    <row r="226" spans="1:15" ht="21" customHeight="1">
      <c r="A226" s="39"/>
      <c r="B226" s="39"/>
      <c r="C226" s="30">
        <v>38</v>
      </c>
      <c r="D226" s="36" t="s">
        <v>755</v>
      </c>
      <c r="E226" s="37">
        <f aca="true" t="shared" si="109" ref="E226:O227">E227</f>
        <v>1850000</v>
      </c>
      <c r="F226" s="37">
        <f t="shared" si="109"/>
        <v>-1330000</v>
      </c>
      <c r="G226" s="37">
        <f t="shared" si="92"/>
        <v>520000</v>
      </c>
      <c r="H226" s="37">
        <f t="shared" si="109"/>
        <v>520000</v>
      </c>
      <c r="I226" s="37">
        <f t="shared" si="109"/>
        <v>0</v>
      </c>
      <c r="J226" s="37">
        <f t="shared" si="109"/>
        <v>0</v>
      </c>
      <c r="K226" s="37">
        <f t="shared" si="109"/>
        <v>0</v>
      </c>
      <c r="L226" s="37">
        <f t="shared" si="109"/>
        <v>0</v>
      </c>
      <c r="M226" s="37">
        <f t="shared" si="109"/>
        <v>0</v>
      </c>
      <c r="N226" s="37">
        <f t="shared" si="109"/>
        <v>0</v>
      </c>
      <c r="O226" s="37">
        <f t="shared" si="109"/>
        <v>0</v>
      </c>
    </row>
    <row r="227" spans="1:15" ht="18" customHeight="1">
      <c r="A227" s="39" t="s">
        <v>0</v>
      </c>
      <c r="B227" s="39" t="s">
        <v>0</v>
      </c>
      <c r="C227" s="30">
        <v>386</v>
      </c>
      <c r="D227" s="36" t="s">
        <v>756</v>
      </c>
      <c r="E227" s="37">
        <f t="shared" si="109"/>
        <v>1850000</v>
      </c>
      <c r="F227" s="37">
        <f t="shared" si="109"/>
        <v>-1330000</v>
      </c>
      <c r="G227" s="37">
        <f t="shared" si="92"/>
        <v>520000</v>
      </c>
      <c r="H227" s="37">
        <f t="shared" si="109"/>
        <v>520000</v>
      </c>
      <c r="I227" s="37">
        <f t="shared" si="109"/>
        <v>0</v>
      </c>
      <c r="J227" s="37">
        <f t="shared" si="109"/>
        <v>0</v>
      </c>
      <c r="K227" s="37">
        <f t="shared" si="109"/>
        <v>0</v>
      </c>
      <c r="L227" s="37">
        <f t="shared" si="109"/>
        <v>0</v>
      </c>
      <c r="M227" s="37">
        <f t="shared" si="109"/>
        <v>0</v>
      </c>
      <c r="N227" s="37">
        <f t="shared" si="109"/>
        <v>0</v>
      </c>
      <c r="O227" s="37">
        <f t="shared" si="109"/>
        <v>0</v>
      </c>
    </row>
    <row r="228" spans="1:15" s="95" customFormat="1" ht="14.25" customHeight="1">
      <c r="A228" s="97" t="s">
        <v>459</v>
      </c>
      <c r="B228" s="88"/>
      <c r="C228" s="90">
        <v>3861</v>
      </c>
      <c r="D228" s="155" t="s">
        <v>757</v>
      </c>
      <c r="E228" s="92">
        <v>1850000</v>
      </c>
      <c r="F228" s="92">
        <f>G228-E228</f>
        <v>-1330000</v>
      </c>
      <c r="G228" s="92">
        <f t="shared" si="92"/>
        <v>520000</v>
      </c>
      <c r="H228" s="92">
        <v>520000</v>
      </c>
      <c r="I228" s="94">
        <v>0</v>
      </c>
      <c r="J228" s="92">
        <v>0</v>
      </c>
      <c r="K228" s="92">
        <v>0</v>
      </c>
      <c r="L228" s="94">
        <v>0</v>
      </c>
      <c r="M228" s="94">
        <v>0</v>
      </c>
      <c r="N228" s="94">
        <v>0</v>
      </c>
      <c r="O228" s="92">
        <v>0</v>
      </c>
    </row>
    <row r="229" spans="1:15" s="9" customFormat="1" ht="25.5" customHeight="1">
      <c r="A229" s="13"/>
      <c r="B229" s="60" t="s">
        <v>681</v>
      </c>
      <c r="C229" s="188" t="s">
        <v>1277</v>
      </c>
      <c r="D229" s="189"/>
      <c r="E229" s="11">
        <f aca="true" t="shared" si="110" ref="E229:F231">E230</f>
        <v>1000</v>
      </c>
      <c r="F229" s="11">
        <f t="shared" si="110"/>
        <v>4000</v>
      </c>
      <c r="G229" s="11">
        <f aca="true" t="shared" si="111" ref="G229:G240">SUM(H229:O229)</f>
        <v>5000</v>
      </c>
      <c r="H229" s="11">
        <f>H230</f>
        <v>5000</v>
      </c>
      <c r="I229" s="11">
        <f aca="true" t="shared" si="112" ref="I229:O229">I230</f>
        <v>0</v>
      </c>
      <c r="J229" s="11">
        <f t="shared" si="112"/>
        <v>0</v>
      </c>
      <c r="K229" s="11">
        <f t="shared" si="112"/>
        <v>0</v>
      </c>
      <c r="L229" s="11">
        <f t="shared" si="112"/>
        <v>0</v>
      </c>
      <c r="M229" s="11">
        <f t="shared" si="112"/>
        <v>0</v>
      </c>
      <c r="N229" s="11">
        <f t="shared" si="112"/>
        <v>0</v>
      </c>
      <c r="O229" s="11">
        <f t="shared" si="112"/>
        <v>0</v>
      </c>
    </row>
    <row r="230" spans="1:15" ht="21" customHeight="1">
      <c r="A230" s="41"/>
      <c r="B230" s="39"/>
      <c r="C230" s="30">
        <v>41</v>
      </c>
      <c r="D230" s="36" t="s">
        <v>715</v>
      </c>
      <c r="E230" s="37">
        <f t="shared" si="110"/>
        <v>1000</v>
      </c>
      <c r="F230" s="37">
        <f t="shared" si="110"/>
        <v>4000</v>
      </c>
      <c r="G230" s="37">
        <f t="shared" si="111"/>
        <v>5000</v>
      </c>
      <c r="H230" s="37">
        <f>H231</f>
        <v>5000</v>
      </c>
      <c r="I230" s="37">
        <f aca="true" t="shared" si="113" ref="I230:O231">I231</f>
        <v>0</v>
      </c>
      <c r="J230" s="37">
        <f t="shared" si="113"/>
        <v>0</v>
      </c>
      <c r="K230" s="37">
        <f t="shared" si="113"/>
        <v>0</v>
      </c>
      <c r="L230" s="37">
        <f t="shared" si="113"/>
        <v>0</v>
      </c>
      <c r="M230" s="37">
        <f t="shared" si="113"/>
        <v>0</v>
      </c>
      <c r="N230" s="37">
        <f t="shared" si="113"/>
        <v>0</v>
      </c>
      <c r="O230" s="37">
        <f t="shared" si="113"/>
        <v>0</v>
      </c>
    </row>
    <row r="231" spans="1:15" ht="18" customHeight="1">
      <c r="A231" s="41"/>
      <c r="B231" s="39"/>
      <c r="C231" s="30">
        <v>411</v>
      </c>
      <c r="D231" s="36" t="s">
        <v>716</v>
      </c>
      <c r="E231" s="37">
        <f t="shared" si="110"/>
        <v>1000</v>
      </c>
      <c r="F231" s="37">
        <f t="shared" si="110"/>
        <v>4000</v>
      </c>
      <c r="G231" s="37">
        <f t="shared" si="111"/>
        <v>5000</v>
      </c>
      <c r="H231" s="37">
        <f>H232</f>
        <v>5000</v>
      </c>
      <c r="I231" s="37">
        <f t="shared" si="113"/>
        <v>0</v>
      </c>
      <c r="J231" s="37">
        <f t="shared" si="113"/>
        <v>0</v>
      </c>
      <c r="K231" s="37">
        <f t="shared" si="113"/>
        <v>0</v>
      </c>
      <c r="L231" s="37">
        <f t="shared" si="113"/>
        <v>0</v>
      </c>
      <c r="M231" s="37">
        <f t="shared" si="113"/>
        <v>0</v>
      </c>
      <c r="N231" s="37">
        <f t="shared" si="113"/>
        <v>0</v>
      </c>
      <c r="O231" s="37">
        <f t="shared" si="113"/>
        <v>0</v>
      </c>
    </row>
    <row r="232" spans="1:15" s="95" customFormat="1" ht="14.25" customHeight="1">
      <c r="A232" s="88" t="s">
        <v>359</v>
      </c>
      <c r="B232" s="88"/>
      <c r="C232" s="90">
        <v>4111</v>
      </c>
      <c r="D232" s="91" t="s">
        <v>1002</v>
      </c>
      <c r="E232" s="92">
        <v>1000</v>
      </c>
      <c r="F232" s="92">
        <f>G232-E232</f>
        <v>4000</v>
      </c>
      <c r="G232" s="96">
        <f t="shared" si="111"/>
        <v>5000</v>
      </c>
      <c r="H232" s="92">
        <v>5000</v>
      </c>
      <c r="I232" s="94">
        <v>0</v>
      </c>
      <c r="J232" s="92">
        <v>0</v>
      </c>
      <c r="K232" s="92">
        <v>0</v>
      </c>
      <c r="L232" s="94">
        <v>0</v>
      </c>
      <c r="M232" s="92">
        <v>0</v>
      </c>
      <c r="N232" s="94">
        <v>0</v>
      </c>
      <c r="O232" s="92">
        <v>0</v>
      </c>
    </row>
    <row r="233" spans="1:15" s="9" customFormat="1" ht="24" customHeight="1">
      <c r="A233" s="19"/>
      <c r="B233" s="60" t="s">
        <v>680</v>
      </c>
      <c r="C233" s="202" t="s">
        <v>661</v>
      </c>
      <c r="D233" s="203"/>
      <c r="E233" s="11">
        <f>E234</f>
        <v>12000</v>
      </c>
      <c r="F233" s="11">
        <f>F234</f>
        <v>18000</v>
      </c>
      <c r="G233" s="11">
        <f t="shared" si="111"/>
        <v>30000</v>
      </c>
      <c r="H233" s="11">
        <f>H234</f>
        <v>30000</v>
      </c>
      <c r="I233" s="11">
        <f aca="true" t="shared" si="114" ref="I233:O233">I234</f>
        <v>0</v>
      </c>
      <c r="J233" s="11">
        <f t="shared" si="114"/>
        <v>0</v>
      </c>
      <c r="K233" s="11">
        <f t="shared" si="114"/>
        <v>0</v>
      </c>
      <c r="L233" s="11">
        <f t="shared" si="114"/>
        <v>0</v>
      </c>
      <c r="M233" s="11">
        <f t="shared" si="114"/>
        <v>0</v>
      </c>
      <c r="N233" s="11">
        <f t="shared" si="114"/>
        <v>0</v>
      </c>
      <c r="O233" s="11">
        <f t="shared" si="114"/>
        <v>0</v>
      </c>
    </row>
    <row r="234" spans="1:15" ht="21" customHeight="1">
      <c r="A234" s="39"/>
      <c r="B234" s="39"/>
      <c r="C234" s="30">
        <v>32</v>
      </c>
      <c r="D234" s="36" t="s">
        <v>35</v>
      </c>
      <c r="E234" s="37">
        <f aca="true" t="shared" si="115" ref="E234:J235">E235</f>
        <v>12000</v>
      </c>
      <c r="F234" s="37">
        <f t="shared" si="115"/>
        <v>18000</v>
      </c>
      <c r="G234" s="37">
        <f t="shared" si="111"/>
        <v>30000</v>
      </c>
      <c r="H234" s="37">
        <f t="shared" si="115"/>
        <v>30000</v>
      </c>
      <c r="I234" s="37">
        <f t="shared" si="115"/>
        <v>0</v>
      </c>
      <c r="J234" s="37">
        <f t="shared" si="115"/>
        <v>0</v>
      </c>
      <c r="K234" s="37">
        <f aca="true" t="shared" si="116" ref="K234:O235">K235</f>
        <v>0</v>
      </c>
      <c r="L234" s="37">
        <f t="shared" si="116"/>
        <v>0</v>
      </c>
      <c r="M234" s="37">
        <f t="shared" si="116"/>
        <v>0</v>
      </c>
      <c r="N234" s="37">
        <f t="shared" si="116"/>
        <v>0</v>
      </c>
      <c r="O234" s="37">
        <f t="shared" si="116"/>
        <v>0</v>
      </c>
    </row>
    <row r="235" spans="1:15" ht="18" customHeight="1">
      <c r="A235" s="39"/>
      <c r="B235" s="39"/>
      <c r="C235" s="30">
        <v>323</v>
      </c>
      <c r="D235" s="36" t="s">
        <v>551</v>
      </c>
      <c r="E235" s="37">
        <f t="shared" si="115"/>
        <v>12000</v>
      </c>
      <c r="F235" s="37">
        <f t="shared" si="115"/>
        <v>18000</v>
      </c>
      <c r="G235" s="37">
        <f t="shared" si="111"/>
        <v>30000</v>
      </c>
      <c r="H235" s="37">
        <f t="shared" si="115"/>
        <v>30000</v>
      </c>
      <c r="I235" s="37">
        <f t="shared" si="115"/>
        <v>0</v>
      </c>
      <c r="J235" s="37">
        <f t="shared" si="115"/>
        <v>0</v>
      </c>
      <c r="K235" s="37">
        <f t="shared" si="116"/>
        <v>0</v>
      </c>
      <c r="L235" s="37">
        <f t="shared" si="116"/>
        <v>0</v>
      </c>
      <c r="M235" s="37">
        <f t="shared" si="116"/>
        <v>0</v>
      </c>
      <c r="N235" s="37">
        <f t="shared" si="116"/>
        <v>0</v>
      </c>
      <c r="O235" s="37">
        <f t="shared" si="116"/>
        <v>0</v>
      </c>
    </row>
    <row r="236" spans="1:15" s="95" customFormat="1" ht="14.25" customHeight="1">
      <c r="A236" s="88" t="s">
        <v>356</v>
      </c>
      <c r="B236" s="88"/>
      <c r="C236" s="90">
        <v>3232</v>
      </c>
      <c r="D236" s="91" t="s">
        <v>758</v>
      </c>
      <c r="E236" s="92">
        <v>12000</v>
      </c>
      <c r="F236" s="92">
        <f>G236-E236</f>
        <v>18000</v>
      </c>
      <c r="G236" s="92">
        <f t="shared" si="111"/>
        <v>30000</v>
      </c>
      <c r="H236" s="92">
        <v>30000</v>
      </c>
      <c r="I236" s="94">
        <v>0</v>
      </c>
      <c r="J236" s="92">
        <v>0</v>
      </c>
      <c r="K236" s="92">
        <v>0</v>
      </c>
      <c r="L236" s="94">
        <v>0</v>
      </c>
      <c r="M236" s="94">
        <v>0</v>
      </c>
      <c r="N236" s="94">
        <v>0</v>
      </c>
      <c r="O236" s="94">
        <v>0</v>
      </c>
    </row>
    <row r="237" spans="1:15" s="9" customFormat="1" ht="25.5" customHeight="1">
      <c r="A237" s="13"/>
      <c r="B237" s="60" t="s">
        <v>680</v>
      </c>
      <c r="C237" s="212" t="s">
        <v>1099</v>
      </c>
      <c r="D237" s="241"/>
      <c r="E237" s="11">
        <f>E238</f>
        <v>0</v>
      </c>
      <c r="F237" s="11">
        <f>F238</f>
        <v>0</v>
      </c>
      <c r="G237" s="11">
        <f t="shared" si="111"/>
        <v>0</v>
      </c>
      <c r="H237" s="11">
        <f aca="true" t="shared" si="117" ref="H237:O237">H238</f>
        <v>0</v>
      </c>
      <c r="I237" s="11">
        <f t="shared" si="117"/>
        <v>0</v>
      </c>
      <c r="J237" s="11">
        <f t="shared" si="117"/>
        <v>0</v>
      </c>
      <c r="K237" s="11">
        <f t="shared" si="117"/>
        <v>0</v>
      </c>
      <c r="L237" s="11">
        <f t="shared" si="117"/>
        <v>0</v>
      </c>
      <c r="M237" s="11">
        <f t="shared" si="117"/>
        <v>0</v>
      </c>
      <c r="N237" s="11">
        <f t="shared" si="117"/>
        <v>0</v>
      </c>
      <c r="O237" s="11">
        <f t="shared" si="117"/>
        <v>0</v>
      </c>
    </row>
    <row r="238" spans="1:15" ht="21" customHeight="1">
      <c r="A238" s="39"/>
      <c r="B238" s="39"/>
      <c r="C238" s="30" t="s">
        <v>1014</v>
      </c>
      <c r="D238" s="36" t="s">
        <v>566</v>
      </c>
      <c r="E238" s="37">
        <f aca="true" t="shared" si="118" ref="E238:O239">E239</f>
        <v>0</v>
      </c>
      <c r="F238" s="37">
        <f t="shared" si="118"/>
        <v>0</v>
      </c>
      <c r="G238" s="37">
        <f t="shared" si="111"/>
        <v>0</v>
      </c>
      <c r="H238" s="37">
        <f t="shared" si="118"/>
        <v>0</v>
      </c>
      <c r="I238" s="37">
        <f t="shared" si="118"/>
        <v>0</v>
      </c>
      <c r="J238" s="37">
        <f t="shared" si="118"/>
        <v>0</v>
      </c>
      <c r="K238" s="37">
        <f t="shared" si="118"/>
        <v>0</v>
      </c>
      <c r="L238" s="37">
        <f t="shared" si="118"/>
        <v>0</v>
      </c>
      <c r="M238" s="37">
        <f t="shared" si="118"/>
        <v>0</v>
      </c>
      <c r="N238" s="37">
        <f t="shared" si="118"/>
        <v>0</v>
      </c>
      <c r="O238" s="37">
        <f t="shared" si="118"/>
        <v>0</v>
      </c>
    </row>
    <row r="239" spans="1:15" ht="18" customHeight="1">
      <c r="A239" s="39"/>
      <c r="B239" s="39" t="s">
        <v>0</v>
      </c>
      <c r="C239" s="30" t="s">
        <v>1015</v>
      </c>
      <c r="D239" s="36" t="s">
        <v>756</v>
      </c>
      <c r="E239" s="37">
        <f>E240</f>
        <v>0</v>
      </c>
      <c r="F239" s="37">
        <f>F240</f>
        <v>0</v>
      </c>
      <c r="G239" s="37">
        <f t="shared" si="111"/>
        <v>0</v>
      </c>
      <c r="H239" s="37">
        <f t="shared" si="118"/>
        <v>0</v>
      </c>
      <c r="I239" s="37">
        <f t="shared" si="118"/>
        <v>0</v>
      </c>
      <c r="J239" s="37">
        <f t="shared" si="118"/>
        <v>0</v>
      </c>
      <c r="K239" s="37">
        <f t="shared" si="118"/>
        <v>0</v>
      </c>
      <c r="L239" s="37">
        <f t="shared" si="118"/>
        <v>0</v>
      </c>
      <c r="M239" s="37">
        <f t="shared" si="118"/>
        <v>0</v>
      </c>
      <c r="N239" s="37">
        <f t="shared" si="118"/>
        <v>0</v>
      </c>
      <c r="O239" s="37">
        <f t="shared" si="118"/>
        <v>0</v>
      </c>
    </row>
    <row r="240" spans="1:15" s="95" customFormat="1" ht="14.25" customHeight="1">
      <c r="A240" s="97" t="s">
        <v>460</v>
      </c>
      <c r="B240" s="88"/>
      <c r="C240" s="90" t="s">
        <v>1016</v>
      </c>
      <c r="D240" s="91" t="s">
        <v>759</v>
      </c>
      <c r="E240" s="92">
        <v>0</v>
      </c>
      <c r="F240" s="92">
        <f>G240-E240</f>
        <v>0</v>
      </c>
      <c r="G240" s="159">
        <f t="shared" si="111"/>
        <v>0</v>
      </c>
      <c r="H240" s="92">
        <v>0</v>
      </c>
      <c r="I240" s="94">
        <v>0</v>
      </c>
      <c r="J240" s="92">
        <v>0</v>
      </c>
      <c r="K240" s="92">
        <v>0</v>
      </c>
      <c r="L240" s="92">
        <v>0</v>
      </c>
      <c r="M240" s="92">
        <v>0</v>
      </c>
      <c r="N240" s="94">
        <v>0</v>
      </c>
      <c r="O240" s="92">
        <v>0</v>
      </c>
    </row>
    <row r="241" spans="1:15" s="9" customFormat="1" ht="25.5" customHeight="1">
      <c r="A241" s="13"/>
      <c r="B241" s="60" t="s">
        <v>680</v>
      </c>
      <c r="C241" s="207" t="s">
        <v>1012</v>
      </c>
      <c r="D241" s="203"/>
      <c r="E241" s="11">
        <f aca="true" t="shared" si="119" ref="E241:F243">E242</f>
        <v>190000</v>
      </c>
      <c r="F241" s="11">
        <f t="shared" si="119"/>
        <v>610000</v>
      </c>
      <c r="G241" s="11">
        <f>SUM(H241:O241)</f>
        <v>800000</v>
      </c>
      <c r="H241" s="11">
        <f>H242</f>
        <v>175000</v>
      </c>
      <c r="I241" s="11">
        <f aca="true" t="shared" si="120" ref="I241:O243">I242</f>
        <v>0</v>
      </c>
      <c r="J241" s="11">
        <f t="shared" si="120"/>
        <v>15000</v>
      </c>
      <c r="K241" s="11">
        <f t="shared" si="120"/>
        <v>0</v>
      </c>
      <c r="L241" s="11">
        <f t="shared" si="120"/>
        <v>0</v>
      </c>
      <c r="M241" s="11">
        <f t="shared" si="120"/>
        <v>0</v>
      </c>
      <c r="N241" s="11">
        <f t="shared" si="120"/>
        <v>0</v>
      </c>
      <c r="O241" s="11">
        <f t="shared" si="120"/>
        <v>610000</v>
      </c>
    </row>
    <row r="242" spans="1:15" ht="21" customHeight="1">
      <c r="A242" s="41"/>
      <c r="B242" s="39"/>
      <c r="C242" s="30" t="s">
        <v>304</v>
      </c>
      <c r="D242" s="145" t="s">
        <v>1013</v>
      </c>
      <c r="E242" s="37">
        <f t="shared" si="119"/>
        <v>190000</v>
      </c>
      <c r="F242" s="37">
        <f t="shared" si="119"/>
        <v>610000</v>
      </c>
      <c r="G242" s="37">
        <f>SUM(H242:O242)</f>
        <v>800000</v>
      </c>
      <c r="H242" s="37">
        <f>H243</f>
        <v>175000</v>
      </c>
      <c r="I242" s="37">
        <f t="shared" si="120"/>
        <v>0</v>
      </c>
      <c r="J242" s="37">
        <f t="shared" si="120"/>
        <v>15000</v>
      </c>
      <c r="K242" s="37">
        <f t="shared" si="120"/>
        <v>0</v>
      </c>
      <c r="L242" s="37">
        <f t="shared" si="120"/>
        <v>0</v>
      </c>
      <c r="M242" s="37">
        <f t="shared" si="120"/>
        <v>0</v>
      </c>
      <c r="N242" s="37">
        <f t="shared" si="120"/>
        <v>0</v>
      </c>
      <c r="O242" s="37">
        <f t="shared" si="120"/>
        <v>610000</v>
      </c>
    </row>
    <row r="243" spans="1:15" ht="18" customHeight="1">
      <c r="A243" s="41"/>
      <c r="B243" s="39"/>
      <c r="C243" s="30" t="s">
        <v>108</v>
      </c>
      <c r="D243" s="36" t="s">
        <v>719</v>
      </c>
      <c r="E243" s="37">
        <f t="shared" si="119"/>
        <v>190000</v>
      </c>
      <c r="F243" s="37">
        <f t="shared" si="119"/>
        <v>610000</v>
      </c>
      <c r="G243" s="37">
        <f>SUM(H243:O243)</f>
        <v>800000</v>
      </c>
      <c r="H243" s="37">
        <f>H244</f>
        <v>175000</v>
      </c>
      <c r="I243" s="37">
        <f t="shared" si="120"/>
        <v>0</v>
      </c>
      <c r="J243" s="37">
        <f t="shared" si="120"/>
        <v>15000</v>
      </c>
      <c r="K243" s="37">
        <f t="shared" si="120"/>
        <v>0</v>
      </c>
      <c r="L243" s="37">
        <f t="shared" si="120"/>
        <v>0</v>
      </c>
      <c r="M243" s="37">
        <f t="shared" si="120"/>
        <v>0</v>
      </c>
      <c r="N243" s="37">
        <f t="shared" si="120"/>
        <v>0</v>
      </c>
      <c r="O243" s="37">
        <f t="shared" si="120"/>
        <v>610000</v>
      </c>
    </row>
    <row r="244" spans="1:15" s="95" customFormat="1" ht="14.25" customHeight="1">
      <c r="A244" s="88" t="s">
        <v>461</v>
      </c>
      <c r="B244" s="88"/>
      <c r="C244" s="90" t="s">
        <v>307</v>
      </c>
      <c r="D244" s="91" t="s">
        <v>1017</v>
      </c>
      <c r="E244" s="92">
        <v>190000</v>
      </c>
      <c r="F244" s="92">
        <f>G244-E244</f>
        <v>610000</v>
      </c>
      <c r="G244" s="96">
        <f>SUM(H244:O244)</f>
        <v>800000</v>
      </c>
      <c r="H244" s="92">
        <v>175000</v>
      </c>
      <c r="I244" s="94">
        <v>0</v>
      </c>
      <c r="J244" s="92">
        <v>15000</v>
      </c>
      <c r="K244" s="92">
        <v>0</v>
      </c>
      <c r="L244" s="94">
        <v>0</v>
      </c>
      <c r="M244" s="92">
        <v>0</v>
      </c>
      <c r="N244" s="94">
        <v>0</v>
      </c>
      <c r="O244" s="92">
        <v>610000</v>
      </c>
    </row>
    <row r="245" spans="1:15" s="9" customFormat="1" ht="25.5" customHeight="1">
      <c r="A245" s="13"/>
      <c r="B245" s="60" t="s">
        <v>681</v>
      </c>
      <c r="C245" s="207" t="s">
        <v>1018</v>
      </c>
      <c r="D245" s="203"/>
      <c r="E245" s="11">
        <f>E246</f>
        <v>0</v>
      </c>
      <c r="F245" s="11">
        <f>F246+F251</f>
        <v>84000</v>
      </c>
      <c r="G245" s="11">
        <f aca="true" t="shared" si="121" ref="G245:G250">SUM(H245:O245)</f>
        <v>84000</v>
      </c>
      <c r="H245" s="11">
        <f>H246+H251</f>
        <v>84000</v>
      </c>
      <c r="I245" s="11">
        <f aca="true" t="shared" si="122" ref="I245:O245">I246</f>
        <v>0</v>
      </c>
      <c r="J245" s="11">
        <f t="shared" si="122"/>
        <v>0</v>
      </c>
      <c r="K245" s="11">
        <f t="shared" si="122"/>
        <v>0</v>
      </c>
      <c r="L245" s="11">
        <f t="shared" si="122"/>
        <v>0</v>
      </c>
      <c r="M245" s="11">
        <f t="shared" si="122"/>
        <v>0</v>
      </c>
      <c r="N245" s="11">
        <f t="shared" si="122"/>
        <v>0</v>
      </c>
      <c r="O245" s="11">
        <f t="shared" si="122"/>
        <v>0</v>
      </c>
    </row>
    <row r="246" spans="1:15" ht="21" customHeight="1">
      <c r="A246" s="41"/>
      <c r="B246" s="39"/>
      <c r="C246" s="30">
        <v>32</v>
      </c>
      <c r="D246" s="36" t="s">
        <v>35</v>
      </c>
      <c r="E246" s="37">
        <f>E247+E249</f>
        <v>0</v>
      </c>
      <c r="F246" s="37">
        <f>F247+F249</f>
        <v>0</v>
      </c>
      <c r="G246" s="37">
        <f t="shared" si="121"/>
        <v>0</v>
      </c>
      <c r="H246" s="37">
        <f aca="true" t="shared" si="123" ref="H246:O246">H247+H249</f>
        <v>0</v>
      </c>
      <c r="I246" s="37">
        <f t="shared" si="123"/>
        <v>0</v>
      </c>
      <c r="J246" s="37">
        <f t="shared" si="123"/>
        <v>0</v>
      </c>
      <c r="K246" s="37">
        <f t="shared" si="123"/>
        <v>0</v>
      </c>
      <c r="L246" s="37">
        <f t="shared" si="123"/>
        <v>0</v>
      </c>
      <c r="M246" s="37">
        <f t="shared" si="123"/>
        <v>0</v>
      </c>
      <c r="N246" s="37">
        <f t="shared" si="123"/>
        <v>0</v>
      </c>
      <c r="O246" s="37">
        <f t="shared" si="123"/>
        <v>0</v>
      </c>
    </row>
    <row r="247" spans="1:15" ht="17.25" customHeight="1">
      <c r="A247" s="41"/>
      <c r="B247" s="39" t="s">
        <v>0</v>
      </c>
      <c r="C247" s="30">
        <v>322</v>
      </c>
      <c r="D247" s="36" t="s">
        <v>550</v>
      </c>
      <c r="E247" s="37">
        <f>E248</f>
        <v>0</v>
      </c>
      <c r="F247" s="37">
        <f>F248</f>
        <v>0</v>
      </c>
      <c r="G247" s="37">
        <f t="shared" si="121"/>
        <v>0</v>
      </c>
      <c r="H247" s="37">
        <f aca="true" t="shared" si="124" ref="H247:O247">H248</f>
        <v>0</v>
      </c>
      <c r="I247" s="37">
        <f t="shared" si="124"/>
        <v>0</v>
      </c>
      <c r="J247" s="37">
        <f t="shared" si="124"/>
        <v>0</v>
      </c>
      <c r="K247" s="37">
        <f t="shared" si="124"/>
        <v>0</v>
      </c>
      <c r="L247" s="37">
        <f t="shared" si="124"/>
        <v>0</v>
      </c>
      <c r="M247" s="37">
        <f t="shared" si="124"/>
        <v>0</v>
      </c>
      <c r="N247" s="37">
        <f t="shared" si="124"/>
        <v>0</v>
      </c>
      <c r="O247" s="37">
        <f t="shared" si="124"/>
        <v>0</v>
      </c>
    </row>
    <row r="248" spans="1:15" s="95" customFormat="1" ht="15" customHeight="1">
      <c r="A248" s="88" t="s">
        <v>357</v>
      </c>
      <c r="B248" s="88"/>
      <c r="C248" s="90" t="s">
        <v>273</v>
      </c>
      <c r="D248" s="91" t="s">
        <v>995</v>
      </c>
      <c r="E248" s="92">
        <v>0</v>
      </c>
      <c r="F248" s="92">
        <f>G248-E248</f>
        <v>0</v>
      </c>
      <c r="G248" s="96">
        <f t="shared" si="121"/>
        <v>0</v>
      </c>
      <c r="H248" s="92">
        <v>0</v>
      </c>
      <c r="I248" s="94">
        <v>0</v>
      </c>
      <c r="J248" s="94">
        <v>0</v>
      </c>
      <c r="K248" s="92">
        <v>0</v>
      </c>
      <c r="L248" s="94">
        <v>0</v>
      </c>
      <c r="M248" s="94">
        <v>0</v>
      </c>
      <c r="N248" s="94">
        <v>0</v>
      </c>
      <c r="O248" s="94">
        <v>0</v>
      </c>
    </row>
    <row r="249" spans="1:15" ht="18" customHeight="1">
      <c r="A249" s="41"/>
      <c r="B249" s="39"/>
      <c r="C249" s="30">
        <v>323</v>
      </c>
      <c r="D249" s="36" t="s">
        <v>29</v>
      </c>
      <c r="E249" s="37">
        <f>E250</f>
        <v>0</v>
      </c>
      <c r="F249" s="37">
        <f>F250</f>
        <v>0</v>
      </c>
      <c r="G249" s="37">
        <f t="shared" si="121"/>
        <v>0</v>
      </c>
      <c r="H249" s="37">
        <f aca="true" t="shared" si="125" ref="H249:O249">H250</f>
        <v>0</v>
      </c>
      <c r="I249" s="37">
        <f t="shared" si="125"/>
        <v>0</v>
      </c>
      <c r="J249" s="37">
        <f t="shared" si="125"/>
        <v>0</v>
      </c>
      <c r="K249" s="37">
        <f t="shared" si="125"/>
        <v>0</v>
      </c>
      <c r="L249" s="37">
        <f t="shared" si="125"/>
        <v>0</v>
      </c>
      <c r="M249" s="37">
        <f t="shared" si="125"/>
        <v>0</v>
      </c>
      <c r="N249" s="37">
        <f t="shared" si="125"/>
        <v>0</v>
      </c>
      <c r="O249" s="37">
        <f t="shared" si="125"/>
        <v>0</v>
      </c>
    </row>
    <row r="250" spans="1:15" s="95" customFormat="1" ht="15" customHeight="1">
      <c r="A250" s="88" t="s">
        <v>358</v>
      </c>
      <c r="B250" s="88"/>
      <c r="C250" s="90" t="s">
        <v>736</v>
      </c>
      <c r="D250" s="91" t="s">
        <v>552</v>
      </c>
      <c r="E250" s="92">
        <v>0</v>
      </c>
      <c r="F250" s="92">
        <f>G250-E250</f>
        <v>0</v>
      </c>
      <c r="G250" s="96">
        <f t="shared" si="121"/>
        <v>0</v>
      </c>
      <c r="H250" s="92">
        <v>0</v>
      </c>
      <c r="I250" s="94">
        <v>0</v>
      </c>
      <c r="J250" s="94">
        <v>0</v>
      </c>
      <c r="K250" s="92">
        <v>0</v>
      </c>
      <c r="L250" s="94">
        <v>0</v>
      </c>
      <c r="M250" s="94">
        <v>0</v>
      </c>
      <c r="N250" s="94">
        <v>0</v>
      </c>
      <c r="O250" s="94">
        <v>0</v>
      </c>
    </row>
    <row r="251" spans="1:15" ht="13.5" customHeight="1">
      <c r="A251" s="41"/>
      <c r="B251" s="39"/>
      <c r="C251" s="30" t="s">
        <v>579</v>
      </c>
      <c r="D251" s="36" t="s">
        <v>991</v>
      </c>
      <c r="E251" s="37">
        <f>E252</f>
        <v>0</v>
      </c>
      <c r="F251" s="37">
        <f>F252</f>
        <v>84000</v>
      </c>
      <c r="G251" s="37">
        <f>SUM(H251:O251)</f>
        <v>84000</v>
      </c>
      <c r="H251" s="37">
        <f>H252</f>
        <v>84000</v>
      </c>
      <c r="I251" s="37">
        <f aca="true" t="shared" si="126" ref="I251:O252">I252</f>
        <v>0</v>
      </c>
      <c r="J251" s="37">
        <f t="shared" si="126"/>
        <v>0</v>
      </c>
      <c r="K251" s="37">
        <f t="shared" si="126"/>
        <v>0</v>
      </c>
      <c r="L251" s="37">
        <f t="shared" si="126"/>
        <v>0</v>
      </c>
      <c r="M251" s="37">
        <f t="shared" si="126"/>
        <v>0</v>
      </c>
      <c r="N251" s="37">
        <f t="shared" si="126"/>
        <v>0</v>
      </c>
      <c r="O251" s="37">
        <f t="shared" si="126"/>
        <v>0</v>
      </c>
    </row>
    <row r="252" spans="1:15" ht="13.5" customHeight="1">
      <c r="A252" s="41"/>
      <c r="B252" s="39"/>
      <c r="C252" s="30" t="s">
        <v>580</v>
      </c>
      <c r="D252" s="36" t="s">
        <v>936</v>
      </c>
      <c r="E252" s="37">
        <f>E253</f>
        <v>0</v>
      </c>
      <c r="F252" s="37">
        <f>F253+F254</f>
        <v>84000</v>
      </c>
      <c r="G252" s="37">
        <f>SUM(H252:O252)</f>
        <v>84000</v>
      </c>
      <c r="H252" s="37">
        <f>H253+H254</f>
        <v>84000</v>
      </c>
      <c r="I252" s="37">
        <f t="shared" si="126"/>
        <v>0</v>
      </c>
      <c r="J252" s="37">
        <f t="shared" si="126"/>
        <v>0</v>
      </c>
      <c r="K252" s="37">
        <f t="shared" si="126"/>
        <v>0</v>
      </c>
      <c r="L252" s="37">
        <f t="shared" si="126"/>
        <v>0</v>
      </c>
      <c r="M252" s="37">
        <f t="shared" si="126"/>
        <v>0</v>
      </c>
      <c r="N252" s="37">
        <f t="shared" si="126"/>
        <v>0</v>
      </c>
      <c r="O252" s="37">
        <f t="shared" si="126"/>
        <v>0</v>
      </c>
    </row>
    <row r="253" spans="1:15" s="95" customFormat="1" ht="13.5" customHeight="1">
      <c r="A253" s="88" t="s">
        <v>1256</v>
      </c>
      <c r="B253" s="88"/>
      <c r="C253" s="90" t="s">
        <v>581</v>
      </c>
      <c r="D253" s="90" t="s">
        <v>1258</v>
      </c>
      <c r="E253" s="92">
        <v>0</v>
      </c>
      <c r="F253" s="92">
        <f>G253-E253</f>
        <v>12000</v>
      </c>
      <c r="G253" s="92">
        <f>SUM(H253:O253)</f>
        <v>12000</v>
      </c>
      <c r="H253" s="92">
        <v>12000</v>
      </c>
      <c r="I253" s="92">
        <v>0</v>
      </c>
      <c r="J253" s="94">
        <v>0</v>
      </c>
      <c r="K253" s="94">
        <v>0</v>
      </c>
      <c r="L253" s="94">
        <v>0</v>
      </c>
      <c r="M253" s="94">
        <v>0</v>
      </c>
      <c r="N253" s="94">
        <v>0</v>
      </c>
      <c r="O253" s="94">
        <v>0</v>
      </c>
    </row>
    <row r="254" spans="1:15" s="95" customFormat="1" ht="13.5" customHeight="1">
      <c r="A254" s="88" t="s">
        <v>1257</v>
      </c>
      <c r="B254" s="88"/>
      <c r="C254" s="90" t="s">
        <v>992</v>
      </c>
      <c r="D254" s="90" t="s">
        <v>1259</v>
      </c>
      <c r="E254" s="92">
        <v>0</v>
      </c>
      <c r="F254" s="92">
        <f>G254-E254</f>
        <v>72000</v>
      </c>
      <c r="G254" s="92">
        <f>SUM(H254:O254)</f>
        <v>72000</v>
      </c>
      <c r="H254" s="92">
        <v>72000</v>
      </c>
      <c r="I254" s="92">
        <v>0</v>
      </c>
      <c r="J254" s="94">
        <v>0</v>
      </c>
      <c r="K254" s="94">
        <v>0</v>
      </c>
      <c r="L254" s="94">
        <v>0</v>
      </c>
      <c r="M254" s="94">
        <v>0</v>
      </c>
      <c r="N254" s="94">
        <v>0</v>
      </c>
      <c r="O254" s="94">
        <v>0</v>
      </c>
    </row>
    <row r="255" spans="1:15" s="77" customFormat="1" ht="27.75" customHeight="1">
      <c r="A255" s="75"/>
      <c r="B255" s="78"/>
      <c r="C255" s="186" t="s">
        <v>813</v>
      </c>
      <c r="D255" s="187"/>
      <c r="E255" s="72">
        <f>E256+E263+E267</f>
        <v>0</v>
      </c>
      <c r="F255" s="72">
        <f>F256+F263+F267</f>
        <v>0</v>
      </c>
      <c r="G255" s="72">
        <f aca="true" t="shared" si="127" ref="G255:G270">SUM(H255:O255)</f>
        <v>0</v>
      </c>
      <c r="H255" s="72">
        <f aca="true" t="shared" si="128" ref="H255:O255">H256+H263+H267</f>
        <v>0</v>
      </c>
      <c r="I255" s="72">
        <f t="shared" si="128"/>
        <v>0</v>
      </c>
      <c r="J255" s="72">
        <f t="shared" si="128"/>
        <v>0</v>
      </c>
      <c r="K255" s="72">
        <f t="shared" si="128"/>
        <v>0</v>
      </c>
      <c r="L255" s="72">
        <f t="shared" si="128"/>
        <v>0</v>
      </c>
      <c r="M255" s="72">
        <f t="shared" si="128"/>
        <v>0</v>
      </c>
      <c r="N255" s="72">
        <f t="shared" si="128"/>
        <v>0</v>
      </c>
      <c r="O255" s="72">
        <f t="shared" si="128"/>
        <v>0</v>
      </c>
    </row>
    <row r="256" spans="1:15" s="9" customFormat="1" ht="24" customHeight="1">
      <c r="A256" s="13"/>
      <c r="B256" s="60" t="s">
        <v>814</v>
      </c>
      <c r="C256" s="207" t="s">
        <v>1019</v>
      </c>
      <c r="D256" s="203"/>
      <c r="E256" s="11">
        <f>E257</f>
        <v>0</v>
      </c>
      <c r="F256" s="11">
        <f>F257</f>
        <v>0</v>
      </c>
      <c r="G256" s="11">
        <f t="shared" si="127"/>
        <v>0</v>
      </c>
      <c r="H256" s="11">
        <f aca="true" t="shared" si="129" ref="H256:O256">H257</f>
        <v>0</v>
      </c>
      <c r="I256" s="11">
        <f t="shared" si="129"/>
        <v>0</v>
      </c>
      <c r="J256" s="11">
        <f t="shared" si="129"/>
        <v>0</v>
      </c>
      <c r="K256" s="11">
        <f t="shared" si="129"/>
        <v>0</v>
      </c>
      <c r="L256" s="11">
        <f t="shared" si="129"/>
        <v>0</v>
      </c>
      <c r="M256" s="11">
        <f t="shared" si="129"/>
        <v>0</v>
      </c>
      <c r="N256" s="11">
        <f t="shared" si="129"/>
        <v>0</v>
      </c>
      <c r="O256" s="11">
        <f t="shared" si="129"/>
        <v>0</v>
      </c>
    </row>
    <row r="257" spans="1:15" ht="21" customHeight="1">
      <c r="A257" s="41"/>
      <c r="B257" s="39"/>
      <c r="C257" s="30">
        <v>42</v>
      </c>
      <c r="D257" s="36" t="s">
        <v>815</v>
      </c>
      <c r="E257" s="37">
        <f>E261</f>
        <v>0</v>
      </c>
      <c r="F257" s="37">
        <f>F261</f>
        <v>0</v>
      </c>
      <c r="G257" s="37">
        <f t="shared" si="127"/>
        <v>0</v>
      </c>
      <c r="H257" s="37">
        <f aca="true" t="shared" si="130" ref="H257:O257">H261</f>
        <v>0</v>
      </c>
      <c r="I257" s="37">
        <f t="shared" si="130"/>
        <v>0</v>
      </c>
      <c r="J257" s="37">
        <f t="shared" si="130"/>
        <v>0</v>
      </c>
      <c r="K257" s="37">
        <f t="shared" si="130"/>
        <v>0</v>
      </c>
      <c r="L257" s="37">
        <f t="shared" si="130"/>
        <v>0</v>
      </c>
      <c r="M257" s="37">
        <f t="shared" si="130"/>
        <v>0</v>
      </c>
      <c r="N257" s="37">
        <f t="shared" si="130"/>
        <v>0</v>
      </c>
      <c r="O257" s="37">
        <f t="shared" si="130"/>
        <v>0</v>
      </c>
    </row>
    <row r="258" spans="1:15" s="133" customFormat="1" ht="17.25" customHeight="1">
      <c r="A258" s="199" t="s">
        <v>2</v>
      </c>
      <c r="B258" s="200" t="s">
        <v>44</v>
      </c>
      <c r="C258" s="184" t="s">
        <v>549</v>
      </c>
      <c r="D258" s="201" t="s">
        <v>59</v>
      </c>
      <c r="E258" s="190" t="s">
        <v>1230</v>
      </c>
      <c r="F258" s="190" t="s">
        <v>891</v>
      </c>
      <c r="G258" s="184" t="s">
        <v>1231</v>
      </c>
      <c r="H258" s="185" t="s">
        <v>1232</v>
      </c>
      <c r="I258" s="185"/>
      <c r="J258" s="185"/>
      <c r="K258" s="185"/>
      <c r="L258" s="185"/>
      <c r="M258" s="185"/>
      <c r="N258" s="185"/>
      <c r="O258" s="185"/>
    </row>
    <row r="259" spans="1:15" s="134" customFormat="1" ht="36" customHeight="1">
      <c r="A259" s="199"/>
      <c r="B259" s="199"/>
      <c r="C259" s="185"/>
      <c r="D259" s="201"/>
      <c r="E259" s="191"/>
      <c r="F259" s="191"/>
      <c r="G259" s="185"/>
      <c r="H259" s="103" t="s">
        <v>271</v>
      </c>
      <c r="I259" s="103" t="s">
        <v>45</v>
      </c>
      <c r="J259" s="103" t="s">
        <v>270</v>
      </c>
      <c r="K259" s="103" t="s">
        <v>272</v>
      </c>
      <c r="L259" s="103" t="s">
        <v>46</v>
      </c>
      <c r="M259" s="103" t="s">
        <v>723</v>
      </c>
      <c r="N259" s="103" t="s">
        <v>1204</v>
      </c>
      <c r="O259" s="103" t="s">
        <v>616</v>
      </c>
    </row>
    <row r="260" spans="1:15" s="134" customFormat="1" ht="10.5" customHeight="1">
      <c r="A260" s="54">
        <v>1</v>
      </c>
      <c r="B260" s="54">
        <v>2</v>
      </c>
      <c r="C260" s="54">
        <v>3</v>
      </c>
      <c r="D260" s="54">
        <v>4</v>
      </c>
      <c r="E260" s="54">
        <v>5</v>
      </c>
      <c r="F260" s="54">
        <v>6</v>
      </c>
      <c r="G260" s="54">
        <v>7</v>
      </c>
      <c r="H260" s="54">
        <v>8</v>
      </c>
      <c r="I260" s="54">
        <v>9</v>
      </c>
      <c r="J260" s="54">
        <v>10</v>
      </c>
      <c r="K260" s="54">
        <v>11</v>
      </c>
      <c r="L260" s="54">
        <v>12</v>
      </c>
      <c r="M260" s="54">
        <v>13</v>
      </c>
      <c r="N260" s="54">
        <v>14</v>
      </c>
      <c r="O260" s="54">
        <v>15</v>
      </c>
    </row>
    <row r="261" spans="1:15" ht="18" customHeight="1">
      <c r="A261" s="41"/>
      <c r="B261" s="39"/>
      <c r="C261" s="30">
        <v>426</v>
      </c>
      <c r="D261" s="36" t="s">
        <v>762</v>
      </c>
      <c r="E261" s="37">
        <f>E262</f>
        <v>0</v>
      </c>
      <c r="F261" s="37">
        <f>F262</f>
        <v>0</v>
      </c>
      <c r="G261" s="37">
        <f t="shared" si="127"/>
        <v>0</v>
      </c>
      <c r="H261" s="37">
        <f aca="true" t="shared" si="131" ref="H261:O261">H262</f>
        <v>0</v>
      </c>
      <c r="I261" s="37">
        <f t="shared" si="131"/>
        <v>0</v>
      </c>
      <c r="J261" s="37">
        <f t="shared" si="131"/>
        <v>0</v>
      </c>
      <c r="K261" s="37">
        <f t="shared" si="131"/>
        <v>0</v>
      </c>
      <c r="L261" s="37">
        <f t="shared" si="131"/>
        <v>0</v>
      </c>
      <c r="M261" s="37">
        <f t="shared" si="131"/>
        <v>0</v>
      </c>
      <c r="N261" s="37">
        <f t="shared" si="131"/>
        <v>0</v>
      </c>
      <c r="O261" s="37">
        <f t="shared" si="131"/>
        <v>0</v>
      </c>
    </row>
    <row r="262" spans="1:15" s="95" customFormat="1" ht="14.25" customHeight="1">
      <c r="A262" s="88" t="s">
        <v>462</v>
      </c>
      <c r="B262" s="88"/>
      <c r="C262" s="90" t="s">
        <v>332</v>
      </c>
      <c r="D262" s="91" t="s">
        <v>816</v>
      </c>
      <c r="E262" s="92">
        <v>0</v>
      </c>
      <c r="F262" s="92">
        <f>G262-E262</f>
        <v>0</v>
      </c>
      <c r="G262" s="96">
        <f t="shared" si="127"/>
        <v>0</v>
      </c>
      <c r="H262" s="92">
        <v>0</v>
      </c>
      <c r="I262" s="94">
        <v>0</v>
      </c>
      <c r="J262" s="92">
        <v>0</v>
      </c>
      <c r="K262" s="92">
        <v>0</v>
      </c>
      <c r="L262" s="94">
        <v>0</v>
      </c>
      <c r="M262" s="94">
        <v>0</v>
      </c>
      <c r="N262" s="94">
        <v>0</v>
      </c>
      <c r="O262" s="92">
        <v>0</v>
      </c>
    </row>
    <row r="263" spans="1:15" s="9" customFormat="1" ht="24" customHeight="1">
      <c r="A263" s="19"/>
      <c r="B263" s="60" t="s">
        <v>798</v>
      </c>
      <c r="C263" s="202" t="s">
        <v>817</v>
      </c>
      <c r="D263" s="203"/>
      <c r="E263" s="11">
        <f aca="true" t="shared" si="132" ref="E263:F265">E264</f>
        <v>0</v>
      </c>
      <c r="F263" s="11">
        <f t="shared" si="132"/>
        <v>0</v>
      </c>
      <c r="G263" s="11">
        <f t="shared" si="127"/>
        <v>0</v>
      </c>
      <c r="H263" s="11">
        <f>H264</f>
        <v>0</v>
      </c>
      <c r="I263" s="11">
        <f aca="true" t="shared" si="133" ref="I263:O265">I264</f>
        <v>0</v>
      </c>
      <c r="J263" s="11">
        <f t="shared" si="133"/>
        <v>0</v>
      </c>
      <c r="K263" s="11">
        <f t="shared" si="133"/>
        <v>0</v>
      </c>
      <c r="L263" s="11">
        <f t="shared" si="133"/>
        <v>0</v>
      </c>
      <c r="M263" s="11">
        <f t="shared" si="133"/>
        <v>0</v>
      </c>
      <c r="N263" s="11">
        <f t="shared" si="133"/>
        <v>0</v>
      </c>
      <c r="O263" s="11">
        <f t="shared" si="133"/>
        <v>0</v>
      </c>
    </row>
    <row r="264" spans="1:15" ht="21" customHeight="1">
      <c r="A264" s="39"/>
      <c r="B264" s="39" t="s">
        <v>0</v>
      </c>
      <c r="C264" s="30">
        <v>42</v>
      </c>
      <c r="D264" s="36" t="s">
        <v>815</v>
      </c>
      <c r="E264" s="37">
        <f t="shared" si="132"/>
        <v>0</v>
      </c>
      <c r="F264" s="37">
        <f t="shared" si="132"/>
        <v>0</v>
      </c>
      <c r="G264" s="37">
        <f t="shared" si="127"/>
        <v>0</v>
      </c>
      <c r="H264" s="37">
        <f>H265</f>
        <v>0</v>
      </c>
      <c r="I264" s="37">
        <f>I265</f>
        <v>0</v>
      </c>
      <c r="J264" s="37">
        <f>J265</f>
        <v>0</v>
      </c>
      <c r="K264" s="37">
        <f t="shared" si="133"/>
        <v>0</v>
      </c>
      <c r="L264" s="37">
        <f t="shared" si="133"/>
        <v>0</v>
      </c>
      <c r="M264" s="37">
        <f t="shared" si="133"/>
        <v>0</v>
      </c>
      <c r="N264" s="37">
        <f t="shared" si="133"/>
        <v>0</v>
      </c>
      <c r="O264" s="37">
        <f t="shared" si="133"/>
        <v>0</v>
      </c>
    </row>
    <row r="265" spans="1:15" ht="18" customHeight="1">
      <c r="A265" s="39"/>
      <c r="B265" s="39" t="s">
        <v>0</v>
      </c>
      <c r="C265" s="30">
        <v>426</v>
      </c>
      <c r="D265" s="36" t="s">
        <v>762</v>
      </c>
      <c r="E265" s="37">
        <f t="shared" si="132"/>
        <v>0</v>
      </c>
      <c r="F265" s="37">
        <f t="shared" si="132"/>
        <v>0</v>
      </c>
      <c r="G265" s="37">
        <f t="shared" si="127"/>
        <v>0</v>
      </c>
      <c r="H265" s="37">
        <f>H266</f>
        <v>0</v>
      </c>
      <c r="I265" s="37">
        <f>I266</f>
        <v>0</v>
      </c>
      <c r="J265" s="37">
        <f>J266</f>
        <v>0</v>
      </c>
      <c r="K265" s="37">
        <f t="shared" si="133"/>
        <v>0</v>
      </c>
      <c r="L265" s="37">
        <f t="shared" si="133"/>
        <v>0</v>
      </c>
      <c r="M265" s="37">
        <f t="shared" si="133"/>
        <v>0</v>
      </c>
      <c r="N265" s="37">
        <f t="shared" si="133"/>
        <v>0</v>
      </c>
      <c r="O265" s="37">
        <f t="shared" si="133"/>
        <v>0</v>
      </c>
    </row>
    <row r="266" spans="1:15" s="95" customFormat="1" ht="14.25" customHeight="1">
      <c r="A266" s="88" t="s">
        <v>654</v>
      </c>
      <c r="B266" s="88"/>
      <c r="C266" s="90" t="s">
        <v>332</v>
      </c>
      <c r="D266" s="91" t="s">
        <v>818</v>
      </c>
      <c r="E266" s="92">
        <v>0</v>
      </c>
      <c r="F266" s="92">
        <f>G266-E266</f>
        <v>0</v>
      </c>
      <c r="G266" s="92">
        <f t="shared" si="127"/>
        <v>0</v>
      </c>
      <c r="H266" s="92">
        <v>0</v>
      </c>
      <c r="I266" s="94">
        <v>0</v>
      </c>
      <c r="J266" s="92">
        <v>0</v>
      </c>
      <c r="K266" s="92">
        <v>0</v>
      </c>
      <c r="L266" s="94">
        <v>0</v>
      </c>
      <c r="M266" s="94">
        <v>0</v>
      </c>
      <c r="N266" s="94">
        <v>0</v>
      </c>
      <c r="O266" s="92">
        <v>0</v>
      </c>
    </row>
    <row r="267" spans="1:15" s="9" customFormat="1" ht="24" customHeight="1">
      <c r="A267" s="19"/>
      <c r="B267" s="60" t="s">
        <v>798</v>
      </c>
      <c r="C267" s="202" t="s">
        <v>819</v>
      </c>
      <c r="D267" s="203"/>
      <c r="E267" s="11">
        <f aca="true" t="shared" si="134" ref="E267:F269">E268</f>
        <v>0</v>
      </c>
      <c r="F267" s="11">
        <f t="shared" si="134"/>
        <v>0</v>
      </c>
      <c r="G267" s="11">
        <f t="shared" si="127"/>
        <v>0</v>
      </c>
      <c r="H267" s="11">
        <f>H268</f>
        <v>0</v>
      </c>
      <c r="I267" s="11">
        <f aca="true" t="shared" si="135" ref="I267:O269">I268</f>
        <v>0</v>
      </c>
      <c r="J267" s="11">
        <f t="shared" si="135"/>
        <v>0</v>
      </c>
      <c r="K267" s="11">
        <f t="shared" si="135"/>
        <v>0</v>
      </c>
      <c r="L267" s="11">
        <f t="shared" si="135"/>
        <v>0</v>
      </c>
      <c r="M267" s="11">
        <f t="shared" si="135"/>
        <v>0</v>
      </c>
      <c r="N267" s="11">
        <f t="shared" si="135"/>
        <v>0</v>
      </c>
      <c r="O267" s="11">
        <f t="shared" si="135"/>
        <v>0</v>
      </c>
    </row>
    <row r="268" spans="1:15" ht="21" customHeight="1">
      <c r="A268" s="39"/>
      <c r="B268" s="39"/>
      <c r="C268" s="30">
        <v>42</v>
      </c>
      <c r="D268" s="36" t="s">
        <v>815</v>
      </c>
      <c r="E268" s="37">
        <f t="shared" si="134"/>
        <v>0</v>
      </c>
      <c r="F268" s="37">
        <f t="shared" si="134"/>
        <v>0</v>
      </c>
      <c r="G268" s="37">
        <f t="shared" si="127"/>
        <v>0</v>
      </c>
      <c r="H268" s="37">
        <f>H269</f>
        <v>0</v>
      </c>
      <c r="I268" s="37">
        <f>I269</f>
        <v>0</v>
      </c>
      <c r="J268" s="37">
        <f>J269</f>
        <v>0</v>
      </c>
      <c r="K268" s="37">
        <f t="shared" si="135"/>
        <v>0</v>
      </c>
      <c r="L268" s="37">
        <f t="shared" si="135"/>
        <v>0</v>
      </c>
      <c r="M268" s="37">
        <f t="shared" si="135"/>
        <v>0</v>
      </c>
      <c r="N268" s="37">
        <f t="shared" si="135"/>
        <v>0</v>
      </c>
      <c r="O268" s="37">
        <f t="shared" si="135"/>
        <v>0</v>
      </c>
    </row>
    <row r="269" spans="1:15" ht="18" customHeight="1">
      <c r="A269" s="39"/>
      <c r="B269" s="39"/>
      <c r="C269" s="30">
        <v>426</v>
      </c>
      <c r="D269" s="36" t="s">
        <v>762</v>
      </c>
      <c r="E269" s="37">
        <f t="shared" si="134"/>
        <v>0</v>
      </c>
      <c r="F269" s="37">
        <f t="shared" si="134"/>
        <v>0</v>
      </c>
      <c r="G269" s="37">
        <f t="shared" si="127"/>
        <v>0</v>
      </c>
      <c r="H269" s="37">
        <f>H270</f>
        <v>0</v>
      </c>
      <c r="I269" s="37">
        <f>I270</f>
        <v>0</v>
      </c>
      <c r="J269" s="37">
        <f>J270</f>
        <v>0</v>
      </c>
      <c r="K269" s="37">
        <f t="shared" si="135"/>
        <v>0</v>
      </c>
      <c r="L269" s="37">
        <f t="shared" si="135"/>
        <v>0</v>
      </c>
      <c r="M269" s="37">
        <f t="shared" si="135"/>
        <v>0</v>
      </c>
      <c r="N269" s="37">
        <f t="shared" si="135"/>
        <v>0</v>
      </c>
      <c r="O269" s="37">
        <f t="shared" si="135"/>
        <v>0</v>
      </c>
    </row>
    <row r="270" spans="1:15" s="95" customFormat="1" ht="15" customHeight="1">
      <c r="A270" s="88" t="s">
        <v>463</v>
      </c>
      <c r="B270" s="88"/>
      <c r="C270" s="90" t="s">
        <v>332</v>
      </c>
      <c r="D270" s="91" t="s">
        <v>820</v>
      </c>
      <c r="E270" s="96">
        <v>0</v>
      </c>
      <c r="F270" s="92">
        <f>G270-E270</f>
        <v>0</v>
      </c>
      <c r="G270" s="92">
        <f t="shared" si="127"/>
        <v>0</v>
      </c>
      <c r="H270" s="96">
        <v>0</v>
      </c>
      <c r="I270" s="94">
        <v>0</v>
      </c>
      <c r="J270" s="94">
        <v>0</v>
      </c>
      <c r="K270" s="94">
        <v>0</v>
      </c>
      <c r="L270" s="94">
        <v>0</v>
      </c>
      <c r="M270" s="92">
        <v>0</v>
      </c>
      <c r="N270" s="94">
        <v>0</v>
      </c>
      <c r="O270" s="92">
        <v>0</v>
      </c>
    </row>
    <row r="271" spans="1:15" s="77" customFormat="1" ht="33" customHeight="1">
      <c r="A271" s="75"/>
      <c r="B271" s="78"/>
      <c r="C271" s="186" t="s">
        <v>1100</v>
      </c>
      <c r="D271" s="187"/>
      <c r="E271" s="72">
        <f>E272+E276+E280+E295+E291+E300</f>
        <v>740000</v>
      </c>
      <c r="F271" s="72">
        <f>F272+F276+F280+F295+F291+F300</f>
        <v>-116000</v>
      </c>
      <c r="G271" s="72">
        <f aca="true" t="shared" si="136" ref="G271:G308">SUM(H271:O271)</f>
        <v>624000</v>
      </c>
      <c r="H271" s="72">
        <f>H272+H276+H280+H295+H291+H300</f>
        <v>489000</v>
      </c>
      <c r="I271" s="72">
        <f aca="true" t="shared" si="137" ref="I271:O271">I272+I276+I280+I295+I291+I300</f>
        <v>0</v>
      </c>
      <c r="J271" s="72">
        <f t="shared" si="137"/>
        <v>55000</v>
      </c>
      <c r="K271" s="72">
        <f t="shared" si="137"/>
        <v>80000</v>
      </c>
      <c r="L271" s="72">
        <f t="shared" si="137"/>
        <v>0</v>
      </c>
      <c r="M271" s="72">
        <f t="shared" si="137"/>
        <v>0</v>
      </c>
      <c r="N271" s="72">
        <f t="shared" si="137"/>
        <v>0</v>
      </c>
      <c r="O271" s="72">
        <f t="shared" si="137"/>
        <v>0</v>
      </c>
    </row>
    <row r="272" spans="1:15" s="9" customFormat="1" ht="24" customHeight="1">
      <c r="A272" s="13"/>
      <c r="B272" s="60" t="s">
        <v>679</v>
      </c>
      <c r="C272" s="202" t="s">
        <v>827</v>
      </c>
      <c r="D272" s="203"/>
      <c r="E272" s="11">
        <f aca="true" t="shared" si="138" ref="E272:F274">E273</f>
        <v>80000</v>
      </c>
      <c r="F272" s="11">
        <f t="shared" si="138"/>
        <v>20000</v>
      </c>
      <c r="G272" s="11">
        <f t="shared" si="136"/>
        <v>100000</v>
      </c>
      <c r="H272" s="11">
        <f>H273</f>
        <v>95000</v>
      </c>
      <c r="I272" s="11">
        <f aca="true" t="shared" si="139" ref="I272:O272">I273</f>
        <v>0</v>
      </c>
      <c r="J272" s="11">
        <f t="shared" si="139"/>
        <v>5000</v>
      </c>
      <c r="K272" s="11">
        <f t="shared" si="139"/>
        <v>0</v>
      </c>
      <c r="L272" s="11">
        <f t="shared" si="139"/>
        <v>0</v>
      </c>
      <c r="M272" s="11">
        <f t="shared" si="139"/>
        <v>0</v>
      </c>
      <c r="N272" s="11">
        <f t="shared" si="139"/>
        <v>0</v>
      </c>
      <c r="O272" s="11">
        <f t="shared" si="139"/>
        <v>0</v>
      </c>
    </row>
    <row r="273" spans="1:15" ht="21" customHeight="1">
      <c r="A273" s="41"/>
      <c r="B273" s="39"/>
      <c r="C273" s="30">
        <v>32</v>
      </c>
      <c r="D273" s="36" t="s">
        <v>35</v>
      </c>
      <c r="E273" s="37">
        <f t="shared" si="138"/>
        <v>80000</v>
      </c>
      <c r="F273" s="37">
        <f t="shared" si="138"/>
        <v>20000</v>
      </c>
      <c r="G273" s="37">
        <f t="shared" si="136"/>
        <v>100000</v>
      </c>
      <c r="H273" s="37">
        <f>H274</f>
        <v>95000</v>
      </c>
      <c r="I273" s="37">
        <f aca="true" t="shared" si="140" ref="I273:O274">I274</f>
        <v>0</v>
      </c>
      <c r="J273" s="37">
        <f t="shared" si="140"/>
        <v>5000</v>
      </c>
      <c r="K273" s="37">
        <f t="shared" si="140"/>
        <v>0</v>
      </c>
      <c r="L273" s="37">
        <f t="shared" si="140"/>
        <v>0</v>
      </c>
      <c r="M273" s="37">
        <f t="shared" si="140"/>
        <v>0</v>
      </c>
      <c r="N273" s="37">
        <f t="shared" si="140"/>
        <v>0</v>
      </c>
      <c r="O273" s="37">
        <f t="shared" si="140"/>
        <v>0</v>
      </c>
    </row>
    <row r="274" spans="1:15" ht="18" customHeight="1">
      <c r="A274" s="41"/>
      <c r="B274" s="39"/>
      <c r="C274" s="30">
        <v>323</v>
      </c>
      <c r="D274" s="36" t="s">
        <v>29</v>
      </c>
      <c r="E274" s="37">
        <f t="shared" si="138"/>
        <v>80000</v>
      </c>
      <c r="F274" s="37">
        <f t="shared" si="138"/>
        <v>20000</v>
      </c>
      <c r="G274" s="37">
        <f t="shared" si="136"/>
        <v>100000</v>
      </c>
      <c r="H274" s="37">
        <f>H275</f>
        <v>95000</v>
      </c>
      <c r="I274" s="37">
        <f t="shared" si="140"/>
        <v>0</v>
      </c>
      <c r="J274" s="37">
        <f t="shared" si="140"/>
        <v>5000</v>
      </c>
      <c r="K274" s="37">
        <f t="shared" si="140"/>
        <v>0</v>
      </c>
      <c r="L274" s="37">
        <f t="shared" si="140"/>
        <v>0</v>
      </c>
      <c r="M274" s="37">
        <f t="shared" si="140"/>
        <v>0</v>
      </c>
      <c r="N274" s="37">
        <f t="shared" si="140"/>
        <v>0</v>
      </c>
      <c r="O274" s="37">
        <f t="shared" si="140"/>
        <v>0</v>
      </c>
    </row>
    <row r="275" spans="1:15" s="95" customFormat="1" ht="15" customHeight="1">
      <c r="A275" s="88" t="s">
        <v>464</v>
      </c>
      <c r="B275" s="88"/>
      <c r="C275" s="90">
        <v>3237</v>
      </c>
      <c r="D275" s="91" t="s">
        <v>760</v>
      </c>
      <c r="E275" s="92">
        <v>80000</v>
      </c>
      <c r="F275" s="92">
        <f>G275-E275</f>
        <v>20000</v>
      </c>
      <c r="G275" s="159">
        <f t="shared" si="136"/>
        <v>100000</v>
      </c>
      <c r="H275" s="92">
        <v>95000</v>
      </c>
      <c r="I275" s="94">
        <v>0</v>
      </c>
      <c r="J275" s="92">
        <v>5000</v>
      </c>
      <c r="K275" s="92">
        <v>0</v>
      </c>
      <c r="L275" s="94">
        <v>0</v>
      </c>
      <c r="M275" s="94">
        <v>0</v>
      </c>
      <c r="N275" s="94">
        <v>0</v>
      </c>
      <c r="O275" s="92">
        <v>0</v>
      </c>
    </row>
    <row r="276" spans="1:15" s="9" customFormat="1" ht="24" customHeight="1">
      <c r="A276" s="19"/>
      <c r="B276" s="60" t="s">
        <v>679</v>
      </c>
      <c r="C276" s="219" t="s">
        <v>828</v>
      </c>
      <c r="D276" s="220"/>
      <c r="E276" s="11">
        <f aca="true" t="shared" si="141" ref="E276:F278">E277</f>
        <v>300000</v>
      </c>
      <c r="F276" s="11">
        <f t="shared" si="141"/>
        <v>0</v>
      </c>
      <c r="G276" s="11">
        <f t="shared" si="136"/>
        <v>300000</v>
      </c>
      <c r="H276" s="11">
        <f>H277</f>
        <v>250000</v>
      </c>
      <c r="I276" s="11">
        <f aca="true" t="shared" si="142" ref="I276:O276">I277</f>
        <v>0</v>
      </c>
      <c r="J276" s="11">
        <f t="shared" si="142"/>
        <v>50000</v>
      </c>
      <c r="K276" s="11">
        <f t="shared" si="142"/>
        <v>0</v>
      </c>
      <c r="L276" s="11">
        <f t="shared" si="142"/>
        <v>0</v>
      </c>
      <c r="M276" s="11">
        <f t="shared" si="142"/>
        <v>0</v>
      </c>
      <c r="N276" s="11">
        <f t="shared" si="142"/>
        <v>0</v>
      </c>
      <c r="O276" s="11">
        <f t="shared" si="142"/>
        <v>0</v>
      </c>
    </row>
    <row r="277" spans="1:15" ht="21" customHeight="1">
      <c r="A277" s="39"/>
      <c r="B277" s="39" t="s">
        <v>0</v>
      </c>
      <c r="C277" s="30">
        <v>42</v>
      </c>
      <c r="D277" s="36" t="s">
        <v>761</v>
      </c>
      <c r="E277" s="37">
        <f t="shared" si="141"/>
        <v>300000</v>
      </c>
      <c r="F277" s="37">
        <f t="shared" si="141"/>
        <v>0</v>
      </c>
      <c r="G277" s="37">
        <f t="shared" si="136"/>
        <v>300000</v>
      </c>
      <c r="H277" s="37">
        <f>H278</f>
        <v>250000</v>
      </c>
      <c r="I277" s="37">
        <f>I278</f>
        <v>0</v>
      </c>
      <c r="J277" s="37">
        <f>J278</f>
        <v>50000</v>
      </c>
      <c r="K277" s="37">
        <f aca="true" t="shared" si="143" ref="K277:O278">K278</f>
        <v>0</v>
      </c>
      <c r="L277" s="37">
        <f t="shared" si="143"/>
        <v>0</v>
      </c>
      <c r="M277" s="37">
        <f t="shared" si="143"/>
        <v>0</v>
      </c>
      <c r="N277" s="37">
        <f t="shared" si="143"/>
        <v>0</v>
      </c>
      <c r="O277" s="37">
        <f t="shared" si="143"/>
        <v>0</v>
      </c>
    </row>
    <row r="278" spans="1:15" ht="18" customHeight="1">
      <c r="A278" s="39"/>
      <c r="B278" s="39" t="s">
        <v>0</v>
      </c>
      <c r="C278" s="30">
        <v>426</v>
      </c>
      <c r="D278" s="36" t="s">
        <v>762</v>
      </c>
      <c r="E278" s="37">
        <f t="shared" si="141"/>
        <v>300000</v>
      </c>
      <c r="F278" s="37">
        <f t="shared" si="141"/>
        <v>0</v>
      </c>
      <c r="G278" s="37">
        <f t="shared" si="136"/>
        <v>300000</v>
      </c>
      <c r="H278" s="37">
        <f>H279</f>
        <v>250000</v>
      </c>
      <c r="I278" s="37">
        <f>I279</f>
        <v>0</v>
      </c>
      <c r="J278" s="37">
        <f>J279</f>
        <v>50000</v>
      </c>
      <c r="K278" s="37">
        <f t="shared" si="143"/>
        <v>0</v>
      </c>
      <c r="L278" s="37">
        <f t="shared" si="143"/>
        <v>0</v>
      </c>
      <c r="M278" s="37">
        <f t="shared" si="143"/>
        <v>0</v>
      </c>
      <c r="N278" s="37">
        <f t="shared" si="143"/>
        <v>0</v>
      </c>
      <c r="O278" s="37">
        <f t="shared" si="143"/>
        <v>0</v>
      </c>
    </row>
    <row r="279" spans="1:15" s="95" customFormat="1" ht="15" customHeight="1">
      <c r="A279" s="88" t="s">
        <v>614</v>
      </c>
      <c r="B279" s="88"/>
      <c r="C279" s="90" t="s">
        <v>332</v>
      </c>
      <c r="D279" s="91" t="s">
        <v>763</v>
      </c>
      <c r="E279" s="92">
        <v>300000</v>
      </c>
      <c r="F279" s="92">
        <f>G279-E279</f>
        <v>0</v>
      </c>
      <c r="G279" s="37">
        <f t="shared" si="136"/>
        <v>300000</v>
      </c>
      <c r="H279" s="92">
        <v>250000</v>
      </c>
      <c r="I279" s="94">
        <v>0</v>
      </c>
      <c r="J279" s="92">
        <v>50000</v>
      </c>
      <c r="K279" s="92">
        <v>0</v>
      </c>
      <c r="L279" s="94">
        <v>0</v>
      </c>
      <c r="M279" s="94">
        <v>0</v>
      </c>
      <c r="N279" s="94">
        <v>0</v>
      </c>
      <c r="O279" s="92">
        <v>0</v>
      </c>
    </row>
    <row r="280" spans="1:15" s="9" customFormat="1" ht="25.5" customHeight="1">
      <c r="A280" s="19"/>
      <c r="B280" s="60" t="s">
        <v>679</v>
      </c>
      <c r="C280" s="207" t="s">
        <v>874</v>
      </c>
      <c r="D280" s="203"/>
      <c r="E280" s="11">
        <f>E281+E284</f>
        <v>0</v>
      </c>
      <c r="F280" s="11">
        <f>F281+F284</f>
        <v>0</v>
      </c>
      <c r="G280" s="11">
        <f t="shared" si="136"/>
        <v>0</v>
      </c>
      <c r="H280" s="11">
        <f aca="true" t="shared" si="144" ref="H280:O280">H281+H284</f>
        <v>0</v>
      </c>
      <c r="I280" s="11">
        <f t="shared" si="144"/>
        <v>0</v>
      </c>
      <c r="J280" s="11">
        <f t="shared" si="144"/>
        <v>0</v>
      </c>
      <c r="K280" s="11">
        <f t="shared" si="144"/>
        <v>0</v>
      </c>
      <c r="L280" s="11">
        <f t="shared" si="144"/>
        <v>0</v>
      </c>
      <c r="M280" s="11">
        <f t="shared" si="144"/>
        <v>0</v>
      </c>
      <c r="N280" s="11">
        <f t="shared" si="144"/>
        <v>0</v>
      </c>
      <c r="O280" s="11">
        <f t="shared" si="144"/>
        <v>0</v>
      </c>
    </row>
    <row r="281" spans="1:15" ht="21" customHeight="1">
      <c r="A281" s="39"/>
      <c r="B281" s="39"/>
      <c r="C281" s="30">
        <v>41</v>
      </c>
      <c r="D281" s="36" t="s">
        <v>715</v>
      </c>
      <c r="E281" s="37">
        <f>E282</f>
        <v>0</v>
      </c>
      <c r="F281" s="37">
        <f>F282</f>
        <v>0</v>
      </c>
      <c r="G281" s="37">
        <f t="shared" si="136"/>
        <v>0</v>
      </c>
      <c r="H281" s="37">
        <f aca="true" t="shared" si="145" ref="H281:J282">H282</f>
        <v>0</v>
      </c>
      <c r="I281" s="37">
        <f t="shared" si="145"/>
        <v>0</v>
      </c>
      <c r="J281" s="37">
        <f t="shared" si="145"/>
        <v>0</v>
      </c>
      <c r="K281" s="37">
        <f aca="true" t="shared" si="146" ref="K281:O282">K282</f>
        <v>0</v>
      </c>
      <c r="L281" s="37">
        <f t="shared" si="146"/>
        <v>0</v>
      </c>
      <c r="M281" s="37">
        <f t="shared" si="146"/>
        <v>0</v>
      </c>
      <c r="N281" s="37">
        <f t="shared" si="146"/>
        <v>0</v>
      </c>
      <c r="O281" s="37">
        <f t="shared" si="146"/>
        <v>0</v>
      </c>
    </row>
    <row r="282" spans="1:15" ht="18" customHeight="1">
      <c r="A282" s="39"/>
      <c r="B282" s="39"/>
      <c r="C282" s="30">
        <v>411</v>
      </c>
      <c r="D282" s="36" t="s">
        <v>716</v>
      </c>
      <c r="E282" s="37">
        <f>E283</f>
        <v>0</v>
      </c>
      <c r="F282" s="37">
        <f>F283</f>
        <v>0</v>
      </c>
      <c r="G282" s="37">
        <f t="shared" si="136"/>
        <v>0</v>
      </c>
      <c r="H282" s="37">
        <f t="shared" si="145"/>
        <v>0</v>
      </c>
      <c r="I282" s="37">
        <f t="shared" si="145"/>
        <v>0</v>
      </c>
      <c r="J282" s="37">
        <f t="shared" si="145"/>
        <v>0</v>
      </c>
      <c r="K282" s="37">
        <f t="shared" si="146"/>
        <v>0</v>
      </c>
      <c r="L282" s="37">
        <f t="shared" si="146"/>
        <v>0</v>
      </c>
      <c r="M282" s="37">
        <f t="shared" si="146"/>
        <v>0</v>
      </c>
      <c r="N282" s="37">
        <f t="shared" si="146"/>
        <v>0</v>
      </c>
      <c r="O282" s="37">
        <f t="shared" si="146"/>
        <v>0</v>
      </c>
    </row>
    <row r="283" spans="1:15" s="95" customFormat="1" ht="14.25" customHeight="1">
      <c r="A283" s="88" t="s">
        <v>465</v>
      </c>
      <c r="B283" s="88"/>
      <c r="C283" s="90">
        <v>4111</v>
      </c>
      <c r="D283" s="91" t="s">
        <v>878</v>
      </c>
      <c r="E283" s="96">
        <v>0</v>
      </c>
      <c r="F283" s="92">
        <f>G283-E283</f>
        <v>0</v>
      </c>
      <c r="G283" s="92">
        <f t="shared" si="136"/>
        <v>0</v>
      </c>
      <c r="H283" s="96">
        <v>0</v>
      </c>
      <c r="I283" s="94"/>
      <c r="J283" s="94">
        <v>0</v>
      </c>
      <c r="K283" s="94">
        <v>0</v>
      </c>
      <c r="L283" s="94">
        <v>0</v>
      </c>
      <c r="M283" s="92">
        <v>0</v>
      </c>
      <c r="N283" s="94">
        <v>0</v>
      </c>
      <c r="O283" s="92">
        <v>0</v>
      </c>
    </row>
    <row r="284" spans="1:15" ht="21" customHeight="1">
      <c r="A284" s="39"/>
      <c r="B284" s="39" t="s">
        <v>0</v>
      </c>
      <c r="C284" s="30">
        <v>42</v>
      </c>
      <c r="D284" s="36" t="s">
        <v>761</v>
      </c>
      <c r="E284" s="37">
        <f>E289</f>
        <v>0</v>
      </c>
      <c r="F284" s="37">
        <f>F289</f>
        <v>0</v>
      </c>
      <c r="G284" s="37">
        <f>SUM(H284:O284)</f>
        <v>0</v>
      </c>
      <c r="H284" s="37">
        <f aca="true" t="shared" si="147" ref="H284:N284">H289</f>
        <v>0</v>
      </c>
      <c r="I284" s="37">
        <f t="shared" si="147"/>
        <v>0</v>
      </c>
      <c r="J284" s="37">
        <f t="shared" si="147"/>
        <v>0</v>
      </c>
      <c r="K284" s="37">
        <f t="shared" si="147"/>
        <v>0</v>
      </c>
      <c r="L284" s="37">
        <f t="shared" si="147"/>
        <v>0</v>
      </c>
      <c r="M284" s="37">
        <f t="shared" si="147"/>
        <v>0</v>
      </c>
      <c r="N284" s="37">
        <f t="shared" si="147"/>
        <v>0</v>
      </c>
      <c r="O284" s="37">
        <v>0</v>
      </c>
    </row>
    <row r="285" ht="64.5" customHeight="1"/>
    <row r="286" spans="1:15" s="133" customFormat="1" ht="17.25" customHeight="1">
      <c r="A286" s="199" t="s">
        <v>2</v>
      </c>
      <c r="B286" s="200" t="s">
        <v>44</v>
      </c>
      <c r="C286" s="184" t="s">
        <v>549</v>
      </c>
      <c r="D286" s="201" t="s">
        <v>59</v>
      </c>
      <c r="E286" s="190" t="s">
        <v>1230</v>
      </c>
      <c r="F286" s="190" t="s">
        <v>891</v>
      </c>
      <c r="G286" s="184" t="s">
        <v>1231</v>
      </c>
      <c r="H286" s="185" t="s">
        <v>1232</v>
      </c>
      <c r="I286" s="185"/>
      <c r="J286" s="185"/>
      <c r="K286" s="185"/>
      <c r="L286" s="185"/>
      <c r="M286" s="185"/>
      <c r="N286" s="185"/>
      <c r="O286" s="185"/>
    </row>
    <row r="287" spans="1:15" ht="36" customHeight="1">
      <c r="A287" s="199"/>
      <c r="B287" s="199"/>
      <c r="C287" s="185"/>
      <c r="D287" s="201"/>
      <c r="E287" s="191"/>
      <c r="F287" s="191"/>
      <c r="G287" s="185"/>
      <c r="H287" s="103" t="s">
        <v>271</v>
      </c>
      <c r="I287" s="103" t="s">
        <v>45</v>
      </c>
      <c r="J287" s="103" t="s">
        <v>270</v>
      </c>
      <c r="K287" s="103" t="s">
        <v>272</v>
      </c>
      <c r="L287" s="103" t="s">
        <v>46</v>
      </c>
      <c r="M287" s="103" t="s">
        <v>723</v>
      </c>
      <c r="N287" s="103" t="s">
        <v>1204</v>
      </c>
      <c r="O287" s="103" t="s">
        <v>616</v>
      </c>
    </row>
    <row r="288" spans="1:15" ht="10.5" customHeight="1">
      <c r="A288" s="54">
        <v>1</v>
      </c>
      <c r="B288" s="54">
        <v>2</v>
      </c>
      <c r="C288" s="54">
        <v>3</v>
      </c>
      <c r="D288" s="54">
        <v>4</v>
      </c>
      <c r="E288" s="54">
        <v>5</v>
      </c>
      <c r="F288" s="54">
        <v>6</v>
      </c>
      <c r="G288" s="54">
        <v>7</v>
      </c>
      <c r="H288" s="54">
        <v>8</v>
      </c>
      <c r="I288" s="54">
        <v>9</v>
      </c>
      <c r="J288" s="54">
        <v>10</v>
      </c>
      <c r="K288" s="54">
        <v>11</v>
      </c>
      <c r="L288" s="54">
        <v>12</v>
      </c>
      <c r="M288" s="54">
        <v>13</v>
      </c>
      <c r="N288" s="54">
        <v>14</v>
      </c>
      <c r="O288" s="54">
        <v>15</v>
      </c>
    </row>
    <row r="289" spans="1:15" ht="18" customHeight="1">
      <c r="A289" s="39"/>
      <c r="B289" s="39" t="s">
        <v>0</v>
      </c>
      <c r="C289" s="30" t="s">
        <v>108</v>
      </c>
      <c r="D289" s="36" t="s">
        <v>719</v>
      </c>
      <c r="E289" s="37">
        <f>E290</f>
        <v>0</v>
      </c>
      <c r="F289" s="37">
        <f>F290</f>
        <v>0</v>
      </c>
      <c r="G289" s="37">
        <f aca="true" t="shared" si="148" ref="G289:G294">SUM(H289:O289)</f>
        <v>0</v>
      </c>
      <c r="H289" s="37">
        <f aca="true" t="shared" si="149" ref="H289:O289">H290</f>
        <v>0</v>
      </c>
      <c r="I289" s="37">
        <f t="shared" si="149"/>
        <v>0</v>
      </c>
      <c r="J289" s="37">
        <f t="shared" si="149"/>
        <v>0</v>
      </c>
      <c r="K289" s="37">
        <f t="shared" si="149"/>
        <v>0</v>
      </c>
      <c r="L289" s="37">
        <f t="shared" si="149"/>
        <v>0</v>
      </c>
      <c r="M289" s="37">
        <f t="shared" si="149"/>
        <v>0</v>
      </c>
      <c r="N289" s="37">
        <f t="shared" si="149"/>
        <v>0</v>
      </c>
      <c r="O289" s="37">
        <f t="shared" si="149"/>
        <v>0</v>
      </c>
    </row>
    <row r="290" spans="1:15" s="95" customFormat="1" ht="15" customHeight="1">
      <c r="A290" s="88" t="s">
        <v>466</v>
      </c>
      <c r="B290" s="88"/>
      <c r="C290" s="90" t="s">
        <v>307</v>
      </c>
      <c r="D290" s="91" t="s">
        <v>875</v>
      </c>
      <c r="E290" s="96">
        <v>0</v>
      </c>
      <c r="F290" s="92">
        <f>G290-E290</f>
        <v>0</v>
      </c>
      <c r="G290" s="92">
        <f t="shared" si="148"/>
        <v>0</v>
      </c>
      <c r="H290" s="96">
        <v>0</v>
      </c>
      <c r="I290" s="94"/>
      <c r="J290" s="94">
        <v>0</v>
      </c>
      <c r="K290" s="94">
        <v>0</v>
      </c>
      <c r="L290" s="94">
        <v>0</v>
      </c>
      <c r="M290" s="92">
        <v>0</v>
      </c>
      <c r="N290" s="94">
        <v>0</v>
      </c>
      <c r="O290" s="92">
        <v>0</v>
      </c>
    </row>
    <row r="291" spans="1:15" s="9" customFormat="1" ht="25.5" customHeight="1">
      <c r="A291" s="19"/>
      <c r="B291" s="60" t="s">
        <v>679</v>
      </c>
      <c r="C291" s="207" t="s">
        <v>1020</v>
      </c>
      <c r="D291" s="203"/>
      <c r="E291" s="11">
        <f aca="true" t="shared" si="150" ref="E291:F293">E292</f>
        <v>0</v>
      </c>
      <c r="F291" s="11">
        <f t="shared" si="150"/>
        <v>0</v>
      </c>
      <c r="G291" s="11">
        <f t="shared" si="148"/>
        <v>0</v>
      </c>
      <c r="H291" s="11">
        <f>H292</f>
        <v>0</v>
      </c>
      <c r="I291" s="11">
        <f aca="true" t="shared" si="151" ref="I291:O291">I292</f>
        <v>0</v>
      </c>
      <c r="J291" s="11">
        <f t="shared" si="151"/>
        <v>0</v>
      </c>
      <c r="K291" s="11">
        <f t="shared" si="151"/>
        <v>0</v>
      </c>
      <c r="L291" s="11">
        <f t="shared" si="151"/>
        <v>0</v>
      </c>
      <c r="M291" s="11">
        <f t="shared" si="151"/>
        <v>0</v>
      </c>
      <c r="N291" s="11">
        <f t="shared" si="151"/>
        <v>0</v>
      </c>
      <c r="O291" s="11">
        <f t="shared" si="151"/>
        <v>0</v>
      </c>
    </row>
    <row r="292" spans="1:15" ht="21" customHeight="1">
      <c r="A292" s="39"/>
      <c r="B292" s="39"/>
      <c r="C292" s="30">
        <v>41</v>
      </c>
      <c r="D292" s="36" t="s">
        <v>715</v>
      </c>
      <c r="E292" s="37">
        <f t="shared" si="150"/>
        <v>0</v>
      </c>
      <c r="F292" s="37">
        <f t="shared" si="150"/>
        <v>0</v>
      </c>
      <c r="G292" s="37">
        <f t="shared" si="148"/>
        <v>0</v>
      </c>
      <c r="H292" s="37">
        <f aca="true" t="shared" si="152" ref="H292:O293">H293</f>
        <v>0</v>
      </c>
      <c r="I292" s="37">
        <f t="shared" si="152"/>
        <v>0</v>
      </c>
      <c r="J292" s="37">
        <f t="shared" si="152"/>
        <v>0</v>
      </c>
      <c r="K292" s="37">
        <f t="shared" si="152"/>
        <v>0</v>
      </c>
      <c r="L292" s="37">
        <f t="shared" si="152"/>
        <v>0</v>
      </c>
      <c r="M292" s="37">
        <f t="shared" si="152"/>
        <v>0</v>
      </c>
      <c r="N292" s="37">
        <f t="shared" si="152"/>
        <v>0</v>
      </c>
      <c r="O292" s="37">
        <f t="shared" si="152"/>
        <v>0</v>
      </c>
    </row>
    <row r="293" spans="1:15" ht="18" customHeight="1">
      <c r="A293" s="39"/>
      <c r="B293" s="39"/>
      <c r="C293" s="30">
        <v>411</v>
      </c>
      <c r="D293" s="36" t="s">
        <v>716</v>
      </c>
      <c r="E293" s="37">
        <f t="shared" si="150"/>
        <v>0</v>
      </c>
      <c r="F293" s="37">
        <f t="shared" si="150"/>
        <v>0</v>
      </c>
      <c r="G293" s="37">
        <f t="shared" si="148"/>
        <v>0</v>
      </c>
      <c r="H293" s="37">
        <f t="shared" si="152"/>
        <v>0</v>
      </c>
      <c r="I293" s="37">
        <f t="shared" si="152"/>
        <v>0</v>
      </c>
      <c r="J293" s="37">
        <f t="shared" si="152"/>
        <v>0</v>
      </c>
      <c r="K293" s="37">
        <f t="shared" si="152"/>
        <v>0</v>
      </c>
      <c r="L293" s="37">
        <f t="shared" si="152"/>
        <v>0</v>
      </c>
      <c r="M293" s="37">
        <f t="shared" si="152"/>
        <v>0</v>
      </c>
      <c r="N293" s="37">
        <f t="shared" si="152"/>
        <v>0</v>
      </c>
      <c r="O293" s="37">
        <f t="shared" si="152"/>
        <v>0</v>
      </c>
    </row>
    <row r="294" spans="1:15" s="95" customFormat="1" ht="14.25" customHeight="1">
      <c r="A294" s="88" t="s">
        <v>467</v>
      </c>
      <c r="B294" s="88"/>
      <c r="C294" s="90">
        <v>4111</v>
      </c>
      <c r="D294" s="91" t="s">
        <v>1021</v>
      </c>
      <c r="E294" s="96">
        <v>0</v>
      </c>
      <c r="F294" s="92">
        <f>G294-E294</f>
        <v>0</v>
      </c>
      <c r="G294" s="92">
        <f t="shared" si="148"/>
        <v>0</v>
      </c>
      <c r="H294" s="96">
        <v>0</v>
      </c>
      <c r="I294" s="94"/>
      <c r="J294" s="94">
        <v>0</v>
      </c>
      <c r="K294" s="94">
        <v>0</v>
      </c>
      <c r="L294" s="94">
        <v>0</v>
      </c>
      <c r="M294" s="92">
        <v>0</v>
      </c>
      <c r="N294" s="94">
        <v>0</v>
      </c>
      <c r="O294" s="92">
        <v>0</v>
      </c>
    </row>
    <row r="295" spans="1:15" s="9" customFormat="1" ht="24" customHeight="1">
      <c r="A295" s="13"/>
      <c r="B295" s="60" t="s">
        <v>679</v>
      </c>
      <c r="C295" s="202" t="s">
        <v>1022</v>
      </c>
      <c r="D295" s="203"/>
      <c r="E295" s="11">
        <f>E296</f>
        <v>360000</v>
      </c>
      <c r="F295" s="11">
        <f>F296</f>
        <v>-136000</v>
      </c>
      <c r="G295" s="11">
        <f t="shared" si="136"/>
        <v>224000</v>
      </c>
      <c r="H295" s="11">
        <f>H296</f>
        <v>144000</v>
      </c>
      <c r="I295" s="11">
        <f aca="true" t="shared" si="153" ref="I295:O295">I296</f>
        <v>0</v>
      </c>
      <c r="J295" s="11">
        <f t="shared" si="153"/>
        <v>0</v>
      </c>
      <c r="K295" s="11">
        <f t="shared" si="153"/>
        <v>80000</v>
      </c>
      <c r="L295" s="11">
        <f t="shared" si="153"/>
        <v>0</v>
      </c>
      <c r="M295" s="11">
        <f t="shared" si="153"/>
        <v>0</v>
      </c>
      <c r="N295" s="11">
        <f t="shared" si="153"/>
        <v>0</v>
      </c>
      <c r="O295" s="11">
        <f t="shared" si="153"/>
        <v>0</v>
      </c>
    </row>
    <row r="296" spans="1:15" ht="21" customHeight="1">
      <c r="A296" s="41"/>
      <c r="B296" s="39"/>
      <c r="C296" s="30">
        <v>32</v>
      </c>
      <c r="D296" s="36" t="s">
        <v>35</v>
      </c>
      <c r="E296" s="37">
        <f>E297</f>
        <v>360000</v>
      </c>
      <c r="F296" s="37">
        <f>F297</f>
        <v>-136000</v>
      </c>
      <c r="G296" s="37">
        <f t="shared" si="136"/>
        <v>224000</v>
      </c>
      <c r="H296" s="37">
        <f>H297</f>
        <v>144000</v>
      </c>
      <c r="I296" s="37">
        <f aca="true" t="shared" si="154" ref="I296:O296">I297</f>
        <v>0</v>
      </c>
      <c r="J296" s="37">
        <f t="shared" si="154"/>
        <v>0</v>
      </c>
      <c r="K296" s="37">
        <f t="shared" si="154"/>
        <v>80000</v>
      </c>
      <c r="L296" s="37">
        <f t="shared" si="154"/>
        <v>0</v>
      </c>
      <c r="M296" s="37">
        <f t="shared" si="154"/>
        <v>0</v>
      </c>
      <c r="N296" s="37">
        <f t="shared" si="154"/>
        <v>0</v>
      </c>
      <c r="O296" s="37">
        <f t="shared" si="154"/>
        <v>0</v>
      </c>
    </row>
    <row r="297" spans="1:15" ht="18" customHeight="1">
      <c r="A297" s="41"/>
      <c r="B297" s="39"/>
      <c r="C297" s="30">
        <v>323</v>
      </c>
      <c r="D297" s="36" t="s">
        <v>29</v>
      </c>
      <c r="E297" s="37">
        <f>SUM(E298:E299)</f>
        <v>360000</v>
      </c>
      <c r="F297" s="37">
        <f>SUM(F298:F299)</f>
        <v>-136000</v>
      </c>
      <c r="G297" s="37">
        <f t="shared" si="136"/>
        <v>224000</v>
      </c>
      <c r="H297" s="37">
        <f aca="true" t="shared" si="155" ref="H297:O297">SUM(H298:H299)</f>
        <v>144000</v>
      </c>
      <c r="I297" s="37">
        <f t="shared" si="155"/>
        <v>0</v>
      </c>
      <c r="J297" s="37">
        <f t="shared" si="155"/>
        <v>0</v>
      </c>
      <c r="K297" s="37">
        <f t="shared" si="155"/>
        <v>80000</v>
      </c>
      <c r="L297" s="37">
        <f t="shared" si="155"/>
        <v>0</v>
      </c>
      <c r="M297" s="37">
        <f t="shared" si="155"/>
        <v>0</v>
      </c>
      <c r="N297" s="37">
        <f t="shared" si="155"/>
        <v>0</v>
      </c>
      <c r="O297" s="37">
        <f t="shared" si="155"/>
        <v>0</v>
      </c>
    </row>
    <row r="298" spans="1:15" s="95" customFormat="1" ht="15" customHeight="1">
      <c r="A298" s="88" t="s">
        <v>468</v>
      </c>
      <c r="B298" s="88"/>
      <c r="C298" s="90" t="s">
        <v>52</v>
      </c>
      <c r="D298" s="91" t="s">
        <v>764</v>
      </c>
      <c r="E298" s="92">
        <v>360000</v>
      </c>
      <c r="F298" s="92">
        <f>G298-E298</f>
        <v>-136000</v>
      </c>
      <c r="G298" s="96">
        <f t="shared" si="136"/>
        <v>224000</v>
      </c>
      <c r="H298" s="92">
        <v>144000</v>
      </c>
      <c r="I298" s="94">
        <v>0</v>
      </c>
      <c r="J298" s="94">
        <v>0</v>
      </c>
      <c r="K298" s="92">
        <v>80000</v>
      </c>
      <c r="L298" s="94">
        <v>0</v>
      </c>
      <c r="M298" s="94">
        <v>0</v>
      </c>
      <c r="N298" s="94">
        <v>0</v>
      </c>
      <c r="O298" s="92">
        <v>0</v>
      </c>
    </row>
    <row r="299" spans="1:15" s="95" customFormat="1" ht="15" customHeight="1">
      <c r="A299" s="88" t="s">
        <v>469</v>
      </c>
      <c r="B299" s="88"/>
      <c r="C299" s="90" t="s">
        <v>10</v>
      </c>
      <c r="D299" s="91" t="s">
        <v>558</v>
      </c>
      <c r="E299" s="92">
        <v>0</v>
      </c>
      <c r="F299" s="92">
        <f>G299-E299</f>
        <v>0</v>
      </c>
      <c r="G299" s="96">
        <f t="shared" si="136"/>
        <v>0</v>
      </c>
      <c r="H299" s="92">
        <v>0</v>
      </c>
      <c r="I299" s="94">
        <v>0</v>
      </c>
      <c r="J299" s="94">
        <v>0</v>
      </c>
      <c r="K299" s="92">
        <v>0</v>
      </c>
      <c r="L299" s="94">
        <v>0</v>
      </c>
      <c r="M299" s="94">
        <v>0</v>
      </c>
      <c r="N299" s="94">
        <v>0</v>
      </c>
      <c r="O299" s="94">
        <v>0</v>
      </c>
    </row>
    <row r="300" spans="1:15" s="9" customFormat="1" ht="25.5" customHeight="1">
      <c r="A300" s="19"/>
      <c r="B300" s="60" t="s">
        <v>679</v>
      </c>
      <c r="C300" s="207" t="s">
        <v>1023</v>
      </c>
      <c r="D300" s="203"/>
      <c r="E300" s="11">
        <f aca="true" t="shared" si="156" ref="E300:F302">E301</f>
        <v>0</v>
      </c>
      <c r="F300" s="11">
        <f t="shared" si="156"/>
        <v>0</v>
      </c>
      <c r="G300" s="11">
        <f t="shared" si="136"/>
        <v>0</v>
      </c>
      <c r="H300" s="11">
        <f aca="true" t="shared" si="157" ref="H300:O300">H301</f>
        <v>0</v>
      </c>
      <c r="I300" s="11">
        <f t="shared" si="157"/>
        <v>0</v>
      </c>
      <c r="J300" s="11">
        <f t="shared" si="157"/>
        <v>0</v>
      </c>
      <c r="K300" s="11">
        <f t="shared" si="157"/>
        <v>0</v>
      </c>
      <c r="L300" s="11">
        <f t="shared" si="157"/>
        <v>0</v>
      </c>
      <c r="M300" s="11">
        <f t="shared" si="157"/>
        <v>0</v>
      </c>
      <c r="N300" s="11">
        <f t="shared" si="157"/>
        <v>0</v>
      </c>
      <c r="O300" s="11">
        <f t="shared" si="157"/>
        <v>0</v>
      </c>
    </row>
    <row r="301" spans="1:15" ht="21" customHeight="1">
      <c r="A301" s="39"/>
      <c r="B301" s="39"/>
      <c r="C301" s="30" t="s">
        <v>304</v>
      </c>
      <c r="D301" s="36" t="s">
        <v>1024</v>
      </c>
      <c r="E301" s="37">
        <f t="shared" si="156"/>
        <v>0</v>
      </c>
      <c r="F301" s="37">
        <f t="shared" si="156"/>
        <v>0</v>
      </c>
      <c r="G301" s="37">
        <f t="shared" si="136"/>
        <v>0</v>
      </c>
      <c r="H301" s="37">
        <f aca="true" t="shared" si="158" ref="H301:O302">H302</f>
        <v>0</v>
      </c>
      <c r="I301" s="37">
        <f t="shared" si="158"/>
        <v>0</v>
      </c>
      <c r="J301" s="37">
        <f t="shared" si="158"/>
        <v>0</v>
      </c>
      <c r="K301" s="37">
        <f t="shared" si="158"/>
        <v>0</v>
      </c>
      <c r="L301" s="37">
        <f t="shared" si="158"/>
        <v>0</v>
      </c>
      <c r="M301" s="37">
        <f t="shared" si="158"/>
        <v>0</v>
      </c>
      <c r="N301" s="37">
        <f t="shared" si="158"/>
        <v>0</v>
      </c>
      <c r="O301" s="37">
        <f t="shared" si="158"/>
        <v>0</v>
      </c>
    </row>
    <row r="302" spans="1:15" ht="18" customHeight="1">
      <c r="A302" s="39"/>
      <c r="B302" s="39"/>
      <c r="C302" s="30" t="s">
        <v>108</v>
      </c>
      <c r="D302" s="36" t="s">
        <v>719</v>
      </c>
      <c r="E302" s="37">
        <f t="shared" si="156"/>
        <v>0</v>
      </c>
      <c r="F302" s="37">
        <f t="shared" si="156"/>
        <v>0</v>
      </c>
      <c r="G302" s="37">
        <f t="shared" si="136"/>
        <v>0</v>
      </c>
      <c r="H302" s="37">
        <f t="shared" si="158"/>
        <v>0</v>
      </c>
      <c r="I302" s="37">
        <f t="shared" si="158"/>
        <v>0</v>
      </c>
      <c r="J302" s="37">
        <f t="shared" si="158"/>
        <v>0</v>
      </c>
      <c r="K302" s="37">
        <f t="shared" si="158"/>
        <v>0</v>
      </c>
      <c r="L302" s="37">
        <f t="shared" si="158"/>
        <v>0</v>
      </c>
      <c r="M302" s="37">
        <f t="shared" si="158"/>
        <v>0</v>
      </c>
      <c r="N302" s="37">
        <f t="shared" si="158"/>
        <v>0</v>
      </c>
      <c r="O302" s="37">
        <f t="shared" si="158"/>
        <v>0</v>
      </c>
    </row>
    <row r="303" spans="1:15" s="95" customFormat="1" ht="14.25" customHeight="1">
      <c r="A303" s="88" t="s">
        <v>470</v>
      </c>
      <c r="B303" s="88"/>
      <c r="C303" s="90" t="s">
        <v>307</v>
      </c>
      <c r="D303" s="91" t="s">
        <v>1025</v>
      </c>
      <c r="E303" s="96">
        <v>0</v>
      </c>
      <c r="F303" s="92">
        <f>G303-E303</f>
        <v>0</v>
      </c>
      <c r="G303" s="92">
        <f t="shared" si="136"/>
        <v>0</v>
      </c>
      <c r="H303" s="96">
        <v>0</v>
      </c>
      <c r="I303" s="94"/>
      <c r="J303" s="94">
        <v>0</v>
      </c>
      <c r="K303" s="94">
        <v>0</v>
      </c>
      <c r="L303" s="94">
        <v>0</v>
      </c>
      <c r="M303" s="92">
        <v>0</v>
      </c>
      <c r="N303" s="94">
        <v>0</v>
      </c>
      <c r="O303" s="92">
        <v>0</v>
      </c>
    </row>
    <row r="304" spans="1:15" s="77" customFormat="1" ht="30.75" customHeight="1">
      <c r="A304" s="75"/>
      <c r="B304" s="78"/>
      <c r="C304" s="186" t="s">
        <v>1101</v>
      </c>
      <c r="D304" s="187"/>
      <c r="E304" s="72">
        <f aca="true" t="shared" si="159" ref="E304:O305">E305</f>
        <v>0</v>
      </c>
      <c r="F304" s="72">
        <f t="shared" si="159"/>
        <v>0</v>
      </c>
      <c r="G304" s="72">
        <f t="shared" si="136"/>
        <v>0</v>
      </c>
      <c r="H304" s="72">
        <f t="shared" si="159"/>
        <v>0</v>
      </c>
      <c r="I304" s="72">
        <f t="shared" si="159"/>
        <v>0</v>
      </c>
      <c r="J304" s="72">
        <f t="shared" si="159"/>
        <v>0</v>
      </c>
      <c r="K304" s="72">
        <f t="shared" si="159"/>
        <v>0</v>
      </c>
      <c r="L304" s="72">
        <f t="shared" si="159"/>
        <v>0</v>
      </c>
      <c r="M304" s="72">
        <f t="shared" si="159"/>
        <v>0</v>
      </c>
      <c r="N304" s="72">
        <f t="shared" si="159"/>
        <v>0</v>
      </c>
      <c r="O304" s="72">
        <f t="shared" si="159"/>
        <v>0</v>
      </c>
    </row>
    <row r="305" spans="1:15" s="9" customFormat="1" ht="25.5" customHeight="1">
      <c r="A305" s="13"/>
      <c r="B305" s="60" t="s">
        <v>677</v>
      </c>
      <c r="C305" s="207" t="s">
        <v>829</v>
      </c>
      <c r="D305" s="203"/>
      <c r="E305" s="11">
        <f aca="true" t="shared" si="160" ref="E305:F307">E306</f>
        <v>0</v>
      </c>
      <c r="F305" s="11">
        <f t="shared" si="160"/>
        <v>0</v>
      </c>
      <c r="G305" s="11">
        <f t="shared" si="136"/>
        <v>0</v>
      </c>
      <c r="H305" s="11">
        <f>H306</f>
        <v>0</v>
      </c>
      <c r="I305" s="11">
        <f t="shared" si="159"/>
        <v>0</v>
      </c>
      <c r="J305" s="11">
        <f t="shared" si="159"/>
        <v>0</v>
      </c>
      <c r="K305" s="11">
        <f t="shared" si="159"/>
        <v>0</v>
      </c>
      <c r="L305" s="11">
        <f t="shared" si="159"/>
        <v>0</v>
      </c>
      <c r="M305" s="11">
        <f t="shared" si="159"/>
        <v>0</v>
      </c>
      <c r="N305" s="11">
        <f t="shared" si="159"/>
        <v>0</v>
      </c>
      <c r="O305" s="11">
        <f t="shared" si="159"/>
        <v>0</v>
      </c>
    </row>
    <row r="306" spans="1:15" ht="21" customHeight="1">
      <c r="A306" s="41"/>
      <c r="B306" s="39" t="s">
        <v>0</v>
      </c>
      <c r="C306" s="30">
        <v>38</v>
      </c>
      <c r="D306" s="36" t="s">
        <v>703</v>
      </c>
      <c r="E306" s="37">
        <f t="shared" si="160"/>
        <v>0</v>
      </c>
      <c r="F306" s="37">
        <f t="shared" si="160"/>
        <v>0</v>
      </c>
      <c r="G306" s="37">
        <f t="shared" si="136"/>
        <v>0</v>
      </c>
      <c r="H306" s="37">
        <f>H307</f>
        <v>0</v>
      </c>
      <c r="I306" s="37">
        <f>I307</f>
        <v>0</v>
      </c>
      <c r="J306" s="37">
        <f>J307</f>
        <v>0</v>
      </c>
      <c r="K306" s="37">
        <f aca="true" t="shared" si="161" ref="K306:O307">K307</f>
        <v>0</v>
      </c>
      <c r="L306" s="37">
        <f t="shared" si="161"/>
        <v>0</v>
      </c>
      <c r="M306" s="37">
        <f t="shared" si="161"/>
        <v>0</v>
      </c>
      <c r="N306" s="37">
        <f t="shared" si="161"/>
        <v>0</v>
      </c>
      <c r="O306" s="37">
        <f t="shared" si="161"/>
        <v>0</v>
      </c>
    </row>
    <row r="307" spans="1:15" ht="18" customHeight="1">
      <c r="A307" s="41"/>
      <c r="B307" s="39"/>
      <c r="C307" s="30">
        <v>386</v>
      </c>
      <c r="D307" s="36" t="s">
        <v>756</v>
      </c>
      <c r="E307" s="37">
        <f t="shared" si="160"/>
        <v>0</v>
      </c>
      <c r="F307" s="37">
        <f t="shared" si="160"/>
        <v>0</v>
      </c>
      <c r="G307" s="37">
        <f t="shared" si="136"/>
        <v>0</v>
      </c>
      <c r="H307" s="37">
        <f>H308</f>
        <v>0</v>
      </c>
      <c r="I307" s="37">
        <f>I308</f>
        <v>0</v>
      </c>
      <c r="J307" s="37">
        <f>J308</f>
        <v>0</v>
      </c>
      <c r="K307" s="37">
        <f t="shared" si="161"/>
        <v>0</v>
      </c>
      <c r="L307" s="37">
        <f t="shared" si="161"/>
        <v>0</v>
      </c>
      <c r="M307" s="37">
        <f t="shared" si="161"/>
        <v>0</v>
      </c>
      <c r="N307" s="37">
        <f t="shared" si="161"/>
        <v>0</v>
      </c>
      <c r="O307" s="37">
        <f t="shared" si="161"/>
        <v>0</v>
      </c>
    </row>
    <row r="308" spans="1:15" s="95" customFormat="1" ht="15" customHeight="1">
      <c r="A308" s="97" t="s">
        <v>471</v>
      </c>
      <c r="B308" s="88"/>
      <c r="C308" s="90">
        <v>3861</v>
      </c>
      <c r="D308" s="91" t="s">
        <v>765</v>
      </c>
      <c r="E308" s="92">
        <v>0</v>
      </c>
      <c r="F308" s="92">
        <f>G308-E308</f>
        <v>0</v>
      </c>
      <c r="G308" s="92">
        <f t="shared" si="136"/>
        <v>0</v>
      </c>
      <c r="H308" s="92">
        <v>0</v>
      </c>
      <c r="I308" s="94">
        <v>0</v>
      </c>
      <c r="J308" s="92">
        <v>0</v>
      </c>
      <c r="K308" s="92">
        <v>0</v>
      </c>
      <c r="L308" s="94">
        <v>0</v>
      </c>
      <c r="M308" s="94">
        <v>0</v>
      </c>
      <c r="N308" s="94">
        <v>0</v>
      </c>
      <c r="O308" s="94">
        <v>0</v>
      </c>
    </row>
    <row r="309" spans="1:15" s="77" customFormat="1" ht="27" customHeight="1">
      <c r="A309" s="76"/>
      <c r="B309" s="78"/>
      <c r="C309" s="221" t="s">
        <v>830</v>
      </c>
      <c r="D309" s="222"/>
      <c r="E309" s="72">
        <f>E310+E317+E321</f>
        <v>3775550</v>
      </c>
      <c r="F309" s="72">
        <f>F310+F317+F321</f>
        <v>135000</v>
      </c>
      <c r="G309" s="72">
        <f aca="true" t="shared" si="162" ref="G309:G347">SUM(H309:O309)</f>
        <v>3910550</v>
      </c>
      <c r="H309" s="72">
        <f>H310+H317+H321</f>
        <v>135000</v>
      </c>
      <c r="I309" s="72">
        <f aca="true" t="shared" si="163" ref="I309:O309">I310+I317+I321</f>
        <v>0</v>
      </c>
      <c r="J309" s="72">
        <f t="shared" si="163"/>
        <v>1070000</v>
      </c>
      <c r="K309" s="72">
        <f t="shared" si="163"/>
        <v>0</v>
      </c>
      <c r="L309" s="72">
        <f t="shared" si="163"/>
        <v>0</v>
      </c>
      <c r="M309" s="72">
        <f t="shared" si="163"/>
        <v>0</v>
      </c>
      <c r="N309" s="72">
        <f t="shared" si="163"/>
        <v>2705550</v>
      </c>
      <c r="O309" s="72">
        <f t="shared" si="163"/>
        <v>0</v>
      </c>
    </row>
    <row r="310" spans="1:15" s="9" customFormat="1" ht="24" customHeight="1">
      <c r="A310" s="19"/>
      <c r="B310" s="60" t="s">
        <v>678</v>
      </c>
      <c r="C310" s="202" t="s">
        <v>1278</v>
      </c>
      <c r="D310" s="203"/>
      <c r="E310" s="11">
        <f>E311</f>
        <v>800000</v>
      </c>
      <c r="F310" s="11">
        <f>F311</f>
        <v>135000</v>
      </c>
      <c r="G310" s="11">
        <f t="shared" si="162"/>
        <v>935000</v>
      </c>
      <c r="H310" s="11">
        <f>H311</f>
        <v>135000</v>
      </c>
      <c r="I310" s="11">
        <f aca="true" t="shared" si="164" ref="I310:O310">I311</f>
        <v>0</v>
      </c>
      <c r="J310" s="11">
        <f t="shared" si="164"/>
        <v>800000</v>
      </c>
      <c r="K310" s="11">
        <f t="shared" si="164"/>
        <v>0</v>
      </c>
      <c r="L310" s="11">
        <f t="shared" si="164"/>
        <v>0</v>
      </c>
      <c r="M310" s="11">
        <f t="shared" si="164"/>
        <v>0</v>
      </c>
      <c r="N310" s="11">
        <f t="shared" si="164"/>
        <v>0</v>
      </c>
      <c r="O310" s="11">
        <f t="shared" si="164"/>
        <v>0</v>
      </c>
    </row>
    <row r="311" spans="1:15" ht="21" customHeight="1">
      <c r="A311" s="39"/>
      <c r="B311" s="39" t="s">
        <v>1</v>
      </c>
      <c r="C311" s="30">
        <v>32</v>
      </c>
      <c r="D311" s="36" t="s">
        <v>20</v>
      </c>
      <c r="E311" s="37">
        <f>E312+E315</f>
        <v>800000</v>
      </c>
      <c r="F311" s="37">
        <f>F312+F315</f>
        <v>135000</v>
      </c>
      <c r="G311" s="37">
        <f t="shared" si="162"/>
        <v>935000</v>
      </c>
      <c r="H311" s="37">
        <f aca="true" t="shared" si="165" ref="H311:O311">H312+H315</f>
        <v>135000</v>
      </c>
      <c r="I311" s="37">
        <f t="shared" si="165"/>
        <v>0</v>
      </c>
      <c r="J311" s="37">
        <f t="shared" si="165"/>
        <v>800000</v>
      </c>
      <c r="K311" s="37">
        <f t="shared" si="165"/>
        <v>0</v>
      </c>
      <c r="L311" s="37">
        <f t="shared" si="165"/>
        <v>0</v>
      </c>
      <c r="M311" s="37">
        <f t="shared" si="165"/>
        <v>0</v>
      </c>
      <c r="N311" s="37">
        <f t="shared" si="165"/>
        <v>0</v>
      </c>
      <c r="O311" s="37">
        <f t="shared" si="165"/>
        <v>0</v>
      </c>
    </row>
    <row r="312" spans="1:15" ht="18" customHeight="1">
      <c r="A312" s="39"/>
      <c r="B312" s="39"/>
      <c r="C312" s="30">
        <v>322</v>
      </c>
      <c r="D312" s="36" t="s">
        <v>24</v>
      </c>
      <c r="E312" s="37">
        <f>SUM(E313:E314)</f>
        <v>315000</v>
      </c>
      <c r="F312" s="37">
        <f>SUM(F313:F314)</f>
        <v>120000</v>
      </c>
      <c r="G312" s="37">
        <f t="shared" si="162"/>
        <v>435000</v>
      </c>
      <c r="H312" s="37">
        <f aca="true" t="shared" si="166" ref="H312:O312">SUM(H313:H314)</f>
        <v>120000</v>
      </c>
      <c r="I312" s="37">
        <f t="shared" si="166"/>
        <v>0</v>
      </c>
      <c r="J312" s="37">
        <f t="shared" si="166"/>
        <v>315000</v>
      </c>
      <c r="K312" s="37">
        <f t="shared" si="166"/>
        <v>0</v>
      </c>
      <c r="L312" s="37">
        <f t="shared" si="166"/>
        <v>0</v>
      </c>
      <c r="M312" s="37">
        <f t="shared" si="166"/>
        <v>0</v>
      </c>
      <c r="N312" s="37">
        <f>SUM(N313:N314)</f>
        <v>0</v>
      </c>
      <c r="O312" s="37">
        <f t="shared" si="166"/>
        <v>0</v>
      </c>
    </row>
    <row r="313" spans="1:15" s="95" customFormat="1" ht="15" customHeight="1">
      <c r="A313" s="88" t="s">
        <v>472</v>
      </c>
      <c r="B313" s="88"/>
      <c r="C313" s="90">
        <v>3223</v>
      </c>
      <c r="D313" s="91" t="s">
        <v>766</v>
      </c>
      <c r="E313" s="92">
        <v>300000</v>
      </c>
      <c r="F313" s="92">
        <f>G313-E313</f>
        <v>50000</v>
      </c>
      <c r="G313" s="37">
        <f t="shared" si="162"/>
        <v>350000</v>
      </c>
      <c r="H313" s="92">
        <v>50000</v>
      </c>
      <c r="I313" s="94">
        <v>0</v>
      </c>
      <c r="J313" s="92">
        <v>300000</v>
      </c>
      <c r="K313" s="94">
        <v>0</v>
      </c>
      <c r="L313" s="94">
        <v>0</v>
      </c>
      <c r="M313" s="94">
        <v>0</v>
      </c>
      <c r="N313" s="94">
        <v>0</v>
      </c>
      <c r="O313" s="94">
        <v>0</v>
      </c>
    </row>
    <row r="314" spans="1:15" s="95" customFormat="1" ht="15" customHeight="1">
      <c r="A314" s="88" t="s">
        <v>655</v>
      </c>
      <c r="B314" s="88"/>
      <c r="C314" s="90">
        <v>3224</v>
      </c>
      <c r="D314" s="91" t="s">
        <v>767</v>
      </c>
      <c r="E314" s="92">
        <v>15000</v>
      </c>
      <c r="F314" s="92">
        <f>G314-E314</f>
        <v>70000</v>
      </c>
      <c r="G314" s="37">
        <f t="shared" si="162"/>
        <v>85000</v>
      </c>
      <c r="H314" s="92">
        <v>70000</v>
      </c>
      <c r="I314" s="94">
        <v>0</v>
      </c>
      <c r="J314" s="92">
        <v>15000</v>
      </c>
      <c r="K314" s="94">
        <v>0</v>
      </c>
      <c r="L314" s="94">
        <v>0</v>
      </c>
      <c r="M314" s="94">
        <v>0</v>
      </c>
      <c r="N314" s="94">
        <v>0</v>
      </c>
      <c r="O314" s="94">
        <v>0</v>
      </c>
    </row>
    <row r="315" spans="1:15" ht="18" customHeight="1">
      <c r="A315" s="41"/>
      <c r="B315" s="39"/>
      <c r="C315" s="30">
        <v>323</v>
      </c>
      <c r="D315" s="36" t="s">
        <v>551</v>
      </c>
      <c r="E315" s="37">
        <f aca="true" t="shared" si="167" ref="E315:O315">E316</f>
        <v>485000</v>
      </c>
      <c r="F315" s="37">
        <f t="shared" si="167"/>
        <v>15000</v>
      </c>
      <c r="G315" s="37">
        <f t="shared" si="162"/>
        <v>500000</v>
      </c>
      <c r="H315" s="37">
        <f t="shared" si="167"/>
        <v>15000</v>
      </c>
      <c r="I315" s="37">
        <f t="shared" si="167"/>
        <v>0</v>
      </c>
      <c r="J315" s="37">
        <f t="shared" si="167"/>
        <v>485000</v>
      </c>
      <c r="K315" s="37">
        <f t="shared" si="167"/>
        <v>0</v>
      </c>
      <c r="L315" s="37">
        <f t="shared" si="167"/>
        <v>0</v>
      </c>
      <c r="M315" s="37">
        <f t="shared" si="167"/>
        <v>0</v>
      </c>
      <c r="N315" s="37">
        <f t="shared" si="167"/>
        <v>0</v>
      </c>
      <c r="O315" s="37">
        <f t="shared" si="167"/>
        <v>0</v>
      </c>
    </row>
    <row r="316" spans="1:15" s="95" customFormat="1" ht="15" customHeight="1">
      <c r="A316" s="88" t="s">
        <v>473</v>
      </c>
      <c r="B316" s="88"/>
      <c r="C316" s="90">
        <v>3232</v>
      </c>
      <c r="D316" s="91" t="s">
        <v>709</v>
      </c>
      <c r="E316" s="92">
        <v>485000</v>
      </c>
      <c r="F316" s="92">
        <f>G316-E316</f>
        <v>15000</v>
      </c>
      <c r="G316" s="159">
        <f t="shared" si="162"/>
        <v>500000</v>
      </c>
      <c r="H316" s="92">
        <v>15000</v>
      </c>
      <c r="I316" s="94">
        <v>0</v>
      </c>
      <c r="J316" s="92">
        <v>485000</v>
      </c>
      <c r="K316" s="94">
        <v>0</v>
      </c>
      <c r="L316" s="94">
        <v>0</v>
      </c>
      <c r="M316" s="94">
        <v>0</v>
      </c>
      <c r="N316" s="94">
        <v>0</v>
      </c>
      <c r="O316" s="92">
        <v>0</v>
      </c>
    </row>
    <row r="317" spans="1:15" s="9" customFormat="1" ht="24" customHeight="1">
      <c r="A317" s="19"/>
      <c r="B317" s="60" t="s">
        <v>678</v>
      </c>
      <c r="C317" s="202" t="s">
        <v>831</v>
      </c>
      <c r="D317" s="203"/>
      <c r="E317" s="11">
        <f aca="true" t="shared" si="168" ref="E317:F323">E318</f>
        <v>270000</v>
      </c>
      <c r="F317" s="11">
        <f t="shared" si="168"/>
        <v>0</v>
      </c>
      <c r="G317" s="11">
        <f t="shared" si="162"/>
        <v>270000</v>
      </c>
      <c r="H317" s="11">
        <f>H318</f>
        <v>0</v>
      </c>
      <c r="I317" s="11">
        <f aca="true" t="shared" si="169" ref="I317:O317">I318</f>
        <v>0</v>
      </c>
      <c r="J317" s="11">
        <f t="shared" si="169"/>
        <v>270000</v>
      </c>
      <c r="K317" s="11">
        <f t="shared" si="169"/>
        <v>0</v>
      </c>
      <c r="L317" s="11">
        <f t="shared" si="169"/>
        <v>0</v>
      </c>
      <c r="M317" s="11">
        <f t="shared" si="169"/>
        <v>0</v>
      </c>
      <c r="N317" s="156">
        <f t="shared" si="169"/>
        <v>0</v>
      </c>
      <c r="O317" s="11">
        <f t="shared" si="169"/>
        <v>0</v>
      </c>
    </row>
    <row r="318" spans="1:15" ht="21" customHeight="1">
      <c r="A318" s="39"/>
      <c r="B318" s="39" t="s">
        <v>0</v>
      </c>
      <c r="C318" s="30">
        <v>42</v>
      </c>
      <c r="D318" s="36" t="s">
        <v>718</v>
      </c>
      <c r="E318" s="37">
        <f t="shared" si="168"/>
        <v>270000</v>
      </c>
      <c r="F318" s="37">
        <f t="shared" si="168"/>
        <v>0</v>
      </c>
      <c r="G318" s="37">
        <f t="shared" si="162"/>
        <v>270000</v>
      </c>
      <c r="H318" s="37">
        <f>H319</f>
        <v>0</v>
      </c>
      <c r="I318" s="37">
        <f>I319</f>
        <v>0</v>
      </c>
      <c r="J318" s="37">
        <f>J319</f>
        <v>270000</v>
      </c>
      <c r="K318" s="37">
        <f aca="true" t="shared" si="170" ref="K318:O319">K319</f>
        <v>0</v>
      </c>
      <c r="L318" s="37">
        <f t="shared" si="170"/>
        <v>0</v>
      </c>
      <c r="M318" s="37">
        <f t="shared" si="170"/>
        <v>0</v>
      </c>
      <c r="N318" s="37">
        <f t="shared" si="170"/>
        <v>0</v>
      </c>
      <c r="O318" s="37">
        <f t="shared" si="170"/>
        <v>0</v>
      </c>
    </row>
    <row r="319" spans="1:15" ht="18" customHeight="1">
      <c r="A319" s="39"/>
      <c r="B319" s="39" t="s">
        <v>0</v>
      </c>
      <c r="C319" s="30" t="s">
        <v>108</v>
      </c>
      <c r="D319" s="36" t="s">
        <v>719</v>
      </c>
      <c r="E319" s="37">
        <f t="shared" si="168"/>
        <v>270000</v>
      </c>
      <c r="F319" s="37">
        <f t="shared" si="168"/>
        <v>0</v>
      </c>
      <c r="G319" s="37">
        <f t="shared" si="162"/>
        <v>270000</v>
      </c>
      <c r="H319" s="37">
        <f>H320</f>
        <v>0</v>
      </c>
      <c r="I319" s="37">
        <f>I320</f>
        <v>0</v>
      </c>
      <c r="J319" s="37">
        <f>J320</f>
        <v>270000</v>
      </c>
      <c r="K319" s="37">
        <f t="shared" si="170"/>
        <v>0</v>
      </c>
      <c r="L319" s="37">
        <f t="shared" si="170"/>
        <v>0</v>
      </c>
      <c r="M319" s="37">
        <f t="shared" si="170"/>
        <v>0</v>
      </c>
      <c r="N319" s="37">
        <f t="shared" si="170"/>
        <v>0</v>
      </c>
      <c r="O319" s="37">
        <f t="shared" si="170"/>
        <v>0</v>
      </c>
    </row>
    <row r="320" spans="1:15" s="95" customFormat="1" ht="15" customHeight="1">
      <c r="A320" s="88" t="s">
        <v>474</v>
      </c>
      <c r="B320" s="88"/>
      <c r="C320" s="90" t="s">
        <v>307</v>
      </c>
      <c r="D320" s="91" t="s">
        <v>768</v>
      </c>
      <c r="E320" s="92">
        <v>270000</v>
      </c>
      <c r="F320" s="92">
        <f>G320-E320</f>
        <v>0</v>
      </c>
      <c r="G320" s="159">
        <f t="shared" si="162"/>
        <v>270000</v>
      </c>
      <c r="H320" s="92">
        <v>0</v>
      </c>
      <c r="I320" s="94">
        <v>0</v>
      </c>
      <c r="J320" s="92">
        <v>270000</v>
      </c>
      <c r="K320" s="92">
        <v>0</v>
      </c>
      <c r="L320" s="94">
        <v>0</v>
      </c>
      <c r="M320" s="92">
        <v>0</v>
      </c>
      <c r="N320" s="92">
        <v>0</v>
      </c>
      <c r="O320" s="92">
        <v>0</v>
      </c>
    </row>
    <row r="321" spans="1:15" s="9" customFormat="1" ht="24" customHeight="1">
      <c r="A321" s="19"/>
      <c r="B321" s="60" t="s">
        <v>678</v>
      </c>
      <c r="C321" s="207" t="s">
        <v>1212</v>
      </c>
      <c r="D321" s="203"/>
      <c r="E321" s="11">
        <f t="shared" si="168"/>
        <v>2705550</v>
      </c>
      <c r="F321" s="11">
        <f t="shared" si="168"/>
        <v>0</v>
      </c>
      <c r="G321" s="11">
        <f>SUM(H321:O321)</f>
        <v>2705550</v>
      </c>
      <c r="H321" s="11">
        <f>H322</f>
        <v>0</v>
      </c>
      <c r="I321" s="11">
        <f aca="true" t="shared" si="171" ref="I321:O323">I322</f>
        <v>0</v>
      </c>
      <c r="J321" s="11">
        <f t="shared" si="171"/>
        <v>0</v>
      </c>
      <c r="K321" s="11">
        <f t="shared" si="171"/>
        <v>0</v>
      </c>
      <c r="L321" s="11">
        <f t="shared" si="171"/>
        <v>0</v>
      </c>
      <c r="M321" s="11">
        <f t="shared" si="171"/>
        <v>0</v>
      </c>
      <c r="N321" s="156">
        <f t="shared" si="171"/>
        <v>2705550</v>
      </c>
      <c r="O321" s="11">
        <f t="shared" si="171"/>
        <v>0</v>
      </c>
    </row>
    <row r="322" spans="1:15" ht="21" customHeight="1">
      <c r="A322" s="39"/>
      <c r="B322" s="39" t="s">
        <v>0</v>
      </c>
      <c r="C322" s="30">
        <v>42</v>
      </c>
      <c r="D322" s="36" t="s">
        <v>718</v>
      </c>
      <c r="E322" s="37">
        <f t="shared" si="168"/>
        <v>2705550</v>
      </c>
      <c r="F322" s="37">
        <f t="shared" si="168"/>
        <v>0</v>
      </c>
      <c r="G322" s="37">
        <f>SUM(H322:O322)</f>
        <v>2705550</v>
      </c>
      <c r="H322" s="37">
        <f>H323</f>
        <v>0</v>
      </c>
      <c r="I322" s="37">
        <f>I323</f>
        <v>0</v>
      </c>
      <c r="J322" s="37">
        <f>J323</f>
        <v>0</v>
      </c>
      <c r="K322" s="37">
        <f t="shared" si="171"/>
        <v>0</v>
      </c>
      <c r="L322" s="37">
        <f t="shared" si="171"/>
        <v>0</v>
      </c>
      <c r="M322" s="37">
        <f t="shared" si="171"/>
        <v>0</v>
      </c>
      <c r="N322" s="37">
        <f t="shared" si="171"/>
        <v>2705550</v>
      </c>
      <c r="O322" s="37">
        <f t="shared" si="171"/>
        <v>0</v>
      </c>
    </row>
    <row r="323" spans="1:15" ht="18" customHeight="1">
      <c r="A323" s="39"/>
      <c r="B323" s="39" t="s">
        <v>0</v>
      </c>
      <c r="C323" s="30" t="s">
        <v>108</v>
      </c>
      <c r="D323" s="36" t="s">
        <v>719</v>
      </c>
      <c r="E323" s="37">
        <f t="shared" si="168"/>
        <v>2705550</v>
      </c>
      <c r="F323" s="37">
        <f t="shared" si="168"/>
        <v>0</v>
      </c>
      <c r="G323" s="37">
        <f>SUM(H323:O323)</f>
        <v>2705550</v>
      </c>
      <c r="H323" s="37">
        <f>H324</f>
        <v>0</v>
      </c>
      <c r="I323" s="37">
        <f>I324</f>
        <v>0</v>
      </c>
      <c r="J323" s="37">
        <f>J324</f>
        <v>0</v>
      </c>
      <c r="K323" s="37">
        <f t="shared" si="171"/>
        <v>0</v>
      </c>
      <c r="L323" s="37">
        <f t="shared" si="171"/>
        <v>0</v>
      </c>
      <c r="M323" s="37">
        <f t="shared" si="171"/>
        <v>0</v>
      </c>
      <c r="N323" s="37">
        <f t="shared" si="171"/>
        <v>2705550</v>
      </c>
      <c r="O323" s="37">
        <f t="shared" si="171"/>
        <v>0</v>
      </c>
    </row>
    <row r="324" spans="1:15" s="95" customFormat="1" ht="15" customHeight="1">
      <c r="A324" s="88" t="s">
        <v>1210</v>
      </c>
      <c r="B324" s="88"/>
      <c r="C324" s="90" t="s">
        <v>307</v>
      </c>
      <c r="D324" s="91" t="s">
        <v>1211</v>
      </c>
      <c r="E324" s="92">
        <v>2705550</v>
      </c>
      <c r="F324" s="92">
        <f>G324-E324</f>
        <v>0</v>
      </c>
      <c r="G324" s="159">
        <f>SUM(H324:O324)</f>
        <v>2705550</v>
      </c>
      <c r="H324" s="92">
        <v>0</v>
      </c>
      <c r="I324" s="94">
        <v>0</v>
      </c>
      <c r="J324" s="92">
        <v>0</v>
      </c>
      <c r="K324" s="92">
        <v>0</v>
      </c>
      <c r="L324" s="94">
        <v>0</v>
      </c>
      <c r="M324" s="92">
        <v>0</v>
      </c>
      <c r="N324" s="92">
        <v>2705550</v>
      </c>
      <c r="O324" s="92">
        <v>0</v>
      </c>
    </row>
    <row r="325" spans="1:15" s="77" customFormat="1" ht="27.75" customHeight="1">
      <c r="A325" s="75"/>
      <c r="B325" s="78"/>
      <c r="C325" s="210" t="s">
        <v>1140</v>
      </c>
      <c r="D325" s="211"/>
      <c r="E325" s="72">
        <f>E326+E340+E344+E352+E348</f>
        <v>4915000</v>
      </c>
      <c r="F325" s="72">
        <f>F326+F340+F344+F352+F348</f>
        <v>160000</v>
      </c>
      <c r="G325" s="72">
        <f t="shared" si="162"/>
        <v>5075000</v>
      </c>
      <c r="H325" s="72">
        <f>H326+H340+H344+H352+H348</f>
        <v>1285000</v>
      </c>
      <c r="I325" s="72">
        <f aca="true" t="shared" si="172" ref="I325:O325">I326+I340+I344+I352+I348</f>
        <v>0</v>
      </c>
      <c r="J325" s="72">
        <f>J326+J340+J344+J352+J348</f>
        <v>2280600</v>
      </c>
      <c r="K325" s="72">
        <f t="shared" si="172"/>
        <v>1509400</v>
      </c>
      <c r="L325" s="72">
        <f t="shared" si="172"/>
        <v>0</v>
      </c>
      <c r="M325" s="72">
        <f t="shared" si="172"/>
        <v>0</v>
      </c>
      <c r="N325" s="72">
        <f t="shared" si="172"/>
        <v>0</v>
      </c>
      <c r="O325" s="72">
        <f t="shared" si="172"/>
        <v>0</v>
      </c>
    </row>
    <row r="326" spans="1:15" s="142" customFormat="1" ht="39.75" customHeight="1">
      <c r="A326" s="13"/>
      <c r="B326" s="60" t="s">
        <v>675</v>
      </c>
      <c r="C326" s="214" t="s">
        <v>1279</v>
      </c>
      <c r="D326" s="215"/>
      <c r="E326" s="11">
        <f>E330</f>
        <v>2620000</v>
      </c>
      <c r="F326" s="11">
        <f>F330</f>
        <v>385000</v>
      </c>
      <c r="G326" s="11">
        <f t="shared" si="162"/>
        <v>3005000</v>
      </c>
      <c r="H326" s="11">
        <f>H330</f>
        <v>1285000</v>
      </c>
      <c r="I326" s="11">
        <f aca="true" t="shared" si="173" ref="I326:O326">I330</f>
        <v>0</v>
      </c>
      <c r="J326" s="11">
        <f t="shared" si="173"/>
        <v>1720000</v>
      </c>
      <c r="K326" s="11">
        <f t="shared" si="173"/>
        <v>0</v>
      </c>
      <c r="L326" s="11">
        <f t="shared" si="173"/>
        <v>0</v>
      </c>
      <c r="M326" s="11">
        <f t="shared" si="173"/>
        <v>0</v>
      </c>
      <c r="N326" s="11">
        <f t="shared" si="173"/>
        <v>0</v>
      </c>
      <c r="O326" s="11">
        <f t="shared" si="173"/>
        <v>0</v>
      </c>
    </row>
    <row r="327" spans="1:15" s="133" customFormat="1" ht="17.25" customHeight="1">
      <c r="A327" s="199" t="s">
        <v>2</v>
      </c>
      <c r="B327" s="200" t="s">
        <v>44</v>
      </c>
      <c r="C327" s="184" t="s">
        <v>549</v>
      </c>
      <c r="D327" s="201" t="s">
        <v>59</v>
      </c>
      <c r="E327" s="190" t="s">
        <v>1230</v>
      </c>
      <c r="F327" s="190" t="s">
        <v>891</v>
      </c>
      <c r="G327" s="184" t="s">
        <v>1231</v>
      </c>
      <c r="H327" s="185" t="s">
        <v>1232</v>
      </c>
      <c r="I327" s="185"/>
      <c r="J327" s="185"/>
      <c r="K327" s="185"/>
      <c r="L327" s="185"/>
      <c r="M327" s="185"/>
      <c r="N327" s="185"/>
      <c r="O327" s="185"/>
    </row>
    <row r="328" spans="1:15" ht="36" customHeight="1">
      <c r="A328" s="199"/>
      <c r="B328" s="199"/>
      <c r="C328" s="185"/>
      <c r="D328" s="201"/>
      <c r="E328" s="191"/>
      <c r="F328" s="191"/>
      <c r="G328" s="185"/>
      <c r="H328" s="103" t="s">
        <v>271</v>
      </c>
      <c r="I328" s="103" t="s">
        <v>45</v>
      </c>
      <c r="J328" s="103" t="s">
        <v>270</v>
      </c>
      <c r="K328" s="103" t="s">
        <v>272</v>
      </c>
      <c r="L328" s="103" t="s">
        <v>46</v>
      </c>
      <c r="M328" s="103" t="s">
        <v>723</v>
      </c>
      <c r="N328" s="103" t="s">
        <v>1204</v>
      </c>
      <c r="O328" s="103" t="s">
        <v>616</v>
      </c>
    </row>
    <row r="329" spans="1:15" ht="10.5" customHeight="1">
      <c r="A329" s="54">
        <v>1</v>
      </c>
      <c r="B329" s="54">
        <v>2</v>
      </c>
      <c r="C329" s="54">
        <v>3</v>
      </c>
      <c r="D329" s="54">
        <v>4</v>
      </c>
      <c r="E329" s="54">
        <v>5</v>
      </c>
      <c r="F329" s="54">
        <v>6</v>
      </c>
      <c r="G329" s="54">
        <v>7</v>
      </c>
      <c r="H329" s="54">
        <v>8</v>
      </c>
      <c r="I329" s="54">
        <v>9</v>
      </c>
      <c r="J329" s="54">
        <v>10</v>
      </c>
      <c r="K329" s="54">
        <v>11</v>
      </c>
      <c r="L329" s="54">
        <v>12</v>
      </c>
      <c r="M329" s="54">
        <v>13</v>
      </c>
      <c r="N329" s="54">
        <v>14</v>
      </c>
      <c r="O329" s="54">
        <v>15</v>
      </c>
    </row>
    <row r="330" spans="1:15" ht="21" customHeight="1">
      <c r="A330" s="41"/>
      <c r="B330" s="39"/>
      <c r="C330" s="30">
        <v>32</v>
      </c>
      <c r="D330" s="36" t="s">
        <v>20</v>
      </c>
      <c r="E330" s="37">
        <f>SUM(E331+E334)</f>
        <v>2620000</v>
      </c>
      <c r="F330" s="37">
        <f>SUM(F331+F334)</f>
        <v>385000</v>
      </c>
      <c r="G330" s="37">
        <f t="shared" si="162"/>
        <v>3005000</v>
      </c>
      <c r="H330" s="37">
        <f>SUM(H331+H334)</f>
        <v>1285000</v>
      </c>
      <c r="I330" s="37">
        <f aca="true" t="shared" si="174" ref="I330:O330">I331+I334</f>
        <v>0</v>
      </c>
      <c r="J330" s="37">
        <f t="shared" si="174"/>
        <v>1720000</v>
      </c>
      <c r="K330" s="37">
        <f t="shared" si="174"/>
        <v>0</v>
      </c>
      <c r="L330" s="37">
        <f t="shared" si="174"/>
        <v>0</v>
      </c>
      <c r="M330" s="37">
        <f t="shared" si="174"/>
        <v>0</v>
      </c>
      <c r="N330" s="37">
        <f t="shared" si="174"/>
        <v>0</v>
      </c>
      <c r="O330" s="37">
        <f t="shared" si="174"/>
        <v>0</v>
      </c>
    </row>
    <row r="331" spans="1:15" ht="18" customHeight="1">
      <c r="A331" s="41"/>
      <c r="B331" s="39"/>
      <c r="C331" s="30">
        <v>322</v>
      </c>
      <c r="D331" s="36" t="s">
        <v>550</v>
      </c>
      <c r="E331" s="37">
        <f>E332+E333</f>
        <v>100000</v>
      </c>
      <c r="F331" s="37">
        <f>F332+F333</f>
        <v>60000</v>
      </c>
      <c r="G331" s="37">
        <f t="shared" si="162"/>
        <v>160000</v>
      </c>
      <c r="H331" s="37">
        <f aca="true" t="shared" si="175" ref="H331:O331">H332+H333</f>
        <v>60000</v>
      </c>
      <c r="I331" s="37">
        <f t="shared" si="175"/>
        <v>0</v>
      </c>
      <c r="J331" s="37">
        <f t="shared" si="175"/>
        <v>100000</v>
      </c>
      <c r="K331" s="37">
        <f t="shared" si="175"/>
        <v>0</v>
      </c>
      <c r="L331" s="37">
        <f t="shared" si="175"/>
        <v>0</v>
      </c>
      <c r="M331" s="37">
        <f t="shared" si="175"/>
        <v>0</v>
      </c>
      <c r="N331" s="37">
        <f t="shared" si="175"/>
        <v>0</v>
      </c>
      <c r="O331" s="37">
        <f t="shared" si="175"/>
        <v>0</v>
      </c>
    </row>
    <row r="332" spans="1:15" s="95" customFormat="1" ht="15" customHeight="1">
      <c r="A332" s="88" t="s">
        <v>475</v>
      </c>
      <c r="B332" s="88"/>
      <c r="C332" s="90" t="s">
        <v>273</v>
      </c>
      <c r="D332" s="91" t="s">
        <v>1026</v>
      </c>
      <c r="E332" s="92">
        <v>50000</v>
      </c>
      <c r="F332" s="92">
        <f>G332-E332</f>
        <v>40000</v>
      </c>
      <c r="G332" s="159">
        <f>SUM(H332:O332)</f>
        <v>90000</v>
      </c>
      <c r="H332" s="92">
        <v>40000</v>
      </c>
      <c r="I332" s="94">
        <v>0</v>
      </c>
      <c r="J332" s="92">
        <v>50000</v>
      </c>
      <c r="K332" s="94">
        <v>0</v>
      </c>
      <c r="L332" s="94">
        <v>0</v>
      </c>
      <c r="M332" s="94">
        <v>0</v>
      </c>
      <c r="N332" s="94">
        <v>0</v>
      </c>
      <c r="O332" s="94">
        <v>0</v>
      </c>
    </row>
    <row r="333" spans="1:15" s="95" customFormat="1" ht="15" customHeight="1">
      <c r="A333" s="88" t="s">
        <v>476</v>
      </c>
      <c r="B333" s="88"/>
      <c r="C333" s="90">
        <v>3224</v>
      </c>
      <c r="D333" s="91" t="s">
        <v>769</v>
      </c>
      <c r="E333" s="92">
        <v>50000</v>
      </c>
      <c r="F333" s="92">
        <f>G333-E333</f>
        <v>20000</v>
      </c>
      <c r="G333" s="159">
        <f t="shared" si="162"/>
        <v>70000</v>
      </c>
      <c r="H333" s="92">
        <v>20000</v>
      </c>
      <c r="I333" s="94">
        <v>0</v>
      </c>
      <c r="J333" s="92">
        <v>50000</v>
      </c>
      <c r="K333" s="94">
        <v>0</v>
      </c>
      <c r="L333" s="94">
        <v>0</v>
      </c>
      <c r="M333" s="94">
        <v>0</v>
      </c>
      <c r="N333" s="94">
        <v>0</v>
      </c>
      <c r="O333" s="94">
        <v>0</v>
      </c>
    </row>
    <row r="334" spans="1:15" ht="18" customHeight="1">
      <c r="A334" s="39"/>
      <c r="B334" s="39"/>
      <c r="C334" s="30">
        <v>323</v>
      </c>
      <c r="D334" s="36" t="s">
        <v>29</v>
      </c>
      <c r="E334" s="37">
        <f>E335+E336+E338+E339+E337</f>
        <v>2520000</v>
      </c>
      <c r="F334" s="37">
        <f>F335+F336+F338+F339+F337</f>
        <v>325000</v>
      </c>
      <c r="G334" s="37">
        <f t="shared" si="162"/>
        <v>2845000</v>
      </c>
      <c r="H334" s="37">
        <f>H335+H336+H338+H339+H337</f>
        <v>1225000</v>
      </c>
      <c r="I334" s="37">
        <f aca="true" t="shared" si="176" ref="I334:O334">I335+I336+I338+I339+I337</f>
        <v>0</v>
      </c>
      <c r="J334" s="37">
        <f t="shared" si="176"/>
        <v>1620000</v>
      </c>
      <c r="K334" s="37">
        <f t="shared" si="176"/>
        <v>0</v>
      </c>
      <c r="L334" s="37">
        <f t="shared" si="176"/>
        <v>0</v>
      </c>
      <c r="M334" s="37">
        <f t="shared" si="176"/>
        <v>0</v>
      </c>
      <c r="N334" s="37">
        <f t="shared" si="176"/>
        <v>0</v>
      </c>
      <c r="O334" s="37">
        <f t="shared" si="176"/>
        <v>0</v>
      </c>
    </row>
    <row r="335" spans="1:15" s="95" customFormat="1" ht="15" customHeight="1">
      <c r="A335" s="88" t="s">
        <v>477</v>
      </c>
      <c r="B335" s="88"/>
      <c r="C335" s="90">
        <v>3232</v>
      </c>
      <c r="D335" s="91" t="s">
        <v>31</v>
      </c>
      <c r="E335" s="92">
        <v>1260000</v>
      </c>
      <c r="F335" s="92">
        <f>G335-E335</f>
        <v>0</v>
      </c>
      <c r="G335" s="159">
        <f t="shared" si="162"/>
        <v>1260000</v>
      </c>
      <c r="H335" s="92">
        <v>530000</v>
      </c>
      <c r="I335" s="94">
        <v>0</v>
      </c>
      <c r="J335" s="92">
        <v>730000</v>
      </c>
      <c r="K335" s="92">
        <v>0</v>
      </c>
      <c r="L335" s="94">
        <v>0</v>
      </c>
      <c r="M335" s="94">
        <v>0</v>
      </c>
      <c r="N335" s="94">
        <v>0</v>
      </c>
      <c r="O335" s="92">
        <v>0</v>
      </c>
    </row>
    <row r="336" spans="1:15" s="95" customFormat="1" ht="15" customHeight="1">
      <c r="A336" s="88" t="s">
        <v>478</v>
      </c>
      <c r="B336" s="88"/>
      <c r="C336" s="90">
        <v>3234</v>
      </c>
      <c r="D336" s="91" t="s">
        <v>32</v>
      </c>
      <c r="E336" s="92">
        <v>350000</v>
      </c>
      <c r="F336" s="92">
        <f>G336-E336</f>
        <v>25000</v>
      </c>
      <c r="G336" s="92">
        <f t="shared" si="162"/>
        <v>375000</v>
      </c>
      <c r="H336" s="92">
        <v>375000</v>
      </c>
      <c r="I336" s="92">
        <v>0</v>
      </c>
      <c r="J336" s="92">
        <v>0</v>
      </c>
      <c r="K336" s="94">
        <v>0</v>
      </c>
      <c r="L336" s="94">
        <v>0</v>
      </c>
      <c r="M336" s="94">
        <v>0</v>
      </c>
      <c r="N336" s="94">
        <v>0</v>
      </c>
      <c r="O336" s="92">
        <v>0</v>
      </c>
    </row>
    <row r="337" spans="1:15" s="95" customFormat="1" ht="15" customHeight="1">
      <c r="A337" s="88" t="s">
        <v>479</v>
      </c>
      <c r="B337" s="88"/>
      <c r="C337" s="90" t="s">
        <v>1027</v>
      </c>
      <c r="D337" s="91" t="s">
        <v>363</v>
      </c>
      <c r="E337" s="92">
        <v>0</v>
      </c>
      <c r="F337" s="92">
        <f>G337-E337</f>
        <v>0</v>
      </c>
      <c r="G337" s="92">
        <f>SUM(H337:O337)</f>
        <v>0</v>
      </c>
      <c r="H337" s="92">
        <v>0</v>
      </c>
      <c r="I337" s="92">
        <v>0</v>
      </c>
      <c r="J337" s="92">
        <v>0</v>
      </c>
      <c r="K337" s="94">
        <v>0</v>
      </c>
      <c r="L337" s="94">
        <v>0</v>
      </c>
      <c r="M337" s="94">
        <v>0</v>
      </c>
      <c r="N337" s="94">
        <v>0</v>
      </c>
      <c r="O337" s="94">
        <v>0</v>
      </c>
    </row>
    <row r="338" spans="1:15" s="95" customFormat="1" ht="15" customHeight="1">
      <c r="A338" s="88" t="s">
        <v>480</v>
      </c>
      <c r="B338" s="88"/>
      <c r="C338" s="90" t="s">
        <v>41</v>
      </c>
      <c r="D338" s="91" t="s">
        <v>770</v>
      </c>
      <c r="E338" s="92">
        <v>70000</v>
      </c>
      <c r="F338" s="92">
        <f>G338-E338</f>
        <v>60000</v>
      </c>
      <c r="G338" s="159">
        <f t="shared" si="162"/>
        <v>130000</v>
      </c>
      <c r="H338" s="92">
        <v>130000</v>
      </c>
      <c r="I338" s="92">
        <v>0</v>
      </c>
      <c r="J338" s="92">
        <v>0</v>
      </c>
      <c r="K338" s="94">
        <v>0</v>
      </c>
      <c r="L338" s="94">
        <v>0</v>
      </c>
      <c r="M338" s="94">
        <v>0</v>
      </c>
      <c r="N338" s="94">
        <v>0</v>
      </c>
      <c r="O338" s="94">
        <v>0</v>
      </c>
    </row>
    <row r="339" spans="1:15" s="95" customFormat="1" ht="15" customHeight="1">
      <c r="A339" s="88" t="s">
        <v>481</v>
      </c>
      <c r="B339" s="88"/>
      <c r="C339" s="90" t="s">
        <v>353</v>
      </c>
      <c r="D339" s="91" t="s">
        <v>771</v>
      </c>
      <c r="E339" s="92">
        <v>840000</v>
      </c>
      <c r="F339" s="92">
        <f>G339-E339</f>
        <v>240000</v>
      </c>
      <c r="G339" s="159">
        <f>SUM(H339:O339)</f>
        <v>1080000</v>
      </c>
      <c r="H339" s="92">
        <v>190000</v>
      </c>
      <c r="I339" s="92">
        <v>0</v>
      </c>
      <c r="J339" s="92">
        <v>890000</v>
      </c>
      <c r="K339" s="92">
        <v>0</v>
      </c>
      <c r="L339" s="94">
        <v>0</v>
      </c>
      <c r="M339" s="94">
        <v>0</v>
      </c>
      <c r="N339" s="94">
        <v>0</v>
      </c>
      <c r="O339" s="92">
        <v>0</v>
      </c>
    </row>
    <row r="340" spans="1:15" s="9" customFormat="1" ht="36" customHeight="1">
      <c r="A340" s="13"/>
      <c r="B340" s="60" t="s">
        <v>677</v>
      </c>
      <c r="C340" s="207" t="s">
        <v>1280</v>
      </c>
      <c r="D340" s="203"/>
      <c r="E340" s="11">
        <f aca="true" t="shared" si="177" ref="E340:F342">E341</f>
        <v>0</v>
      </c>
      <c r="F340" s="11">
        <f t="shared" si="177"/>
        <v>0</v>
      </c>
      <c r="G340" s="11">
        <f>SUM(H340:O340)</f>
        <v>0</v>
      </c>
      <c r="H340" s="11">
        <f>H341</f>
        <v>0</v>
      </c>
      <c r="I340" s="11">
        <f aca="true" t="shared" si="178" ref="I340:O340">I341</f>
        <v>0</v>
      </c>
      <c r="J340" s="11">
        <f t="shared" si="178"/>
        <v>0</v>
      </c>
      <c r="K340" s="11">
        <f t="shared" si="178"/>
        <v>0</v>
      </c>
      <c r="L340" s="11">
        <f t="shared" si="178"/>
        <v>0</v>
      </c>
      <c r="M340" s="11">
        <f t="shared" si="178"/>
        <v>0</v>
      </c>
      <c r="N340" s="11">
        <f t="shared" si="178"/>
        <v>0</v>
      </c>
      <c r="O340" s="11">
        <f t="shared" si="178"/>
        <v>0</v>
      </c>
    </row>
    <row r="341" spans="1:15" ht="21" customHeight="1">
      <c r="A341" s="39"/>
      <c r="B341" s="39"/>
      <c r="C341" s="30">
        <v>38</v>
      </c>
      <c r="D341" s="36" t="s">
        <v>566</v>
      </c>
      <c r="E341" s="37">
        <f t="shared" si="177"/>
        <v>0</v>
      </c>
      <c r="F341" s="37">
        <f t="shared" si="177"/>
        <v>0</v>
      </c>
      <c r="G341" s="37">
        <f t="shared" si="162"/>
        <v>0</v>
      </c>
      <c r="H341" s="37">
        <f>H342</f>
        <v>0</v>
      </c>
      <c r="I341" s="37">
        <f aca="true" t="shared" si="179" ref="I341:O341">I342</f>
        <v>0</v>
      </c>
      <c r="J341" s="37">
        <f t="shared" si="179"/>
        <v>0</v>
      </c>
      <c r="K341" s="37">
        <f t="shared" si="179"/>
        <v>0</v>
      </c>
      <c r="L341" s="37">
        <f t="shared" si="179"/>
        <v>0</v>
      </c>
      <c r="M341" s="37">
        <f t="shared" si="179"/>
        <v>0</v>
      </c>
      <c r="N341" s="37">
        <f t="shared" si="179"/>
        <v>0</v>
      </c>
      <c r="O341" s="37">
        <f t="shared" si="179"/>
        <v>0</v>
      </c>
    </row>
    <row r="342" spans="1:15" ht="18" customHeight="1">
      <c r="A342" s="39"/>
      <c r="B342" s="39" t="s">
        <v>0</v>
      </c>
      <c r="C342" s="30">
        <v>386</v>
      </c>
      <c r="D342" s="36" t="s">
        <v>756</v>
      </c>
      <c r="E342" s="37">
        <f t="shared" si="177"/>
        <v>0</v>
      </c>
      <c r="F342" s="37">
        <f t="shared" si="177"/>
        <v>0</v>
      </c>
      <c r="G342" s="37">
        <f t="shared" si="162"/>
        <v>0</v>
      </c>
      <c r="H342" s="37">
        <f>H343</f>
        <v>0</v>
      </c>
      <c r="I342" s="37">
        <f aca="true" t="shared" si="180" ref="I342:O342">I343</f>
        <v>0</v>
      </c>
      <c r="J342" s="37">
        <f t="shared" si="180"/>
        <v>0</v>
      </c>
      <c r="K342" s="37">
        <f t="shared" si="180"/>
        <v>0</v>
      </c>
      <c r="L342" s="37">
        <f t="shared" si="180"/>
        <v>0</v>
      </c>
      <c r="M342" s="37">
        <f t="shared" si="180"/>
        <v>0</v>
      </c>
      <c r="N342" s="37">
        <f t="shared" si="180"/>
        <v>0</v>
      </c>
      <c r="O342" s="37">
        <f t="shared" si="180"/>
        <v>0</v>
      </c>
    </row>
    <row r="343" spans="1:15" s="95" customFormat="1" ht="15" customHeight="1">
      <c r="A343" s="97" t="s">
        <v>482</v>
      </c>
      <c r="B343" s="88"/>
      <c r="C343" s="90">
        <v>3861</v>
      </c>
      <c r="D343" s="91" t="s">
        <v>772</v>
      </c>
      <c r="E343" s="92">
        <v>0</v>
      </c>
      <c r="F343" s="92">
        <f>G343-E343</f>
        <v>0</v>
      </c>
      <c r="G343" s="92">
        <f t="shared" si="162"/>
        <v>0</v>
      </c>
      <c r="H343" s="92">
        <v>0</v>
      </c>
      <c r="I343" s="92">
        <v>0</v>
      </c>
      <c r="J343" s="92">
        <v>0</v>
      </c>
      <c r="K343" s="92">
        <v>0</v>
      </c>
      <c r="L343" s="94">
        <v>0</v>
      </c>
      <c r="M343" s="94">
        <v>0</v>
      </c>
      <c r="N343" s="94">
        <v>0</v>
      </c>
      <c r="O343" s="92">
        <v>0</v>
      </c>
    </row>
    <row r="344" spans="1:15" s="9" customFormat="1" ht="24" customHeight="1">
      <c r="A344" s="13"/>
      <c r="B344" s="60" t="s">
        <v>675</v>
      </c>
      <c r="C344" s="202" t="s">
        <v>1141</v>
      </c>
      <c r="D344" s="203"/>
      <c r="E344" s="11">
        <f aca="true" t="shared" si="181" ref="E344:F350">E345</f>
        <v>2295000</v>
      </c>
      <c r="F344" s="11">
        <f t="shared" si="181"/>
        <v>-295000</v>
      </c>
      <c r="G344" s="11">
        <f t="shared" si="162"/>
        <v>2000000</v>
      </c>
      <c r="H344" s="11">
        <f>H345</f>
        <v>0</v>
      </c>
      <c r="I344" s="11">
        <f aca="true" t="shared" si="182" ref="I344:O344">I345</f>
        <v>0</v>
      </c>
      <c r="J344" s="11">
        <f t="shared" si="182"/>
        <v>490600</v>
      </c>
      <c r="K344" s="11">
        <f t="shared" si="182"/>
        <v>1509400</v>
      </c>
      <c r="L344" s="11">
        <f t="shared" si="182"/>
        <v>0</v>
      </c>
      <c r="M344" s="11">
        <f t="shared" si="182"/>
        <v>0</v>
      </c>
      <c r="N344" s="11">
        <f t="shared" si="182"/>
        <v>0</v>
      </c>
      <c r="O344" s="11">
        <f t="shared" si="182"/>
        <v>0</v>
      </c>
    </row>
    <row r="345" spans="1:15" ht="21" customHeight="1">
      <c r="A345" s="41"/>
      <c r="B345" s="39" t="s">
        <v>0</v>
      </c>
      <c r="C345" s="30">
        <v>42</v>
      </c>
      <c r="D345" s="36" t="s">
        <v>718</v>
      </c>
      <c r="E345" s="37">
        <f t="shared" si="181"/>
        <v>2295000</v>
      </c>
      <c r="F345" s="37">
        <f t="shared" si="181"/>
        <v>-295000</v>
      </c>
      <c r="G345" s="37">
        <f t="shared" si="162"/>
        <v>2000000</v>
      </c>
      <c r="H345" s="37">
        <f>H346</f>
        <v>0</v>
      </c>
      <c r="I345" s="37">
        <f>I346</f>
        <v>0</v>
      </c>
      <c r="J345" s="37">
        <f>J346</f>
        <v>490600</v>
      </c>
      <c r="K345" s="37">
        <f aca="true" t="shared" si="183" ref="K345:O346">K346</f>
        <v>1509400</v>
      </c>
      <c r="L345" s="37">
        <f t="shared" si="183"/>
        <v>0</v>
      </c>
      <c r="M345" s="37">
        <f t="shared" si="183"/>
        <v>0</v>
      </c>
      <c r="N345" s="37">
        <f t="shared" si="183"/>
        <v>0</v>
      </c>
      <c r="O345" s="37">
        <f t="shared" si="183"/>
        <v>0</v>
      </c>
    </row>
    <row r="346" spans="1:15" ht="18" customHeight="1">
      <c r="A346" s="39"/>
      <c r="B346" s="39" t="s">
        <v>0</v>
      </c>
      <c r="C346" s="30" t="s">
        <v>108</v>
      </c>
      <c r="D346" s="36" t="s">
        <v>719</v>
      </c>
      <c r="E346" s="37">
        <f t="shared" si="181"/>
        <v>2295000</v>
      </c>
      <c r="F346" s="37">
        <f t="shared" si="181"/>
        <v>-295000</v>
      </c>
      <c r="G346" s="37">
        <f t="shared" si="162"/>
        <v>2000000</v>
      </c>
      <c r="H346" s="37">
        <f>H347</f>
        <v>0</v>
      </c>
      <c r="I346" s="37">
        <f>I347</f>
        <v>0</v>
      </c>
      <c r="J346" s="37">
        <f>J347</f>
        <v>490600</v>
      </c>
      <c r="K346" s="37">
        <f t="shared" si="183"/>
        <v>1509400</v>
      </c>
      <c r="L346" s="37">
        <f t="shared" si="183"/>
        <v>0</v>
      </c>
      <c r="M346" s="37">
        <f t="shared" si="183"/>
        <v>0</v>
      </c>
      <c r="N346" s="37">
        <f t="shared" si="183"/>
        <v>0</v>
      </c>
      <c r="O346" s="37">
        <f t="shared" si="183"/>
        <v>0</v>
      </c>
    </row>
    <row r="347" spans="1:15" s="95" customFormat="1" ht="15" customHeight="1">
      <c r="A347" s="88" t="s">
        <v>483</v>
      </c>
      <c r="B347" s="88"/>
      <c r="C347" s="90" t="s">
        <v>109</v>
      </c>
      <c r="D347" s="91" t="s">
        <v>773</v>
      </c>
      <c r="E347" s="92">
        <v>2295000</v>
      </c>
      <c r="F347" s="92">
        <f>G347-E347</f>
        <v>-295000</v>
      </c>
      <c r="G347" s="159">
        <f t="shared" si="162"/>
        <v>2000000</v>
      </c>
      <c r="H347" s="92">
        <v>0</v>
      </c>
      <c r="I347" s="94">
        <v>0</v>
      </c>
      <c r="J347" s="92">
        <v>490600</v>
      </c>
      <c r="K347" s="92">
        <v>1509400</v>
      </c>
      <c r="L347" s="94">
        <v>0</v>
      </c>
      <c r="M347" s="92">
        <v>0</v>
      </c>
      <c r="N347" s="94">
        <v>0</v>
      </c>
      <c r="O347" s="92">
        <v>0</v>
      </c>
    </row>
    <row r="348" spans="1:15" s="9" customFormat="1" ht="24" customHeight="1">
      <c r="A348" s="13"/>
      <c r="B348" s="60" t="s">
        <v>675</v>
      </c>
      <c r="C348" s="202" t="s">
        <v>1142</v>
      </c>
      <c r="D348" s="203"/>
      <c r="E348" s="11">
        <f t="shared" si="181"/>
        <v>0</v>
      </c>
      <c r="F348" s="11">
        <f t="shared" si="181"/>
        <v>70000</v>
      </c>
      <c r="G348" s="11">
        <f aca="true" t="shared" si="184" ref="G348:G355">SUM(H348:O348)</f>
        <v>70000</v>
      </c>
      <c r="H348" s="11">
        <f>H349</f>
        <v>0</v>
      </c>
      <c r="I348" s="11">
        <f aca="true" t="shared" si="185" ref="I348:O350">I349</f>
        <v>0</v>
      </c>
      <c r="J348" s="11">
        <f t="shared" si="185"/>
        <v>70000</v>
      </c>
      <c r="K348" s="11">
        <f t="shared" si="185"/>
        <v>0</v>
      </c>
      <c r="L348" s="11">
        <f t="shared" si="185"/>
        <v>0</v>
      </c>
      <c r="M348" s="11">
        <f t="shared" si="185"/>
        <v>0</v>
      </c>
      <c r="N348" s="11">
        <f t="shared" si="185"/>
        <v>0</v>
      </c>
      <c r="O348" s="11">
        <f t="shared" si="185"/>
        <v>0</v>
      </c>
    </row>
    <row r="349" spans="1:15" ht="21" customHeight="1">
      <c r="A349" s="41"/>
      <c r="B349" s="39" t="s">
        <v>0</v>
      </c>
      <c r="C349" s="30">
        <v>42</v>
      </c>
      <c r="D349" s="36" t="s">
        <v>718</v>
      </c>
      <c r="E349" s="37">
        <f t="shared" si="181"/>
        <v>0</v>
      </c>
      <c r="F349" s="37">
        <f t="shared" si="181"/>
        <v>70000</v>
      </c>
      <c r="G349" s="37">
        <f t="shared" si="184"/>
        <v>70000</v>
      </c>
      <c r="H349" s="37">
        <f>H350</f>
        <v>0</v>
      </c>
      <c r="I349" s="37">
        <f>I350</f>
        <v>0</v>
      </c>
      <c r="J349" s="37">
        <f>J350</f>
        <v>70000</v>
      </c>
      <c r="K349" s="37">
        <f t="shared" si="185"/>
        <v>0</v>
      </c>
      <c r="L349" s="37">
        <f t="shared" si="185"/>
        <v>0</v>
      </c>
      <c r="M349" s="37">
        <f t="shared" si="185"/>
        <v>0</v>
      </c>
      <c r="N349" s="37">
        <f t="shared" si="185"/>
        <v>0</v>
      </c>
      <c r="O349" s="37">
        <f t="shared" si="185"/>
        <v>0</v>
      </c>
    </row>
    <row r="350" spans="1:15" ht="18" customHeight="1">
      <c r="A350" s="39"/>
      <c r="B350" s="39" t="s">
        <v>0</v>
      </c>
      <c r="C350" s="30" t="s">
        <v>108</v>
      </c>
      <c r="D350" s="36" t="s">
        <v>719</v>
      </c>
      <c r="E350" s="37">
        <f t="shared" si="181"/>
        <v>0</v>
      </c>
      <c r="F350" s="37">
        <f t="shared" si="181"/>
        <v>70000</v>
      </c>
      <c r="G350" s="37">
        <f t="shared" si="184"/>
        <v>70000</v>
      </c>
      <c r="H350" s="37">
        <f>H351</f>
        <v>0</v>
      </c>
      <c r="I350" s="37">
        <f>I351</f>
        <v>0</v>
      </c>
      <c r="J350" s="37">
        <f>J351</f>
        <v>70000</v>
      </c>
      <c r="K350" s="37">
        <f t="shared" si="185"/>
        <v>0</v>
      </c>
      <c r="L350" s="37">
        <f t="shared" si="185"/>
        <v>0</v>
      </c>
      <c r="M350" s="37">
        <f t="shared" si="185"/>
        <v>0</v>
      </c>
      <c r="N350" s="37">
        <f t="shared" si="185"/>
        <v>0</v>
      </c>
      <c r="O350" s="37">
        <f t="shared" si="185"/>
        <v>0</v>
      </c>
    </row>
    <row r="351" spans="1:15" s="95" customFormat="1" ht="15" customHeight="1">
      <c r="A351" s="88" t="s">
        <v>484</v>
      </c>
      <c r="B351" s="88"/>
      <c r="C351" s="90" t="s">
        <v>109</v>
      </c>
      <c r="D351" s="91" t="s">
        <v>1028</v>
      </c>
      <c r="E351" s="92">
        <v>0</v>
      </c>
      <c r="F351" s="92">
        <f>G351-E351</f>
        <v>70000</v>
      </c>
      <c r="G351" s="92">
        <f t="shared" si="184"/>
        <v>70000</v>
      </c>
      <c r="H351" s="92">
        <v>0</v>
      </c>
      <c r="I351" s="94">
        <v>0</v>
      </c>
      <c r="J351" s="92">
        <v>70000</v>
      </c>
      <c r="K351" s="92">
        <v>0</v>
      </c>
      <c r="L351" s="94">
        <v>0</v>
      </c>
      <c r="M351" s="94">
        <v>0</v>
      </c>
      <c r="N351" s="94">
        <v>0</v>
      </c>
      <c r="O351" s="92">
        <v>0</v>
      </c>
    </row>
    <row r="352" spans="1:15" s="9" customFormat="1" ht="24" customHeight="1">
      <c r="A352" s="13"/>
      <c r="B352" s="60" t="s">
        <v>675</v>
      </c>
      <c r="C352" s="219" t="s">
        <v>1102</v>
      </c>
      <c r="D352" s="220"/>
      <c r="E352" s="11">
        <f aca="true" t="shared" si="186" ref="E352:F354">E353</f>
        <v>0</v>
      </c>
      <c r="F352" s="11">
        <f t="shared" si="186"/>
        <v>0</v>
      </c>
      <c r="G352" s="11">
        <f t="shared" si="184"/>
        <v>0</v>
      </c>
      <c r="H352" s="11">
        <f>H353</f>
        <v>0</v>
      </c>
      <c r="I352" s="11">
        <f aca="true" t="shared" si="187" ref="I352:O354">I353</f>
        <v>0</v>
      </c>
      <c r="J352" s="11">
        <f t="shared" si="187"/>
        <v>0</v>
      </c>
      <c r="K352" s="11">
        <f t="shared" si="187"/>
        <v>0</v>
      </c>
      <c r="L352" s="11">
        <f t="shared" si="187"/>
        <v>0</v>
      </c>
      <c r="M352" s="11">
        <f t="shared" si="187"/>
        <v>0</v>
      </c>
      <c r="N352" s="11">
        <f t="shared" si="187"/>
        <v>0</v>
      </c>
      <c r="O352" s="11">
        <f t="shared" si="187"/>
        <v>0</v>
      </c>
    </row>
    <row r="353" spans="1:15" ht="21" customHeight="1">
      <c r="A353" s="41"/>
      <c r="B353" s="39" t="s">
        <v>0</v>
      </c>
      <c r="C353" s="30">
        <v>42</v>
      </c>
      <c r="D353" s="36" t="s">
        <v>718</v>
      </c>
      <c r="E353" s="37">
        <f t="shared" si="186"/>
        <v>0</v>
      </c>
      <c r="F353" s="37">
        <f t="shared" si="186"/>
        <v>0</v>
      </c>
      <c r="G353" s="37">
        <f t="shared" si="184"/>
        <v>0</v>
      </c>
      <c r="H353" s="37">
        <f>H354</f>
        <v>0</v>
      </c>
      <c r="I353" s="37">
        <f>I354</f>
        <v>0</v>
      </c>
      <c r="J353" s="37">
        <f>J354</f>
        <v>0</v>
      </c>
      <c r="K353" s="37">
        <f t="shared" si="187"/>
        <v>0</v>
      </c>
      <c r="L353" s="37">
        <f t="shared" si="187"/>
        <v>0</v>
      </c>
      <c r="M353" s="37">
        <f t="shared" si="187"/>
        <v>0</v>
      </c>
      <c r="N353" s="37">
        <f t="shared" si="187"/>
        <v>0</v>
      </c>
      <c r="O353" s="37">
        <f t="shared" si="187"/>
        <v>0</v>
      </c>
    </row>
    <row r="354" spans="1:15" ht="18" customHeight="1">
      <c r="A354" s="39"/>
      <c r="B354" s="39" t="s">
        <v>0</v>
      </c>
      <c r="C354" s="30" t="s">
        <v>106</v>
      </c>
      <c r="D354" s="36" t="s">
        <v>774</v>
      </c>
      <c r="E354" s="37">
        <f t="shared" si="186"/>
        <v>0</v>
      </c>
      <c r="F354" s="37">
        <f t="shared" si="186"/>
        <v>0</v>
      </c>
      <c r="G354" s="37">
        <f t="shared" si="184"/>
        <v>0</v>
      </c>
      <c r="H354" s="37">
        <f>H355</f>
        <v>0</v>
      </c>
      <c r="I354" s="37">
        <f>I355</f>
        <v>0</v>
      </c>
      <c r="J354" s="37">
        <f>J355</f>
        <v>0</v>
      </c>
      <c r="K354" s="37">
        <f t="shared" si="187"/>
        <v>0</v>
      </c>
      <c r="L354" s="37">
        <f t="shared" si="187"/>
        <v>0</v>
      </c>
      <c r="M354" s="37">
        <f t="shared" si="187"/>
        <v>0</v>
      </c>
      <c r="N354" s="37">
        <f t="shared" si="187"/>
        <v>0</v>
      </c>
      <c r="O354" s="37">
        <f t="shared" si="187"/>
        <v>0</v>
      </c>
    </row>
    <row r="355" spans="1:15" s="95" customFormat="1" ht="15" customHeight="1">
      <c r="A355" s="88" t="s">
        <v>485</v>
      </c>
      <c r="B355" s="88"/>
      <c r="C355" s="90" t="s">
        <v>107</v>
      </c>
      <c r="D355" s="91" t="s">
        <v>733</v>
      </c>
      <c r="E355" s="92">
        <v>0</v>
      </c>
      <c r="F355" s="92">
        <f>G355-E355</f>
        <v>0</v>
      </c>
      <c r="G355" s="92">
        <f t="shared" si="184"/>
        <v>0</v>
      </c>
      <c r="H355" s="92">
        <v>0</v>
      </c>
      <c r="I355" s="94">
        <v>0</v>
      </c>
      <c r="J355" s="92">
        <v>0</v>
      </c>
      <c r="K355" s="92">
        <v>0</v>
      </c>
      <c r="L355" s="94">
        <v>0</v>
      </c>
      <c r="M355" s="94">
        <v>0</v>
      </c>
      <c r="N355" s="94">
        <v>0</v>
      </c>
      <c r="O355" s="92">
        <v>0</v>
      </c>
    </row>
    <row r="356" spans="1:15" s="77" customFormat="1" ht="27.75" customHeight="1">
      <c r="A356" s="75"/>
      <c r="B356" s="78"/>
      <c r="C356" s="221" t="s">
        <v>832</v>
      </c>
      <c r="D356" s="222"/>
      <c r="E356" s="72">
        <f>E357+E361+E368</f>
        <v>770000</v>
      </c>
      <c r="F356" s="72">
        <f>F357+F361+F368</f>
        <v>0</v>
      </c>
      <c r="G356" s="72">
        <f aca="true" t="shared" si="188" ref="G356:G371">SUM(H356:O356)</f>
        <v>770000</v>
      </c>
      <c r="H356" s="72">
        <f aca="true" t="shared" si="189" ref="H356:O356">H357+H361+H368</f>
        <v>565600</v>
      </c>
      <c r="I356" s="72">
        <f t="shared" si="189"/>
        <v>0</v>
      </c>
      <c r="J356" s="72">
        <f t="shared" si="189"/>
        <v>204400</v>
      </c>
      <c r="K356" s="72">
        <f t="shared" si="189"/>
        <v>0</v>
      </c>
      <c r="L356" s="72">
        <f t="shared" si="189"/>
        <v>0</v>
      </c>
      <c r="M356" s="72">
        <f t="shared" si="189"/>
        <v>0</v>
      </c>
      <c r="N356" s="72">
        <f t="shared" si="189"/>
        <v>0</v>
      </c>
      <c r="O356" s="72">
        <f t="shared" si="189"/>
        <v>0</v>
      </c>
    </row>
    <row r="357" spans="1:15" s="9" customFormat="1" ht="24" customHeight="1">
      <c r="A357" s="13"/>
      <c r="B357" s="60" t="s">
        <v>675</v>
      </c>
      <c r="C357" s="202" t="s">
        <v>833</v>
      </c>
      <c r="D357" s="203"/>
      <c r="E357" s="11">
        <f aca="true" t="shared" si="190" ref="E357:F359">E358</f>
        <v>0</v>
      </c>
      <c r="F357" s="11">
        <f t="shared" si="190"/>
        <v>0</v>
      </c>
      <c r="G357" s="11">
        <f t="shared" si="188"/>
        <v>0</v>
      </c>
      <c r="H357" s="11">
        <f>H358</f>
        <v>0</v>
      </c>
      <c r="I357" s="11">
        <f aca="true" t="shared" si="191" ref="I357:O357">I358</f>
        <v>0</v>
      </c>
      <c r="J357" s="11">
        <f t="shared" si="191"/>
        <v>0</v>
      </c>
      <c r="K357" s="11">
        <f t="shared" si="191"/>
        <v>0</v>
      </c>
      <c r="L357" s="11">
        <f t="shared" si="191"/>
        <v>0</v>
      </c>
      <c r="M357" s="11">
        <f t="shared" si="191"/>
        <v>0</v>
      </c>
      <c r="N357" s="11">
        <f t="shared" si="191"/>
        <v>0</v>
      </c>
      <c r="O357" s="11">
        <f t="shared" si="191"/>
        <v>0</v>
      </c>
    </row>
    <row r="358" spans="1:15" ht="21" customHeight="1">
      <c r="A358" s="41"/>
      <c r="B358" s="39"/>
      <c r="C358" s="30">
        <v>41</v>
      </c>
      <c r="D358" s="36" t="s">
        <v>715</v>
      </c>
      <c r="E358" s="37">
        <f t="shared" si="190"/>
        <v>0</v>
      </c>
      <c r="F358" s="37">
        <f t="shared" si="190"/>
        <v>0</v>
      </c>
      <c r="G358" s="37">
        <f t="shared" si="188"/>
        <v>0</v>
      </c>
      <c r="H358" s="37">
        <f aca="true" t="shared" si="192" ref="H358:O358">H359</f>
        <v>0</v>
      </c>
      <c r="I358" s="37">
        <f t="shared" si="192"/>
        <v>0</v>
      </c>
      <c r="J358" s="37">
        <f t="shared" si="192"/>
        <v>0</v>
      </c>
      <c r="K358" s="37">
        <f t="shared" si="192"/>
        <v>0</v>
      </c>
      <c r="L358" s="37">
        <f t="shared" si="192"/>
        <v>0</v>
      </c>
      <c r="M358" s="37">
        <f t="shared" si="192"/>
        <v>0</v>
      </c>
      <c r="N358" s="37">
        <f t="shared" si="192"/>
        <v>0</v>
      </c>
      <c r="O358" s="37">
        <f t="shared" si="192"/>
        <v>0</v>
      </c>
    </row>
    <row r="359" spans="1:15" ht="18" customHeight="1">
      <c r="A359" s="41"/>
      <c r="B359" s="39"/>
      <c r="C359" s="30">
        <v>411</v>
      </c>
      <c r="D359" s="36" t="s">
        <v>716</v>
      </c>
      <c r="E359" s="37">
        <f t="shared" si="190"/>
        <v>0</v>
      </c>
      <c r="F359" s="37">
        <f t="shared" si="190"/>
        <v>0</v>
      </c>
      <c r="G359" s="37">
        <f t="shared" si="188"/>
        <v>0</v>
      </c>
      <c r="H359" s="37">
        <f aca="true" t="shared" si="193" ref="H359:O359">H360</f>
        <v>0</v>
      </c>
      <c r="I359" s="37">
        <f t="shared" si="193"/>
        <v>0</v>
      </c>
      <c r="J359" s="37">
        <f t="shared" si="193"/>
        <v>0</v>
      </c>
      <c r="K359" s="37">
        <f t="shared" si="193"/>
        <v>0</v>
      </c>
      <c r="L359" s="37">
        <f t="shared" si="193"/>
        <v>0</v>
      </c>
      <c r="M359" s="37">
        <f t="shared" si="193"/>
        <v>0</v>
      </c>
      <c r="N359" s="37">
        <f t="shared" si="193"/>
        <v>0</v>
      </c>
      <c r="O359" s="37">
        <f t="shared" si="193"/>
        <v>0</v>
      </c>
    </row>
    <row r="360" spans="1:15" s="95" customFormat="1" ht="15" customHeight="1">
      <c r="A360" s="88" t="s">
        <v>486</v>
      </c>
      <c r="B360" s="88"/>
      <c r="C360" s="90">
        <v>4111</v>
      </c>
      <c r="D360" s="91" t="s">
        <v>775</v>
      </c>
      <c r="E360" s="96">
        <v>0</v>
      </c>
      <c r="F360" s="92">
        <f>G360-E360</f>
        <v>0</v>
      </c>
      <c r="G360" s="96">
        <f t="shared" si="188"/>
        <v>0</v>
      </c>
      <c r="H360" s="96">
        <v>0</v>
      </c>
      <c r="I360" s="94">
        <v>0</v>
      </c>
      <c r="J360" s="92">
        <v>0</v>
      </c>
      <c r="K360" s="94">
        <v>0</v>
      </c>
      <c r="L360" s="94">
        <v>0</v>
      </c>
      <c r="M360" s="92">
        <v>0</v>
      </c>
      <c r="N360" s="94">
        <v>0</v>
      </c>
      <c r="O360" s="92">
        <v>0</v>
      </c>
    </row>
    <row r="361" spans="1:15" s="9" customFormat="1" ht="23.25" customHeight="1">
      <c r="A361" s="13"/>
      <c r="B361" s="60" t="s">
        <v>675</v>
      </c>
      <c r="C361" s="202" t="s">
        <v>834</v>
      </c>
      <c r="D361" s="203"/>
      <c r="E361" s="11">
        <f>E362</f>
        <v>550000</v>
      </c>
      <c r="F361" s="11">
        <f>F362</f>
        <v>0</v>
      </c>
      <c r="G361" s="11">
        <f t="shared" si="188"/>
        <v>550000</v>
      </c>
      <c r="H361" s="11">
        <f>H362</f>
        <v>345600</v>
      </c>
      <c r="I361" s="11">
        <f aca="true" t="shared" si="194" ref="I361:O361">I362</f>
        <v>0</v>
      </c>
      <c r="J361" s="11">
        <f t="shared" si="194"/>
        <v>204400</v>
      </c>
      <c r="K361" s="11">
        <f t="shared" si="194"/>
        <v>0</v>
      </c>
      <c r="L361" s="11">
        <f t="shared" si="194"/>
        <v>0</v>
      </c>
      <c r="M361" s="11">
        <f t="shared" si="194"/>
        <v>0</v>
      </c>
      <c r="N361" s="11">
        <f t="shared" si="194"/>
        <v>0</v>
      </c>
      <c r="O361" s="11">
        <f t="shared" si="194"/>
        <v>0</v>
      </c>
    </row>
    <row r="362" spans="1:15" s="144" customFormat="1" ht="18" customHeight="1">
      <c r="A362" s="41"/>
      <c r="B362" s="39" t="s">
        <v>0</v>
      </c>
      <c r="C362" s="30">
        <v>42</v>
      </c>
      <c r="D362" s="36" t="s">
        <v>718</v>
      </c>
      <c r="E362" s="37">
        <f>E366</f>
        <v>550000</v>
      </c>
      <c r="F362" s="37">
        <f>F366</f>
        <v>0</v>
      </c>
      <c r="G362" s="37">
        <f t="shared" si="188"/>
        <v>550000</v>
      </c>
      <c r="H362" s="37">
        <f aca="true" t="shared" si="195" ref="H362:O362">H366</f>
        <v>345600</v>
      </c>
      <c r="I362" s="37">
        <f t="shared" si="195"/>
        <v>0</v>
      </c>
      <c r="J362" s="37">
        <f t="shared" si="195"/>
        <v>204400</v>
      </c>
      <c r="K362" s="37">
        <f t="shared" si="195"/>
        <v>0</v>
      </c>
      <c r="L362" s="37">
        <f t="shared" si="195"/>
        <v>0</v>
      </c>
      <c r="M362" s="37">
        <f t="shared" si="195"/>
        <v>0</v>
      </c>
      <c r="N362" s="37">
        <f t="shared" si="195"/>
        <v>0</v>
      </c>
      <c r="O362" s="37">
        <f t="shared" si="195"/>
        <v>0</v>
      </c>
    </row>
    <row r="363" spans="1:15" s="133" customFormat="1" ht="17.25" customHeight="1">
      <c r="A363" s="199" t="s">
        <v>2</v>
      </c>
      <c r="B363" s="200" t="s">
        <v>44</v>
      </c>
      <c r="C363" s="184" t="s">
        <v>549</v>
      </c>
      <c r="D363" s="201" t="s">
        <v>59</v>
      </c>
      <c r="E363" s="190" t="s">
        <v>1230</v>
      </c>
      <c r="F363" s="190" t="s">
        <v>891</v>
      </c>
      <c r="G363" s="184" t="s">
        <v>1231</v>
      </c>
      <c r="H363" s="185" t="s">
        <v>1232</v>
      </c>
      <c r="I363" s="185"/>
      <c r="J363" s="185"/>
      <c r="K363" s="185"/>
      <c r="L363" s="185"/>
      <c r="M363" s="185"/>
      <c r="N363" s="185"/>
      <c r="O363" s="185"/>
    </row>
    <row r="364" spans="1:15" ht="36" customHeight="1">
      <c r="A364" s="199"/>
      <c r="B364" s="199"/>
      <c r="C364" s="185"/>
      <c r="D364" s="201"/>
      <c r="E364" s="191"/>
      <c r="F364" s="191"/>
      <c r="G364" s="185"/>
      <c r="H364" s="103" t="s">
        <v>271</v>
      </c>
      <c r="I364" s="103" t="s">
        <v>45</v>
      </c>
      <c r="J364" s="103" t="s">
        <v>270</v>
      </c>
      <c r="K364" s="103" t="s">
        <v>272</v>
      </c>
      <c r="L364" s="103" t="s">
        <v>46</v>
      </c>
      <c r="M364" s="103" t="s">
        <v>723</v>
      </c>
      <c r="N364" s="103" t="s">
        <v>1204</v>
      </c>
      <c r="O364" s="103" t="s">
        <v>616</v>
      </c>
    </row>
    <row r="365" spans="1:15" ht="10.5" customHeight="1">
      <c r="A365" s="54">
        <v>1</v>
      </c>
      <c r="B365" s="54">
        <v>2</v>
      </c>
      <c r="C365" s="54">
        <v>3</v>
      </c>
      <c r="D365" s="54">
        <v>4</v>
      </c>
      <c r="E365" s="54">
        <v>5</v>
      </c>
      <c r="F365" s="54">
        <v>6</v>
      </c>
      <c r="G365" s="54">
        <v>7</v>
      </c>
      <c r="H365" s="54">
        <v>8</v>
      </c>
      <c r="I365" s="54">
        <v>9</v>
      </c>
      <c r="J365" s="54">
        <v>10</v>
      </c>
      <c r="K365" s="54">
        <v>11</v>
      </c>
      <c r="L365" s="54">
        <v>12</v>
      </c>
      <c r="M365" s="54">
        <v>13</v>
      </c>
      <c r="N365" s="54">
        <v>14</v>
      </c>
      <c r="O365" s="54">
        <v>15</v>
      </c>
    </row>
    <row r="366" spans="1:15" ht="18" customHeight="1">
      <c r="A366" s="41"/>
      <c r="B366" s="39" t="s">
        <v>0</v>
      </c>
      <c r="C366" s="30" t="s">
        <v>108</v>
      </c>
      <c r="D366" s="36" t="s">
        <v>719</v>
      </c>
      <c r="E366" s="37">
        <f>E367</f>
        <v>550000</v>
      </c>
      <c r="F366" s="37">
        <f>F367</f>
        <v>0</v>
      </c>
      <c r="G366" s="37">
        <f t="shared" si="188"/>
        <v>550000</v>
      </c>
      <c r="H366" s="37">
        <f>H367</f>
        <v>345600</v>
      </c>
      <c r="I366" s="37">
        <f aca="true" t="shared" si="196" ref="I366:O366">I367</f>
        <v>0</v>
      </c>
      <c r="J366" s="37">
        <f t="shared" si="196"/>
        <v>204400</v>
      </c>
      <c r="K366" s="37">
        <f t="shared" si="196"/>
        <v>0</v>
      </c>
      <c r="L366" s="37">
        <f t="shared" si="196"/>
        <v>0</v>
      </c>
      <c r="M366" s="37">
        <f t="shared" si="196"/>
        <v>0</v>
      </c>
      <c r="N366" s="37">
        <f t="shared" si="196"/>
        <v>0</v>
      </c>
      <c r="O366" s="37">
        <f t="shared" si="196"/>
        <v>0</v>
      </c>
    </row>
    <row r="367" spans="1:15" s="95" customFormat="1" ht="13.5" customHeight="1">
      <c r="A367" s="88" t="s">
        <v>487</v>
      </c>
      <c r="B367" s="88"/>
      <c r="C367" s="90" t="s">
        <v>307</v>
      </c>
      <c r="D367" s="91" t="s">
        <v>776</v>
      </c>
      <c r="E367" s="92">
        <v>550000</v>
      </c>
      <c r="F367" s="92">
        <f>G367-E367</f>
        <v>0</v>
      </c>
      <c r="G367" s="96">
        <f t="shared" si="188"/>
        <v>550000</v>
      </c>
      <c r="H367" s="92">
        <v>345600</v>
      </c>
      <c r="I367" s="94">
        <v>0</v>
      </c>
      <c r="J367" s="92">
        <v>204400</v>
      </c>
      <c r="K367" s="92">
        <v>0</v>
      </c>
      <c r="L367" s="94">
        <v>0</v>
      </c>
      <c r="M367" s="94">
        <v>0</v>
      </c>
      <c r="N367" s="94">
        <v>0</v>
      </c>
      <c r="O367" s="92">
        <v>0</v>
      </c>
    </row>
    <row r="368" spans="1:15" s="9" customFormat="1" ht="24" customHeight="1">
      <c r="A368" s="19"/>
      <c r="B368" s="60" t="s">
        <v>675</v>
      </c>
      <c r="C368" s="214" t="s">
        <v>835</v>
      </c>
      <c r="D368" s="215"/>
      <c r="E368" s="11">
        <f>E369</f>
        <v>220000</v>
      </c>
      <c r="F368" s="11">
        <f>F369</f>
        <v>0</v>
      </c>
      <c r="G368" s="11">
        <f t="shared" si="188"/>
        <v>220000</v>
      </c>
      <c r="H368" s="11">
        <f>H369</f>
        <v>220000</v>
      </c>
      <c r="I368" s="11">
        <f aca="true" t="shared" si="197" ref="I368:O368">I369</f>
        <v>0</v>
      </c>
      <c r="J368" s="11">
        <f t="shared" si="197"/>
        <v>0</v>
      </c>
      <c r="K368" s="11">
        <f t="shared" si="197"/>
        <v>0</v>
      </c>
      <c r="L368" s="11">
        <f t="shared" si="197"/>
        <v>0</v>
      </c>
      <c r="M368" s="11">
        <f t="shared" si="197"/>
        <v>0</v>
      </c>
      <c r="N368" s="11">
        <f t="shared" si="197"/>
        <v>0</v>
      </c>
      <c r="O368" s="11">
        <f t="shared" si="197"/>
        <v>0</v>
      </c>
    </row>
    <row r="369" spans="1:15" ht="21" customHeight="1">
      <c r="A369" s="39"/>
      <c r="B369" s="39"/>
      <c r="C369" s="30">
        <v>32</v>
      </c>
      <c r="D369" s="36" t="s">
        <v>20</v>
      </c>
      <c r="E369" s="37">
        <f>E370</f>
        <v>220000</v>
      </c>
      <c r="F369" s="37">
        <f>F370</f>
        <v>0</v>
      </c>
      <c r="G369" s="37">
        <f t="shared" si="188"/>
        <v>220000</v>
      </c>
      <c r="H369" s="37">
        <f>H370</f>
        <v>220000</v>
      </c>
      <c r="I369" s="37">
        <f aca="true" t="shared" si="198" ref="I369:O369">I370</f>
        <v>0</v>
      </c>
      <c r="J369" s="37">
        <f t="shared" si="198"/>
        <v>0</v>
      </c>
      <c r="K369" s="37">
        <f t="shared" si="198"/>
        <v>0</v>
      </c>
      <c r="L369" s="37">
        <f t="shared" si="198"/>
        <v>0</v>
      </c>
      <c r="M369" s="37">
        <f t="shared" si="198"/>
        <v>0</v>
      </c>
      <c r="N369" s="37">
        <f t="shared" si="198"/>
        <v>0</v>
      </c>
      <c r="O369" s="37">
        <f t="shared" si="198"/>
        <v>0</v>
      </c>
    </row>
    <row r="370" spans="1:15" ht="18" customHeight="1">
      <c r="A370" s="39" t="s">
        <v>0</v>
      </c>
      <c r="B370" s="39"/>
      <c r="C370" s="30">
        <v>323</v>
      </c>
      <c r="D370" s="36" t="s">
        <v>29</v>
      </c>
      <c r="E370" s="37">
        <f>SUM(E371:E372)</f>
        <v>220000</v>
      </c>
      <c r="F370" s="37">
        <f>SUM(F371:F372)</f>
        <v>0</v>
      </c>
      <c r="G370" s="37">
        <f t="shared" si="188"/>
        <v>220000</v>
      </c>
      <c r="H370" s="37">
        <f>SUM(H371:H372)</f>
        <v>220000</v>
      </c>
      <c r="I370" s="37">
        <f aca="true" t="shared" si="199" ref="I370:O370">SUM(I371:I372)</f>
        <v>0</v>
      </c>
      <c r="J370" s="37">
        <f t="shared" si="199"/>
        <v>0</v>
      </c>
      <c r="K370" s="37">
        <f t="shared" si="199"/>
        <v>0</v>
      </c>
      <c r="L370" s="37">
        <f t="shared" si="199"/>
        <v>0</v>
      </c>
      <c r="M370" s="37">
        <f t="shared" si="199"/>
        <v>0</v>
      </c>
      <c r="N370" s="37">
        <f t="shared" si="199"/>
        <v>0</v>
      </c>
      <c r="O370" s="37">
        <f t="shared" si="199"/>
        <v>0</v>
      </c>
    </row>
    <row r="371" spans="1:15" s="95" customFormat="1" ht="14.25" customHeight="1">
      <c r="A371" s="88" t="s">
        <v>617</v>
      </c>
      <c r="B371" s="88"/>
      <c r="C371" s="90">
        <v>3232</v>
      </c>
      <c r="D371" s="91" t="s">
        <v>777</v>
      </c>
      <c r="E371" s="92">
        <v>220000</v>
      </c>
      <c r="F371" s="92">
        <f>G371-E371</f>
        <v>0</v>
      </c>
      <c r="G371" s="159">
        <f t="shared" si="188"/>
        <v>220000</v>
      </c>
      <c r="H371" s="92">
        <v>220000</v>
      </c>
      <c r="I371" s="94">
        <v>0</v>
      </c>
      <c r="J371" s="92">
        <v>0</v>
      </c>
      <c r="K371" s="92">
        <v>0</v>
      </c>
      <c r="L371" s="94">
        <v>0</v>
      </c>
      <c r="M371" s="94">
        <v>0</v>
      </c>
      <c r="N371" s="94">
        <v>0</v>
      </c>
      <c r="O371" s="92">
        <v>0</v>
      </c>
    </row>
    <row r="372" spans="1:15" s="95" customFormat="1" ht="14.25" customHeight="1">
      <c r="A372" s="88" t="s">
        <v>488</v>
      </c>
      <c r="B372" s="88"/>
      <c r="C372" s="90" t="s">
        <v>10</v>
      </c>
      <c r="D372" s="91" t="s">
        <v>1029</v>
      </c>
      <c r="E372" s="92">
        <v>0</v>
      </c>
      <c r="F372" s="92">
        <f>G372-E372</f>
        <v>0</v>
      </c>
      <c r="G372" s="92">
        <f>SUM(H372:O372)</f>
        <v>0</v>
      </c>
      <c r="H372" s="92">
        <v>0</v>
      </c>
      <c r="I372" s="94">
        <v>0</v>
      </c>
      <c r="J372" s="92">
        <v>0</v>
      </c>
      <c r="K372" s="92">
        <v>0</v>
      </c>
      <c r="L372" s="94">
        <v>0</v>
      </c>
      <c r="M372" s="94">
        <v>0</v>
      </c>
      <c r="N372" s="94">
        <v>0</v>
      </c>
      <c r="O372" s="92">
        <v>0</v>
      </c>
    </row>
    <row r="373" spans="1:15" s="77" customFormat="1" ht="27.75" customHeight="1">
      <c r="A373" s="75"/>
      <c r="B373" s="78"/>
      <c r="C373" s="221" t="s">
        <v>836</v>
      </c>
      <c r="D373" s="222"/>
      <c r="E373" s="72">
        <f>E374+E382+E389</f>
        <v>1025000</v>
      </c>
      <c r="F373" s="72">
        <f>F374+F382+F389</f>
        <v>673000</v>
      </c>
      <c r="G373" s="72">
        <f aca="true" t="shared" si="200" ref="G373:G417">SUM(H373:O373)</f>
        <v>1698000</v>
      </c>
      <c r="H373" s="72">
        <f aca="true" t="shared" si="201" ref="H373:O373">H374+H382+H389</f>
        <v>556000</v>
      </c>
      <c r="I373" s="72">
        <f t="shared" si="201"/>
        <v>0</v>
      </c>
      <c r="J373" s="72">
        <f t="shared" si="201"/>
        <v>850000</v>
      </c>
      <c r="K373" s="72">
        <f t="shared" si="201"/>
        <v>220000</v>
      </c>
      <c r="L373" s="72">
        <f t="shared" si="201"/>
        <v>0</v>
      </c>
      <c r="M373" s="72">
        <f t="shared" si="201"/>
        <v>72000</v>
      </c>
      <c r="N373" s="72">
        <f t="shared" si="201"/>
        <v>0</v>
      </c>
      <c r="O373" s="72">
        <f t="shared" si="201"/>
        <v>0</v>
      </c>
    </row>
    <row r="374" spans="1:15" s="9" customFormat="1" ht="24" customHeight="1">
      <c r="A374" s="13"/>
      <c r="B374" s="60" t="s">
        <v>676</v>
      </c>
      <c r="C374" s="214" t="s">
        <v>837</v>
      </c>
      <c r="D374" s="215"/>
      <c r="E374" s="11">
        <f>E375</f>
        <v>965000</v>
      </c>
      <c r="F374" s="11">
        <f>F375</f>
        <v>335000</v>
      </c>
      <c r="G374" s="11">
        <f t="shared" si="200"/>
        <v>1300000</v>
      </c>
      <c r="H374" s="11">
        <f>H375</f>
        <v>168000</v>
      </c>
      <c r="I374" s="11">
        <f aca="true" t="shared" si="202" ref="I374:O374">I375</f>
        <v>0</v>
      </c>
      <c r="J374" s="11">
        <f t="shared" si="202"/>
        <v>840000</v>
      </c>
      <c r="K374" s="11">
        <f t="shared" si="202"/>
        <v>220000</v>
      </c>
      <c r="L374" s="11">
        <f t="shared" si="202"/>
        <v>0</v>
      </c>
      <c r="M374" s="11">
        <f t="shared" si="202"/>
        <v>72000</v>
      </c>
      <c r="N374" s="11">
        <f t="shared" si="202"/>
        <v>0</v>
      </c>
      <c r="O374" s="11">
        <f t="shared" si="202"/>
        <v>0</v>
      </c>
    </row>
    <row r="375" spans="1:15" ht="21" customHeight="1">
      <c r="A375" s="41"/>
      <c r="B375" s="39"/>
      <c r="C375" s="30">
        <v>32</v>
      </c>
      <c r="D375" s="36" t="s">
        <v>20</v>
      </c>
      <c r="E375" s="37">
        <f>E376+E379</f>
        <v>965000</v>
      </c>
      <c r="F375" s="37">
        <f>F376+F379</f>
        <v>335000</v>
      </c>
      <c r="G375" s="37">
        <f t="shared" si="200"/>
        <v>1300000</v>
      </c>
      <c r="H375" s="37">
        <f>H376+H379</f>
        <v>168000</v>
      </c>
      <c r="I375" s="37">
        <f aca="true" t="shared" si="203" ref="I375:O375">I376+I379</f>
        <v>0</v>
      </c>
      <c r="J375" s="37">
        <f t="shared" si="203"/>
        <v>840000</v>
      </c>
      <c r="K375" s="37">
        <f t="shared" si="203"/>
        <v>220000</v>
      </c>
      <c r="L375" s="37">
        <f t="shared" si="203"/>
        <v>0</v>
      </c>
      <c r="M375" s="37">
        <f t="shared" si="203"/>
        <v>72000</v>
      </c>
      <c r="N375" s="37">
        <f t="shared" si="203"/>
        <v>0</v>
      </c>
      <c r="O375" s="37">
        <f t="shared" si="203"/>
        <v>0</v>
      </c>
    </row>
    <row r="376" spans="1:15" ht="18" customHeight="1">
      <c r="A376" s="41"/>
      <c r="B376" s="39"/>
      <c r="C376" s="30">
        <v>322</v>
      </c>
      <c r="D376" s="36" t="s">
        <v>550</v>
      </c>
      <c r="E376" s="37">
        <f>E377+E378</f>
        <v>150000</v>
      </c>
      <c r="F376" s="37">
        <f>F377+F378</f>
        <v>30000</v>
      </c>
      <c r="G376" s="37">
        <f t="shared" si="200"/>
        <v>180000</v>
      </c>
      <c r="H376" s="37">
        <f>H377+H378</f>
        <v>0</v>
      </c>
      <c r="I376" s="37">
        <f aca="true" t="shared" si="204" ref="I376:O376">I377+I378</f>
        <v>0</v>
      </c>
      <c r="J376" s="37">
        <f t="shared" si="204"/>
        <v>180000</v>
      </c>
      <c r="K376" s="37">
        <f t="shared" si="204"/>
        <v>0</v>
      </c>
      <c r="L376" s="37">
        <f t="shared" si="204"/>
        <v>0</v>
      </c>
      <c r="M376" s="37">
        <f t="shared" si="204"/>
        <v>0</v>
      </c>
      <c r="N376" s="37">
        <f t="shared" si="204"/>
        <v>0</v>
      </c>
      <c r="O376" s="37">
        <f t="shared" si="204"/>
        <v>0</v>
      </c>
    </row>
    <row r="377" spans="1:15" s="95" customFormat="1" ht="15" customHeight="1">
      <c r="A377" s="88" t="s">
        <v>489</v>
      </c>
      <c r="B377" s="88"/>
      <c r="C377" s="90" t="s">
        <v>273</v>
      </c>
      <c r="D377" s="91" t="s">
        <v>25</v>
      </c>
      <c r="E377" s="92">
        <v>60000</v>
      </c>
      <c r="F377" s="92">
        <f>G377-E377</f>
        <v>20000</v>
      </c>
      <c r="G377" s="159">
        <f>SUM(H377:O377)</f>
        <v>80000</v>
      </c>
      <c r="H377" s="92">
        <v>0</v>
      </c>
      <c r="I377" s="94">
        <v>0</v>
      </c>
      <c r="J377" s="92">
        <v>80000</v>
      </c>
      <c r="K377" s="92"/>
      <c r="L377" s="94">
        <v>0</v>
      </c>
      <c r="M377" s="94">
        <v>0</v>
      </c>
      <c r="N377" s="94">
        <v>0</v>
      </c>
      <c r="O377" s="94">
        <v>0</v>
      </c>
    </row>
    <row r="378" spans="1:15" s="95" customFormat="1" ht="15" customHeight="1">
      <c r="A378" s="88" t="s">
        <v>490</v>
      </c>
      <c r="B378" s="88"/>
      <c r="C378" s="90">
        <v>3224</v>
      </c>
      <c r="D378" s="91" t="s">
        <v>769</v>
      </c>
      <c r="E378" s="92">
        <v>90000</v>
      </c>
      <c r="F378" s="92">
        <f>G378-E378</f>
        <v>10000</v>
      </c>
      <c r="G378" s="159">
        <f t="shared" si="200"/>
        <v>100000</v>
      </c>
      <c r="H378" s="92">
        <v>0</v>
      </c>
      <c r="I378" s="94">
        <v>0</v>
      </c>
      <c r="J378" s="92">
        <v>100000</v>
      </c>
      <c r="K378" s="94">
        <v>0</v>
      </c>
      <c r="L378" s="94">
        <v>0</v>
      </c>
      <c r="M378" s="94">
        <v>0</v>
      </c>
      <c r="N378" s="94">
        <v>0</v>
      </c>
      <c r="O378" s="94">
        <v>0</v>
      </c>
    </row>
    <row r="379" spans="1:15" ht="18" customHeight="1">
      <c r="A379" s="39" t="s">
        <v>0</v>
      </c>
      <c r="B379" s="39"/>
      <c r="C379" s="30">
        <v>323</v>
      </c>
      <c r="D379" s="36" t="s">
        <v>29</v>
      </c>
      <c r="E379" s="37">
        <f>SUM(E380:E381)</f>
        <v>815000</v>
      </c>
      <c r="F379" s="37">
        <f>SUM(F380:F381)</f>
        <v>305000</v>
      </c>
      <c r="G379" s="37">
        <f t="shared" si="200"/>
        <v>1120000</v>
      </c>
      <c r="H379" s="37">
        <f>SUM(H380:H381)</f>
        <v>168000</v>
      </c>
      <c r="I379" s="37">
        <f aca="true" t="shared" si="205" ref="I379:O379">SUM(I380:I381)</f>
        <v>0</v>
      </c>
      <c r="J379" s="37">
        <f t="shared" si="205"/>
        <v>660000</v>
      </c>
      <c r="K379" s="37">
        <f t="shared" si="205"/>
        <v>220000</v>
      </c>
      <c r="L379" s="37">
        <f t="shared" si="205"/>
        <v>0</v>
      </c>
      <c r="M379" s="37">
        <f t="shared" si="205"/>
        <v>72000</v>
      </c>
      <c r="N379" s="37">
        <f t="shared" si="205"/>
        <v>0</v>
      </c>
      <c r="O379" s="37">
        <f t="shared" si="205"/>
        <v>0</v>
      </c>
    </row>
    <row r="380" spans="1:15" s="95" customFormat="1" ht="15" customHeight="1">
      <c r="A380" s="88" t="s">
        <v>491</v>
      </c>
      <c r="B380" s="88"/>
      <c r="C380" s="90">
        <v>3232</v>
      </c>
      <c r="D380" s="91" t="s">
        <v>31</v>
      </c>
      <c r="E380" s="92">
        <v>800000</v>
      </c>
      <c r="F380" s="92">
        <f>G380-E380</f>
        <v>70000</v>
      </c>
      <c r="G380" s="159">
        <f>SUM(H380:O380)</f>
        <v>870000</v>
      </c>
      <c r="H380" s="92">
        <v>168000</v>
      </c>
      <c r="I380" s="94">
        <v>0</v>
      </c>
      <c r="J380" s="92">
        <v>510000</v>
      </c>
      <c r="K380" s="92">
        <v>120000</v>
      </c>
      <c r="L380" s="94">
        <v>0</v>
      </c>
      <c r="M380" s="92">
        <v>72000</v>
      </c>
      <c r="N380" s="94">
        <v>0</v>
      </c>
      <c r="O380" s="92">
        <v>0</v>
      </c>
    </row>
    <row r="381" spans="1:15" s="95" customFormat="1" ht="15" customHeight="1">
      <c r="A381" s="88" t="s">
        <v>656</v>
      </c>
      <c r="B381" s="88"/>
      <c r="C381" s="90" t="s">
        <v>10</v>
      </c>
      <c r="D381" s="91" t="s">
        <v>558</v>
      </c>
      <c r="E381" s="92">
        <v>15000</v>
      </c>
      <c r="F381" s="92">
        <f>G381-E381</f>
        <v>235000</v>
      </c>
      <c r="G381" s="159">
        <f>SUM(H381:O381)</f>
        <v>250000</v>
      </c>
      <c r="H381" s="92">
        <v>0</v>
      </c>
      <c r="I381" s="94">
        <v>0</v>
      </c>
      <c r="J381" s="92">
        <v>150000</v>
      </c>
      <c r="K381" s="92">
        <v>100000</v>
      </c>
      <c r="L381" s="94">
        <v>0</v>
      </c>
      <c r="M381" s="94">
        <v>0</v>
      </c>
      <c r="N381" s="94">
        <v>0</v>
      </c>
      <c r="O381" s="92">
        <v>0</v>
      </c>
    </row>
    <row r="382" spans="1:15" s="9" customFormat="1" ht="25.5" customHeight="1">
      <c r="A382" s="19"/>
      <c r="B382" s="60" t="s">
        <v>675</v>
      </c>
      <c r="C382" s="214" t="s">
        <v>988</v>
      </c>
      <c r="D382" s="215"/>
      <c r="E382" s="11">
        <f>E383</f>
        <v>10000</v>
      </c>
      <c r="F382" s="11">
        <f>F383</f>
        <v>383000</v>
      </c>
      <c r="G382" s="11">
        <f t="shared" si="200"/>
        <v>393000</v>
      </c>
      <c r="H382" s="11">
        <f>H383</f>
        <v>383000</v>
      </c>
      <c r="I382" s="11">
        <f aca="true" t="shared" si="206" ref="I382:O382">I383</f>
        <v>0</v>
      </c>
      <c r="J382" s="11">
        <f t="shared" si="206"/>
        <v>10000</v>
      </c>
      <c r="K382" s="11">
        <f t="shared" si="206"/>
        <v>0</v>
      </c>
      <c r="L382" s="11">
        <f t="shared" si="206"/>
        <v>0</v>
      </c>
      <c r="M382" s="11">
        <f t="shared" si="206"/>
        <v>0</v>
      </c>
      <c r="N382" s="11">
        <f t="shared" si="206"/>
        <v>0</v>
      </c>
      <c r="O382" s="11">
        <f t="shared" si="206"/>
        <v>0</v>
      </c>
    </row>
    <row r="383" spans="1:15" ht="21" customHeight="1">
      <c r="A383" s="41"/>
      <c r="B383" s="39"/>
      <c r="C383" s="30">
        <v>32</v>
      </c>
      <c r="D383" s="36" t="s">
        <v>20</v>
      </c>
      <c r="E383" s="37">
        <f>E384+E387</f>
        <v>10000</v>
      </c>
      <c r="F383" s="37">
        <f>F384+F387</f>
        <v>383000</v>
      </c>
      <c r="G383" s="37">
        <f t="shared" si="200"/>
        <v>393000</v>
      </c>
      <c r="H383" s="37">
        <f>H384+H387</f>
        <v>383000</v>
      </c>
      <c r="I383" s="37">
        <f>I384+I387</f>
        <v>0</v>
      </c>
      <c r="J383" s="37">
        <f>J384+J387</f>
        <v>10000</v>
      </c>
      <c r="K383" s="37">
        <f>K384</f>
        <v>0</v>
      </c>
      <c r="L383" s="37">
        <f>L384</f>
        <v>0</v>
      </c>
      <c r="M383" s="37">
        <f>M384</f>
        <v>0</v>
      </c>
      <c r="N383" s="37">
        <f>N384</f>
        <v>0</v>
      </c>
      <c r="O383" s="37">
        <f>O384</f>
        <v>0</v>
      </c>
    </row>
    <row r="384" spans="1:15" ht="18" customHeight="1">
      <c r="A384" s="41"/>
      <c r="B384" s="39"/>
      <c r="C384" s="30">
        <v>323</v>
      </c>
      <c r="D384" s="36" t="s">
        <v>29</v>
      </c>
      <c r="E384" s="37">
        <f>SUM(E385:E386)</f>
        <v>0</v>
      </c>
      <c r="F384" s="37">
        <f>SUM(F385:F386)</f>
        <v>383000</v>
      </c>
      <c r="G384" s="37">
        <f t="shared" si="200"/>
        <v>383000</v>
      </c>
      <c r="H384" s="37">
        <f>SUM(H385:H386)</f>
        <v>383000</v>
      </c>
      <c r="I384" s="37">
        <f aca="true" t="shared" si="207" ref="I384:O384">SUM(I385:I386)</f>
        <v>0</v>
      </c>
      <c r="J384" s="37">
        <f t="shared" si="207"/>
        <v>0</v>
      </c>
      <c r="K384" s="37">
        <f t="shared" si="207"/>
        <v>0</v>
      </c>
      <c r="L384" s="37">
        <f t="shared" si="207"/>
        <v>0</v>
      </c>
      <c r="M384" s="37">
        <f t="shared" si="207"/>
        <v>0</v>
      </c>
      <c r="N384" s="37">
        <f>SUM(N385:N386)</f>
        <v>0</v>
      </c>
      <c r="O384" s="37">
        <f t="shared" si="207"/>
        <v>0</v>
      </c>
    </row>
    <row r="385" spans="1:15" s="95" customFormat="1" ht="15" customHeight="1">
      <c r="A385" s="88" t="s">
        <v>492</v>
      </c>
      <c r="B385" s="88"/>
      <c r="C385" s="90" t="s">
        <v>384</v>
      </c>
      <c r="D385" s="91" t="s">
        <v>778</v>
      </c>
      <c r="E385" s="92">
        <v>0</v>
      </c>
      <c r="F385" s="92">
        <f>G385-E385</f>
        <v>210000</v>
      </c>
      <c r="G385" s="92">
        <f>SUM(H385:O385)</f>
        <v>210000</v>
      </c>
      <c r="H385" s="92">
        <v>210000</v>
      </c>
      <c r="I385" s="94">
        <v>0</v>
      </c>
      <c r="J385" s="92">
        <v>0</v>
      </c>
      <c r="K385" s="92">
        <v>0</v>
      </c>
      <c r="L385" s="94">
        <v>0</v>
      </c>
      <c r="M385" s="92">
        <v>0</v>
      </c>
      <c r="N385" s="94">
        <v>0</v>
      </c>
      <c r="O385" s="92">
        <v>0</v>
      </c>
    </row>
    <row r="386" spans="1:15" s="95" customFormat="1" ht="15" customHeight="1">
      <c r="A386" s="88" t="s">
        <v>493</v>
      </c>
      <c r="B386" s="88"/>
      <c r="C386" s="90" t="s">
        <v>353</v>
      </c>
      <c r="D386" s="91" t="s">
        <v>996</v>
      </c>
      <c r="E386" s="92">
        <v>0</v>
      </c>
      <c r="F386" s="92">
        <f>G386-E386</f>
        <v>173000</v>
      </c>
      <c r="G386" s="92">
        <f t="shared" si="200"/>
        <v>173000</v>
      </c>
      <c r="H386" s="92">
        <v>173000</v>
      </c>
      <c r="I386" s="94">
        <v>0</v>
      </c>
      <c r="J386" s="92">
        <v>0</v>
      </c>
      <c r="K386" s="92">
        <v>0</v>
      </c>
      <c r="L386" s="94">
        <v>0</v>
      </c>
      <c r="M386" s="92">
        <v>0</v>
      </c>
      <c r="N386" s="94">
        <v>0</v>
      </c>
      <c r="O386" s="94">
        <v>0</v>
      </c>
    </row>
    <row r="387" spans="1:15" ht="18" customHeight="1">
      <c r="A387" s="39"/>
      <c r="B387" s="39"/>
      <c r="C387" s="30">
        <v>329</v>
      </c>
      <c r="D387" s="36" t="s">
        <v>34</v>
      </c>
      <c r="E387" s="37">
        <f>E388</f>
        <v>10000</v>
      </c>
      <c r="F387" s="37">
        <f>F388</f>
        <v>0</v>
      </c>
      <c r="G387" s="37">
        <f t="shared" si="200"/>
        <v>10000</v>
      </c>
      <c r="H387" s="37">
        <f>H388</f>
        <v>0</v>
      </c>
      <c r="I387" s="37">
        <f>I388</f>
        <v>0</v>
      </c>
      <c r="J387" s="37">
        <f>J388</f>
        <v>10000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</row>
    <row r="388" spans="1:15" s="95" customFormat="1" ht="15" customHeight="1">
      <c r="A388" s="88" t="s">
        <v>494</v>
      </c>
      <c r="B388" s="88"/>
      <c r="C388" s="90">
        <v>3291</v>
      </c>
      <c r="D388" s="91" t="s">
        <v>779</v>
      </c>
      <c r="E388" s="92">
        <v>10000</v>
      </c>
      <c r="F388" s="92">
        <f>G388-E388</f>
        <v>0</v>
      </c>
      <c r="G388" s="37">
        <f t="shared" si="200"/>
        <v>10000</v>
      </c>
      <c r="H388" s="92">
        <v>0</v>
      </c>
      <c r="I388" s="94">
        <v>0</v>
      </c>
      <c r="J388" s="92">
        <v>10000</v>
      </c>
      <c r="K388" s="94">
        <v>0</v>
      </c>
      <c r="L388" s="94">
        <v>0</v>
      </c>
      <c r="M388" s="94">
        <v>0</v>
      </c>
      <c r="N388" s="94">
        <v>0</v>
      </c>
      <c r="O388" s="94">
        <v>0</v>
      </c>
    </row>
    <row r="389" spans="1:15" s="9" customFormat="1" ht="24" customHeight="1">
      <c r="A389" s="13"/>
      <c r="B389" s="60" t="s">
        <v>676</v>
      </c>
      <c r="C389" s="202" t="s">
        <v>876</v>
      </c>
      <c r="D389" s="203"/>
      <c r="E389" s="11">
        <f aca="true" t="shared" si="208" ref="E389:F391">E390</f>
        <v>50000</v>
      </c>
      <c r="F389" s="11">
        <f t="shared" si="208"/>
        <v>-45000</v>
      </c>
      <c r="G389" s="11">
        <f t="shared" si="200"/>
        <v>5000</v>
      </c>
      <c r="H389" s="11">
        <f>H390</f>
        <v>5000</v>
      </c>
      <c r="I389" s="11">
        <f aca="true" t="shared" si="209" ref="I389:O391">I390</f>
        <v>0</v>
      </c>
      <c r="J389" s="11">
        <f t="shared" si="209"/>
        <v>0</v>
      </c>
      <c r="K389" s="11">
        <f t="shared" si="209"/>
        <v>0</v>
      </c>
      <c r="L389" s="11">
        <f t="shared" si="209"/>
        <v>0</v>
      </c>
      <c r="M389" s="11">
        <f t="shared" si="209"/>
        <v>0</v>
      </c>
      <c r="N389" s="11">
        <f t="shared" si="209"/>
        <v>0</v>
      </c>
      <c r="O389" s="11">
        <f t="shared" si="209"/>
        <v>0</v>
      </c>
    </row>
    <row r="390" spans="1:15" ht="18" customHeight="1">
      <c r="A390" s="41"/>
      <c r="B390" s="39" t="s">
        <v>0</v>
      </c>
      <c r="C390" s="30">
        <v>42</v>
      </c>
      <c r="D390" s="36" t="s">
        <v>718</v>
      </c>
      <c r="E390" s="37">
        <f t="shared" si="208"/>
        <v>50000</v>
      </c>
      <c r="F390" s="37">
        <f t="shared" si="208"/>
        <v>-45000</v>
      </c>
      <c r="G390" s="37">
        <f t="shared" si="200"/>
        <v>5000</v>
      </c>
      <c r="H390" s="37">
        <f>H391</f>
        <v>5000</v>
      </c>
      <c r="I390" s="37">
        <f t="shared" si="209"/>
        <v>0</v>
      </c>
      <c r="J390" s="37">
        <f t="shared" si="209"/>
        <v>0</v>
      </c>
      <c r="K390" s="37">
        <f t="shared" si="209"/>
        <v>0</v>
      </c>
      <c r="L390" s="37">
        <f t="shared" si="209"/>
        <v>0</v>
      </c>
      <c r="M390" s="37">
        <f t="shared" si="209"/>
        <v>0</v>
      </c>
      <c r="N390" s="37">
        <f t="shared" si="209"/>
        <v>0</v>
      </c>
      <c r="O390" s="37">
        <f t="shared" si="209"/>
        <v>0</v>
      </c>
    </row>
    <row r="391" spans="1:15" ht="18" customHeight="1">
      <c r="A391" s="41"/>
      <c r="B391" s="39" t="s">
        <v>0</v>
      </c>
      <c r="C391" s="30" t="s">
        <v>108</v>
      </c>
      <c r="D391" s="36" t="s">
        <v>719</v>
      </c>
      <c r="E391" s="37">
        <f t="shared" si="208"/>
        <v>50000</v>
      </c>
      <c r="F391" s="37">
        <f t="shared" si="208"/>
        <v>-45000</v>
      </c>
      <c r="G391" s="37">
        <f t="shared" si="200"/>
        <v>5000</v>
      </c>
      <c r="H391" s="37">
        <f>H392</f>
        <v>5000</v>
      </c>
      <c r="I391" s="37">
        <f t="shared" si="209"/>
        <v>0</v>
      </c>
      <c r="J391" s="37">
        <f t="shared" si="209"/>
        <v>0</v>
      </c>
      <c r="K391" s="37">
        <f t="shared" si="209"/>
        <v>0</v>
      </c>
      <c r="L391" s="37">
        <f t="shared" si="209"/>
        <v>0</v>
      </c>
      <c r="M391" s="37">
        <f t="shared" si="209"/>
        <v>0</v>
      </c>
      <c r="N391" s="37">
        <f t="shared" si="209"/>
        <v>0</v>
      </c>
      <c r="O391" s="37">
        <f t="shared" si="209"/>
        <v>0</v>
      </c>
    </row>
    <row r="392" spans="1:15" s="95" customFormat="1" ht="15" customHeight="1">
      <c r="A392" s="126" t="s">
        <v>495</v>
      </c>
      <c r="B392" s="126"/>
      <c r="C392" s="127" t="s">
        <v>307</v>
      </c>
      <c r="D392" s="128" t="s">
        <v>877</v>
      </c>
      <c r="E392" s="129">
        <v>50000</v>
      </c>
      <c r="F392" s="129">
        <f>G392-E392</f>
        <v>-45000</v>
      </c>
      <c r="G392" s="160">
        <f t="shared" si="200"/>
        <v>5000</v>
      </c>
      <c r="H392" s="129">
        <v>5000</v>
      </c>
      <c r="I392" s="129">
        <v>0</v>
      </c>
      <c r="J392" s="129">
        <v>0</v>
      </c>
      <c r="K392" s="129">
        <v>0</v>
      </c>
      <c r="L392" s="132">
        <v>0</v>
      </c>
      <c r="M392" s="132">
        <v>0</v>
      </c>
      <c r="N392" s="132">
        <v>0</v>
      </c>
      <c r="O392" s="129">
        <v>0</v>
      </c>
    </row>
    <row r="393" s="133" customFormat="1" ht="56.25" customHeight="1">
      <c r="B393" s="143"/>
    </row>
    <row r="394" spans="1:15" s="133" customFormat="1" ht="17.25" customHeight="1">
      <c r="A394" s="199" t="s">
        <v>2</v>
      </c>
      <c r="B394" s="200" t="s">
        <v>44</v>
      </c>
      <c r="C394" s="184" t="s">
        <v>549</v>
      </c>
      <c r="D394" s="201" t="s">
        <v>59</v>
      </c>
      <c r="E394" s="190" t="s">
        <v>1230</v>
      </c>
      <c r="F394" s="190" t="s">
        <v>891</v>
      </c>
      <c r="G394" s="170" t="s">
        <v>1231</v>
      </c>
      <c r="H394" s="169" t="s">
        <v>1232</v>
      </c>
      <c r="I394" s="169"/>
      <c r="J394" s="169"/>
      <c r="K394" s="169"/>
      <c r="L394" s="169"/>
      <c r="M394" s="169"/>
      <c r="N394" s="169"/>
      <c r="O394" s="169"/>
    </row>
    <row r="395" spans="1:15" ht="36" customHeight="1">
      <c r="A395" s="199"/>
      <c r="B395" s="199"/>
      <c r="C395" s="185"/>
      <c r="D395" s="201"/>
      <c r="E395" s="191"/>
      <c r="F395" s="191"/>
      <c r="G395" s="169"/>
      <c r="H395" s="103" t="s">
        <v>271</v>
      </c>
      <c r="I395" s="103" t="s">
        <v>45</v>
      </c>
      <c r="J395" s="103" t="s">
        <v>270</v>
      </c>
      <c r="K395" s="103" t="s">
        <v>272</v>
      </c>
      <c r="L395" s="103" t="s">
        <v>46</v>
      </c>
      <c r="M395" s="103" t="s">
        <v>723</v>
      </c>
      <c r="N395" s="103" t="s">
        <v>1204</v>
      </c>
      <c r="O395" s="103" t="s">
        <v>616</v>
      </c>
    </row>
    <row r="396" spans="1:15" ht="10.5" customHeight="1">
      <c r="A396" s="54">
        <v>1</v>
      </c>
      <c r="B396" s="54">
        <v>2</v>
      </c>
      <c r="C396" s="54">
        <v>3</v>
      </c>
      <c r="D396" s="54">
        <v>4</v>
      </c>
      <c r="E396" s="54">
        <v>5</v>
      </c>
      <c r="F396" s="54">
        <v>6</v>
      </c>
      <c r="G396" s="54">
        <v>7</v>
      </c>
      <c r="H396" s="54">
        <v>8</v>
      </c>
      <c r="I396" s="54">
        <v>9</v>
      </c>
      <c r="J396" s="54">
        <v>10</v>
      </c>
      <c r="K396" s="54">
        <v>11</v>
      </c>
      <c r="L396" s="54">
        <v>12</v>
      </c>
      <c r="M396" s="54">
        <v>13</v>
      </c>
      <c r="N396" s="54">
        <v>14</v>
      </c>
      <c r="O396" s="54">
        <v>15</v>
      </c>
    </row>
    <row r="397" spans="1:15" s="77" customFormat="1" ht="27.75" customHeight="1">
      <c r="A397" s="75"/>
      <c r="B397" s="76"/>
      <c r="C397" s="221" t="s">
        <v>838</v>
      </c>
      <c r="D397" s="222"/>
      <c r="E397" s="72">
        <f>E398+E402+E407</f>
        <v>690000</v>
      </c>
      <c r="F397" s="72">
        <f>F398+F402+F407</f>
        <v>40000</v>
      </c>
      <c r="G397" s="72">
        <f t="shared" si="200"/>
        <v>730000</v>
      </c>
      <c r="H397" s="72">
        <f aca="true" t="shared" si="210" ref="H397:O397">H398+H402+H407</f>
        <v>730000</v>
      </c>
      <c r="I397" s="72">
        <f t="shared" si="210"/>
        <v>0</v>
      </c>
      <c r="J397" s="72">
        <f t="shared" si="210"/>
        <v>0</v>
      </c>
      <c r="K397" s="72">
        <f t="shared" si="210"/>
        <v>0</v>
      </c>
      <c r="L397" s="72">
        <f t="shared" si="210"/>
        <v>0</v>
      </c>
      <c r="M397" s="72">
        <f t="shared" si="210"/>
        <v>0</v>
      </c>
      <c r="N397" s="72">
        <f t="shared" si="210"/>
        <v>0</v>
      </c>
      <c r="O397" s="72">
        <f t="shared" si="210"/>
        <v>0</v>
      </c>
    </row>
    <row r="398" spans="1:15" s="9" customFormat="1" ht="24" customHeight="1">
      <c r="A398" s="13"/>
      <c r="B398" s="60" t="s">
        <v>674</v>
      </c>
      <c r="C398" s="219" t="s">
        <v>839</v>
      </c>
      <c r="D398" s="220"/>
      <c r="E398" s="11">
        <f>E399</f>
        <v>660000</v>
      </c>
      <c r="F398" s="11">
        <f>F399</f>
        <v>40000</v>
      </c>
      <c r="G398" s="11">
        <f t="shared" si="200"/>
        <v>700000</v>
      </c>
      <c r="H398" s="11">
        <f>H399</f>
        <v>700000</v>
      </c>
      <c r="I398" s="11">
        <f aca="true" t="shared" si="211" ref="I398:O398">I399</f>
        <v>0</v>
      </c>
      <c r="J398" s="11">
        <f t="shared" si="211"/>
        <v>0</v>
      </c>
      <c r="K398" s="11">
        <f t="shared" si="211"/>
        <v>0</v>
      </c>
      <c r="L398" s="11">
        <f t="shared" si="211"/>
        <v>0</v>
      </c>
      <c r="M398" s="11">
        <f t="shared" si="211"/>
        <v>0</v>
      </c>
      <c r="N398" s="11">
        <f t="shared" si="211"/>
        <v>0</v>
      </c>
      <c r="O398" s="11">
        <f t="shared" si="211"/>
        <v>0</v>
      </c>
    </row>
    <row r="399" spans="1:15" ht="21" customHeight="1">
      <c r="A399" s="41"/>
      <c r="B399" s="39"/>
      <c r="C399" s="30" t="s">
        <v>579</v>
      </c>
      <c r="D399" s="36" t="s">
        <v>780</v>
      </c>
      <c r="E399" s="37">
        <f>E400</f>
        <v>660000</v>
      </c>
      <c r="F399" s="37">
        <f>F400</f>
        <v>40000</v>
      </c>
      <c r="G399" s="37">
        <f t="shared" si="200"/>
        <v>700000</v>
      </c>
      <c r="H399" s="37">
        <f>H400</f>
        <v>700000</v>
      </c>
      <c r="I399" s="37">
        <f aca="true" t="shared" si="212" ref="I399:O399">I400</f>
        <v>0</v>
      </c>
      <c r="J399" s="37">
        <f t="shared" si="212"/>
        <v>0</v>
      </c>
      <c r="K399" s="37">
        <f t="shared" si="212"/>
        <v>0</v>
      </c>
      <c r="L399" s="37">
        <f t="shared" si="212"/>
        <v>0</v>
      </c>
      <c r="M399" s="37">
        <f t="shared" si="212"/>
        <v>0</v>
      </c>
      <c r="N399" s="37">
        <f t="shared" si="212"/>
        <v>0</v>
      </c>
      <c r="O399" s="37">
        <f t="shared" si="212"/>
        <v>0</v>
      </c>
    </row>
    <row r="400" spans="1:15" ht="18" customHeight="1">
      <c r="A400" s="41"/>
      <c r="B400" s="39"/>
      <c r="C400" s="30" t="s">
        <v>608</v>
      </c>
      <c r="D400" s="36" t="s">
        <v>781</v>
      </c>
      <c r="E400" s="37">
        <f>SUM(E401:E401)</f>
        <v>660000</v>
      </c>
      <c r="F400" s="37">
        <f>SUM(F401:F401)</f>
        <v>40000</v>
      </c>
      <c r="G400" s="37">
        <f t="shared" si="200"/>
        <v>700000</v>
      </c>
      <c r="H400" s="37">
        <f>SUM(H401:H401)</f>
        <v>700000</v>
      </c>
      <c r="I400" s="37">
        <f aca="true" t="shared" si="213" ref="I400:O400">I401</f>
        <v>0</v>
      </c>
      <c r="J400" s="37">
        <f t="shared" si="213"/>
        <v>0</v>
      </c>
      <c r="K400" s="37">
        <f t="shared" si="213"/>
        <v>0</v>
      </c>
      <c r="L400" s="37">
        <f t="shared" si="213"/>
        <v>0</v>
      </c>
      <c r="M400" s="37">
        <f t="shared" si="213"/>
        <v>0</v>
      </c>
      <c r="N400" s="37">
        <f t="shared" si="213"/>
        <v>0</v>
      </c>
      <c r="O400" s="37">
        <f t="shared" si="213"/>
        <v>0</v>
      </c>
    </row>
    <row r="401" spans="1:15" s="95" customFormat="1" ht="15" customHeight="1">
      <c r="A401" s="97" t="s">
        <v>496</v>
      </c>
      <c r="B401" s="88"/>
      <c r="C401" s="90" t="s">
        <v>609</v>
      </c>
      <c r="D401" s="91" t="s">
        <v>782</v>
      </c>
      <c r="E401" s="92">
        <v>660000</v>
      </c>
      <c r="F401" s="92">
        <f>G401-E401</f>
        <v>40000</v>
      </c>
      <c r="G401" s="92">
        <f t="shared" si="200"/>
        <v>700000</v>
      </c>
      <c r="H401" s="92">
        <v>700000</v>
      </c>
      <c r="I401" s="94">
        <v>0</v>
      </c>
      <c r="J401" s="94">
        <v>0</v>
      </c>
      <c r="K401" s="94">
        <v>0</v>
      </c>
      <c r="L401" s="94">
        <v>0</v>
      </c>
      <c r="M401" s="94">
        <v>0</v>
      </c>
      <c r="N401" s="94">
        <v>0</v>
      </c>
      <c r="O401" s="94">
        <v>0</v>
      </c>
    </row>
    <row r="402" spans="1:15" s="9" customFormat="1" ht="24" customHeight="1">
      <c r="A402" s="19"/>
      <c r="B402" s="60" t="s">
        <v>674</v>
      </c>
      <c r="C402" s="207" t="s">
        <v>1281</v>
      </c>
      <c r="D402" s="203"/>
      <c r="E402" s="11">
        <f>E403</f>
        <v>30000</v>
      </c>
      <c r="F402" s="11">
        <f>F403</f>
        <v>0</v>
      </c>
      <c r="G402" s="11">
        <f t="shared" si="200"/>
        <v>30000</v>
      </c>
      <c r="H402" s="11">
        <f>H403</f>
        <v>30000</v>
      </c>
      <c r="I402" s="11">
        <f aca="true" t="shared" si="214" ref="I402:O402">I403</f>
        <v>0</v>
      </c>
      <c r="J402" s="11">
        <f t="shared" si="214"/>
        <v>0</v>
      </c>
      <c r="K402" s="11">
        <f t="shared" si="214"/>
        <v>0</v>
      </c>
      <c r="L402" s="11">
        <f t="shared" si="214"/>
        <v>0</v>
      </c>
      <c r="M402" s="11">
        <f t="shared" si="214"/>
        <v>0</v>
      </c>
      <c r="N402" s="11">
        <f t="shared" si="214"/>
        <v>0</v>
      </c>
      <c r="O402" s="11">
        <f t="shared" si="214"/>
        <v>0</v>
      </c>
    </row>
    <row r="403" spans="1:15" ht="21" customHeight="1">
      <c r="A403" s="39"/>
      <c r="B403" s="39"/>
      <c r="C403" s="30" t="s">
        <v>579</v>
      </c>
      <c r="D403" s="36" t="s">
        <v>780</v>
      </c>
      <c r="E403" s="37">
        <f>E404</f>
        <v>30000</v>
      </c>
      <c r="F403" s="37">
        <f>F404</f>
        <v>0</v>
      </c>
      <c r="G403" s="37">
        <f t="shared" si="200"/>
        <v>30000</v>
      </c>
      <c r="H403" s="37">
        <f>H404</f>
        <v>30000</v>
      </c>
      <c r="I403" s="37">
        <f aca="true" t="shared" si="215" ref="I403:O403">I404</f>
        <v>0</v>
      </c>
      <c r="J403" s="37">
        <f t="shared" si="215"/>
        <v>0</v>
      </c>
      <c r="K403" s="37">
        <f t="shared" si="215"/>
        <v>0</v>
      </c>
      <c r="L403" s="37">
        <f t="shared" si="215"/>
        <v>0</v>
      </c>
      <c r="M403" s="37">
        <f t="shared" si="215"/>
        <v>0</v>
      </c>
      <c r="N403" s="37">
        <f t="shared" si="215"/>
        <v>0</v>
      </c>
      <c r="O403" s="37">
        <f t="shared" si="215"/>
        <v>0</v>
      </c>
    </row>
    <row r="404" spans="1:15" ht="18" customHeight="1">
      <c r="A404" s="39"/>
      <c r="B404" s="39"/>
      <c r="C404" s="30" t="s">
        <v>608</v>
      </c>
      <c r="D404" s="36" t="s">
        <v>781</v>
      </c>
      <c r="E404" s="37">
        <f>SUM(E405:E406)</f>
        <v>30000</v>
      </c>
      <c r="F404" s="37">
        <f>SUM(F405:F406)</f>
        <v>0</v>
      </c>
      <c r="G404" s="37">
        <f t="shared" si="200"/>
        <v>30000</v>
      </c>
      <c r="H404" s="37">
        <f>SUM(H405:H406)</f>
        <v>30000</v>
      </c>
      <c r="I404" s="37">
        <f aca="true" t="shared" si="216" ref="I404:O404">SUM(I405:I406)</f>
        <v>0</v>
      </c>
      <c r="J404" s="37">
        <f t="shared" si="216"/>
        <v>0</v>
      </c>
      <c r="K404" s="37">
        <f t="shared" si="216"/>
        <v>0</v>
      </c>
      <c r="L404" s="37">
        <f t="shared" si="216"/>
        <v>0</v>
      </c>
      <c r="M404" s="37">
        <f t="shared" si="216"/>
        <v>0</v>
      </c>
      <c r="N404" s="37">
        <f>SUM(N405:N406)</f>
        <v>0</v>
      </c>
      <c r="O404" s="37">
        <f t="shared" si="216"/>
        <v>0</v>
      </c>
    </row>
    <row r="405" spans="1:15" s="95" customFormat="1" ht="15" customHeight="1">
      <c r="A405" s="97" t="s">
        <v>497</v>
      </c>
      <c r="B405" s="88"/>
      <c r="C405" s="90" t="s">
        <v>609</v>
      </c>
      <c r="D405" s="91" t="s">
        <v>783</v>
      </c>
      <c r="E405" s="92">
        <v>30000</v>
      </c>
      <c r="F405" s="92">
        <f>G405-E405</f>
        <v>0</v>
      </c>
      <c r="G405" s="92">
        <f t="shared" si="200"/>
        <v>30000</v>
      </c>
      <c r="H405" s="92">
        <v>30000</v>
      </c>
      <c r="I405" s="92">
        <v>0</v>
      </c>
      <c r="J405" s="94">
        <v>0</v>
      </c>
      <c r="K405" s="94">
        <v>0</v>
      </c>
      <c r="L405" s="94">
        <v>0</v>
      </c>
      <c r="M405" s="94">
        <v>0</v>
      </c>
      <c r="N405" s="94">
        <v>0</v>
      </c>
      <c r="O405" s="92">
        <v>0</v>
      </c>
    </row>
    <row r="406" spans="1:15" s="95" customFormat="1" ht="15" customHeight="1">
      <c r="A406" s="97" t="s">
        <v>498</v>
      </c>
      <c r="B406" s="88"/>
      <c r="C406" s="90" t="s">
        <v>610</v>
      </c>
      <c r="D406" s="91" t="s">
        <v>784</v>
      </c>
      <c r="E406" s="92">
        <v>0</v>
      </c>
      <c r="F406" s="92">
        <f>G406-E406</f>
        <v>0</v>
      </c>
      <c r="G406" s="92">
        <f t="shared" si="200"/>
        <v>0</v>
      </c>
      <c r="H406" s="92">
        <v>0</v>
      </c>
      <c r="I406" s="92">
        <v>0</v>
      </c>
      <c r="J406" s="92">
        <v>0</v>
      </c>
      <c r="K406" s="92">
        <v>0</v>
      </c>
      <c r="L406" s="92">
        <v>0</v>
      </c>
      <c r="M406" s="92">
        <v>0</v>
      </c>
      <c r="N406" s="92">
        <v>0</v>
      </c>
      <c r="O406" s="92">
        <v>0</v>
      </c>
    </row>
    <row r="407" spans="1:15" s="9" customFormat="1" ht="24" customHeight="1">
      <c r="A407" s="13"/>
      <c r="B407" s="60" t="s">
        <v>674</v>
      </c>
      <c r="C407" s="202" t="s">
        <v>840</v>
      </c>
      <c r="D407" s="203"/>
      <c r="E407" s="11">
        <f>E408</f>
        <v>0</v>
      </c>
      <c r="F407" s="11">
        <f>F408</f>
        <v>0</v>
      </c>
      <c r="G407" s="11">
        <f t="shared" si="200"/>
        <v>0</v>
      </c>
      <c r="H407" s="11">
        <f>H408</f>
        <v>0</v>
      </c>
      <c r="I407" s="11">
        <f aca="true" t="shared" si="217" ref="I407:O408">I408</f>
        <v>0</v>
      </c>
      <c r="J407" s="11">
        <f t="shared" si="217"/>
        <v>0</v>
      </c>
      <c r="K407" s="11">
        <f t="shared" si="217"/>
        <v>0</v>
      </c>
      <c r="L407" s="11">
        <f t="shared" si="217"/>
        <v>0</v>
      </c>
      <c r="M407" s="11">
        <f t="shared" si="217"/>
        <v>0</v>
      </c>
      <c r="N407" s="11">
        <f t="shared" si="217"/>
        <v>0</v>
      </c>
      <c r="O407" s="11">
        <f t="shared" si="217"/>
        <v>0</v>
      </c>
    </row>
    <row r="408" spans="1:15" ht="21" customHeight="1">
      <c r="A408" s="41"/>
      <c r="B408" s="39"/>
      <c r="C408" s="30" t="s">
        <v>304</v>
      </c>
      <c r="D408" s="36" t="s">
        <v>785</v>
      </c>
      <c r="E408" s="37">
        <f>E409</f>
        <v>0</v>
      </c>
      <c r="F408" s="37">
        <f>F409</f>
        <v>0</v>
      </c>
      <c r="G408" s="37">
        <f t="shared" si="200"/>
        <v>0</v>
      </c>
      <c r="H408" s="37">
        <f>H409</f>
        <v>0</v>
      </c>
      <c r="I408" s="37">
        <f t="shared" si="217"/>
        <v>0</v>
      </c>
      <c r="J408" s="37">
        <f t="shared" si="217"/>
        <v>0</v>
      </c>
      <c r="K408" s="37">
        <f t="shared" si="217"/>
        <v>0</v>
      </c>
      <c r="L408" s="37">
        <f t="shared" si="217"/>
        <v>0</v>
      </c>
      <c r="M408" s="37">
        <f t="shared" si="217"/>
        <v>0</v>
      </c>
      <c r="N408" s="37">
        <f t="shared" si="217"/>
        <v>0</v>
      </c>
      <c r="O408" s="37">
        <f t="shared" si="217"/>
        <v>0</v>
      </c>
    </row>
    <row r="409" spans="1:15" ht="18" customHeight="1">
      <c r="A409" s="41"/>
      <c r="B409" s="39"/>
      <c r="C409" s="30" t="s">
        <v>108</v>
      </c>
      <c r="D409" s="36" t="s">
        <v>719</v>
      </c>
      <c r="E409" s="37">
        <f aca="true" t="shared" si="218" ref="E409:O409">E410</f>
        <v>0</v>
      </c>
      <c r="F409" s="37">
        <f t="shared" si="218"/>
        <v>0</v>
      </c>
      <c r="G409" s="37">
        <f t="shared" si="200"/>
        <v>0</v>
      </c>
      <c r="H409" s="37">
        <f t="shared" si="218"/>
        <v>0</v>
      </c>
      <c r="I409" s="37">
        <f t="shared" si="218"/>
        <v>0</v>
      </c>
      <c r="J409" s="37">
        <f t="shared" si="218"/>
        <v>0</v>
      </c>
      <c r="K409" s="37">
        <f t="shared" si="218"/>
        <v>0</v>
      </c>
      <c r="L409" s="37">
        <f t="shared" si="218"/>
        <v>0</v>
      </c>
      <c r="M409" s="37">
        <f t="shared" si="218"/>
        <v>0</v>
      </c>
      <c r="N409" s="37">
        <f t="shared" si="218"/>
        <v>0</v>
      </c>
      <c r="O409" s="37">
        <f t="shared" si="218"/>
        <v>0</v>
      </c>
    </row>
    <row r="410" spans="1:15" s="95" customFormat="1" ht="15" customHeight="1">
      <c r="A410" s="88" t="s">
        <v>499</v>
      </c>
      <c r="B410" s="88"/>
      <c r="C410" s="90" t="s">
        <v>344</v>
      </c>
      <c r="D410" s="90" t="s">
        <v>786</v>
      </c>
      <c r="E410" s="92">
        <v>0</v>
      </c>
      <c r="F410" s="92">
        <f>G410-E410</f>
        <v>0</v>
      </c>
      <c r="G410" s="92">
        <f t="shared" si="200"/>
        <v>0</v>
      </c>
      <c r="H410" s="92">
        <v>0</v>
      </c>
      <c r="I410" s="94">
        <v>0</v>
      </c>
      <c r="J410" s="94">
        <v>0</v>
      </c>
      <c r="K410" s="92">
        <v>0</v>
      </c>
      <c r="L410" s="94">
        <v>0</v>
      </c>
      <c r="M410" s="94">
        <v>0</v>
      </c>
      <c r="N410" s="94">
        <v>0</v>
      </c>
      <c r="O410" s="92">
        <v>0</v>
      </c>
    </row>
    <row r="411" spans="1:15" s="77" customFormat="1" ht="27" customHeight="1">
      <c r="A411" s="76"/>
      <c r="B411" s="78"/>
      <c r="C411" s="204" t="s">
        <v>841</v>
      </c>
      <c r="D411" s="187"/>
      <c r="E411" s="72">
        <f>E412+E418+E426+E430+E434+E438</f>
        <v>1687000</v>
      </c>
      <c r="F411" s="72">
        <f>F412+F418+F426+F430+F434+F438</f>
        <v>1509000</v>
      </c>
      <c r="G411" s="72">
        <f t="shared" si="200"/>
        <v>3196000</v>
      </c>
      <c r="H411" s="72">
        <f>H412+H418+H426+H430+H434+H438</f>
        <v>1852344</v>
      </c>
      <c r="I411" s="72">
        <f aca="true" t="shared" si="219" ref="I411:O411">I412+I418+I426+I430+I434+I438</f>
        <v>0</v>
      </c>
      <c r="J411" s="72">
        <f t="shared" si="219"/>
        <v>0</v>
      </c>
      <c r="K411" s="72">
        <f t="shared" si="219"/>
        <v>518000</v>
      </c>
      <c r="L411" s="72">
        <f t="shared" si="219"/>
        <v>0</v>
      </c>
      <c r="M411" s="72">
        <f t="shared" si="219"/>
        <v>0</v>
      </c>
      <c r="N411" s="72">
        <f t="shared" si="219"/>
        <v>0</v>
      </c>
      <c r="O411" s="72">
        <f t="shared" si="219"/>
        <v>825656</v>
      </c>
    </row>
    <row r="412" spans="1:15" s="9" customFormat="1" ht="24" customHeight="1">
      <c r="A412" s="13"/>
      <c r="B412" s="60" t="s">
        <v>673</v>
      </c>
      <c r="C412" s="202" t="s">
        <v>842</v>
      </c>
      <c r="D412" s="203"/>
      <c r="E412" s="11">
        <f>E413</f>
        <v>70000</v>
      </c>
      <c r="F412" s="11">
        <f>F413</f>
        <v>61000</v>
      </c>
      <c r="G412" s="11">
        <f t="shared" si="200"/>
        <v>131000</v>
      </c>
      <c r="H412" s="11">
        <f>H413</f>
        <v>131000</v>
      </c>
      <c r="I412" s="11">
        <f aca="true" t="shared" si="220" ref="I412:O412">I413</f>
        <v>0</v>
      </c>
      <c r="J412" s="11">
        <f t="shared" si="220"/>
        <v>0</v>
      </c>
      <c r="K412" s="11">
        <f t="shared" si="220"/>
        <v>0</v>
      </c>
      <c r="L412" s="11">
        <f t="shared" si="220"/>
        <v>0</v>
      </c>
      <c r="M412" s="11">
        <f t="shared" si="220"/>
        <v>0</v>
      </c>
      <c r="N412" s="11">
        <f t="shared" si="220"/>
        <v>0</v>
      </c>
      <c r="O412" s="11">
        <f t="shared" si="220"/>
        <v>0</v>
      </c>
    </row>
    <row r="413" spans="1:15" ht="21" customHeight="1">
      <c r="A413" s="41"/>
      <c r="B413" s="39"/>
      <c r="C413" s="30" t="s">
        <v>50</v>
      </c>
      <c r="D413" s="36" t="s">
        <v>20</v>
      </c>
      <c r="E413" s="37">
        <f>SUM(E414+E416)</f>
        <v>70000</v>
      </c>
      <c r="F413" s="37">
        <f>SUM(F414+F416)</f>
        <v>61000</v>
      </c>
      <c r="G413" s="37">
        <f t="shared" si="200"/>
        <v>131000</v>
      </c>
      <c r="H413" s="37">
        <f>SUM(H414+H416)</f>
        <v>131000</v>
      </c>
      <c r="I413" s="37">
        <f aca="true" t="shared" si="221" ref="I413:O413">I416</f>
        <v>0</v>
      </c>
      <c r="J413" s="37">
        <f t="shared" si="221"/>
        <v>0</v>
      </c>
      <c r="K413" s="37">
        <f t="shared" si="221"/>
        <v>0</v>
      </c>
      <c r="L413" s="37">
        <f t="shared" si="221"/>
        <v>0</v>
      </c>
      <c r="M413" s="37">
        <f t="shared" si="221"/>
        <v>0</v>
      </c>
      <c r="N413" s="37">
        <f>N416</f>
        <v>0</v>
      </c>
      <c r="O413" s="37">
        <f t="shared" si="221"/>
        <v>0</v>
      </c>
    </row>
    <row r="414" spans="1:15" ht="18" customHeight="1">
      <c r="A414" s="41"/>
      <c r="B414" s="39"/>
      <c r="C414" s="30">
        <v>322</v>
      </c>
      <c r="D414" s="36" t="s">
        <v>550</v>
      </c>
      <c r="E414" s="37">
        <f aca="true" t="shared" si="222" ref="E414:O414">E415</f>
        <v>0</v>
      </c>
      <c r="F414" s="37">
        <f t="shared" si="222"/>
        <v>0</v>
      </c>
      <c r="G414" s="37">
        <f t="shared" si="200"/>
        <v>0</v>
      </c>
      <c r="H414" s="37">
        <f t="shared" si="222"/>
        <v>0</v>
      </c>
      <c r="I414" s="37">
        <f t="shared" si="222"/>
        <v>0</v>
      </c>
      <c r="J414" s="37">
        <f t="shared" si="222"/>
        <v>0</v>
      </c>
      <c r="K414" s="37">
        <f t="shared" si="222"/>
        <v>0</v>
      </c>
      <c r="L414" s="37">
        <f t="shared" si="222"/>
        <v>0</v>
      </c>
      <c r="M414" s="37">
        <f t="shared" si="222"/>
        <v>0</v>
      </c>
      <c r="N414" s="37">
        <f t="shared" si="222"/>
        <v>0</v>
      </c>
      <c r="O414" s="37">
        <f t="shared" si="222"/>
        <v>0</v>
      </c>
    </row>
    <row r="415" spans="1:15" s="95" customFormat="1" ht="15" customHeight="1">
      <c r="A415" s="88" t="s">
        <v>500</v>
      </c>
      <c r="B415" s="88"/>
      <c r="C415" s="90">
        <v>3224</v>
      </c>
      <c r="D415" s="91" t="s">
        <v>769</v>
      </c>
      <c r="E415" s="92">
        <v>0</v>
      </c>
      <c r="F415" s="92">
        <f>G415-E415</f>
        <v>0</v>
      </c>
      <c r="G415" s="92">
        <f t="shared" si="200"/>
        <v>0</v>
      </c>
      <c r="H415" s="92">
        <v>0</v>
      </c>
      <c r="I415" s="94">
        <v>0</v>
      </c>
      <c r="J415" s="94">
        <v>0</v>
      </c>
      <c r="K415" s="94">
        <v>0</v>
      </c>
      <c r="L415" s="94">
        <v>0</v>
      </c>
      <c r="M415" s="94">
        <v>0</v>
      </c>
      <c r="N415" s="94">
        <v>0</v>
      </c>
      <c r="O415" s="94">
        <v>0</v>
      </c>
    </row>
    <row r="416" spans="1:15" ht="18" customHeight="1">
      <c r="A416" s="39"/>
      <c r="B416" s="39"/>
      <c r="C416" s="30" t="s">
        <v>51</v>
      </c>
      <c r="D416" s="36" t="s">
        <v>551</v>
      </c>
      <c r="E416" s="37">
        <f aca="true" t="shared" si="223" ref="E416:O416">E417</f>
        <v>70000</v>
      </c>
      <c r="F416" s="37">
        <f t="shared" si="223"/>
        <v>61000</v>
      </c>
      <c r="G416" s="37">
        <f t="shared" si="200"/>
        <v>131000</v>
      </c>
      <c r="H416" s="37">
        <f t="shared" si="223"/>
        <v>131000</v>
      </c>
      <c r="I416" s="37">
        <f t="shared" si="223"/>
        <v>0</v>
      </c>
      <c r="J416" s="37">
        <f t="shared" si="223"/>
        <v>0</v>
      </c>
      <c r="K416" s="37">
        <f t="shared" si="223"/>
        <v>0</v>
      </c>
      <c r="L416" s="37">
        <f t="shared" si="223"/>
        <v>0</v>
      </c>
      <c r="M416" s="37">
        <f t="shared" si="223"/>
        <v>0</v>
      </c>
      <c r="N416" s="37">
        <f t="shared" si="223"/>
        <v>0</v>
      </c>
      <c r="O416" s="37">
        <f t="shared" si="223"/>
        <v>0</v>
      </c>
    </row>
    <row r="417" spans="1:15" s="95" customFormat="1" ht="15" customHeight="1">
      <c r="A417" s="88" t="s">
        <v>501</v>
      </c>
      <c r="B417" s="88"/>
      <c r="C417" s="90" t="s">
        <v>52</v>
      </c>
      <c r="D417" s="91" t="s">
        <v>787</v>
      </c>
      <c r="E417" s="92">
        <v>70000</v>
      </c>
      <c r="F417" s="92">
        <f>G417-E417</f>
        <v>61000</v>
      </c>
      <c r="G417" s="159">
        <f t="shared" si="200"/>
        <v>131000</v>
      </c>
      <c r="H417" s="92">
        <v>131000</v>
      </c>
      <c r="I417" s="94">
        <v>0</v>
      </c>
      <c r="J417" s="94">
        <v>0</v>
      </c>
      <c r="K417" s="92">
        <v>0</v>
      </c>
      <c r="L417" s="94">
        <v>0</v>
      </c>
      <c r="M417" s="92">
        <v>0</v>
      </c>
      <c r="N417" s="94">
        <v>0</v>
      </c>
      <c r="O417" s="92">
        <v>0</v>
      </c>
    </row>
    <row r="418" spans="1:15" s="9" customFormat="1" ht="24" customHeight="1">
      <c r="A418" s="13"/>
      <c r="B418" s="60" t="s">
        <v>673</v>
      </c>
      <c r="C418" s="202" t="s">
        <v>1143</v>
      </c>
      <c r="D418" s="203"/>
      <c r="E418" s="11">
        <f aca="true" t="shared" si="224" ref="E418:F421">E419</f>
        <v>440000</v>
      </c>
      <c r="F418" s="11">
        <f t="shared" si="224"/>
        <v>220000</v>
      </c>
      <c r="G418" s="11">
        <f aca="true" t="shared" si="225" ref="G418:G466">SUM(H418:O418)</f>
        <v>660000</v>
      </c>
      <c r="H418" s="11">
        <f>H419</f>
        <v>660000</v>
      </c>
      <c r="I418" s="11">
        <f aca="true" t="shared" si="226" ref="I418:O418">I419</f>
        <v>0</v>
      </c>
      <c r="J418" s="11">
        <f t="shared" si="226"/>
        <v>0</v>
      </c>
      <c r="K418" s="11">
        <f t="shared" si="226"/>
        <v>0</v>
      </c>
      <c r="L418" s="11">
        <f t="shared" si="226"/>
        <v>0</v>
      </c>
      <c r="M418" s="11">
        <f t="shared" si="226"/>
        <v>0</v>
      </c>
      <c r="N418" s="11">
        <f t="shared" si="226"/>
        <v>0</v>
      </c>
      <c r="O418" s="11">
        <f t="shared" si="226"/>
        <v>0</v>
      </c>
    </row>
    <row r="419" spans="1:15" ht="21" customHeight="1">
      <c r="A419" s="41"/>
      <c r="B419" s="39"/>
      <c r="C419" s="30">
        <v>38</v>
      </c>
      <c r="D419" s="36" t="s">
        <v>566</v>
      </c>
      <c r="E419" s="37">
        <f t="shared" si="224"/>
        <v>440000</v>
      </c>
      <c r="F419" s="37">
        <f t="shared" si="224"/>
        <v>220000</v>
      </c>
      <c r="G419" s="37">
        <f t="shared" si="225"/>
        <v>660000</v>
      </c>
      <c r="H419" s="37">
        <f>H420</f>
        <v>660000</v>
      </c>
      <c r="I419" s="37">
        <f aca="true" t="shared" si="227" ref="I419:O419">I420</f>
        <v>0</v>
      </c>
      <c r="J419" s="37">
        <f t="shared" si="227"/>
        <v>0</v>
      </c>
      <c r="K419" s="37">
        <f t="shared" si="227"/>
        <v>0</v>
      </c>
      <c r="L419" s="37">
        <f t="shared" si="227"/>
        <v>0</v>
      </c>
      <c r="M419" s="37">
        <f t="shared" si="227"/>
        <v>0</v>
      </c>
      <c r="N419" s="37">
        <f t="shared" si="227"/>
        <v>0</v>
      </c>
      <c r="O419" s="37">
        <f t="shared" si="227"/>
        <v>0</v>
      </c>
    </row>
    <row r="420" spans="1:15" ht="18" customHeight="1">
      <c r="A420" s="41" t="s">
        <v>0</v>
      </c>
      <c r="B420" s="39"/>
      <c r="C420" s="30">
        <v>381</v>
      </c>
      <c r="D420" s="36" t="s">
        <v>788</v>
      </c>
      <c r="E420" s="37">
        <f t="shared" si="224"/>
        <v>440000</v>
      </c>
      <c r="F420" s="37">
        <f t="shared" si="224"/>
        <v>220000</v>
      </c>
      <c r="G420" s="37">
        <f t="shared" si="225"/>
        <v>660000</v>
      </c>
      <c r="H420" s="37">
        <f aca="true" t="shared" si="228" ref="H420:O421">H421</f>
        <v>660000</v>
      </c>
      <c r="I420" s="37">
        <f t="shared" si="228"/>
        <v>0</v>
      </c>
      <c r="J420" s="37">
        <f t="shared" si="228"/>
        <v>0</v>
      </c>
      <c r="K420" s="37">
        <f t="shared" si="228"/>
        <v>0</v>
      </c>
      <c r="L420" s="37">
        <f t="shared" si="228"/>
        <v>0</v>
      </c>
      <c r="M420" s="37">
        <f t="shared" si="228"/>
        <v>0</v>
      </c>
      <c r="N420" s="37">
        <f t="shared" si="228"/>
        <v>0</v>
      </c>
      <c r="O420" s="37">
        <f t="shared" si="228"/>
        <v>0</v>
      </c>
    </row>
    <row r="421" spans="1:15" ht="15" customHeight="1">
      <c r="A421" s="41"/>
      <c r="B421" s="39"/>
      <c r="C421" s="30">
        <v>3811</v>
      </c>
      <c r="D421" s="36" t="s">
        <v>789</v>
      </c>
      <c r="E421" s="37">
        <f t="shared" si="224"/>
        <v>440000</v>
      </c>
      <c r="F421" s="92">
        <f>G421-E421</f>
        <v>220000</v>
      </c>
      <c r="G421" s="37">
        <f t="shared" si="225"/>
        <v>660000</v>
      </c>
      <c r="H421" s="37">
        <f>H422</f>
        <v>660000</v>
      </c>
      <c r="I421" s="37">
        <f t="shared" si="228"/>
        <v>0</v>
      </c>
      <c r="J421" s="37">
        <f t="shared" si="228"/>
        <v>0</v>
      </c>
      <c r="K421" s="37">
        <f t="shared" si="228"/>
        <v>0</v>
      </c>
      <c r="L421" s="37">
        <f t="shared" si="228"/>
        <v>0</v>
      </c>
      <c r="M421" s="37">
        <f t="shared" si="228"/>
        <v>0</v>
      </c>
      <c r="N421" s="37">
        <f t="shared" si="228"/>
        <v>0</v>
      </c>
      <c r="O421" s="37">
        <f t="shared" si="228"/>
        <v>0</v>
      </c>
    </row>
    <row r="422" spans="1:15" s="137" customFormat="1" ht="34.5" customHeight="1">
      <c r="A422" s="88" t="s">
        <v>502</v>
      </c>
      <c r="B422" s="88"/>
      <c r="C422" s="90">
        <v>38115</v>
      </c>
      <c r="D422" s="91" t="s">
        <v>1144</v>
      </c>
      <c r="E422" s="92">
        <v>440000</v>
      </c>
      <c r="F422" s="92">
        <f>G422-E422</f>
        <v>220000</v>
      </c>
      <c r="G422" s="159">
        <f t="shared" si="225"/>
        <v>660000</v>
      </c>
      <c r="H422" s="92">
        <v>660000</v>
      </c>
      <c r="I422" s="92">
        <v>0</v>
      </c>
      <c r="J422" s="92">
        <v>0</v>
      </c>
      <c r="K422" s="92">
        <v>0</v>
      </c>
      <c r="L422" s="92">
        <v>0</v>
      </c>
      <c r="M422" s="92">
        <v>0</v>
      </c>
      <c r="N422" s="92">
        <v>0</v>
      </c>
      <c r="O422" s="92">
        <v>0</v>
      </c>
    </row>
    <row r="423" spans="1:15" s="133" customFormat="1" ht="17.25" customHeight="1">
      <c r="A423" s="199" t="s">
        <v>2</v>
      </c>
      <c r="B423" s="200" t="s">
        <v>44</v>
      </c>
      <c r="C423" s="184" t="s">
        <v>549</v>
      </c>
      <c r="D423" s="201" t="s">
        <v>59</v>
      </c>
      <c r="E423" s="190" t="s">
        <v>1230</v>
      </c>
      <c r="F423" s="190" t="s">
        <v>891</v>
      </c>
      <c r="G423" s="184" t="s">
        <v>1231</v>
      </c>
      <c r="H423" s="185" t="s">
        <v>1232</v>
      </c>
      <c r="I423" s="185"/>
      <c r="J423" s="185"/>
      <c r="K423" s="185"/>
      <c r="L423" s="185"/>
      <c r="M423" s="185"/>
      <c r="N423" s="185"/>
      <c r="O423" s="185"/>
    </row>
    <row r="424" spans="1:15" ht="36" customHeight="1">
      <c r="A424" s="199"/>
      <c r="B424" s="199"/>
      <c r="C424" s="185"/>
      <c r="D424" s="201"/>
      <c r="E424" s="191"/>
      <c r="F424" s="191"/>
      <c r="G424" s="185"/>
      <c r="H424" s="103" t="s">
        <v>271</v>
      </c>
      <c r="I424" s="103" t="s">
        <v>45</v>
      </c>
      <c r="J424" s="103" t="s">
        <v>270</v>
      </c>
      <c r="K424" s="103" t="s">
        <v>272</v>
      </c>
      <c r="L424" s="103" t="s">
        <v>46</v>
      </c>
      <c r="M424" s="103" t="s">
        <v>723</v>
      </c>
      <c r="N424" s="103" t="s">
        <v>1204</v>
      </c>
      <c r="O424" s="103" t="s">
        <v>616</v>
      </c>
    </row>
    <row r="425" spans="1:15" ht="10.5" customHeight="1">
      <c r="A425" s="54">
        <v>1</v>
      </c>
      <c r="B425" s="54">
        <v>2</v>
      </c>
      <c r="C425" s="54">
        <v>3</v>
      </c>
      <c r="D425" s="54">
        <v>4</v>
      </c>
      <c r="E425" s="54">
        <v>5</v>
      </c>
      <c r="F425" s="54">
        <v>6</v>
      </c>
      <c r="G425" s="54">
        <v>7</v>
      </c>
      <c r="H425" s="54">
        <v>8</v>
      </c>
      <c r="I425" s="54">
        <v>9</v>
      </c>
      <c r="J425" s="54">
        <v>10</v>
      </c>
      <c r="K425" s="54">
        <v>11</v>
      </c>
      <c r="L425" s="54">
        <v>12</v>
      </c>
      <c r="M425" s="54">
        <v>13</v>
      </c>
      <c r="N425" s="54">
        <v>14</v>
      </c>
      <c r="O425" s="54">
        <v>15</v>
      </c>
    </row>
    <row r="426" spans="1:15" s="9" customFormat="1" ht="24" customHeight="1">
      <c r="A426" s="13"/>
      <c r="B426" s="60" t="s">
        <v>673</v>
      </c>
      <c r="C426" s="202" t="s">
        <v>843</v>
      </c>
      <c r="D426" s="203"/>
      <c r="E426" s="11">
        <f>E427</f>
        <v>50000</v>
      </c>
      <c r="F426" s="11">
        <f>F427</f>
        <v>-45000</v>
      </c>
      <c r="G426" s="11">
        <f t="shared" si="225"/>
        <v>5000</v>
      </c>
      <c r="H426" s="11">
        <f>H427</f>
        <v>5000</v>
      </c>
      <c r="I426" s="11">
        <f aca="true" t="shared" si="229" ref="I426:O427">I427</f>
        <v>0</v>
      </c>
      <c r="J426" s="11">
        <f t="shared" si="229"/>
        <v>0</v>
      </c>
      <c r="K426" s="11">
        <f t="shared" si="229"/>
        <v>0</v>
      </c>
      <c r="L426" s="11">
        <f t="shared" si="229"/>
        <v>0</v>
      </c>
      <c r="M426" s="11">
        <f t="shared" si="229"/>
        <v>0</v>
      </c>
      <c r="N426" s="11">
        <f t="shared" si="229"/>
        <v>0</v>
      </c>
      <c r="O426" s="11">
        <f t="shared" si="229"/>
        <v>0</v>
      </c>
    </row>
    <row r="427" spans="1:15" ht="21" customHeight="1">
      <c r="A427" s="41"/>
      <c r="B427" s="39"/>
      <c r="C427" s="30" t="s">
        <v>304</v>
      </c>
      <c r="D427" s="36" t="s">
        <v>785</v>
      </c>
      <c r="E427" s="37">
        <f>E428</f>
        <v>50000</v>
      </c>
      <c r="F427" s="37">
        <f>F428</f>
        <v>-45000</v>
      </c>
      <c r="G427" s="37">
        <f t="shared" si="225"/>
        <v>5000</v>
      </c>
      <c r="H427" s="37">
        <f>H428</f>
        <v>5000</v>
      </c>
      <c r="I427" s="37">
        <f t="shared" si="229"/>
        <v>0</v>
      </c>
      <c r="J427" s="37">
        <f t="shared" si="229"/>
        <v>0</v>
      </c>
      <c r="K427" s="37">
        <f t="shared" si="229"/>
        <v>0</v>
      </c>
      <c r="L427" s="37">
        <f t="shared" si="229"/>
        <v>0</v>
      </c>
      <c r="M427" s="37">
        <f t="shared" si="229"/>
        <v>0</v>
      </c>
      <c r="N427" s="37">
        <f t="shared" si="229"/>
        <v>0</v>
      </c>
      <c r="O427" s="37">
        <f t="shared" si="229"/>
        <v>0</v>
      </c>
    </row>
    <row r="428" spans="1:15" ht="18" customHeight="1">
      <c r="A428" s="41"/>
      <c r="B428" s="39"/>
      <c r="C428" s="30" t="s">
        <v>108</v>
      </c>
      <c r="D428" s="36" t="s">
        <v>719</v>
      </c>
      <c r="E428" s="37">
        <f aca="true" t="shared" si="230" ref="E428:O428">E429</f>
        <v>50000</v>
      </c>
      <c r="F428" s="37">
        <f t="shared" si="230"/>
        <v>-45000</v>
      </c>
      <c r="G428" s="37">
        <f t="shared" si="225"/>
        <v>5000</v>
      </c>
      <c r="H428" s="37">
        <f t="shared" si="230"/>
        <v>5000</v>
      </c>
      <c r="I428" s="37">
        <f t="shared" si="230"/>
        <v>0</v>
      </c>
      <c r="J428" s="37">
        <f t="shared" si="230"/>
        <v>0</v>
      </c>
      <c r="K428" s="37">
        <f t="shared" si="230"/>
        <v>0</v>
      </c>
      <c r="L428" s="37">
        <f t="shared" si="230"/>
        <v>0</v>
      </c>
      <c r="M428" s="37">
        <f t="shared" si="230"/>
        <v>0</v>
      </c>
      <c r="N428" s="37">
        <f t="shared" si="230"/>
        <v>0</v>
      </c>
      <c r="O428" s="37">
        <f t="shared" si="230"/>
        <v>0</v>
      </c>
    </row>
    <row r="429" spans="1:15" s="95" customFormat="1" ht="15" customHeight="1">
      <c r="A429" s="88" t="s">
        <v>503</v>
      </c>
      <c r="B429" s="88"/>
      <c r="C429" s="90" t="s">
        <v>344</v>
      </c>
      <c r="D429" s="90" t="s">
        <v>790</v>
      </c>
      <c r="E429" s="92">
        <v>50000</v>
      </c>
      <c r="F429" s="92">
        <f>G429-E429</f>
        <v>-45000</v>
      </c>
      <c r="G429" s="92">
        <f t="shared" si="225"/>
        <v>5000</v>
      </c>
      <c r="H429" s="92">
        <v>5000</v>
      </c>
      <c r="I429" s="94">
        <v>0</v>
      </c>
      <c r="J429" s="94">
        <v>0</v>
      </c>
      <c r="K429" s="94">
        <v>0</v>
      </c>
      <c r="L429" s="94">
        <v>0</v>
      </c>
      <c r="M429" s="94">
        <v>0</v>
      </c>
      <c r="N429" s="94">
        <v>0</v>
      </c>
      <c r="O429" s="94">
        <v>0</v>
      </c>
    </row>
    <row r="430" spans="1:15" s="9" customFormat="1" ht="24" customHeight="1">
      <c r="A430" s="13"/>
      <c r="B430" s="60" t="s">
        <v>673</v>
      </c>
      <c r="C430" s="202" t="s">
        <v>867</v>
      </c>
      <c r="D430" s="203"/>
      <c r="E430" s="11">
        <f>E431</f>
        <v>1127000</v>
      </c>
      <c r="F430" s="11">
        <f>F431</f>
        <v>1273000</v>
      </c>
      <c r="G430" s="11">
        <f aca="true" t="shared" si="231" ref="G430:G438">SUM(H430:O430)</f>
        <v>2400000</v>
      </c>
      <c r="H430" s="11">
        <f>H431</f>
        <v>1056344</v>
      </c>
      <c r="I430" s="11">
        <f aca="true" t="shared" si="232" ref="I430:O431">I431</f>
        <v>0</v>
      </c>
      <c r="J430" s="11">
        <f t="shared" si="232"/>
        <v>0</v>
      </c>
      <c r="K430" s="11">
        <f t="shared" si="232"/>
        <v>518000</v>
      </c>
      <c r="L430" s="11">
        <f t="shared" si="232"/>
        <v>0</v>
      </c>
      <c r="M430" s="11">
        <f t="shared" si="232"/>
        <v>0</v>
      </c>
      <c r="N430" s="11">
        <f t="shared" si="232"/>
        <v>0</v>
      </c>
      <c r="O430" s="11">
        <f t="shared" si="232"/>
        <v>825656</v>
      </c>
    </row>
    <row r="431" spans="1:15" ht="21" customHeight="1">
      <c r="A431" s="41"/>
      <c r="B431" s="39"/>
      <c r="C431" s="30" t="s">
        <v>304</v>
      </c>
      <c r="D431" s="36" t="s">
        <v>785</v>
      </c>
      <c r="E431" s="37">
        <f>E432</f>
        <v>1127000</v>
      </c>
      <c r="F431" s="37">
        <f>F432</f>
        <v>1273000</v>
      </c>
      <c r="G431" s="37">
        <f t="shared" si="231"/>
        <v>2400000</v>
      </c>
      <c r="H431" s="37">
        <f>H432</f>
        <v>1056344</v>
      </c>
      <c r="I431" s="37">
        <f t="shared" si="232"/>
        <v>0</v>
      </c>
      <c r="J431" s="37">
        <f t="shared" si="232"/>
        <v>0</v>
      </c>
      <c r="K431" s="37">
        <f t="shared" si="232"/>
        <v>518000</v>
      </c>
      <c r="L431" s="37">
        <f t="shared" si="232"/>
        <v>0</v>
      </c>
      <c r="M431" s="37">
        <f t="shared" si="232"/>
        <v>0</v>
      </c>
      <c r="N431" s="37">
        <f t="shared" si="232"/>
        <v>0</v>
      </c>
      <c r="O431" s="37">
        <f t="shared" si="232"/>
        <v>825656</v>
      </c>
    </row>
    <row r="432" spans="1:15" ht="18" customHeight="1">
      <c r="A432" s="41"/>
      <c r="B432" s="39"/>
      <c r="C432" s="30" t="s">
        <v>108</v>
      </c>
      <c r="D432" s="36" t="s">
        <v>719</v>
      </c>
      <c r="E432" s="37">
        <f aca="true" t="shared" si="233" ref="E432:O432">E433</f>
        <v>1127000</v>
      </c>
      <c r="F432" s="37">
        <f t="shared" si="233"/>
        <v>1273000</v>
      </c>
      <c r="G432" s="37">
        <f t="shared" si="231"/>
        <v>2400000</v>
      </c>
      <c r="H432" s="37">
        <f t="shared" si="233"/>
        <v>1056344</v>
      </c>
      <c r="I432" s="37">
        <f t="shared" si="233"/>
        <v>0</v>
      </c>
      <c r="J432" s="37">
        <f t="shared" si="233"/>
        <v>0</v>
      </c>
      <c r="K432" s="37">
        <f t="shared" si="233"/>
        <v>518000</v>
      </c>
      <c r="L432" s="37">
        <f t="shared" si="233"/>
        <v>0</v>
      </c>
      <c r="M432" s="37">
        <f t="shared" si="233"/>
        <v>0</v>
      </c>
      <c r="N432" s="37">
        <f t="shared" si="233"/>
        <v>0</v>
      </c>
      <c r="O432" s="37">
        <f t="shared" si="233"/>
        <v>825656</v>
      </c>
    </row>
    <row r="433" spans="1:15" s="95" customFormat="1" ht="15" customHeight="1">
      <c r="A433" s="88" t="s">
        <v>504</v>
      </c>
      <c r="B433" s="88"/>
      <c r="C433" s="90" t="s">
        <v>307</v>
      </c>
      <c r="D433" s="90" t="s">
        <v>887</v>
      </c>
      <c r="E433" s="92">
        <v>1127000</v>
      </c>
      <c r="F433" s="92">
        <f>G433-E433</f>
        <v>1273000</v>
      </c>
      <c r="G433" s="92">
        <f t="shared" si="231"/>
        <v>2400000</v>
      </c>
      <c r="H433" s="92">
        <v>1056344</v>
      </c>
      <c r="I433" s="94">
        <v>0</v>
      </c>
      <c r="J433" s="94">
        <v>0</v>
      </c>
      <c r="K433" s="92">
        <v>518000</v>
      </c>
      <c r="L433" s="94">
        <v>0</v>
      </c>
      <c r="M433" s="94">
        <v>0</v>
      </c>
      <c r="N433" s="94">
        <v>0</v>
      </c>
      <c r="O433" s="92">
        <v>825656</v>
      </c>
    </row>
    <row r="434" spans="1:15" s="9" customFormat="1" ht="24" customHeight="1">
      <c r="A434" s="13"/>
      <c r="B434" s="60" t="s">
        <v>673</v>
      </c>
      <c r="C434" s="208" t="s">
        <v>873</v>
      </c>
      <c r="D434" s="209"/>
      <c r="E434" s="11">
        <f>E435</f>
        <v>0</v>
      </c>
      <c r="F434" s="11">
        <f>F435</f>
        <v>0</v>
      </c>
      <c r="G434" s="11">
        <f t="shared" si="231"/>
        <v>0</v>
      </c>
      <c r="H434" s="11">
        <f>H435</f>
        <v>0</v>
      </c>
      <c r="I434" s="11">
        <f aca="true" t="shared" si="234" ref="I434:O435">I435</f>
        <v>0</v>
      </c>
      <c r="J434" s="11">
        <f t="shared" si="234"/>
        <v>0</v>
      </c>
      <c r="K434" s="11">
        <f t="shared" si="234"/>
        <v>0</v>
      </c>
      <c r="L434" s="11">
        <f t="shared" si="234"/>
        <v>0</v>
      </c>
      <c r="M434" s="11">
        <f t="shared" si="234"/>
        <v>0</v>
      </c>
      <c r="N434" s="11">
        <f t="shared" si="234"/>
        <v>0</v>
      </c>
      <c r="O434" s="11">
        <f t="shared" si="234"/>
        <v>0</v>
      </c>
    </row>
    <row r="435" spans="1:15" ht="21" customHeight="1">
      <c r="A435" s="41"/>
      <c r="B435" s="39"/>
      <c r="C435" s="30" t="s">
        <v>11</v>
      </c>
      <c r="D435" s="36" t="s">
        <v>791</v>
      </c>
      <c r="E435" s="37">
        <f>E436</f>
        <v>0</v>
      </c>
      <c r="F435" s="37">
        <f>F436</f>
        <v>0</v>
      </c>
      <c r="G435" s="37">
        <f t="shared" si="231"/>
        <v>0</v>
      </c>
      <c r="H435" s="37">
        <f>H436</f>
        <v>0</v>
      </c>
      <c r="I435" s="37">
        <f t="shared" si="234"/>
        <v>0</v>
      </c>
      <c r="J435" s="37">
        <f t="shared" si="234"/>
        <v>0</v>
      </c>
      <c r="K435" s="37">
        <f t="shared" si="234"/>
        <v>0</v>
      </c>
      <c r="L435" s="37">
        <f t="shared" si="234"/>
        <v>0</v>
      </c>
      <c r="M435" s="37">
        <f t="shared" si="234"/>
        <v>0</v>
      </c>
      <c r="N435" s="37">
        <f t="shared" si="234"/>
        <v>0</v>
      </c>
      <c r="O435" s="37">
        <f t="shared" si="234"/>
        <v>0</v>
      </c>
    </row>
    <row r="436" spans="1:15" ht="18" customHeight="1">
      <c r="A436" s="41"/>
      <c r="B436" s="39"/>
      <c r="C436" s="30" t="s">
        <v>12</v>
      </c>
      <c r="D436" s="36" t="s">
        <v>792</v>
      </c>
      <c r="E436" s="37">
        <f aca="true" t="shared" si="235" ref="E436:O436">E437</f>
        <v>0</v>
      </c>
      <c r="F436" s="92">
        <f>G436-E436</f>
        <v>0</v>
      </c>
      <c r="G436" s="37">
        <f t="shared" si="231"/>
        <v>0</v>
      </c>
      <c r="H436" s="37">
        <f t="shared" si="235"/>
        <v>0</v>
      </c>
      <c r="I436" s="37">
        <f t="shared" si="235"/>
        <v>0</v>
      </c>
      <c r="J436" s="37">
        <f t="shared" si="235"/>
        <v>0</v>
      </c>
      <c r="K436" s="37">
        <f t="shared" si="235"/>
        <v>0</v>
      </c>
      <c r="L436" s="37">
        <f t="shared" si="235"/>
        <v>0</v>
      </c>
      <c r="M436" s="37">
        <f t="shared" si="235"/>
        <v>0</v>
      </c>
      <c r="N436" s="37">
        <f t="shared" si="235"/>
        <v>0</v>
      </c>
      <c r="O436" s="37">
        <f t="shared" si="235"/>
        <v>0</v>
      </c>
    </row>
    <row r="437" spans="1:15" s="95" customFormat="1" ht="15" customHeight="1">
      <c r="A437" s="88" t="s">
        <v>505</v>
      </c>
      <c r="B437" s="88"/>
      <c r="C437" s="90" t="s">
        <v>14</v>
      </c>
      <c r="D437" s="90" t="s">
        <v>793</v>
      </c>
      <c r="E437" s="92">
        <v>0</v>
      </c>
      <c r="F437" s="92">
        <f>G437-E437</f>
        <v>0</v>
      </c>
      <c r="G437" s="92">
        <f t="shared" si="231"/>
        <v>0</v>
      </c>
      <c r="H437" s="92">
        <v>0</v>
      </c>
      <c r="I437" s="94">
        <v>0</v>
      </c>
      <c r="J437" s="94">
        <v>0</v>
      </c>
      <c r="K437" s="94">
        <v>0</v>
      </c>
      <c r="L437" s="94">
        <v>0</v>
      </c>
      <c r="M437" s="94">
        <v>0</v>
      </c>
      <c r="N437" s="94">
        <v>0</v>
      </c>
      <c r="O437" s="94">
        <v>0</v>
      </c>
    </row>
    <row r="438" spans="1:15" s="9" customFormat="1" ht="23.25" customHeight="1">
      <c r="A438" s="13"/>
      <c r="B438" s="60" t="s">
        <v>673</v>
      </c>
      <c r="C438" s="208" t="s">
        <v>1207</v>
      </c>
      <c r="D438" s="209"/>
      <c r="E438" s="11">
        <f aca="true" t="shared" si="236" ref="E438:F440">E439</f>
        <v>0</v>
      </c>
      <c r="F438" s="11">
        <f t="shared" si="236"/>
        <v>0</v>
      </c>
      <c r="G438" s="11">
        <f t="shared" si="231"/>
        <v>0</v>
      </c>
      <c r="H438" s="11">
        <f>H439</f>
        <v>0</v>
      </c>
      <c r="I438" s="11">
        <f aca="true" t="shared" si="237" ref="I438:O438">I439</f>
        <v>0</v>
      </c>
      <c r="J438" s="11">
        <f t="shared" si="237"/>
        <v>0</v>
      </c>
      <c r="K438" s="11">
        <f t="shared" si="237"/>
        <v>0</v>
      </c>
      <c r="L438" s="11">
        <f t="shared" si="237"/>
        <v>0</v>
      </c>
      <c r="M438" s="11">
        <f t="shared" si="237"/>
        <v>0</v>
      </c>
      <c r="N438" s="11">
        <f t="shared" si="237"/>
        <v>0</v>
      </c>
      <c r="O438" s="11">
        <f t="shared" si="237"/>
        <v>0</v>
      </c>
    </row>
    <row r="439" spans="1:15" ht="21" customHeight="1">
      <c r="A439" s="41"/>
      <c r="B439" s="39"/>
      <c r="C439" s="30" t="s">
        <v>579</v>
      </c>
      <c r="D439" s="36" t="s">
        <v>905</v>
      </c>
      <c r="E439" s="37">
        <f t="shared" si="236"/>
        <v>0</v>
      </c>
      <c r="F439" s="37">
        <f t="shared" si="236"/>
        <v>0</v>
      </c>
      <c r="G439" s="37">
        <f>SUM(H439:O439)</f>
        <v>0</v>
      </c>
      <c r="H439" s="37">
        <f aca="true" t="shared" si="238" ref="H439:O440">H440</f>
        <v>0</v>
      </c>
      <c r="I439" s="37">
        <f t="shared" si="238"/>
        <v>0</v>
      </c>
      <c r="J439" s="37">
        <f t="shared" si="238"/>
        <v>0</v>
      </c>
      <c r="K439" s="37">
        <f t="shared" si="238"/>
        <v>0</v>
      </c>
      <c r="L439" s="37">
        <f t="shared" si="238"/>
        <v>0</v>
      </c>
      <c r="M439" s="37">
        <f t="shared" si="238"/>
        <v>0</v>
      </c>
      <c r="N439" s="37">
        <f t="shared" si="238"/>
        <v>0</v>
      </c>
      <c r="O439" s="37">
        <f t="shared" si="238"/>
        <v>0</v>
      </c>
    </row>
    <row r="440" spans="1:15" ht="18" customHeight="1">
      <c r="A440" s="41"/>
      <c r="B440" s="39"/>
      <c r="C440" s="30" t="s">
        <v>580</v>
      </c>
      <c r="D440" s="36" t="s">
        <v>936</v>
      </c>
      <c r="E440" s="37">
        <f t="shared" si="236"/>
        <v>0</v>
      </c>
      <c r="F440" s="37">
        <f t="shared" si="236"/>
        <v>0</v>
      </c>
      <c r="G440" s="37">
        <f>SUM(H440:O440)</f>
        <v>0</v>
      </c>
      <c r="H440" s="37">
        <f t="shared" si="238"/>
        <v>0</v>
      </c>
      <c r="I440" s="37">
        <f t="shared" si="238"/>
        <v>0</v>
      </c>
      <c r="J440" s="37">
        <f t="shared" si="238"/>
        <v>0</v>
      </c>
      <c r="K440" s="37">
        <f t="shared" si="238"/>
        <v>0</v>
      </c>
      <c r="L440" s="37">
        <f t="shared" si="238"/>
        <v>0</v>
      </c>
      <c r="M440" s="37">
        <f t="shared" si="238"/>
        <v>0</v>
      </c>
      <c r="N440" s="37">
        <f t="shared" si="238"/>
        <v>0</v>
      </c>
      <c r="O440" s="37">
        <f t="shared" si="238"/>
        <v>0</v>
      </c>
    </row>
    <row r="441" spans="1:15" s="95" customFormat="1" ht="40.5" customHeight="1">
      <c r="A441" s="88" t="s">
        <v>1208</v>
      </c>
      <c r="B441" s="88"/>
      <c r="C441" s="90" t="s">
        <v>992</v>
      </c>
      <c r="D441" s="90" t="s">
        <v>1209</v>
      </c>
      <c r="E441" s="92">
        <v>0</v>
      </c>
      <c r="F441" s="92">
        <f>G441-E441</f>
        <v>0</v>
      </c>
      <c r="G441" s="92">
        <f>SUM(H441:O441)</f>
        <v>0</v>
      </c>
      <c r="H441" s="92">
        <v>0</v>
      </c>
      <c r="I441" s="92">
        <v>0</v>
      </c>
      <c r="J441" s="94">
        <v>0</v>
      </c>
      <c r="K441" s="94">
        <v>0</v>
      </c>
      <c r="L441" s="94">
        <v>0</v>
      </c>
      <c r="M441" s="94">
        <v>0</v>
      </c>
      <c r="N441" s="94">
        <v>0</v>
      </c>
      <c r="O441" s="94">
        <v>0</v>
      </c>
    </row>
    <row r="442" spans="1:15" s="77" customFormat="1" ht="26.25" customHeight="1">
      <c r="A442" s="75"/>
      <c r="B442" s="76"/>
      <c r="C442" s="204" t="s">
        <v>844</v>
      </c>
      <c r="D442" s="187"/>
      <c r="E442" s="72">
        <f>E443+E456+E467+E472+E479+E490+E497+E504+E508+E523</f>
        <v>3091000</v>
      </c>
      <c r="F442" s="72">
        <f>F443+F456+F467+F472+F479+F490+F497+F504+F508+F523</f>
        <v>933000</v>
      </c>
      <c r="G442" s="72">
        <f t="shared" si="225"/>
        <v>4024000</v>
      </c>
      <c r="H442" s="72">
        <f aca="true" t="shared" si="239" ref="H442:O442">H443+H456+H467+H472+H479+H490+H497+H504+H508+H523</f>
        <v>275000</v>
      </c>
      <c r="I442" s="72">
        <f t="shared" si="239"/>
        <v>2864000</v>
      </c>
      <c r="J442" s="72">
        <f t="shared" si="239"/>
        <v>250000</v>
      </c>
      <c r="K442" s="72">
        <f t="shared" si="239"/>
        <v>551000</v>
      </c>
      <c r="L442" s="72">
        <f t="shared" si="239"/>
        <v>0</v>
      </c>
      <c r="M442" s="72">
        <f t="shared" si="239"/>
        <v>0</v>
      </c>
      <c r="N442" s="72">
        <f t="shared" si="239"/>
        <v>0</v>
      </c>
      <c r="O442" s="72">
        <f t="shared" si="239"/>
        <v>84000</v>
      </c>
    </row>
    <row r="443" spans="1:15" s="9" customFormat="1" ht="23.25" customHeight="1">
      <c r="A443" s="13"/>
      <c r="B443" s="60" t="s">
        <v>662</v>
      </c>
      <c r="C443" s="202" t="s">
        <v>845</v>
      </c>
      <c r="D443" s="203"/>
      <c r="E443" s="11">
        <f>E444</f>
        <v>0</v>
      </c>
      <c r="F443" s="11">
        <f>F444</f>
        <v>0</v>
      </c>
      <c r="G443" s="11">
        <f t="shared" si="225"/>
        <v>0</v>
      </c>
      <c r="H443" s="11">
        <f>H444</f>
        <v>0</v>
      </c>
      <c r="I443" s="11">
        <f aca="true" t="shared" si="240" ref="I443:O443">I444</f>
        <v>0</v>
      </c>
      <c r="J443" s="11">
        <f t="shared" si="240"/>
        <v>0</v>
      </c>
      <c r="K443" s="11">
        <f t="shared" si="240"/>
        <v>0</v>
      </c>
      <c r="L443" s="11">
        <f t="shared" si="240"/>
        <v>0</v>
      </c>
      <c r="M443" s="11">
        <f t="shared" si="240"/>
        <v>0</v>
      </c>
      <c r="N443" s="11">
        <f t="shared" si="240"/>
        <v>0</v>
      </c>
      <c r="O443" s="11">
        <f t="shared" si="240"/>
        <v>0</v>
      </c>
    </row>
    <row r="444" spans="1:15" ht="21" customHeight="1">
      <c r="A444" s="41"/>
      <c r="B444" s="39"/>
      <c r="C444" s="30">
        <v>32</v>
      </c>
      <c r="D444" s="36" t="s">
        <v>20</v>
      </c>
      <c r="E444" s="37">
        <f>E445+E448+E453</f>
        <v>0</v>
      </c>
      <c r="F444" s="37">
        <f>F445+F448+F453</f>
        <v>0</v>
      </c>
      <c r="G444" s="37">
        <f t="shared" si="225"/>
        <v>0</v>
      </c>
      <c r="H444" s="37">
        <f aca="true" t="shared" si="241" ref="H444:O444">H445+H448+H453</f>
        <v>0</v>
      </c>
      <c r="I444" s="37">
        <f t="shared" si="241"/>
        <v>0</v>
      </c>
      <c r="J444" s="37">
        <f t="shared" si="241"/>
        <v>0</v>
      </c>
      <c r="K444" s="37">
        <f t="shared" si="241"/>
        <v>0</v>
      </c>
      <c r="L444" s="37">
        <f t="shared" si="241"/>
        <v>0</v>
      </c>
      <c r="M444" s="37">
        <f t="shared" si="241"/>
        <v>0</v>
      </c>
      <c r="N444" s="37">
        <f t="shared" si="241"/>
        <v>0</v>
      </c>
      <c r="O444" s="37">
        <f t="shared" si="241"/>
        <v>0</v>
      </c>
    </row>
    <row r="445" spans="1:15" ht="18" customHeight="1">
      <c r="A445" s="41"/>
      <c r="B445" s="39"/>
      <c r="C445" s="30">
        <v>322</v>
      </c>
      <c r="D445" s="36" t="s">
        <v>550</v>
      </c>
      <c r="E445" s="37">
        <f>SUM(E446:E447)</f>
        <v>0</v>
      </c>
      <c r="F445" s="37">
        <f>SUM(F446:F447)</f>
        <v>0</v>
      </c>
      <c r="G445" s="37">
        <f t="shared" si="225"/>
        <v>0</v>
      </c>
      <c r="H445" s="37">
        <f aca="true" t="shared" si="242" ref="H445:O445">SUM(H446:H447)</f>
        <v>0</v>
      </c>
      <c r="I445" s="37">
        <f t="shared" si="242"/>
        <v>0</v>
      </c>
      <c r="J445" s="37">
        <f>SUM(J446:J447)</f>
        <v>0</v>
      </c>
      <c r="K445" s="37">
        <f t="shared" si="242"/>
        <v>0</v>
      </c>
      <c r="L445" s="37">
        <f t="shared" si="242"/>
        <v>0</v>
      </c>
      <c r="M445" s="37">
        <f t="shared" si="242"/>
        <v>0</v>
      </c>
      <c r="N445" s="37">
        <f>SUM(N446:N447)</f>
        <v>0</v>
      </c>
      <c r="O445" s="37">
        <f t="shared" si="242"/>
        <v>0</v>
      </c>
    </row>
    <row r="446" spans="1:15" s="95" customFormat="1" ht="14.25" customHeight="1">
      <c r="A446" s="88" t="s">
        <v>506</v>
      </c>
      <c r="B446" s="88"/>
      <c r="C446" s="90">
        <v>3221</v>
      </c>
      <c r="D446" s="91" t="s">
        <v>605</v>
      </c>
      <c r="E446" s="92">
        <v>0</v>
      </c>
      <c r="F446" s="92">
        <f aca="true" t="shared" si="243" ref="F446:F455">G446-E446</f>
        <v>0</v>
      </c>
      <c r="G446" s="92">
        <f t="shared" si="225"/>
        <v>0</v>
      </c>
      <c r="H446" s="92">
        <v>0</v>
      </c>
      <c r="I446" s="92">
        <v>0</v>
      </c>
      <c r="J446" s="92">
        <v>0</v>
      </c>
      <c r="K446" s="92">
        <v>0</v>
      </c>
      <c r="L446" s="92">
        <v>0</v>
      </c>
      <c r="M446" s="92">
        <v>0</v>
      </c>
      <c r="N446" s="94">
        <v>0</v>
      </c>
      <c r="O446" s="94">
        <v>0</v>
      </c>
    </row>
    <row r="447" spans="1:15" s="95" customFormat="1" ht="14.25" customHeight="1">
      <c r="A447" s="88" t="s">
        <v>507</v>
      </c>
      <c r="B447" s="88"/>
      <c r="C447" s="90">
        <v>3225</v>
      </c>
      <c r="D447" s="91" t="s">
        <v>28</v>
      </c>
      <c r="E447" s="92">
        <v>0</v>
      </c>
      <c r="F447" s="92">
        <f t="shared" si="243"/>
        <v>0</v>
      </c>
      <c r="G447" s="92">
        <f t="shared" si="225"/>
        <v>0</v>
      </c>
      <c r="H447" s="92">
        <v>0</v>
      </c>
      <c r="I447" s="92">
        <v>0</v>
      </c>
      <c r="J447" s="92">
        <v>0</v>
      </c>
      <c r="K447" s="92">
        <v>0</v>
      </c>
      <c r="L447" s="92">
        <v>0</v>
      </c>
      <c r="M447" s="92">
        <v>0</v>
      </c>
      <c r="N447" s="94">
        <v>0</v>
      </c>
      <c r="O447" s="94">
        <v>0</v>
      </c>
    </row>
    <row r="448" spans="1:15" ht="18" customHeight="1">
      <c r="A448" s="39"/>
      <c r="B448" s="39"/>
      <c r="C448" s="30">
        <v>323</v>
      </c>
      <c r="D448" s="36" t="s">
        <v>551</v>
      </c>
      <c r="E448" s="37">
        <f>SUM(E449:E452)</f>
        <v>0</v>
      </c>
      <c r="F448" s="37">
        <f>SUM(F449:F452)</f>
        <v>0</v>
      </c>
      <c r="G448" s="37">
        <f t="shared" si="225"/>
        <v>0</v>
      </c>
      <c r="H448" s="37">
        <f aca="true" t="shared" si="244" ref="H448:O448">SUM(H449:H452)</f>
        <v>0</v>
      </c>
      <c r="I448" s="37">
        <f t="shared" si="244"/>
        <v>0</v>
      </c>
      <c r="J448" s="37">
        <f t="shared" si="244"/>
        <v>0</v>
      </c>
      <c r="K448" s="37">
        <f t="shared" si="244"/>
        <v>0</v>
      </c>
      <c r="L448" s="37">
        <f t="shared" si="244"/>
        <v>0</v>
      </c>
      <c r="M448" s="37">
        <f t="shared" si="244"/>
        <v>0</v>
      </c>
      <c r="N448" s="37">
        <f t="shared" si="244"/>
        <v>0</v>
      </c>
      <c r="O448" s="37">
        <f t="shared" si="244"/>
        <v>0</v>
      </c>
    </row>
    <row r="449" spans="1:15" s="95" customFormat="1" ht="14.25" customHeight="1">
      <c r="A449" s="88" t="s">
        <v>508</v>
      </c>
      <c r="B449" s="88"/>
      <c r="C449" s="90">
        <v>3235</v>
      </c>
      <c r="D449" s="91" t="s">
        <v>794</v>
      </c>
      <c r="E449" s="92">
        <v>0</v>
      </c>
      <c r="F449" s="92">
        <f t="shared" si="243"/>
        <v>0</v>
      </c>
      <c r="G449" s="92">
        <f t="shared" si="225"/>
        <v>0</v>
      </c>
      <c r="H449" s="92">
        <v>0</v>
      </c>
      <c r="I449" s="92">
        <v>0</v>
      </c>
      <c r="J449" s="92">
        <v>0</v>
      </c>
      <c r="K449" s="92">
        <v>0</v>
      </c>
      <c r="L449" s="92">
        <v>0</v>
      </c>
      <c r="M449" s="92">
        <v>0</v>
      </c>
      <c r="N449" s="94">
        <v>0</v>
      </c>
      <c r="O449" s="94">
        <v>0</v>
      </c>
    </row>
    <row r="450" spans="1:15" s="95" customFormat="1" ht="14.25" customHeight="1">
      <c r="A450" s="88" t="s">
        <v>509</v>
      </c>
      <c r="B450" s="88"/>
      <c r="C450" s="90">
        <v>3237</v>
      </c>
      <c r="D450" s="91" t="s">
        <v>553</v>
      </c>
      <c r="E450" s="92">
        <v>0</v>
      </c>
      <c r="F450" s="92">
        <f t="shared" si="243"/>
        <v>0</v>
      </c>
      <c r="G450" s="92">
        <f t="shared" si="225"/>
        <v>0</v>
      </c>
      <c r="H450" s="92">
        <v>0</v>
      </c>
      <c r="I450" s="92">
        <v>0</v>
      </c>
      <c r="J450" s="92">
        <v>0</v>
      </c>
      <c r="K450" s="92">
        <v>0</v>
      </c>
      <c r="L450" s="92">
        <v>0</v>
      </c>
      <c r="M450" s="92">
        <v>0</v>
      </c>
      <c r="N450" s="94">
        <v>0</v>
      </c>
      <c r="O450" s="94">
        <v>0</v>
      </c>
    </row>
    <row r="451" spans="1:15" s="95" customFormat="1" ht="15" customHeight="1">
      <c r="A451" s="126" t="s">
        <v>1094</v>
      </c>
      <c r="B451" s="126"/>
      <c r="C451" s="127">
        <v>3238</v>
      </c>
      <c r="D451" s="128" t="s">
        <v>33</v>
      </c>
      <c r="E451" s="129">
        <v>0</v>
      </c>
      <c r="F451" s="129">
        <f t="shared" si="243"/>
        <v>0</v>
      </c>
      <c r="G451" s="130">
        <f t="shared" si="225"/>
        <v>0</v>
      </c>
      <c r="H451" s="131">
        <v>0</v>
      </c>
      <c r="I451" s="129">
        <v>0</v>
      </c>
      <c r="J451" s="132">
        <v>0</v>
      </c>
      <c r="K451" s="132">
        <v>0</v>
      </c>
      <c r="L451" s="132">
        <v>0</v>
      </c>
      <c r="M451" s="132">
        <v>0</v>
      </c>
      <c r="N451" s="132">
        <v>0</v>
      </c>
      <c r="O451" s="132">
        <v>0</v>
      </c>
    </row>
    <row r="452" spans="1:15" s="95" customFormat="1" ht="14.25" customHeight="1">
      <c r="A452" s="88" t="s">
        <v>510</v>
      </c>
      <c r="B452" s="88"/>
      <c r="C452" s="90" t="s">
        <v>353</v>
      </c>
      <c r="D452" s="91" t="s">
        <v>361</v>
      </c>
      <c r="E452" s="92">
        <v>0</v>
      </c>
      <c r="F452" s="92">
        <f t="shared" si="243"/>
        <v>0</v>
      </c>
      <c r="G452" s="92">
        <f t="shared" si="225"/>
        <v>0</v>
      </c>
      <c r="H452" s="92">
        <v>0</v>
      </c>
      <c r="I452" s="92">
        <v>0</v>
      </c>
      <c r="J452" s="92">
        <v>0</v>
      </c>
      <c r="K452" s="92">
        <v>0</v>
      </c>
      <c r="L452" s="92">
        <v>0</v>
      </c>
      <c r="M452" s="92">
        <v>0</v>
      </c>
      <c r="N452" s="94">
        <v>0</v>
      </c>
      <c r="O452" s="94">
        <v>0</v>
      </c>
    </row>
    <row r="453" spans="1:15" ht="18" customHeight="1">
      <c r="A453" s="39"/>
      <c r="B453" s="39"/>
      <c r="C453" s="30">
        <v>329</v>
      </c>
      <c r="D453" s="36" t="s">
        <v>795</v>
      </c>
      <c r="E453" s="37">
        <f>SUM(E454:E455)</f>
        <v>0</v>
      </c>
      <c r="F453" s="37">
        <f>SUM(F454:F455)</f>
        <v>0</v>
      </c>
      <c r="G453" s="37">
        <f t="shared" si="225"/>
        <v>0</v>
      </c>
      <c r="H453" s="37">
        <f aca="true" t="shared" si="245" ref="H453:O453">SUM(H454:H455)</f>
        <v>0</v>
      </c>
      <c r="I453" s="37">
        <f t="shared" si="245"/>
        <v>0</v>
      </c>
      <c r="J453" s="37">
        <f t="shared" si="245"/>
        <v>0</v>
      </c>
      <c r="K453" s="37">
        <f t="shared" si="245"/>
        <v>0</v>
      </c>
      <c r="L453" s="37">
        <f t="shared" si="245"/>
        <v>0</v>
      </c>
      <c r="M453" s="37">
        <f t="shared" si="245"/>
        <v>0</v>
      </c>
      <c r="N453" s="37">
        <f>SUM(N454:N455)</f>
        <v>0</v>
      </c>
      <c r="O453" s="37">
        <f t="shared" si="245"/>
        <v>0</v>
      </c>
    </row>
    <row r="454" spans="1:15" s="95" customFormat="1" ht="14.25" customHeight="1">
      <c r="A454" s="88" t="s">
        <v>511</v>
      </c>
      <c r="B454" s="88"/>
      <c r="C454" s="90">
        <v>3293</v>
      </c>
      <c r="D454" s="91" t="s">
        <v>555</v>
      </c>
      <c r="E454" s="92">
        <v>0</v>
      </c>
      <c r="F454" s="92">
        <f t="shared" si="243"/>
        <v>0</v>
      </c>
      <c r="G454" s="92">
        <f t="shared" si="225"/>
        <v>0</v>
      </c>
      <c r="H454" s="92">
        <v>0</v>
      </c>
      <c r="I454" s="92">
        <v>0</v>
      </c>
      <c r="J454" s="92">
        <v>0</v>
      </c>
      <c r="K454" s="92">
        <v>0</v>
      </c>
      <c r="L454" s="92">
        <v>0</v>
      </c>
      <c r="M454" s="92">
        <v>0</v>
      </c>
      <c r="N454" s="94">
        <v>0</v>
      </c>
      <c r="O454" s="94">
        <v>0</v>
      </c>
    </row>
    <row r="455" spans="1:15" s="95" customFormat="1" ht="14.25" customHeight="1">
      <c r="A455" s="88" t="s">
        <v>512</v>
      </c>
      <c r="B455" s="88"/>
      <c r="C455" s="90">
        <v>3299</v>
      </c>
      <c r="D455" s="91" t="s">
        <v>556</v>
      </c>
      <c r="E455" s="92">
        <v>0</v>
      </c>
      <c r="F455" s="92">
        <f t="shared" si="243"/>
        <v>0</v>
      </c>
      <c r="G455" s="92">
        <f t="shared" si="225"/>
        <v>0</v>
      </c>
      <c r="H455" s="92">
        <v>0</v>
      </c>
      <c r="I455" s="92">
        <v>0</v>
      </c>
      <c r="J455" s="92">
        <v>0</v>
      </c>
      <c r="K455" s="92">
        <v>0</v>
      </c>
      <c r="L455" s="92">
        <v>0</v>
      </c>
      <c r="M455" s="92">
        <v>0</v>
      </c>
      <c r="N455" s="94">
        <v>0</v>
      </c>
      <c r="O455" s="94">
        <v>0</v>
      </c>
    </row>
    <row r="456" spans="1:15" s="9" customFormat="1" ht="24" customHeight="1">
      <c r="A456" s="13"/>
      <c r="B456" s="60" t="s">
        <v>662</v>
      </c>
      <c r="C456" s="202" t="s">
        <v>1030</v>
      </c>
      <c r="D456" s="203"/>
      <c r="E456" s="11">
        <f>E457</f>
        <v>30000</v>
      </c>
      <c r="F456" s="11">
        <f>F457</f>
        <v>0</v>
      </c>
      <c r="G456" s="11">
        <f t="shared" si="225"/>
        <v>30000</v>
      </c>
      <c r="H456" s="11">
        <f>H457</f>
        <v>0</v>
      </c>
      <c r="I456" s="11">
        <f aca="true" t="shared" si="246" ref="I456:O456">I457</f>
        <v>30000</v>
      </c>
      <c r="J456" s="11">
        <f t="shared" si="246"/>
        <v>0</v>
      </c>
      <c r="K456" s="11">
        <f t="shared" si="246"/>
        <v>0</v>
      </c>
      <c r="L456" s="11">
        <f t="shared" si="246"/>
        <v>0</v>
      </c>
      <c r="M456" s="11">
        <f t="shared" si="246"/>
        <v>0</v>
      </c>
      <c r="N456" s="11">
        <f t="shared" si="246"/>
        <v>0</v>
      </c>
      <c r="O456" s="11">
        <f t="shared" si="246"/>
        <v>0</v>
      </c>
    </row>
    <row r="457" spans="1:15" ht="21" customHeight="1">
      <c r="A457" s="41"/>
      <c r="B457" s="39"/>
      <c r="C457" s="30">
        <v>32</v>
      </c>
      <c r="D457" s="36" t="s">
        <v>20</v>
      </c>
      <c r="E457" s="37">
        <f>E458+E464</f>
        <v>30000</v>
      </c>
      <c r="F457" s="37">
        <f>F458+F464</f>
        <v>0</v>
      </c>
      <c r="G457" s="37">
        <f t="shared" si="225"/>
        <v>30000</v>
      </c>
      <c r="H457" s="37">
        <f aca="true" t="shared" si="247" ref="H457:O457">H458+H464</f>
        <v>0</v>
      </c>
      <c r="I457" s="37">
        <f t="shared" si="247"/>
        <v>30000</v>
      </c>
      <c r="J457" s="37">
        <f t="shared" si="247"/>
        <v>0</v>
      </c>
      <c r="K457" s="37">
        <f t="shared" si="247"/>
        <v>0</v>
      </c>
      <c r="L457" s="37">
        <f t="shared" si="247"/>
        <v>0</v>
      </c>
      <c r="M457" s="37">
        <f t="shared" si="247"/>
        <v>0</v>
      </c>
      <c r="N457" s="37">
        <f t="shared" si="247"/>
        <v>0</v>
      </c>
      <c r="O457" s="37">
        <f t="shared" si="247"/>
        <v>0</v>
      </c>
    </row>
    <row r="458" spans="1:15" ht="18" customHeight="1">
      <c r="A458" s="41"/>
      <c r="B458" s="39"/>
      <c r="C458" s="30">
        <v>323</v>
      </c>
      <c r="D458" s="36" t="s">
        <v>551</v>
      </c>
      <c r="E458" s="37">
        <f>E459+E463</f>
        <v>30000</v>
      </c>
      <c r="F458" s="37">
        <f>F459+F463</f>
        <v>0</v>
      </c>
      <c r="G458" s="37">
        <f t="shared" si="225"/>
        <v>30000</v>
      </c>
      <c r="H458" s="37">
        <f>H459+H463</f>
        <v>0</v>
      </c>
      <c r="I458" s="37">
        <f aca="true" t="shared" si="248" ref="I458:O458">I459+I463</f>
        <v>30000</v>
      </c>
      <c r="J458" s="37">
        <f t="shared" si="248"/>
        <v>0</v>
      </c>
      <c r="K458" s="37">
        <f t="shared" si="248"/>
        <v>0</v>
      </c>
      <c r="L458" s="37">
        <f t="shared" si="248"/>
        <v>0</v>
      </c>
      <c r="M458" s="37">
        <f t="shared" si="248"/>
        <v>0</v>
      </c>
      <c r="N458" s="37">
        <f>N459+N463</f>
        <v>0</v>
      </c>
      <c r="O458" s="37">
        <f t="shared" si="248"/>
        <v>0</v>
      </c>
    </row>
    <row r="459" spans="1:15" s="137" customFormat="1" ht="12" customHeight="1">
      <c r="A459" s="88" t="s">
        <v>513</v>
      </c>
      <c r="B459" s="88"/>
      <c r="C459" s="90">
        <v>3237</v>
      </c>
      <c r="D459" s="91" t="s">
        <v>553</v>
      </c>
      <c r="E459" s="92">
        <v>25000</v>
      </c>
      <c r="F459" s="92">
        <f>G459-E459</f>
        <v>0</v>
      </c>
      <c r="G459" s="92">
        <f t="shared" si="225"/>
        <v>25000</v>
      </c>
      <c r="H459" s="92">
        <v>0</v>
      </c>
      <c r="I459" s="92">
        <v>25000</v>
      </c>
      <c r="J459" s="94">
        <v>0</v>
      </c>
      <c r="K459" s="94">
        <v>0</v>
      </c>
      <c r="L459" s="94">
        <v>0</v>
      </c>
      <c r="M459" s="92">
        <v>0</v>
      </c>
      <c r="N459" s="94">
        <v>0</v>
      </c>
      <c r="O459" s="92">
        <v>0</v>
      </c>
    </row>
    <row r="460" spans="1:15" s="133" customFormat="1" ht="3" customHeight="1" hidden="1">
      <c r="A460" s="199" t="s">
        <v>2</v>
      </c>
      <c r="B460" s="200" t="s">
        <v>44</v>
      </c>
      <c r="C460" s="184" t="s">
        <v>549</v>
      </c>
      <c r="D460" s="201" t="s">
        <v>59</v>
      </c>
      <c r="E460" s="190" t="s">
        <v>1230</v>
      </c>
      <c r="F460" s="190" t="s">
        <v>891</v>
      </c>
      <c r="G460" s="184" t="s">
        <v>1231</v>
      </c>
      <c r="H460" s="185" t="s">
        <v>1232</v>
      </c>
      <c r="I460" s="185"/>
      <c r="J460" s="185"/>
      <c r="K460" s="185"/>
      <c r="L460" s="185"/>
      <c r="M460" s="185"/>
      <c r="N460" s="185"/>
      <c r="O460" s="185"/>
    </row>
    <row r="461" spans="1:15" ht="38.25" customHeight="1">
      <c r="A461" s="199"/>
      <c r="B461" s="199"/>
      <c r="C461" s="185"/>
      <c r="D461" s="201"/>
      <c r="E461" s="191"/>
      <c r="F461" s="191"/>
      <c r="G461" s="185"/>
      <c r="H461" s="103" t="s">
        <v>271</v>
      </c>
      <c r="I461" s="103" t="s">
        <v>45</v>
      </c>
      <c r="J461" s="103" t="s">
        <v>270</v>
      </c>
      <c r="K461" s="103" t="s">
        <v>272</v>
      </c>
      <c r="L461" s="103" t="s">
        <v>46</v>
      </c>
      <c r="M461" s="103" t="s">
        <v>723</v>
      </c>
      <c r="N461" s="103" t="s">
        <v>1204</v>
      </c>
      <c r="O461" s="103" t="s">
        <v>616</v>
      </c>
    </row>
    <row r="462" spans="1:15" ht="10.5" customHeight="1">
      <c r="A462" s="54">
        <v>1</v>
      </c>
      <c r="B462" s="54">
        <v>2</v>
      </c>
      <c r="C462" s="54">
        <v>3</v>
      </c>
      <c r="D462" s="54">
        <v>4</v>
      </c>
      <c r="E462" s="54">
        <v>5</v>
      </c>
      <c r="F462" s="54">
        <v>6</v>
      </c>
      <c r="G462" s="54">
        <v>7</v>
      </c>
      <c r="H462" s="54">
        <v>8</v>
      </c>
      <c r="I462" s="54">
        <v>9</v>
      </c>
      <c r="J462" s="54">
        <v>10</v>
      </c>
      <c r="K462" s="54">
        <v>11</v>
      </c>
      <c r="L462" s="54">
        <v>12</v>
      </c>
      <c r="M462" s="54">
        <v>13</v>
      </c>
      <c r="N462" s="54">
        <v>14</v>
      </c>
      <c r="O462" s="54">
        <v>15</v>
      </c>
    </row>
    <row r="463" spans="1:15" s="95" customFormat="1" ht="14.25" customHeight="1">
      <c r="A463" s="88" t="s">
        <v>514</v>
      </c>
      <c r="B463" s="88"/>
      <c r="C463" s="90" t="s">
        <v>353</v>
      </c>
      <c r="D463" s="91" t="s">
        <v>361</v>
      </c>
      <c r="E463" s="92">
        <v>5000</v>
      </c>
      <c r="F463" s="92">
        <f>G463-E463</f>
        <v>0</v>
      </c>
      <c r="G463" s="92">
        <f>SUM(H463:O463)</f>
        <v>5000</v>
      </c>
      <c r="H463" s="92">
        <v>0</v>
      </c>
      <c r="I463" s="92">
        <v>5000</v>
      </c>
      <c r="J463" s="92">
        <v>0</v>
      </c>
      <c r="K463" s="92">
        <v>0</v>
      </c>
      <c r="L463" s="92">
        <v>0</v>
      </c>
      <c r="M463" s="92">
        <v>0</v>
      </c>
      <c r="N463" s="94">
        <v>0</v>
      </c>
      <c r="O463" s="92">
        <v>0</v>
      </c>
    </row>
    <row r="464" spans="1:15" ht="18" customHeight="1">
      <c r="A464" s="39"/>
      <c r="B464" s="39"/>
      <c r="C464" s="30">
        <v>329</v>
      </c>
      <c r="D464" s="36" t="s">
        <v>795</v>
      </c>
      <c r="E464" s="37">
        <f>SUM(E465:E466)</f>
        <v>0</v>
      </c>
      <c r="F464" s="37">
        <f>SUM(F465:F466)</f>
        <v>0</v>
      </c>
      <c r="G464" s="37">
        <f t="shared" si="225"/>
        <v>0</v>
      </c>
      <c r="H464" s="37">
        <f aca="true" t="shared" si="249" ref="H464:O464">SUM(H465:H466)</f>
        <v>0</v>
      </c>
      <c r="I464" s="37">
        <f t="shared" si="249"/>
        <v>0</v>
      </c>
      <c r="J464" s="37">
        <f t="shared" si="249"/>
        <v>0</v>
      </c>
      <c r="K464" s="37">
        <f t="shared" si="249"/>
        <v>0</v>
      </c>
      <c r="L464" s="37">
        <f t="shared" si="249"/>
        <v>0</v>
      </c>
      <c r="M464" s="37">
        <f t="shared" si="249"/>
        <v>0</v>
      </c>
      <c r="N464" s="37">
        <f>SUM(N465:N466)</f>
        <v>0</v>
      </c>
      <c r="O464" s="37">
        <f t="shared" si="249"/>
        <v>0</v>
      </c>
    </row>
    <row r="465" spans="1:15" s="95" customFormat="1" ht="15" customHeight="1">
      <c r="A465" s="88" t="s">
        <v>515</v>
      </c>
      <c r="B465" s="88"/>
      <c r="C465" s="90">
        <v>3293</v>
      </c>
      <c r="D465" s="91" t="s">
        <v>555</v>
      </c>
      <c r="E465" s="92">
        <v>0</v>
      </c>
      <c r="F465" s="92">
        <f>G465-E465</f>
        <v>0</v>
      </c>
      <c r="G465" s="92">
        <f t="shared" si="225"/>
        <v>0</v>
      </c>
      <c r="H465" s="92">
        <v>0</v>
      </c>
      <c r="I465" s="94">
        <v>0</v>
      </c>
      <c r="J465" s="94">
        <v>0</v>
      </c>
      <c r="K465" s="94">
        <v>0</v>
      </c>
      <c r="L465" s="94">
        <v>0</v>
      </c>
      <c r="M465" s="92">
        <v>0</v>
      </c>
      <c r="N465" s="94">
        <v>0</v>
      </c>
      <c r="O465" s="94">
        <v>0</v>
      </c>
    </row>
    <row r="466" spans="1:15" s="95" customFormat="1" ht="15" customHeight="1">
      <c r="A466" s="88" t="s">
        <v>516</v>
      </c>
      <c r="B466" s="88"/>
      <c r="C466" s="90">
        <v>3299</v>
      </c>
      <c r="D466" s="91" t="s">
        <v>556</v>
      </c>
      <c r="E466" s="92">
        <v>0</v>
      </c>
      <c r="F466" s="92">
        <f>G466-E466</f>
        <v>0</v>
      </c>
      <c r="G466" s="92">
        <f t="shared" si="225"/>
        <v>0</v>
      </c>
      <c r="H466" s="92">
        <v>0</v>
      </c>
      <c r="I466" s="94">
        <v>0</v>
      </c>
      <c r="J466" s="94">
        <v>0</v>
      </c>
      <c r="K466" s="94">
        <v>0</v>
      </c>
      <c r="L466" s="94">
        <v>0</v>
      </c>
      <c r="M466" s="92">
        <v>0</v>
      </c>
      <c r="N466" s="94">
        <v>0</v>
      </c>
      <c r="O466" s="94">
        <v>0</v>
      </c>
    </row>
    <row r="467" spans="1:15" s="9" customFormat="1" ht="24" customHeight="1">
      <c r="A467" s="13"/>
      <c r="B467" s="60" t="s">
        <v>662</v>
      </c>
      <c r="C467" s="202" t="s">
        <v>846</v>
      </c>
      <c r="D467" s="203"/>
      <c r="E467" s="11">
        <f>E468</f>
        <v>200000</v>
      </c>
      <c r="F467" s="11">
        <f>F468</f>
        <v>0</v>
      </c>
      <c r="G467" s="11">
        <f aca="true" t="shared" si="250" ref="G467:G475">SUM(H467:O467)</f>
        <v>200000</v>
      </c>
      <c r="H467" s="11">
        <f>H468</f>
        <v>200000</v>
      </c>
      <c r="I467" s="11">
        <f aca="true" t="shared" si="251" ref="I467:O467">I468</f>
        <v>0</v>
      </c>
      <c r="J467" s="11">
        <f t="shared" si="251"/>
        <v>0</v>
      </c>
      <c r="K467" s="11">
        <f t="shared" si="251"/>
        <v>0</v>
      </c>
      <c r="L467" s="11">
        <f t="shared" si="251"/>
        <v>0</v>
      </c>
      <c r="M467" s="11">
        <f t="shared" si="251"/>
        <v>0</v>
      </c>
      <c r="N467" s="11">
        <f t="shared" si="251"/>
        <v>0</v>
      </c>
      <c r="O467" s="11">
        <f t="shared" si="251"/>
        <v>0</v>
      </c>
    </row>
    <row r="468" spans="1:15" ht="21" customHeight="1">
      <c r="A468" s="41"/>
      <c r="B468" s="39"/>
      <c r="C468" s="30">
        <v>38</v>
      </c>
      <c r="D468" s="36" t="s">
        <v>703</v>
      </c>
      <c r="E468" s="37">
        <f>E469</f>
        <v>200000</v>
      </c>
      <c r="F468" s="37">
        <f>F469</f>
        <v>0</v>
      </c>
      <c r="G468" s="37">
        <f t="shared" si="250"/>
        <v>200000</v>
      </c>
      <c r="H468" s="37">
        <f>H469</f>
        <v>200000</v>
      </c>
      <c r="I468" s="37">
        <f aca="true" t="shared" si="252" ref="I468:O468">I469</f>
        <v>0</v>
      </c>
      <c r="J468" s="37">
        <f t="shared" si="252"/>
        <v>0</v>
      </c>
      <c r="K468" s="37">
        <f t="shared" si="252"/>
        <v>0</v>
      </c>
      <c r="L468" s="37">
        <f t="shared" si="252"/>
        <v>0</v>
      </c>
      <c r="M468" s="37">
        <f t="shared" si="252"/>
        <v>0</v>
      </c>
      <c r="N468" s="37">
        <f t="shared" si="252"/>
        <v>0</v>
      </c>
      <c r="O468" s="37">
        <f t="shared" si="252"/>
        <v>0</v>
      </c>
    </row>
    <row r="469" spans="1:15" ht="18" customHeight="1">
      <c r="A469" s="41"/>
      <c r="B469" s="39"/>
      <c r="C469" s="30">
        <v>381</v>
      </c>
      <c r="D469" s="36" t="s">
        <v>704</v>
      </c>
      <c r="E469" s="37">
        <f aca="true" t="shared" si="253" ref="E469:O470">E470</f>
        <v>200000</v>
      </c>
      <c r="F469" s="37">
        <f t="shared" si="253"/>
        <v>0</v>
      </c>
      <c r="G469" s="37">
        <f t="shared" si="250"/>
        <v>200000</v>
      </c>
      <c r="H469" s="37">
        <f t="shared" si="253"/>
        <v>200000</v>
      </c>
      <c r="I469" s="37">
        <f t="shared" si="253"/>
        <v>0</v>
      </c>
      <c r="J469" s="37">
        <f t="shared" si="253"/>
        <v>0</v>
      </c>
      <c r="K469" s="37">
        <f t="shared" si="253"/>
        <v>0</v>
      </c>
      <c r="L469" s="37">
        <f t="shared" si="253"/>
        <v>0</v>
      </c>
      <c r="M469" s="37">
        <f t="shared" si="253"/>
        <v>0</v>
      </c>
      <c r="N469" s="37">
        <f t="shared" si="253"/>
        <v>0</v>
      </c>
      <c r="O469" s="37">
        <f t="shared" si="253"/>
        <v>0</v>
      </c>
    </row>
    <row r="470" spans="1:15" ht="15" customHeight="1">
      <c r="A470" s="41" t="s">
        <v>0</v>
      </c>
      <c r="B470" s="39"/>
      <c r="C470" s="30">
        <v>3811</v>
      </c>
      <c r="D470" s="36" t="s">
        <v>903</v>
      </c>
      <c r="E470" s="37">
        <f>E471</f>
        <v>200000</v>
      </c>
      <c r="F470" s="37">
        <f>F471</f>
        <v>0</v>
      </c>
      <c r="G470" s="37">
        <f t="shared" si="250"/>
        <v>200000</v>
      </c>
      <c r="H470" s="37">
        <f>H471</f>
        <v>200000</v>
      </c>
      <c r="I470" s="37">
        <f t="shared" si="253"/>
        <v>0</v>
      </c>
      <c r="J470" s="37">
        <f t="shared" si="253"/>
        <v>0</v>
      </c>
      <c r="K470" s="37">
        <f t="shared" si="253"/>
        <v>0</v>
      </c>
      <c r="L470" s="37">
        <f t="shared" si="253"/>
        <v>0</v>
      </c>
      <c r="M470" s="37">
        <f t="shared" si="253"/>
        <v>0</v>
      </c>
      <c r="N470" s="37">
        <f t="shared" si="253"/>
        <v>0</v>
      </c>
      <c r="O470" s="37">
        <f t="shared" si="253"/>
        <v>0</v>
      </c>
    </row>
    <row r="471" spans="1:15" s="95" customFormat="1" ht="14.25" customHeight="1">
      <c r="A471" s="88" t="s">
        <v>517</v>
      </c>
      <c r="B471" s="88"/>
      <c r="C471" s="90">
        <v>38114</v>
      </c>
      <c r="D471" s="91" t="s">
        <v>904</v>
      </c>
      <c r="E471" s="92">
        <v>200000</v>
      </c>
      <c r="F471" s="92">
        <f>G471-E471</f>
        <v>0</v>
      </c>
      <c r="G471" s="92">
        <f t="shared" si="250"/>
        <v>200000</v>
      </c>
      <c r="H471" s="92">
        <v>200000</v>
      </c>
      <c r="I471" s="92">
        <v>0</v>
      </c>
      <c r="J471" s="92">
        <v>0</v>
      </c>
      <c r="K471" s="92">
        <v>0</v>
      </c>
      <c r="L471" s="92">
        <v>0</v>
      </c>
      <c r="M471" s="92">
        <v>0</v>
      </c>
      <c r="N471" s="92">
        <v>0</v>
      </c>
      <c r="O471" s="92">
        <v>0</v>
      </c>
    </row>
    <row r="472" spans="1:15" s="9" customFormat="1" ht="22.5" customHeight="1">
      <c r="A472" s="13"/>
      <c r="B472" s="61" t="s">
        <v>662</v>
      </c>
      <c r="C472" s="205" t="s">
        <v>847</v>
      </c>
      <c r="D472" s="206"/>
      <c r="E472" s="11">
        <f>E473</f>
        <v>0</v>
      </c>
      <c r="F472" s="11">
        <f>F473</f>
        <v>75000</v>
      </c>
      <c r="G472" s="11">
        <f t="shared" si="250"/>
        <v>75000</v>
      </c>
      <c r="H472" s="11">
        <f>H473</f>
        <v>75000</v>
      </c>
      <c r="I472" s="11">
        <f aca="true" t="shared" si="254" ref="I472:O472">I473</f>
        <v>0</v>
      </c>
      <c r="J472" s="11">
        <f t="shared" si="254"/>
        <v>0</v>
      </c>
      <c r="K472" s="11">
        <f t="shared" si="254"/>
        <v>0</v>
      </c>
      <c r="L472" s="11">
        <f t="shared" si="254"/>
        <v>0</v>
      </c>
      <c r="M472" s="11">
        <f t="shared" si="254"/>
        <v>0</v>
      </c>
      <c r="N472" s="11">
        <f t="shared" si="254"/>
        <v>0</v>
      </c>
      <c r="O472" s="11">
        <f t="shared" si="254"/>
        <v>0</v>
      </c>
    </row>
    <row r="473" spans="1:15" ht="21" customHeight="1">
      <c r="A473" s="41"/>
      <c r="B473" s="39"/>
      <c r="C473" s="30" t="s">
        <v>579</v>
      </c>
      <c r="D473" s="36" t="s">
        <v>905</v>
      </c>
      <c r="E473" s="37">
        <f>E474</f>
        <v>0</v>
      </c>
      <c r="F473" s="37">
        <f>F474</f>
        <v>75000</v>
      </c>
      <c r="G473" s="37">
        <f t="shared" si="250"/>
        <v>75000</v>
      </c>
      <c r="H473" s="37">
        <f aca="true" t="shared" si="255" ref="H473:O473">H474</f>
        <v>75000</v>
      </c>
      <c r="I473" s="37">
        <f t="shared" si="255"/>
        <v>0</v>
      </c>
      <c r="J473" s="37">
        <f t="shared" si="255"/>
        <v>0</v>
      </c>
      <c r="K473" s="37">
        <f t="shared" si="255"/>
        <v>0</v>
      </c>
      <c r="L473" s="37">
        <f t="shared" si="255"/>
        <v>0</v>
      </c>
      <c r="M473" s="37">
        <f t="shared" si="255"/>
        <v>0</v>
      </c>
      <c r="N473" s="37">
        <f t="shared" si="255"/>
        <v>0</v>
      </c>
      <c r="O473" s="37">
        <f t="shared" si="255"/>
        <v>0</v>
      </c>
    </row>
    <row r="474" spans="1:15" ht="18" customHeight="1">
      <c r="A474" s="41"/>
      <c r="B474" s="39"/>
      <c r="C474" s="30" t="s">
        <v>608</v>
      </c>
      <c r="D474" s="36" t="s">
        <v>906</v>
      </c>
      <c r="E474" s="37">
        <f>E475+E476+E477+E478</f>
        <v>0</v>
      </c>
      <c r="F474" s="37">
        <f>F475+F476+F477+F478</f>
        <v>75000</v>
      </c>
      <c r="G474" s="37">
        <f t="shared" si="250"/>
        <v>75000</v>
      </c>
      <c r="H474" s="37">
        <f aca="true" t="shared" si="256" ref="H474:O474">H475+H476+H477+H478</f>
        <v>75000</v>
      </c>
      <c r="I474" s="37">
        <f t="shared" si="256"/>
        <v>0</v>
      </c>
      <c r="J474" s="37">
        <f t="shared" si="256"/>
        <v>0</v>
      </c>
      <c r="K474" s="37">
        <f t="shared" si="256"/>
        <v>0</v>
      </c>
      <c r="L474" s="37">
        <f t="shared" si="256"/>
        <v>0</v>
      </c>
      <c r="M474" s="37">
        <f t="shared" si="256"/>
        <v>0</v>
      </c>
      <c r="N474" s="37">
        <f t="shared" si="256"/>
        <v>0</v>
      </c>
      <c r="O474" s="37">
        <f t="shared" si="256"/>
        <v>0</v>
      </c>
    </row>
    <row r="475" spans="1:15" s="95" customFormat="1" ht="15" customHeight="1">
      <c r="A475" s="97" t="s">
        <v>518</v>
      </c>
      <c r="B475" s="88"/>
      <c r="C475" s="90" t="s">
        <v>609</v>
      </c>
      <c r="D475" s="91" t="s">
        <v>907</v>
      </c>
      <c r="E475" s="92">
        <v>0</v>
      </c>
      <c r="F475" s="92">
        <f>G475-E475</f>
        <v>25000</v>
      </c>
      <c r="G475" s="92">
        <f t="shared" si="250"/>
        <v>25000</v>
      </c>
      <c r="H475" s="92">
        <v>25000</v>
      </c>
      <c r="I475" s="94">
        <v>0</v>
      </c>
      <c r="J475" s="94">
        <v>0</v>
      </c>
      <c r="K475" s="94">
        <v>0</v>
      </c>
      <c r="L475" s="94">
        <v>0</v>
      </c>
      <c r="M475" s="94">
        <v>0</v>
      </c>
      <c r="N475" s="94">
        <v>0</v>
      </c>
      <c r="O475" s="94">
        <v>0</v>
      </c>
    </row>
    <row r="476" spans="1:15" s="95" customFormat="1" ht="15" customHeight="1">
      <c r="A476" s="97" t="s">
        <v>519</v>
      </c>
      <c r="B476" s="88"/>
      <c r="C476" s="90" t="s">
        <v>609</v>
      </c>
      <c r="D476" s="91" t="s">
        <v>908</v>
      </c>
      <c r="E476" s="92">
        <v>0</v>
      </c>
      <c r="F476" s="92">
        <f>G476-E476</f>
        <v>0</v>
      </c>
      <c r="G476" s="92">
        <f aca="true" t="shared" si="257" ref="G476:G481">SUM(H476:O476)</f>
        <v>0</v>
      </c>
      <c r="H476" s="92">
        <v>0</v>
      </c>
      <c r="I476" s="94">
        <v>0</v>
      </c>
      <c r="J476" s="92">
        <v>0</v>
      </c>
      <c r="K476" s="94">
        <v>0</v>
      </c>
      <c r="L476" s="94">
        <v>0</v>
      </c>
      <c r="M476" s="94">
        <v>0</v>
      </c>
      <c r="N476" s="94">
        <v>0</v>
      </c>
      <c r="O476" s="94">
        <v>0</v>
      </c>
    </row>
    <row r="477" spans="1:15" s="95" customFormat="1" ht="15" customHeight="1">
      <c r="A477" s="97" t="s">
        <v>520</v>
      </c>
      <c r="B477" s="88"/>
      <c r="C477" s="90" t="s">
        <v>610</v>
      </c>
      <c r="D477" s="91" t="s">
        <v>909</v>
      </c>
      <c r="E477" s="92">
        <v>0</v>
      </c>
      <c r="F477" s="92">
        <f>G477-E477</f>
        <v>0</v>
      </c>
      <c r="G477" s="92">
        <f t="shared" si="257"/>
        <v>0</v>
      </c>
      <c r="H477" s="92">
        <v>0</v>
      </c>
      <c r="I477" s="92">
        <v>0</v>
      </c>
      <c r="J477" s="92">
        <v>0</v>
      </c>
      <c r="K477" s="92">
        <v>0</v>
      </c>
      <c r="L477" s="94">
        <v>0</v>
      </c>
      <c r="M477" s="94">
        <v>0</v>
      </c>
      <c r="N477" s="94">
        <v>0</v>
      </c>
      <c r="O477" s="94">
        <v>0</v>
      </c>
    </row>
    <row r="478" spans="1:15" s="95" customFormat="1" ht="15" customHeight="1">
      <c r="A478" s="97" t="s">
        <v>892</v>
      </c>
      <c r="B478" s="88"/>
      <c r="C478" s="90" t="s">
        <v>610</v>
      </c>
      <c r="D478" s="91" t="s">
        <v>910</v>
      </c>
      <c r="E478" s="92">
        <v>0</v>
      </c>
      <c r="F478" s="92">
        <f>G478-E478</f>
        <v>50000</v>
      </c>
      <c r="G478" s="92">
        <f t="shared" si="257"/>
        <v>50000</v>
      </c>
      <c r="H478" s="92">
        <v>50000</v>
      </c>
      <c r="I478" s="92">
        <v>0</v>
      </c>
      <c r="J478" s="92">
        <v>0</v>
      </c>
      <c r="K478" s="92">
        <v>0</v>
      </c>
      <c r="L478" s="94">
        <v>0</v>
      </c>
      <c r="M478" s="94">
        <v>0</v>
      </c>
      <c r="N478" s="94">
        <v>0</v>
      </c>
      <c r="O478" s="92">
        <v>0</v>
      </c>
    </row>
    <row r="479" spans="1:15" s="9" customFormat="1" ht="23.25" customHeight="1">
      <c r="A479" s="13"/>
      <c r="B479" s="60" t="s">
        <v>662</v>
      </c>
      <c r="C479" s="202" t="s">
        <v>848</v>
      </c>
      <c r="D479" s="203"/>
      <c r="E479" s="11">
        <f>E480</f>
        <v>751000</v>
      </c>
      <c r="F479" s="11">
        <f>F480</f>
        <v>305000</v>
      </c>
      <c r="G479" s="11">
        <f t="shared" si="257"/>
        <v>1056000</v>
      </c>
      <c r="H479" s="11">
        <f>H480</f>
        <v>0</v>
      </c>
      <c r="I479" s="11">
        <f>I480</f>
        <v>801000</v>
      </c>
      <c r="J479" s="11">
        <f aca="true" t="shared" si="258" ref="J479:O479">J480</f>
        <v>50000</v>
      </c>
      <c r="K479" s="11">
        <f t="shared" si="258"/>
        <v>121000</v>
      </c>
      <c r="L479" s="11">
        <f t="shared" si="258"/>
        <v>0</v>
      </c>
      <c r="M479" s="11">
        <f t="shared" si="258"/>
        <v>0</v>
      </c>
      <c r="N479" s="11">
        <f t="shared" si="258"/>
        <v>0</v>
      </c>
      <c r="O479" s="11">
        <f t="shared" si="258"/>
        <v>84000</v>
      </c>
    </row>
    <row r="480" spans="1:15" ht="21" customHeight="1">
      <c r="A480" s="41"/>
      <c r="B480" s="39"/>
      <c r="C480" s="30">
        <v>32</v>
      </c>
      <c r="D480" s="36" t="s">
        <v>20</v>
      </c>
      <c r="E480" s="37">
        <f>E481+E484</f>
        <v>751000</v>
      </c>
      <c r="F480" s="37">
        <f>F481+F484</f>
        <v>305000</v>
      </c>
      <c r="G480" s="37">
        <f t="shared" si="257"/>
        <v>1056000</v>
      </c>
      <c r="H480" s="37">
        <f aca="true" t="shared" si="259" ref="H480:O480">H481+H484</f>
        <v>0</v>
      </c>
      <c r="I480" s="37">
        <f t="shared" si="259"/>
        <v>801000</v>
      </c>
      <c r="J480" s="37">
        <f t="shared" si="259"/>
        <v>50000</v>
      </c>
      <c r="K480" s="37">
        <f t="shared" si="259"/>
        <v>121000</v>
      </c>
      <c r="L480" s="37">
        <f t="shared" si="259"/>
        <v>0</v>
      </c>
      <c r="M480" s="37">
        <f t="shared" si="259"/>
        <v>0</v>
      </c>
      <c r="N480" s="37">
        <f t="shared" si="259"/>
        <v>0</v>
      </c>
      <c r="O480" s="37">
        <f t="shared" si="259"/>
        <v>84000</v>
      </c>
    </row>
    <row r="481" spans="1:15" ht="17.25" customHeight="1">
      <c r="A481" s="41"/>
      <c r="B481" s="39"/>
      <c r="C481" s="30">
        <v>322</v>
      </c>
      <c r="D481" s="36" t="s">
        <v>550</v>
      </c>
      <c r="E481" s="37">
        <f>E482+E483</f>
        <v>80000</v>
      </c>
      <c r="F481" s="37">
        <f>F482+F483</f>
        <v>60000</v>
      </c>
      <c r="G481" s="37">
        <f t="shared" si="257"/>
        <v>140000</v>
      </c>
      <c r="H481" s="37">
        <f>H482+H483</f>
        <v>0</v>
      </c>
      <c r="I481" s="37">
        <f>I482+I483</f>
        <v>140000</v>
      </c>
      <c r="J481" s="37">
        <f>J482+J483</f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</row>
    <row r="482" spans="1:15" s="95" customFormat="1" ht="15" customHeight="1">
      <c r="A482" s="88" t="s">
        <v>893</v>
      </c>
      <c r="B482" s="88"/>
      <c r="C482" s="90" t="s">
        <v>273</v>
      </c>
      <c r="D482" s="91" t="s">
        <v>911</v>
      </c>
      <c r="E482" s="92">
        <v>40000</v>
      </c>
      <c r="F482" s="92">
        <f>G482-E482</f>
        <v>30000</v>
      </c>
      <c r="G482" s="159">
        <f aca="true" t="shared" si="260" ref="G482:G493">SUM(H482:O482)</f>
        <v>70000</v>
      </c>
      <c r="H482" s="92">
        <v>0</v>
      </c>
      <c r="I482" s="92">
        <v>70000</v>
      </c>
      <c r="J482" s="94">
        <v>0</v>
      </c>
      <c r="K482" s="94">
        <v>0</v>
      </c>
      <c r="L482" s="94">
        <v>0</v>
      </c>
      <c r="M482" s="94">
        <v>0</v>
      </c>
      <c r="N482" s="94">
        <v>0</v>
      </c>
      <c r="O482" s="94">
        <v>0</v>
      </c>
    </row>
    <row r="483" spans="1:15" s="95" customFormat="1" ht="15" customHeight="1">
      <c r="A483" s="88" t="s">
        <v>894</v>
      </c>
      <c r="B483" s="88"/>
      <c r="C483" s="90">
        <v>3224</v>
      </c>
      <c r="D483" s="91" t="s">
        <v>708</v>
      </c>
      <c r="E483" s="92">
        <v>40000</v>
      </c>
      <c r="F483" s="92">
        <f>G483-E483</f>
        <v>30000</v>
      </c>
      <c r="G483" s="159">
        <f t="shared" si="260"/>
        <v>70000</v>
      </c>
      <c r="H483" s="92">
        <v>0</v>
      </c>
      <c r="I483" s="92">
        <v>70000</v>
      </c>
      <c r="J483" s="94">
        <v>0</v>
      </c>
      <c r="K483" s="94">
        <v>0</v>
      </c>
      <c r="L483" s="94">
        <v>0</v>
      </c>
      <c r="M483" s="94">
        <v>0</v>
      </c>
      <c r="N483" s="94">
        <v>0</v>
      </c>
      <c r="O483" s="94">
        <v>0</v>
      </c>
    </row>
    <row r="484" spans="1:15" ht="17.25" customHeight="1">
      <c r="A484" s="39"/>
      <c r="B484" s="39"/>
      <c r="C484" s="30">
        <v>323</v>
      </c>
      <c r="D484" s="36" t="s">
        <v>551</v>
      </c>
      <c r="E484" s="37">
        <f>E485+E486+E487+E488+E489</f>
        <v>671000</v>
      </c>
      <c r="F484" s="37">
        <f>F485+F486+F487+F488+F489</f>
        <v>245000</v>
      </c>
      <c r="G484" s="37">
        <f t="shared" si="260"/>
        <v>916000</v>
      </c>
      <c r="H484" s="37">
        <f>SUM(H485:H489)</f>
        <v>0</v>
      </c>
      <c r="I484" s="37">
        <f>I485+I486+I487+I488+I489</f>
        <v>661000</v>
      </c>
      <c r="J484" s="37">
        <f aca="true" t="shared" si="261" ref="J484:O484">J485+J486+J487+J488+J489+J487</f>
        <v>50000</v>
      </c>
      <c r="K484" s="37">
        <f t="shared" si="261"/>
        <v>121000</v>
      </c>
      <c r="L484" s="37">
        <f t="shared" si="261"/>
        <v>0</v>
      </c>
      <c r="M484" s="37">
        <f t="shared" si="261"/>
        <v>0</v>
      </c>
      <c r="N484" s="37">
        <f t="shared" si="261"/>
        <v>0</v>
      </c>
      <c r="O484" s="37">
        <f t="shared" si="261"/>
        <v>84000</v>
      </c>
    </row>
    <row r="485" spans="1:15" s="95" customFormat="1" ht="14.25" customHeight="1">
      <c r="A485" s="88" t="s">
        <v>895</v>
      </c>
      <c r="B485" s="88"/>
      <c r="C485" s="90">
        <v>3232</v>
      </c>
      <c r="D485" s="91" t="s">
        <v>709</v>
      </c>
      <c r="E485" s="92">
        <v>375000</v>
      </c>
      <c r="F485" s="92">
        <f>G485-E485</f>
        <v>325000</v>
      </c>
      <c r="G485" s="159">
        <f>SUM(H485:O485)</f>
        <v>700000</v>
      </c>
      <c r="H485" s="92">
        <v>0</v>
      </c>
      <c r="I485" s="92">
        <v>445000</v>
      </c>
      <c r="J485" s="92">
        <v>50000</v>
      </c>
      <c r="K485" s="92">
        <v>121000</v>
      </c>
      <c r="L485" s="94">
        <v>0</v>
      </c>
      <c r="M485" s="94">
        <v>0</v>
      </c>
      <c r="N485" s="94">
        <v>0</v>
      </c>
      <c r="O485" s="92">
        <v>84000</v>
      </c>
    </row>
    <row r="486" spans="1:15" s="95" customFormat="1" ht="14.25" customHeight="1">
      <c r="A486" s="88" t="s">
        <v>521</v>
      </c>
      <c r="B486" s="88"/>
      <c r="C486" s="90">
        <v>3234</v>
      </c>
      <c r="D486" s="91" t="s">
        <v>32</v>
      </c>
      <c r="E486" s="92">
        <v>20000</v>
      </c>
      <c r="F486" s="92">
        <f>G486-E486</f>
        <v>0</v>
      </c>
      <c r="G486" s="93">
        <f t="shared" si="260"/>
        <v>20000</v>
      </c>
      <c r="H486" s="92">
        <v>0</v>
      </c>
      <c r="I486" s="92">
        <v>20000</v>
      </c>
      <c r="J486" s="94">
        <v>0</v>
      </c>
      <c r="K486" s="94">
        <v>0</v>
      </c>
      <c r="L486" s="94">
        <v>0</v>
      </c>
      <c r="M486" s="94">
        <v>0</v>
      </c>
      <c r="N486" s="94">
        <v>0</v>
      </c>
      <c r="O486" s="94">
        <v>0</v>
      </c>
    </row>
    <row r="487" spans="1:15" s="95" customFormat="1" ht="15" customHeight="1">
      <c r="A487" s="88" t="s">
        <v>1095</v>
      </c>
      <c r="B487" s="88"/>
      <c r="C487" s="90" t="s">
        <v>362</v>
      </c>
      <c r="D487" s="91" t="s">
        <v>363</v>
      </c>
      <c r="E487" s="92">
        <v>6000</v>
      </c>
      <c r="F487" s="92">
        <f>G487-E487</f>
        <v>0</v>
      </c>
      <c r="G487" s="93">
        <f t="shared" si="260"/>
        <v>6000</v>
      </c>
      <c r="H487" s="92">
        <v>0</v>
      </c>
      <c r="I487" s="92">
        <v>6000</v>
      </c>
      <c r="J487" s="94">
        <v>0</v>
      </c>
      <c r="K487" s="94">
        <v>0</v>
      </c>
      <c r="L487" s="94">
        <v>0</v>
      </c>
      <c r="M487" s="94">
        <v>0</v>
      </c>
      <c r="N487" s="94">
        <v>0</v>
      </c>
      <c r="O487" s="94">
        <v>0</v>
      </c>
    </row>
    <row r="488" spans="1:15" s="95" customFormat="1" ht="14.25" customHeight="1">
      <c r="A488" s="88" t="s">
        <v>657</v>
      </c>
      <c r="B488" s="88"/>
      <c r="C488" s="90" t="s">
        <v>10</v>
      </c>
      <c r="D488" s="91" t="s">
        <v>797</v>
      </c>
      <c r="E488" s="92">
        <v>270000</v>
      </c>
      <c r="F488" s="92">
        <f>G488-E488</f>
        <v>-110000</v>
      </c>
      <c r="G488" s="159">
        <f>SUM(H488:O488)</f>
        <v>160000</v>
      </c>
      <c r="H488" s="92">
        <v>0</v>
      </c>
      <c r="I488" s="92">
        <v>160000</v>
      </c>
      <c r="J488" s="92">
        <v>0</v>
      </c>
      <c r="K488" s="92">
        <v>0</v>
      </c>
      <c r="L488" s="94">
        <v>0</v>
      </c>
      <c r="M488" s="94">
        <v>0</v>
      </c>
      <c r="N488" s="94">
        <v>0</v>
      </c>
      <c r="O488" s="94">
        <v>0</v>
      </c>
    </row>
    <row r="489" spans="1:15" s="95" customFormat="1" ht="14.25" customHeight="1">
      <c r="A489" s="88" t="s">
        <v>522</v>
      </c>
      <c r="B489" s="88"/>
      <c r="C489" s="90" t="s">
        <v>353</v>
      </c>
      <c r="D489" s="91" t="s">
        <v>912</v>
      </c>
      <c r="E489" s="92">
        <v>0</v>
      </c>
      <c r="F489" s="92">
        <f>G489-E489</f>
        <v>30000</v>
      </c>
      <c r="G489" s="92">
        <f t="shared" si="260"/>
        <v>30000</v>
      </c>
      <c r="H489" s="92">
        <v>0</v>
      </c>
      <c r="I489" s="92">
        <v>30000</v>
      </c>
      <c r="J489" s="92">
        <v>0</v>
      </c>
      <c r="K489" s="92">
        <v>0</v>
      </c>
      <c r="L489" s="94">
        <v>0</v>
      </c>
      <c r="M489" s="94">
        <v>0</v>
      </c>
      <c r="N489" s="94">
        <v>0</v>
      </c>
      <c r="O489" s="94">
        <v>0</v>
      </c>
    </row>
    <row r="490" spans="1:15" s="9" customFormat="1" ht="24" customHeight="1">
      <c r="A490" s="13"/>
      <c r="B490" s="60" t="s">
        <v>662</v>
      </c>
      <c r="C490" s="227" t="s">
        <v>1103</v>
      </c>
      <c r="D490" s="220"/>
      <c r="E490" s="11">
        <f aca="true" t="shared" si="262" ref="E490:F492">E491</f>
        <v>800000</v>
      </c>
      <c r="F490" s="11">
        <f t="shared" si="262"/>
        <v>-300000</v>
      </c>
      <c r="G490" s="11">
        <f t="shared" si="260"/>
        <v>500000</v>
      </c>
      <c r="H490" s="11">
        <f>H491</f>
        <v>0</v>
      </c>
      <c r="I490" s="11">
        <f aca="true" t="shared" si="263" ref="I490:O490">I491</f>
        <v>300000</v>
      </c>
      <c r="J490" s="11">
        <f t="shared" si="263"/>
        <v>100000</v>
      </c>
      <c r="K490" s="11">
        <f t="shared" si="263"/>
        <v>100000</v>
      </c>
      <c r="L490" s="11">
        <f t="shared" si="263"/>
        <v>0</v>
      </c>
      <c r="M490" s="11">
        <f t="shared" si="263"/>
        <v>0</v>
      </c>
      <c r="N490" s="11">
        <f t="shared" si="263"/>
        <v>0</v>
      </c>
      <c r="O490" s="11">
        <f t="shared" si="263"/>
        <v>0</v>
      </c>
    </row>
    <row r="491" spans="1:15" ht="21" customHeight="1">
      <c r="A491" s="41"/>
      <c r="B491" s="39"/>
      <c r="C491" s="30">
        <v>45</v>
      </c>
      <c r="D491" s="36" t="s">
        <v>753</v>
      </c>
      <c r="E491" s="37">
        <f t="shared" si="262"/>
        <v>800000</v>
      </c>
      <c r="F491" s="37">
        <f t="shared" si="262"/>
        <v>-300000</v>
      </c>
      <c r="G491" s="37">
        <f t="shared" si="260"/>
        <v>500000</v>
      </c>
      <c r="H491" s="37">
        <f>H492</f>
        <v>0</v>
      </c>
      <c r="I491" s="37">
        <f aca="true" t="shared" si="264" ref="I491:O492">I492</f>
        <v>300000</v>
      </c>
      <c r="J491" s="37">
        <f t="shared" si="264"/>
        <v>100000</v>
      </c>
      <c r="K491" s="37">
        <f t="shared" si="264"/>
        <v>100000</v>
      </c>
      <c r="L491" s="37">
        <f t="shared" si="264"/>
        <v>0</v>
      </c>
      <c r="M491" s="37">
        <f t="shared" si="264"/>
        <v>0</v>
      </c>
      <c r="N491" s="37">
        <f t="shared" si="264"/>
        <v>0</v>
      </c>
      <c r="O491" s="37">
        <f t="shared" si="264"/>
        <v>0</v>
      </c>
    </row>
    <row r="492" spans="1:15" ht="18" customHeight="1">
      <c r="A492" s="41"/>
      <c r="B492" s="39"/>
      <c r="C492" s="30">
        <v>451</v>
      </c>
      <c r="D492" s="36" t="s">
        <v>754</v>
      </c>
      <c r="E492" s="37">
        <f t="shared" si="262"/>
        <v>800000</v>
      </c>
      <c r="F492" s="37">
        <f t="shared" si="262"/>
        <v>-300000</v>
      </c>
      <c r="G492" s="37">
        <f t="shared" si="260"/>
        <v>500000</v>
      </c>
      <c r="H492" s="37">
        <f>H493</f>
        <v>0</v>
      </c>
      <c r="I492" s="37">
        <f t="shared" si="264"/>
        <v>300000</v>
      </c>
      <c r="J492" s="37">
        <f t="shared" si="264"/>
        <v>100000</v>
      </c>
      <c r="K492" s="37">
        <f t="shared" si="264"/>
        <v>100000</v>
      </c>
      <c r="L492" s="37">
        <f t="shared" si="264"/>
        <v>0</v>
      </c>
      <c r="M492" s="37">
        <f t="shared" si="264"/>
        <v>0</v>
      </c>
      <c r="N492" s="37">
        <f t="shared" si="264"/>
        <v>0</v>
      </c>
      <c r="O492" s="37">
        <f t="shared" si="264"/>
        <v>0</v>
      </c>
    </row>
    <row r="493" spans="1:15" s="137" customFormat="1" ht="30.75" customHeight="1">
      <c r="A493" s="88" t="s">
        <v>523</v>
      </c>
      <c r="B493" s="88"/>
      <c r="C493" s="90">
        <v>4511</v>
      </c>
      <c r="D493" s="91" t="s">
        <v>913</v>
      </c>
      <c r="E493" s="92">
        <v>800000</v>
      </c>
      <c r="F493" s="92">
        <f>G493-E493</f>
        <v>-300000</v>
      </c>
      <c r="G493" s="96">
        <f t="shared" si="260"/>
        <v>500000</v>
      </c>
      <c r="H493" s="92">
        <v>0</v>
      </c>
      <c r="I493" s="92">
        <v>300000</v>
      </c>
      <c r="J493" s="92">
        <v>100000</v>
      </c>
      <c r="K493" s="92">
        <v>100000</v>
      </c>
      <c r="L493" s="94">
        <v>0</v>
      </c>
      <c r="M493" s="92">
        <v>0</v>
      </c>
      <c r="N493" s="94">
        <v>0</v>
      </c>
      <c r="O493" s="92">
        <v>0</v>
      </c>
    </row>
    <row r="494" spans="1:15" s="133" customFormat="1" ht="17.25" customHeight="1">
      <c r="A494" s="199" t="s">
        <v>2</v>
      </c>
      <c r="B494" s="200" t="s">
        <v>44</v>
      </c>
      <c r="C494" s="184" t="s">
        <v>549</v>
      </c>
      <c r="D494" s="201" t="s">
        <v>59</v>
      </c>
      <c r="E494" s="190" t="s">
        <v>1230</v>
      </c>
      <c r="F494" s="190" t="s">
        <v>891</v>
      </c>
      <c r="G494" s="184" t="s">
        <v>1231</v>
      </c>
      <c r="H494" s="185" t="s">
        <v>1232</v>
      </c>
      <c r="I494" s="185"/>
      <c r="J494" s="185"/>
      <c r="K494" s="185"/>
      <c r="L494" s="185"/>
      <c r="M494" s="185"/>
      <c r="N494" s="185"/>
      <c r="O494" s="185"/>
    </row>
    <row r="495" spans="1:15" ht="36" customHeight="1">
      <c r="A495" s="199"/>
      <c r="B495" s="199"/>
      <c r="C495" s="185"/>
      <c r="D495" s="201"/>
      <c r="E495" s="191"/>
      <c r="F495" s="191"/>
      <c r="G495" s="185"/>
      <c r="H495" s="103" t="s">
        <v>271</v>
      </c>
      <c r="I495" s="103" t="s">
        <v>45</v>
      </c>
      <c r="J495" s="103" t="s">
        <v>270</v>
      </c>
      <c r="K495" s="103" t="s">
        <v>272</v>
      </c>
      <c r="L495" s="103" t="s">
        <v>46</v>
      </c>
      <c r="M495" s="103" t="s">
        <v>723</v>
      </c>
      <c r="N495" s="103" t="s">
        <v>1204</v>
      </c>
      <c r="O495" s="103" t="s">
        <v>616</v>
      </c>
    </row>
    <row r="496" spans="1:15" ht="10.5" customHeight="1">
      <c r="A496" s="54">
        <v>1</v>
      </c>
      <c r="B496" s="54">
        <v>2</v>
      </c>
      <c r="C496" s="54">
        <v>3</v>
      </c>
      <c r="D496" s="54">
        <v>4</v>
      </c>
      <c r="E496" s="54">
        <v>5</v>
      </c>
      <c r="F496" s="54">
        <v>6</v>
      </c>
      <c r="G496" s="54">
        <v>7</v>
      </c>
      <c r="H496" s="54">
        <v>8</v>
      </c>
      <c r="I496" s="54">
        <v>9</v>
      </c>
      <c r="J496" s="54">
        <v>10</v>
      </c>
      <c r="K496" s="54">
        <v>11</v>
      </c>
      <c r="L496" s="54">
        <v>12</v>
      </c>
      <c r="M496" s="54">
        <v>13</v>
      </c>
      <c r="N496" s="54">
        <v>14</v>
      </c>
      <c r="O496" s="54">
        <v>15</v>
      </c>
    </row>
    <row r="497" spans="1:15" s="9" customFormat="1" ht="24" customHeight="1">
      <c r="A497" s="13"/>
      <c r="B497" s="60" t="s">
        <v>662</v>
      </c>
      <c r="C497" s="202" t="s">
        <v>849</v>
      </c>
      <c r="D497" s="203"/>
      <c r="E497" s="11">
        <f>E498+E501</f>
        <v>40000</v>
      </c>
      <c r="F497" s="11">
        <f>F498+F501</f>
        <v>160000</v>
      </c>
      <c r="G497" s="11">
        <f aca="true" t="shared" si="265" ref="G497:G540">SUM(H497:O497)</f>
        <v>200000</v>
      </c>
      <c r="H497" s="11">
        <f aca="true" t="shared" si="266" ref="H497:O497">H498+H501</f>
        <v>0</v>
      </c>
      <c r="I497" s="11">
        <f t="shared" si="266"/>
        <v>100000</v>
      </c>
      <c r="J497" s="11">
        <f t="shared" si="266"/>
        <v>0</v>
      </c>
      <c r="K497" s="11">
        <f t="shared" si="266"/>
        <v>100000</v>
      </c>
      <c r="L497" s="11">
        <f t="shared" si="266"/>
        <v>0</v>
      </c>
      <c r="M497" s="11">
        <f t="shared" si="266"/>
        <v>0</v>
      </c>
      <c r="N497" s="11">
        <f t="shared" si="266"/>
        <v>0</v>
      </c>
      <c r="O497" s="11">
        <f t="shared" si="266"/>
        <v>0</v>
      </c>
    </row>
    <row r="498" spans="1:15" ht="21" customHeight="1">
      <c r="A498" s="40"/>
      <c r="B498" s="39"/>
      <c r="C498" s="30">
        <v>32</v>
      </c>
      <c r="D498" s="36" t="s">
        <v>20</v>
      </c>
      <c r="E498" s="37">
        <f>E499</f>
        <v>0</v>
      </c>
      <c r="F498" s="37">
        <f>F499</f>
        <v>0</v>
      </c>
      <c r="G498" s="38">
        <f t="shared" si="265"/>
        <v>0</v>
      </c>
      <c r="H498" s="37">
        <f>H499</f>
        <v>0</v>
      </c>
      <c r="I498" s="37">
        <f>I499</f>
        <v>0</v>
      </c>
      <c r="J498" s="37">
        <f aca="true" t="shared" si="267" ref="J498:O498">J499</f>
        <v>0</v>
      </c>
      <c r="K498" s="37">
        <f t="shared" si="267"/>
        <v>0</v>
      </c>
      <c r="L498" s="37">
        <f t="shared" si="267"/>
        <v>0</v>
      </c>
      <c r="M498" s="37">
        <f t="shared" si="267"/>
        <v>0</v>
      </c>
      <c r="N498" s="37">
        <f t="shared" si="267"/>
        <v>0</v>
      </c>
      <c r="O498" s="37">
        <f t="shared" si="267"/>
        <v>0</v>
      </c>
    </row>
    <row r="499" spans="1:15" ht="18" customHeight="1">
      <c r="A499" s="40"/>
      <c r="B499" s="39"/>
      <c r="C499" s="30">
        <v>322</v>
      </c>
      <c r="D499" s="36" t="s">
        <v>24</v>
      </c>
      <c r="E499" s="37">
        <f>E500</f>
        <v>0</v>
      </c>
      <c r="F499" s="37">
        <f>F500</f>
        <v>0</v>
      </c>
      <c r="G499" s="38">
        <f t="shared" si="265"/>
        <v>0</v>
      </c>
      <c r="H499" s="37">
        <f>H500</f>
        <v>0</v>
      </c>
      <c r="I499" s="37">
        <f aca="true" t="shared" si="268" ref="I499:O499">I500</f>
        <v>0</v>
      </c>
      <c r="J499" s="37">
        <f t="shared" si="268"/>
        <v>0</v>
      </c>
      <c r="K499" s="37">
        <f t="shared" si="268"/>
        <v>0</v>
      </c>
      <c r="L499" s="37">
        <f t="shared" si="268"/>
        <v>0</v>
      </c>
      <c r="M499" s="37">
        <f t="shared" si="268"/>
        <v>0</v>
      </c>
      <c r="N499" s="37">
        <f t="shared" si="268"/>
        <v>0</v>
      </c>
      <c r="O499" s="37">
        <f t="shared" si="268"/>
        <v>0</v>
      </c>
    </row>
    <row r="500" spans="1:15" s="95" customFormat="1" ht="14.25" customHeight="1">
      <c r="A500" s="88" t="s">
        <v>524</v>
      </c>
      <c r="B500" s="88"/>
      <c r="C500" s="90">
        <v>3225</v>
      </c>
      <c r="D500" s="91" t="s">
        <v>28</v>
      </c>
      <c r="E500" s="92">
        <v>0</v>
      </c>
      <c r="F500" s="92">
        <f>G500-E500</f>
        <v>0</v>
      </c>
      <c r="G500" s="101">
        <f t="shared" si="265"/>
        <v>0</v>
      </c>
      <c r="H500" s="92">
        <v>0</v>
      </c>
      <c r="I500" s="92">
        <v>0</v>
      </c>
      <c r="J500" s="94">
        <v>0</v>
      </c>
      <c r="K500" s="94">
        <v>0</v>
      </c>
      <c r="L500" s="94">
        <v>0</v>
      </c>
      <c r="M500" s="94">
        <v>0</v>
      </c>
      <c r="N500" s="94">
        <v>0</v>
      </c>
      <c r="O500" s="94">
        <v>0</v>
      </c>
    </row>
    <row r="501" spans="1:15" ht="20.25" customHeight="1">
      <c r="A501" s="39"/>
      <c r="B501" s="39"/>
      <c r="C501" s="30" t="s">
        <v>304</v>
      </c>
      <c r="D501" s="36" t="s">
        <v>785</v>
      </c>
      <c r="E501" s="37">
        <f>E502</f>
        <v>40000</v>
      </c>
      <c r="F501" s="37">
        <f>F502</f>
        <v>160000</v>
      </c>
      <c r="G501" s="37">
        <f t="shared" si="265"/>
        <v>200000</v>
      </c>
      <c r="H501" s="37">
        <f>H502</f>
        <v>0</v>
      </c>
      <c r="I501" s="37">
        <f aca="true" t="shared" si="269" ref="I501:O502">I502</f>
        <v>100000</v>
      </c>
      <c r="J501" s="37">
        <f t="shared" si="269"/>
        <v>0</v>
      </c>
      <c r="K501" s="37">
        <f t="shared" si="269"/>
        <v>100000</v>
      </c>
      <c r="L501" s="37">
        <f t="shared" si="269"/>
        <v>0</v>
      </c>
      <c r="M501" s="37">
        <f t="shared" si="269"/>
        <v>0</v>
      </c>
      <c r="N501" s="37">
        <f t="shared" si="269"/>
        <v>0</v>
      </c>
      <c r="O501" s="37">
        <f t="shared" si="269"/>
        <v>0</v>
      </c>
    </row>
    <row r="502" spans="1:15" ht="18" customHeight="1">
      <c r="A502" s="39"/>
      <c r="B502" s="39"/>
      <c r="C502" s="30" t="s">
        <v>106</v>
      </c>
      <c r="D502" s="36" t="s">
        <v>774</v>
      </c>
      <c r="E502" s="37">
        <f>E503</f>
        <v>40000</v>
      </c>
      <c r="F502" s="37">
        <f>F503</f>
        <v>160000</v>
      </c>
      <c r="G502" s="37">
        <f t="shared" si="265"/>
        <v>200000</v>
      </c>
      <c r="H502" s="37">
        <f>H503</f>
        <v>0</v>
      </c>
      <c r="I502" s="37">
        <f t="shared" si="269"/>
        <v>100000</v>
      </c>
      <c r="J502" s="37">
        <f t="shared" si="269"/>
        <v>0</v>
      </c>
      <c r="K502" s="37">
        <f t="shared" si="269"/>
        <v>100000</v>
      </c>
      <c r="L502" s="37">
        <f t="shared" si="269"/>
        <v>0</v>
      </c>
      <c r="M502" s="37">
        <f t="shared" si="269"/>
        <v>0</v>
      </c>
      <c r="N502" s="37">
        <f t="shared" si="269"/>
        <v>0</v>
      </c>
      <c r="O502" s="37">
        <f t="shared" si="269"/>
        <v>0</v>
      </c>
    </row>
    <row r="503" spans="1:15" s="95" customFormat="1" ht="14.25" customHeight="1">
      <c r="A503" s="88" t="s">
        <v>525</v>
      </c>
      <c r="B503" s="88"/>
      <c r="C503" s="90" t="s">
        <v>107</v>
      </c>
      <c r="D503" s="91" t="s">
        <v>914</v>
      </c>
      <c r="E503" s="92">
        <v>40000</v>
      </c>
      <c r="F503" s="92">
        <f>G503-E503</f>
        <v>160000</v>
      </c>
      <c r="G503" s="96">
        <f t="shared" si="265"/>
        <v>200000</v>
      </c>
      <c r="H503" s="92">
        <v>0</v>
      </c>
      <c r="I503" s="92">
        <v>100000</v>
      </c>
      <c r="J503" s="94">
        <v>0</v>
      </c>
      <c r="K503" s="92">
        <v>100000</v>
      </c>
      <c r="L503" s="94">
        <v>0</v>
      </c>
      <c r="M503" s="92">
        <v>0</v>
      </c>
      <c r="N503" s="94">
        <v>0</v>
      </c>
      <c r="O503" s="94">
        <v>0</v>
      </c>
    </row>
    <row r="504" spans="1:15" s="9" customFormat="1" ht="24" customHeight="1">
      <c r="A504" s="13"/>
      <c r="B504" s="60" t="s">
        <v>662</v>
      </c>
      <c r="C504" s="219" t="s">
        <v>850</v>
      </c>
      <c r="D504" s="220"/>
      <c r="E504" s="11">
        <f aca="true" t="shared" si="270" ref="E504:F506">E505</f>
        <v>600000</v>
      </c>
      <c r="F504" s="11">
        <f t="shared" si="270"/>
        <v>63000</v>
      </c>
      <c r="G504" s="11">
        <f t="shared" si="265"/>
        <v>663000</v>
      </c>
      <c r="H504" s="11">
        <f>H505</f>
        <v>0</v>
      </c>
      <c r="I504" s="11">
        <f aca="true" t="shared" si="271" ref="I504:O504">I505</f>
        <v>583000</v>
      </c>
      <c r="J504" s="11">
        <f t="shared" si="271"/>
        <v>0</v>
      </c>
      <c r="K504" s="11">
        <f t="shared" si="271"/>
        <v>80000</v>
      </c>
      <c r="L504" s="11">
        <f t="shared" si="271"/>
        <v>0</v>
      </c>
      <c r="M504" s="11">
        <f t="shared" si="271"/>
        <v>0</v>
      </c>
      <c r="N504" s="11">
        <f t="shared" si="271"/>
        <v>0</v>
      </c>
      <c r="O504" s="11">
        <f t="shared" si="271"/>
        <v>0</v>
      </c>
    </row>
    <row r="505" spans="1:15" ht="21" customHeight="1">
      <c r="A505" s="41"/>
      <c r="B505" s="39"/>
      <c r="C505" s="30">
        <v>45</v>
      </c>
      <c r="D505" s="36" t="s">
        <v>753</v>
      </c>
      <c r="E505" s="37">
        <f t="shared" si="270"/>
        <v>600000</v>
      </c>
      <c r="F505" s="37">
        <f t="shared" si="270"/>
        <v>63000</v>
      </c>
      <c r="G505" s="37">
        <f t="shared" si="265"/>
        <v>663000</v>
      </c>
      <c r="H505" s="37">
        <f>H506</f>
        <v>0</v>
      </c>
      <c r="I505" s="37">
        <f aca="true" t="shared" si="272" ref="I505:O506">I506</f>
        <v>583000</v>
      </c>
      <c r="J505" s="37">
        <f t="shared" si="272"/>
        <v>0</v>
      </c>
      <c r="K505" s="37">
        <f t="shared" si="272"/>
        <v>80000</v>
      </c>
      <c r="L505" s="37">
        <f t="shared" si="272"/>
        <v>0</v>
      </c>
      <c r="M505" s="37">
        <f t="shared" si="272"/>
        <v>0</v>
      </c>
      <c r="N505" s="37">
        <f t="shared" si="272"/>
        <v>0</v>
      </c>
      <c r="O505" s="37">
        <f t="shared" si="272"/>
        <v>0</v>
      </c>
    </row>
    <row r="506" spans="1:15" ht="18" customHeight="1">
      <c r="A506" s="41"/>
      <c r="B506" s="39"/>
      <c r="C506" s="30">
        <v>451</v>
      </c>
      <c r="D506" s="36" t="s">
        <v>754</v>
      </c>
      <c r="E506" s="37">
        <f t="shared" si="270"/>
        <v>600000</v>
      </c>
      <c r="F506" s="37">
        <f t="shared" si="270"/>
        <v>63000</v>
      </c>
      <c r="G506" s="37">
        <f t="shared" si="265"/>
        <v>663000</v>
      </c>
      <c r="H506" s="37">
        <f>H507</f>
        <v>0</v>
      </c>
      <c r="I506" s="37">
        <f t="shared" si="272"/>
        <v>583000</v>
      </c>
      <c r="J506" s="37">
        <f t="shared" si="272"/>
        <v>0</v>
      </c>
      <c r="K506" s="37">
        <f t="shared" si="272"/>
        <v>80000</v>
      </c>
      <c r="L506" s="37">
        <f t="shared" si="272"/>
        <v>0</v>
      </c>
      <c r="M506" s="37">
        <f t="shared" si="272"/>
        <v>0</v>
      </c>
      <c r="N506" s="37">
        <f t="shared" si="272"/>
        <v>0</v>
      </c>
      <c r="O506" s="37">
        <f t="shared" si="272"/>
        <v>0</v>
      </c>
    </row>
    <row r="507" spans="1:15" s="95" customFormat="1" ht="14.25" customHeight="1">
      <c r="A507" s="88" t="s">
        <v>526</v>
      </c>
      <c r="B507" s="88"/>
      <c r="C507" s="90">
        <v>4511</v>
      </c>
      <c r="D507" s="91" t="s">
        <v>915</v>
      </c>
      <c r="E507" s="92">
        <v>600000</v>
      </c>
      <c r="F507" s="92">
        <f>G507-E507</f>
        <v>63000</v>
      </c>
      <c r="G507" s="96">
        <f t="shared" si="265"/>
        <v>663000</v>
      </c>
      <c r="H507" s="92">
        <v>0</v>
      </c>
      <c r="I507" s="92">
        <v>583000</v>
      </c>
      <c r="J507" s="92">
        <v>0</v>
      </c>
      <c r="K507" s="92">
        <v>80000</v>
      </c>
      <c r="L507" s="94">
        <v>0</v>
      </c>
      <c r="M507" s="92">
        <v>0</v>
      </c>
      <c r="N507" s="94">
        <v>0</v>
      </c>
      <c r="O507" s="92">
        <v>0</v>
      </c>
    </row>
    <row r="508" spans="1:15" s="9" customFormat="1" ht="24" customHeight="1">
      <c r="A508" s="13"/>
      <c r="B508" s="60" t="s">
        <v>662</v>
      </c>
      <c r="C508" s="202" t="s">
        <v>851</v>
      </c>
      <c r="D508" s="203"/>
      <c r="E508" s="11">
        <f>E509+E515+E520</f>
        <v>0</v>
      </c>
      <c r="F508" s="11">
        <f>F509+F515+F520</f>
        <v>0</v>
      </c>
      <c r="G508" s="11">
        <f t="shared" si="265"/>
        <v>0</v>
      </c>
      <c r="H508" s="11">
        <f aca="true" t="shared" si="273" ref="H508:O508">H509+H515+H520</f>
        <v>0</v>
      </c>
      <c r="I508" s="11">
        <f t="shared" si="273"/>
        <v>0</v>
      </c>
      <c r="J508" s="11">
        <f t="shared" si="273"/>
        <v>0</v>
      </c>
      <c r="K508" s="11">
        <f t="shared" si="273"/>
        <v>0</v>
      </c>
      <c r="L508" s="11">
        <f t="shared" si="273"/>
        <v>0</v>
      </c>
      <c r="M508" s="11">
        <f t="shared" si="273"/>
        <v>0</v>
      </c>
      <c r="N508" s="11">
        <f t="shared" si="273"/>
        <v>0</v>
      </c>
      <c r="O508" s="11">
        <f t="shared" si="273"/>
        <v>0</v>
      </c>
    </row>
    <row r="509" spans="1:15" ht="21" customHeight="1">
      <c r="A509" s="30"/>
      <c r="B509" s="57"/>
      <c r="C509" s="30">
        <v>31</v>
      </c>
      <c r="D509" s="36" t="s">
        <v>15</v>
      </c>
      <c r="E509" s="37">
        <f>E510+E512</f>
        <v>0</v>
      </c>
      <c r="F509" s="37">
        <f>F510+F512</f>
        <v>0</v>
      </c>
      <c r="G509" s="37">
        <f aca="true" t="shared" si="274" ref="G509:G529">SUM(H509:O509)</f>
        <v>0</v>
      </c>
      <c r="H509" s="37">
        <f aca="true" t="shared" si="275" ref="H509:O509">H510+H512</f>
        <v>0</v>
      </c>
      <c r="I509" s="37">
        <f t="shared" si="275"/>
        <v>0</v>
      </c>
      <c r="J509" s="37">
        <f t="shared" si="275"/>
        <v>0</v>
      </c>
      <c r="K509" s="37">
        <f t="shared" si="275"/>
        <v>0</v>
      </c>
      <c r="L509" s="37">
        <f t="shared" si="275"/>
        <v>0</v>
      </c>
      <c r="M509" s="37">
        <f t="shared" si="275"/>
        <v>0</v>
      </c>
      <c r="N509" s="37">
        <f t="shared" si="275"/>
        <v>0</v>
      </c>
      <c r="O509" s="37">
        <f t="shared" si="275"/>
        <v>0</v>
      </c>
    </row>
    <row r="510" spans="1:15" ht="18" customHeight="1">
      <c r="A510" s="30"/>
      <c r="B510" s="57"/>
      <c r="C510" s="30">
        <v>311</v>
      </c>
      <c r="D510" s="36" t="s">
        <v>334</v>
      </c>
      <c r="E510" s="37">
        <f>SUM(E511:E511)</f>
        <v>0</v>
      </c>
      <c r="F510" s="37">
        <f>SUM(F511:F511)</f>
        <v>0</v>
      </c>
      <c r="G510" s="38">
        <f t="shared" si="274"/>
        <v>0</v>
      </c>
      <c r="H510" s="37">
        <f aca="true" t="shared" si="276" ref="H510:O510">SUM(H511:H511)</f>
        <v>0</v>
      </c>
      <c r="I510" s="37">
        <f t="shared" si="276"/>
        <v>0</v>
      </c>
      <c r="J510" s="37">
        <f t="shared" si="276"/>
        <v>0</v>
      </c>
      <c r="K510" s="37">
        <f t="shared" si="276"/>
        <v>0</v>
      </c>
      <c r="L510" s="37">
        <f t="shared" si="276"/>
        <v>0</v>
      </c>
      <c r="M510" s="37">
        <f t="shared" si="276"/>
        <v>0</v>
      </c>
      <c r="N510" s="37">
        <f t="shared" si="276"/>
        <v>0</v>
      </c>
      <c r="O510" s="37">
        <f t="shared" si="276"/>
        <v>0</v>
      </c>
    </row>
    <row r="511" spans="1:15" s="95" customFormat="1" ht="15" customHeight="1">
      <c r="A511" s="88"/>
      <c r="B511" s="89"/>
      <c r="C511" s="90">
        <v>3111</v>
      </c>
      <c r="D511" s="91" t="s">
        <v>16</v>
      </c>
      <c r="E511" s="92">
        <v>0</v>
      </c>
      <c r="F511" s="92">
        <f>G511-E511</f>
        <v>0</v>
      </c>
      <c r="G511" s="101">
        <f t="shared" si="274"/>
        <v>0</v>
      </c>
      <c r="H511" s="92">
        <v>0</v>
      </c>
      <c r="I511" s="92">
        <v>0</v>
      </c>
      <c r="J511" s="94">
        <v>0</v>
      </c>
      <c r="K511" s="92">
        <v>0</v>
      </c>
      <c r="L511" s="94">
        <v>0</v>
      </c>
      <c r="M511" s="94">
        <v>0</v>
      </c>
      <c r="N511" s="94">
        <v>0</v>
      </c>
      <c r="O511" s="92">
        <v>0</v>
      </c>
    </row>
    <row r="512" spans="1:15" ht="18" customHeight="1">
      <c r="A512" s="39"/>
      <c r="B512" s="57"/>
      <c r="C512" s="30">
        <v>313</v>
      </c>
      <c r="D512" s="36" t="s">
        <v>19</v>
      </c>
      <c r="E512" s="37">
        <f>SUM(E513:E514)</f>
        <v>0</v>
      </c>
      <c r="F512" s="37">
        <f>SUM(F513:F514)</f>
        <v>0</v>
      </c>
      <c r="G512" s="38">
        <f t="shared" si="274"/>
        <v>0</v>
      </c>
      <c r="H512" s="37">
        <f aca="true" t="shared" si="277" ref="H512:O512">SUM(H513:H514)</f>
        <v>0</v>
      </c>
      <c r="I512" s="37">
        <f t="shared" si="277"/>
        <v>0</v>
      </c>
      <c r="J512" s="37">
        <f t="shared" si="277"/>
        <v>0</v>
      </c>
      <c r="K512" s="37">
        <f t="shared" si="277"/>
        <v>0</v>
      </c>
      <c r="L512" s="37">
        <f t="shared" si="277"/>
        <v>0</v>
      </c>
      <c r="M512" s="37">
        <f t="shared" si="277"/>
        <v>0</v>
      </c>
      <c r="N512" s="37">
        <f t="shared" si="277"/>
        <v>0</v>
      </c>
      <c r="O512" s="37">
        <f t="shared" si="277"/>
        <v>0</v>
      </c>
    </row>
    <row r="513" spans="1:15" s="95" customFormat="1" ht="15" customHeight="1">
      <c r="A513" s="88"/>
      <c r="B513" s="88"/>
      <c r="C513" s="90">
        <v>3132</v>
      </c>
      <c r="D513" s="91" t="s">
        <v>335</v>
      </c>
      <c r="E513" s="92">
        <v>0</v>
      </c>
      <c r="F513" s="92">
        <f>G513-E513</f>
        <v>0</v>
      </c>
      <c r="G513" s="93">
        <f t="shared" si="274"/>
        <v>0</v>
      </c>
      <c r="H513" s="92">
        <v>0</v>
      </c>
      <c r="I513" s="92">
        <v>0</v>
      </c>
      <c r="J513" s="94">
        <v>0</v>
      </c>
      <c r="K513" s="92">
        <v>0</v>
      </c>
      <c r="L513" s="94">
        <v>0</v>
      </c>
      <c r="M513" s="94">
        <v>0</v>
      </c>
      <c r="N513" s="94">
        <v>0</v>
      </c>
      <c r="O513" s="92">
        <v>0</v>
      </c>
    </row>
    <row r="514" spans="1:15" s="95" customFormat="1" ht="15" customHeight="1">
      <c r="A514" s="88"/>
      <c r="B514" s="88"/>
      <c r="C514" s="90">
        <v>3133</v>
      </c>
      <c r="D514" s="91" t="s">
        <v>336</v>
      </c>
      <c r="E514" s="92">
        <v>0</v>
      </c>
      <c r="F514" s="92">
        <f>G514-E514</f>
        <v>0</v>
      </c>
      <c r="G514" s="93">
        <f t="shared" si="274"/>
        <v>0</v>
      </c>
      <c r="H514" s="92">
        <v>0</v>
      </c>
      <c r="I514" s="92">
        <v>0</v>
      </c>
      <c r="J514" s="94">
        <v>0</v>
      </c>
      <c r="K514" s="92">
        <v>0</v>
      </c>
      <c r="L514" s="94">
        <v>0</v>
      </c>
      <c r="M514" s="94">
        <v>0</v>
      </c>
      <c r="N514" s="94">
        <v>0</v>
      </c>
      <c r="O514" s="92">
        <v>0</v>
      </c>
    </row>
    <row r="515" spans="1:15" ht="21" customHeight="1">
      <c r="A515" s="39"/>
      <c r="B515" s="39"/>
      <c r="C515" s="30">
        <v>32</v>
      </c>
      <c r="D515" s="36" t="s">
        <v>20</v>
      </c>
      <c r="E515" s="37">
        <f>E516+E518</f>
        <v>0</v>
      </c>
      <c r="F515" s="37">
        <f>F516+F518</f>
        <v>0</v>
      </c>
      <c r="G515" s="37">
        <f t="shared" si="274"/>
        <v>0</v>
      </c>
      <c r="H515" s="37">
        <f aca="true" t="shared" si="278" ref="H515:O515">H516+H518</f>
        <v>0</v>
      </c>
      <c r="I515" s="37">
        <f t="shared" si="278"/>
        <v>0</v>
      </c>
      <c r="J515" s="37">
        <f t="shared" si="278"/>
        <v>0</v>
      </c>
      <c r="K515" s="37">
        <f t="shared" si="278"/>
        <v>0</v>
      </c>
      <c r="L515" s="37">
        <f t="shared" si="278"/>
        <v>0</v>
      </c>
      <c r="M515" s="37">
        <f t="shared" si="278"/>
        <v>0</v>
      </c>
      <c r="N515" s="37">
        <f t="shared" si="278"/>
        <v>0</v>
      </c>
      <c r="O515" s="37">
        <f t="shared" si="278"/>
        <v>0</v>
      </c>
    </row>
    <row r="516" spans="1:15" ht="18" customHeight="1">
      <c r="A516" s="39"/>
      <c r="B516" s="39"/>
      <c r="C516" s="30">
        <v>321</v>
      </c>
      <c r="D516" s="36" t="s">
        <v>21</v>
      </c>
      <c r="E516" s="37">
        <v>0</v>
      </c>
      <c r="F516" s="37">
        <f>F517</f>
        <v>0</v>
      </c>
      <c r="G516" s="38">
        <f t="shared" si="274"/>
        <v>0</v>
      </c>
      <c r="H516" s="37">
        <f aca="true" t="shared" si="279" ref="H516:O516">H517</f>
        <v>0</v>
      </c>
      <c r="I516" s="37">
        <f t="shared" si="279"/>
        <v>0</v>
      </c>
      <c r="J516" s="37">
        <f t="shared" si="279"/>
        <v>0</v>
      </c>
      <c r="K516" s="37">
        <f t="shared" si="279"/>
        <v>0</v>
      </c>
      <c r="L516" s="37">
        <f t="shared" si="279"/>
        <v>0</v>
      </c>
      <c r="M516" s="37">
        <f t="shared" si="279"/>
        <v>0</v>
      </c>
      <c r="N516" s="37">
        <f t="shared" si="279"/>
        <v>0</v>
      </c>
      <c r="O516" s="37">
        <f t="shared" si="279"/>
        <v>0</v>
      </c>
    </row>
    <row r="517" spans="1:15" s="95" customFormat="1" ht="15" customHeight="1">
      <c r="A517" s="88"/>
      <c r="B517" s="88"/>
      <c r="C517" s="90" t="s">
        <v>53</v>
      </c>
      <c r="D517" s="91" t="s">
        <v>54</v>
      </c>
      <c r="E517" s="92">
        <v>0</v>
      </c>
      <c r="F517" s="92">
        <f>G517-E517</f>
        <v>0</v>
      </c>
      <c r="G517" s="93">
        <f t="shared" si="274"/>
        <v>0</v>
      </c>
      <c r="H517" s="92">
        <v>0</v>
      </c>
      <c r="I517" s="92">
        <v>0</v>
      </c>
      <c r="J517" s="94">
        <v>0</v>
      </c>
      <c r="K517" s="92">
        <v>0</v>
      </c>
      <c r="L517" s="94">
        <v>0</v>
      </c>
      <c r="M517" s="94">
        <v>0</v>
      </c>
      <c r="N517" s="94">
        <v>0</v>
      </c>
      <c r="O517" s="94">
        <v>0</v>
      </c>
    </row>
    <row r="518" spans="1:15" ht="17.25" customHeight="1">
      <c r="A518" s="39"/>
      <c r="B518" s="39"/>
      <c r="C518" s="30">
        <v>323</v>
      </c>
      <c r="D518" s="36" t="s">
        <v>551</v>
      </c>
      <c r="E518" s="37">
        <f>E519</f>
        <v>0</v>
      </c>
      <c r="F518" s="37">
        <f>F519</f>
        <v>0</v>
      </c>
      <c r="G518" s="37">
        <f t="shared" si="274"/>
        <v>0</v>
      </c>
      <c r="H518" s="37">
        <f>H519</f>
        <v>0</v>
      </c>
      <c r="I518" s="37">
        <f aca="true" t="shared" si="280" ref="I518:O518">I519</f>
        <v>0</v>
      </c>
      <c r="J518" s="37">
        <f t="shared" si="280"/>
        <v>0</v>
      </c>
      <c r="K518" s="37">
        <f t="shared" si="280"/>
        <v>0</v>
      </c>
      <c r="L518" s="37">
        <f t="shared" si="280"/>
        <v>0</v>
      </c>
      <c r="M518" s="37">
        <f t="shared" si="280"/>
        <v>0</v>
      </c>
      <c r="N518" s="37">
        <f t="shared" si="280"/>
        <v>0</v>
      </c>
      <c r="O518" s="37">
        <f t="shared" si="280"/>
        <v>0</v>
      </c>
    </row>
    <row r="519" spans="1:15" s="95" customFormat="1" ht="14.25" customHeight="1">
      <c r="A519" s="88" t="s">
        <v>658</v>
      </c>
      <c r="B519" s="88"/>
      <c r="C519" s="90" t="s">
        <v>10</v>
      </c>
      <c r="D519" s="91" t="s">
        <v>797</v>
      </c>
      <c r="E519" s="92">
        <v>0</v>
      </c>
      <c r="F519" s="92">
        <f>G519-E519</f>
        <v>0</v>
      </c>
      <c r="G519" s="92">
        <f t="shared" si="274"/>
        <v>0</v>
      </c>
      <c r="H519" s="92">
        <v>0</v>
      </c>
      <c r="I519" s="92">
        <v>0</v>
      </c>
      <c r="J519" s="92">
        <v>0</v>
      </c>
      <c r="K519" s="92">
        <v>0</v>
      </c>
      <c r="L519" s="94">
        <v>0</v>
      </c>
      <c r="M519" s="94">
        <v>0</v>
      </c>
      <c r="N519" s="94">
        <v>0</v>
      </c>
      <c r="O519" s="94">
        <v>0</v>
      </c>
    </row>
    <row r="520" spans="1:15" ht="21" customHeight="1">
      <c r="A520" s="41"/>
      <c r="B520" s="39"/>
      <c r="C520" s="30">
        <v>45</v>
      </c>
      <c r="D520" s="36" t="s">
        <v>753</v>
      </c>
      <c r="E520" s="37">
        <f>E521</f>
        <v>0</v>
      </c>
      <c r="F520" s="37">
        <f>F521</f>
        <v>0</v>
      </c>
      <c r="G520" s="37">
        <f t="shared" si="274"/>
        <v>0</v>
      </c>
      <c r="H520" s="37">
        <f>H521</f>
        <v>0</v>
      </c>
      <c r="I520" s="37">
        <f aca="true" t="shared" si="281" ref="I520:O521">I521</f>
        <v>0</v>
      </c>
      <c r="J520" s="37">
        <f t="shared" si="281"/>
        <v>0</v>
      </c>
      <c r="K520" s="37">
        <f t="shared" si="281"/>
        <v>0</v>
      </c>
      <c r="L520" s="37">
        <f t="shared" si="281"/>
        <v>0</v>
      </c>
      <c r="M520" s="37">
        <f t="shared" si="281"/>
        <v>0</v>
      </c>
      <c r="N520" s="37">
        <f t="shared" si="281"/>
        <v>0</v>
      </c>
      <c r="O520" s="37">
        <f t="shared" si="281"/>
        <v>0</v>
      </c>
    </row>
    <row r="521" spans="1:15" ht="18" customHeight="1">
      <c r="A521" s="41"/>
      <c r="B521" s="39"/>
      <c r="C521" s="30">
        <v>451</v>
      </c>
      <c r="D521" s="36" t="s">
        <v>754</v>
      </c>
      <c r="E521" s="37">
        <f>E522</f>
        <v>0</v>
      </c>
      <c r="F521" s="37">
        <f>F522</f>
        <v>0</v>
      </c>
      <c r="G521" s="37">
        <f t="shared" si="274"/>
        <v>0</v>
      </c>
      <c r="H521" s="37">
        <f>H522</f>
        <v>0</v>
      </c>
      <c r="I521" s="37">
        <f t="shared" si="281"/>
        <v>0</v>
      </c>
      <c r="J521" s="37">
        <f t="shared" si="281"/>
        <v>0</v>
      </c>
      <c r="K521" s="37">
        <f t="shared" si="281"/>
        <v>0</v>
      </c>
      <c r="L521" s="37">
        <f t="shared" si="281"/>
        <v>0</v>
      </c>
      <c r="M521" s="37">
        <f t="shared" si="281"/>
        <v>0</v>
      </c>
      <c r="N521" s="37">
        <f t="shared" si="281"/>
        <v>0</v>
      </c>
      <c r="O521" s="37">
        <f t="shared" si="281"/>
        <v>0</v>
      </c>
    </row>
    <row r="522" spans="1:15" s="95" customFormat="1" ht="14.25" customHeight="1">
      <c r="A522" s="88" t="s">
        <v>527</v>
      </c>
      <c r="B522" s="88"/>
      <c r="C522" s="90">
        <v>4511</v>
      </c>
      <c r="D522" s="91" t="s">
        <v>896</v>
      </c>
      <c r="E522" s="92">
        <v>0</v>
      </c>
      <c r="F522" s="92">
        <f>G522-E522</f>
        <v>0</v>
      </c>
      <c r="G522" s="96">
        <f t="shared" si="274"/>
        <v>0</v>
      </c>
      <c r="H522" s="92">
        <v>0</v>
      </c>
      <c r="I522" s="92">
        <v>0</v>
      </c>
      <c r="J522" s="92">
        <v>0</v>
      </c>
      <c r="K522" s="92">
        <v>0</v>
      </c>
      <c r="L522" s="94">
        <v>0</v>
      </c>
      <c r="M522" s="92">
        <v>0</v>
      </c>
      <c r="N522" s="94">
        <v>0</v>
      </c>
      <c r="O522" s="92">
        <v>0</v>
      </c>
    </row>
    <row r="523" spans="1:15" s="9" customFormat="1" ht="24" customHeight="1">
      <c r="A523" s="13"/>
      <c r="B523" s="60" t="s">
        <v>662</v>
      </c>
      <c r="C523" s="207" t="s">
        <v>1097</v>
      </c>
      <c r="D523" s="203"/>
      <c r="E523" s="11">
        <f>E524</f>
        <v>670000</v>
      </c>
      <c r="F523" s="11">
        <f>F524</f>
        <v>630000</v>
      </c>
      <c r="G523" s="11">
        <f>SUM(H523:O523)</f>
        <v>1300000</v>
      </c>
      <c r="H523" s="11">
        <f>H524</f>
        <v>0</v>
      </c>
      <c r="I523" s="11">
        <f aca="true" t="shared" si="282" ref="I523:O524">I524</f>
        <v>1050000</v>
      </c>
      <c r="J523" s="11">
        <f t="shared" si="282"/>
        <v>100000</v>
      </c>
      <c r="K523" s="11">
        <f t="shared" si="282"/>
        <v>150000</v>
      </c>
      <c r="L523" s="11">
        <f t="shared" si="282"/>
        <v>0</v>
      </c>
      <c r="M523" s="11">
        <f t="shared" si="282"/>
        <v>0</v>
      </c>
      <c r="N523" s="11">
        <f t="shared" si="282"/>
        <v>0</v>
      </c>
      <c r="O523" s="11">
        <f t="shared" si="282"/>
        <v>0</v>
      </c>
    </row>
    <row r="524" spans="1:15" ht="21" customHeight="1">
      <c r="A524" s="41"/>
      <c r="B524" s="39"/>
      <c r="C524" s="30">
        <v>45</v>
      </c>
      <c r="D524" s="36" t="s">
        <v>753</v>
      </c>
      <c r="E524" s="37">
        <f>E525</f>
        <v>670000</v>
      </c>
      <c r="F524" s="37">
        <f>F525</f>
        <v>630000</v>
      </c>
      <c r="G524" s="37">
        <f t="shared" si="274"/>
        <v>1300000</v>
      </c>
      <c r="H524" s="37">
        <f>H525</f>
        <v>0</v>
      </c>
      <c r="I524" s="37">
        <f t="shared" si="282"/>
        <v>1050000</v>
      </c>
      <c r="J524" s="37">
        <f t="shared" si="282"/>
        <v>100000</v>
      </c>
      <c r="K524" s="37">
        <f t="shared" si="282"/>
        <v>150000</v>
      </c>
      <c r="L524" s="37">
        <f t="shared" si="282"/>
        <v>0</v>
      </c>
      <c r="M524" s="37">
        <f t="shared" si="282"/>
        <v>0</v>
      </c>
      <c r="N524" s="37">
        <f t="shared" si="282"/>
        <v>0</v>
      </c>
      <c r="O524" s="37">
        <f t="shared" si="282"/>
        <v>0</v>
      </c>
    </row>
    <row r="525" spans="1:15" s="144" customFormat="1" ht="18" customHeight="1">
      <c r="A525" s="41"/>
      <c r="B525" s="39"/>
      <c r="C525" s="30">
        <v>451</v>
      </c>
      <c r="D525" s="36" t="s">
        <v>754</v>
      </c>
      <c r="E525" s="37">
        <f>E529</f>
        <v>670000</v>
      </c>
      <c r="F525" s="37">
        <f>F529</f>
        <v>630000</v>
      </c>
      <c r="G525" s="37">
        <f t="shared" si="274"/>
        <v>1300000</v>
      </c>
      <c r="H525" s="37">
        <f aca="true" t="shared" si="283" ref="H525:N525">H529</f>
        <v>0</v>
      </c>
      <c r="I525" s="37">
        <f t="shared" si="283"/>
        <v>1050000</v>
      </c>
      <c r="J525" s="37">
        <f>J529</f>
        <v>100000</v>
      </c>
      <c r="K525" s="37">
        <f t="shared" si="283"/>
        <v>150000</v>
      </c>
      <c r="L525" s="37">
        <f t="shared" si="283"/>
        <v>0</v>
      </c>
      <c r="M525" s="37">
        <f t="shared" si="283"/>
        <v>0</v>
      </c>
      <c r="N525" s="37">
        <f t="shared" si="283"/>
        <v>0</v>
      </c>
      <c r="O525" s="37">
        <f>O529</f>
        <v>0</v>
      </c>
    </row>
    <row r="526" spans="1:15" s="133" customFormat="1" ht="17.25" customHeight="1">
      <c r="A526" s="199" t="s">
        <v>2</v>
      </c>
      <c r="B526" s="200" t="s">
        <v>44</v>
      </c>
      <c r="C526" s="184" t="s">
        <v>549</v>
      </c>
      <c r="D526" s="201" t="s">
        <v>59</v>
      </c>
      <c r="E526" s="190" t="s">
        <v>1230</v>
      </c>
      <c r="F526" s="190" t="s">
        <v>891</v>
      </c>
      <c r="G526" s="184" t="s">
        <v>1231</v>
      </c>
      <c r="H526" s="185" t="s">
        <v>1232</v>
      </c>
      <c r="I526" s="185"/>
      <c r="J526" s="185"/>
      <c r="K526" s="185"/>
      <c r="L526" s="185"/>
      <c r="M526" s="185"/>
      <c r="N526" s="185"/>
      <c r="O526" s="185"/>
    </row>
    <row r="527" spans="1:15" ht="36" customHeight="1">
      <c r="A527" s="199"/>
      <c r="B527" s="199"/>
      <c r="C527" s="185"/>
      <c r="D527" s="201"/>
      <c r="E527" s="191"/>
      <c r="F527" s="191"/>
      <c r="G527" s="185"/>
      <c r="H527" s="103" t="s">
        <v>271</v>
      </c>
      <c r="I527" s="103" t="s">
        <v>45</v>
      </c>
      <c r="J527" s="103" t="s">
        <v>270</v>
      </c>
      <c r="K527" s="103" t="s">
        <v>272</v>
      </c>
      <c r="L527" s="103" t="s">
        <v>46</v>
      </c>
      <c r="M527" s="103" t="s">
        <v>723</v>
      </c>
      <c r="N527" s="103" t="s">
        <v>1204</v>
      </c>
      <c r="O527" s="103" t="s">
        <v>616</v>
      </c>
    </row>
    <row r="528" spans="1:15" ht="10.5" customHeight="1">
      <c r="A528" s="54">
        <v>1</v>
      </c>
      <c r="B528" s="54">
        <v>2</v>
      </c>
      <c r="C528" s="54">
        <v>3</v>
      </c>
      <c r="D528" s="54">
        <v>4</v>
      </c>
      <c r="E528" s="54">
        <v>5</v>
      </c>
      <c r="F528" s="54">
        <v>6</v>
      </c>
      <c r="G528" s="54">
        <v>7</v>
      </c>
      <c r="H528" s="54">
        <v>8</v>
      </c>
      <c r="I528" s="54">
        <v>9</v>
      </c>
      <c r="J528" s="54">
        <v>10</v>
      </c>
      <c r="K528" s="54">
        <v>11</v>
      </c>
      <c r="L528" s="54">
        <v>12</v>
      </c>
      <c r="M528" s="54">
        <v>13</v>
      </c>
      <c r="N528" s="54">
        <v>14</v>
      </c>
      <c r="O528" s="54">
        <v>15</v>
      </c>
    </row>
    <row r="529" spans="1:15" s="95" customFormat="1" ht="15" customHeight="1">
      <c r="A529" s="88" t="s">
        <v>528</v>
      </c>
      <c r="B529" s="88"/>
      <c r="C529" s="90">
        <v>4511</v>
      </c>
      <c r="D529" s="91" t="s">
        <v>916</v>
      </c>
      <c r="E529" s="92">
        <v>670000</v>
      </c>
      <c r="F529" s="92">
        <f>G529-E529</f>
        <v>630000</v>
      </c>
      <c r="G529" s="96">
        <f t="shared" si="274"/>
        <v>1300000</v>
      </c>
      <c r="H529" s="92">
        <v>0</v>
      </c>
      <c r="I529" s="92">
        <v>1050000</v>
      </c>
      <c r="J529" s="92">
        <v>100000</v>
      </c>
      <c r="K529" s="92">
        <v>150000</v>
      </c>
      <c r="L529" s="94">
        <v>0</v>
      </c>
      <c r="M529" s="92">
        <v>0</v>
      </c>
      <c r="N529" s="94">
        <v>0</v>
      </c>
      <c r="O529" s="92">
        <v>0</v>
      </c>
    </row>
    <row r="530" spans="1:15" s="77" customFormat="1" ht="27.75" customHeight="1">
      <c r="A530" s="75"/>
      <c r="B530" s="79"/>
      <c r="C530" s="180" t="s">
        <v>852</v>
      </c>
      <c r="D530" s="181"/>
      <c r="E530" s="72">
        <f aca="true" t="shared" si="284" ref="E530:O531">E531</f>
        <v>80000</v>
      </c>
      <c r="F530" s="72">
        <f t="shared" si="284"/>
        <v>40000</v>
      </c>
      <c r="G530" s="72">
        <f t="shared" si="265"/>
        <v>120000</v>
      </c>
      <c r="H530" s="72">
        <f t="shared" si="284"/>
        <v>120000</v>
      </c>
      <c r="I530" s="72">
        <f t="shared" si="284"/>
        <v>0</v>
      </c>
      <c r="J530" s="72">
        <f t="shared" si="284"/>
        <v>0</v>
      </c>
      <c r="K530" s="72">
        <f t="shared" si="284"/>
        <v>0</v>
      </c>
      <c r="L530" s="72">
        <f t="shared" si="284"/>
        <v>0</v>
      </c>
      <c r="M530" s="72">
        <f t="shared" si="284"/>
        <v>0</v>
      </c>
      <c r="N530" s="72">
        <f t="shared" si="284"/>
        <v>0</v>
      </c>
      <c r="O530" s="72">
        <f t="shared" si="284"/>
        <v>0</v>
      </c>
    </row>
    <row r="531" spans="1:15" s="9" customFormat="1" ht="24" customHeight="1">
      <c r="A531" s="13"/>
      <c r="B531" s="60" t="s">
        <v>672</v>
      </c>
      <c r="C531" s="202" t="s">
        <v>853</v>
      </c>
      <c r="D531" s="203"/>
      <c r="E531" s="11">
        <f aca="true" t="shared" si="285" ref="E531:F533">E532</f>
        <v>80000</v>
      </c>
      <c r="F531" s="11">
        <f t="shared" si="285"/>
        <v>40000</v>
      </c>
      <c r="G531" s="47">
        <f t="shared" si="265"/>
        <v>120000</v>
      </c>
      <c r="H531" s="11">
        <f>H532</f>
        <v>120000</v>
      </c>
      <c r="I531" s="11">
        <f t="shared" si="284"/>
        <v>0</v>
      </c>
      <c r="J531" s="11">
        <f t="shared" si="284"/>
        <v>0</v>
      </c>
      <c r="K531" s="11">
        <f t="shared" si="284"/>
        <v>0</v>
      </c>
      <c r="L531" s="11">
        <f t="shared" si="284"/>
        <v>0</v>
      </c>
      <c r="M531" s="11">
        <f t="shared" si="284"/>
        <v>0</v>
      </c>
      <c r="N531" s="11">
        <f t="shared" si="284"/>
        <v>0</v>
      </c>
      <c r="O531" s="11">
        <f t="shared" si="284"/>
        <v>0</v>
      </c>
    </row>
    <row r="532" spans="1:15" ht="21" customHeight="1">
      <c r="A532" s="41"/>
      <c r="B532" s="39"/>
      <c r="C532" s="30">
        <v>38</v>
      </c>
      <c r="D532" s="30" t="s">
        <v>703</v>
      </c>
      <c r="E532" s="37">
        <f t="shared" si="285"/>
        <v>80000</v>
      </c>
      <c r="F532" s="37">
        <f t="shared" si="285"/>
        <v>40000</v>
      </c>
      <c r="G532" s="43">
        <f t="shared" si="265"/>
        <v>120000</v>
      </c>
      <c r="H532" s="37">
        <f>H533</f>
        <v>120000</v>
      </c>
      <c r="I532" s="37">
        <f aca="true" t="shared" si="286" ref="I532:O533">I533</f>
        <v>0</v>
      </c>
      <c r="J532" s="37">
        <f t="shared" si="286"/>
        <v>0</v>
      </c>
      <c r="K532" s="37">
        <f t="shared" si="286"/>
        <v>0</v>
      </c>
      <c r="L532" s="37">
        <f t="shared" si="286"/>
        <v>0</v>
      </c>
      <c r="M532" s="37">
        <f t="shared" si="286"/>
        <v>0</v>
      </c>
      <c r="N532" s="37">
        <f t="shared" si="286"/>
        <v>0</v>
      </c>
      <c r="O532" s="37">
        <f t="shared" si="286"/>
        <v>0</v>
      </c>
    </row>
    <row r="533" spans="1:15" ht="18" customHeight="1">
      <c r="A533" s="41"/>
      <c r="B533" s="39"/>
      <c r="C533" s="30">
        <v>381</v>
      </c>
      <c r="D533" s="30" t="s">
        <v>704</v>
      </c>
      <c r="E533" s="37">
        <f t="shared" si="285"/>
        <v>80000</v>
      </c>
      <c r="F533" s="37">
        <f t="shared" si="285"/>
        <v>40000</v>
      </c>
      <c r="G533" s="43">
        <f t="shared" si="265"/>
        <v>120000</v>
      </c>
      <c r="H533" s="37">
        <f>H534</f>
        <v>120000</v>
      </c>
      <c r="I533" s="37">
        <f t="shared" si="286"/>
        <v>0</v>
      </c>
      <c r="J533" s="37">
        <f t="shared" si="286"/>
        <v>0</v>
      </c>
      <c r="K533" s="37">
        <f t="shared" si="286"/>
        <v>0</v>
      </c>
      <c r="L533" s="37">
        <f t="shared" si="286"/>
        <v>0</v>
      </c>
      <c r="M533" s="37">
        <f t="shared" si="286"/>
        <v>0</v>
      </c>
      <c r="N533" s="37">
        <f t="shared" si="286"/>
        <v>0</v>
      </c>
      <c r="O533" s="37">
        <f t="shared" si="286"/>
        <v>0</v>
      </c>
    </row>
    <row r="534" spans="1:15" s="95" customFormat="1" ht="14.25" customHeight="1">
      <c r="A534" s="97" t="s">
        <v>659</v>
      </c>
      <c r="B534" s="88"/>
      <c r="C534" s="90">
        <v>3811</v>
      </c>
      <c r="D534" s="90" t="s">
        <v>917</v>
      </c>
      <c r="E534" s="92">
        <v>80000</v>
      </c>
      <c r="F534" s="92">
        <f>G534-E534</f>
        <v>40000</v>
      </c>
      <c r="G534" s="96">
        <f t="shared" si="265"/>
        <v>120000</v>
      </c>
      <c r="H534" s="92">
        <v>120000</v>
      </c>
      <c r="I534" s="92">
        <v>0</v>
      </c>
      <c r="J534" s="92">
        <v>0</v>
      </c>
      <c r="K534" s="92">
        <v>0</v>
      </c>
      <c r="L534" s="92">
        <v>0</v>
      </c>
      <c r="M534" s="92">
        <v>0</v>
      </c>
      <c r="N534" s="92">
        <v>0</v>
      </c>
      <c r="O534" s="92">
        <v>0</v>
      </c>
    </row>
    <row r="535" spans="1:15" s="77" customFormat="1" ht="27.75" customHeight="1">
      <c r="A535" s="75"/>
      <c r="B535" s="78"/>
      <c r="C535" s="204" t="s">
        <v>854</v>
      </c>
      <c r="D535" s="187"/>
      <c r="E535" s="72">
        <f>E536+E541</f>
        <v>165000</v>
      </c>
      <c r="F535" s="72">
        <f>F536+F541</f>
        <v>0</v>
      </c>
      <c r="G535" s="72">
        <f t="shared" si="265"/>
        <v>165000</v>
      </c>
      <c r="H535" s="72">
        <f aca="true" t="shared" si="287" ref="H535:O535">H536+H541</f>
        <v>165000</v>
      </c>
      <c r="I535" s="72">
        <f t="shared" si="287"/>
        <v>0</v>
      </c>
      <c r="J535" s="72">
        <f t="shared" si="287"/>
        <v>0</v>
      </c>
      <c r="K535" s="72">
        <f t="shared" si="287"/>
        <v>0</v>
      </c>
      <c r="L535" s="72">
        <f t="shared" si="287"/>
        <v>0</v>
      </c>
      <c r="M535" s="72">
        <f t="shared" si="287"/>
        <v>0</v>
      </c>
      <c r="N535" s="72">
        <f t="shared" si="287"/>
        <v>0</v>
      </c>
      <c r="O535" s="72">
        <f t="shared" si="287"/>
        <v>0</v>
      </c>
    </row>
    <row r="536" spans="1:15" s="9" customFormat="1" ht="23.25" customHeight="1">
      <c r="A536" s="13"/>
      <c r="B536" s="60" t="s">
        <v>671</v>
      </c>
      <c r="C536" s="202" t="s">
        <v>855</v>
      </c>
      <c r="D536" s="203"/>
      <c r="E536" s="11">
        <f aca="true" t="shared" si="288" ref="E536:F539">E537</f>
        <v>100000</v>
      </c>
      <c r="F536" s="11">
        <f t="shared" si="288"/>
        <v>0</v>
      </c>
      <c r="G536" s="47">
        <f t="shared" si="265"/>
        <v>100000</v>
      </c>
      <c r="H536" s="11">
        <f>H537</f>
        <v>100000</v>
      </c>
      <c r="I536" s="11">
        <f aca="true" t="shared" si="289" ref="I536:O536">I537</f>
        <v>0</v>
      </c>
      <c r="J536" s="11">
        <f t="shared" si="289"/>
        <v>0</v>
      </c>
      <c r="K536" s="11">
        <f t="shared" si="289"/>
        <v>0</v>
      </c>
      <c r="L536" s="11">
        <f t="shared" si="289"/>
        <v>0</v>
      </c>
      <c r="M536" s="11">
        <f t="shared" si="289"/>
        <v>0</v>
      </c>
      <c r="N536" s="11">
        <f t="shared" si="289"/>
        <v>0</v>
      </c>
      <c r="O536" s="11">
        <f t="shared" si="289"/>
        <v>0</v>
      </c>
    </row>
    <row r="537" spans="1:15" ht="21" customHeight="1">
      <c r="A537" s="41"/>
      <c r="B537" s="39"/>
      <c r="C537" s="30">
        <v>38</v>
      </c>
      <c r="D537" s="30" t="s">
        <v>703</v>
      </c>
      <c r="E537" s="37">
        <f t="shared" si="288"/>
        <v>100000</v>
      </c>
      <c r="F537" s="37">
        <f t="shared" si="288"/>
        <v>0</v>
      </c>
      <c r="G537" s="43">
        <f t="shared" si="265"/>
        <v>100000</v>
      </c>
      <c r="H537" s="37">
        <f>H538</f>
        <v>100000</v>
      </c>
      <c r="I537" s="37">
        <f aca="true" t="shared" si="290" ref="I537:O539">I538</f>
        <v>0</v>
      </c>
      <c r="J537" s="37">
        <f t="shared" si="290"/>
        <v>0</v>
      </c>
      <c r="K537" s="37">
        <f t="shared" si="290"/>
        <v>0</v>
      </c>
      <c r="L537" s="37">
        <f t="shared" si="290"/>
        <v>0</v>
      </c>
      <c r="M537" s="37">
        <f t="shared" si="290"/>
        <v>0</v>
      </c>
      <c r="N537" s="37">
        <f t="shared" si="290"/>
        <v>0</v>
      </c>
      <c r="O537" s="37">
        <f t="shared" si="290"/>
        <v>0</v>
      </c>
    </row>
    <row r="538" spans="1:15" ht="18" customHeight="1">
      <c r="A538" s="41"/>
      <c r="B538" s="39"/>
      <c r="C538" s="30">
        <v>381</v>
      </c>
      <c r="D538" s="30" t="s">
        <v>704</v>
      </c>
      <c r="E538" s="37">
        <f t="shared" si="288"/>
        <v>100000</v>
      </c>
      <c r="F538" s="37">
        <f t="shared" si="288"/>
        <v>0</v>
      </c>
      <c r="G538" s="43">
        <f t="shared" si="265"/>
        <v>100000</v>
      </c>
      <c r="H538" s="37">
        <f>H539</f>
        <v>100000</v>
      </c>
      <c r="I538" s="37">
        <f t="shared" si="290"/>
        <v>0</v>
      </c>
      <c r="J538" s="37">
        <f t="shared" si="290"/>
        <v>0</v>
      </c>
      <c r="K538" s="37">
        <f t="shared" si="290"/>
        <v>0</v>
      </c>
      <c r="L538" s="37">
        <f t="shared" si="290"/>
        <v>0</v>
      </c>
      <c r="M538" s="37">
        <f t="shared" si="290"/>
        <v>0</v>
      </c>
      <c r="N538" s="37">
        <f t="shared" si="290"/>
        <v>0</v>
      </c>
      <c r="O538" s="37">
        <f t="shared" si="290"/>
        <v>0</v>
      </c>
    </row>
    <row r="539" spans="1:15" ht="15" customHeight="1">
      <c r="A539" s="41"/>
      <c r="B539" s="39"/>
      <c r="C539" s="30">
        <v>3811</v>
      </c>
      <c r="D539" s="30" t="s">
        <v>903</v>
      </c>
      <c r="E539" s="37">
        <f t="shared" si="288"/>
        <v>100000</v>
      </c>
      <c r="F539" s="37">
        <f t="shared" si="288"/>
        <v>0</v>
      </c>
      <c r="G539" s="43">
        <f t="shared" si="265"/>
        <v>100000</v>
      </c>
      <c r="H539" s="37">
        <f>H540</f>
        <v>100000</v>
      </c>
      <c r="I539" s="37">
        <f t="shared" si="290"/>
        <v>0</v>
      </c>
      <c r="J539" s="37">
        <f t="shared" si="290"/>
        <v>0</v>
      </c>
      <c r="K539" s="37">
        <f t="shared" si="290"/>
        <v>0</v>
      </c>
      <c r="L539" s="37">
        <f t="shared" si="290"/>
        <v>0</v>
      </c>
      <c r="M539" s="37">
        <f t="shared" si="290"/>
        <v>0</v>
      </c>
      <c r="N539" s="37">
        <f t="shared" si="290"/>
        <v>0</v>
      </c>
      <c r="O539" s="37">
        <f t="shared" si="290"/>
        <v>0</v>
      </c>
    </row>
    <row r="540" spans="1:15" s="95" customFormat="1" ht="14.25" customHeight="1">
      <c r="A540" s="97" t="s">
        <v>529</v>
      </c>
      <c r="B540" s="88"/>
      <c r="C540" s="100"/>
      <c r="D540" s="119" t="s">
        <v>918</v>
      </c>
      <c r="E540" s="92">
        <v>100000</v>
      </c>
      <c r="F540" s="92">
        <f>G540-E540</f>
        <v>0</v>
      </c>
      <c r="G540" s="96">
        <f t="shared" si="265"/>
        <v>100000</v>
      </c>
      <c r="H540" s="92">
        <v>100000</v>
      </c>
      <c r="I540" s="94">
        <v>0</v>
      </c>
      <c r="J540" s="94">
        <v>0</v>
      </c>
      <c r="K540" s="94">
        <v>0</v>
      </c>
      <c r="L540" s="94">
        <v>0</v>
      </c>
      <c r="M540" s="94">
        <v>0</v>
      </c>
      <c r="N540" s="94">
        <v>0</v>
      </c>
      <c r="O540" s="94">
        <v>0</v>
      </c>
    </row>
    <row r="541" spans="1:15" s="9" customFormat="1" ht="23.25" customHeight="1">
      <c r="A541" s="13"/>
      <c r="B541" s="60" t="s">
        <v>671</v>
      </c>
      <c r="C541" s="219" t="s">
        <v>856</v>
      </c>
      <c r="D541" s="220"/>
      <c r="E541" s="11">
        <f aca="true" t="shared" si="291" ref="E541:F543">E542</f>
        <v>65000</v>
      </c>
      <c r="F541" s="11">
        <f t="shared" si="291"/>
        <v>0</v>
      </c>
      <c r="G541" s="47">
        <f>SUM(H541:O541)</f>
        <v>65000</v>
      </c>
      <c r="H541" s="11">
        <f>H542</f>
        <v>65000</v>
      </c>
      <c r="I541" s="11">
        <f aca="true" t="shared" si="292" ref="I541:O541">I542</f>
        <v>0</v>
      </c>
      <c r="J541" s="11">
        <f t="shared" si="292"/>
        <v>0</v>
      </c>
      <c r="K541" s="11">
        <f t="shared" si="292"/>
        <v>0</v>
      </c>
      <c r="L541" s="11">
        <f t="shared" si="292"/>
        <v>0</v>
      </c>
      <c r="M541" s="11">
        <f t="shared" si="292"/>
        <v>0</v>
      </c>
      <c r="N541" s="11">
        <f t="shared" si="292"/>
        <v>0</v>
      </c>
      <c r="O541" s="11">
        <f t="shared" si="292"/>
        <v>0</v>
      </c>
    </row>
    <row r="542" spans="1:15" ht="18" customHeight="1">
      <c r="A542" s="41"/>
      <c r="B542" s="39"/>
      <c r="C542" s="30">
        <v>38</v>
      </c>
      <c r="D542" s="30" t="s">
        <v>703</v>
      </c>
      <c r="E542" s="37">
        <f t="shared" si="291"/>
        <v>65000</v>
      </c>
      <c r="F542" s="37">
        <f t="shared" si="291"/>
        <v>0</v>
      </c>
      <c r="G542" s="43">
        <f>SUM(H542:O542)</f>
        <v>65000</v>
      </c>
      <c r="H542" s="37">
        <f>H543</f>
        <v>65000</v>
      </c>
      <c r="I542" s="37">
        <f aca="true" t="shared" si="293" ref="I542:O543">I543</f>
        <v>0</v>
      </c>
      <c r="J542" s="37">
        <f t="shared" si="293"/>
        <v>0</v>
      </c>
      <c r="K542" s="37">
        <f t="shared" si="293"/>
        <v>0</v>
      </c>
      <c r="L542" s="37">
        <f t="shared" si="293"/>
        <v>0</v>
      </c>
      <c r="M542" s="37">
        <f t="shared" si="293"/>
        <v>0</v>
      </c>
      <c r="N542" s="37">
        <f t="shared" si="293"/>
        <v>0</v>
      </c>
      <c r="O542" s="37">
        <f t="shared" si="293"/>
        <v>0</v>
      </c>
    </row>
    <row r="543" spans="1:15" ht="18" customHeight="1">
      <c r="A543" s="41"/>
      <c r="B543" s="39"/>
      <c r="C543" s="30">
        <v>381</v>
      </c>
      <c r="D543" s="30" t="s">
        <v>704</v>
      </c>
      <c r="E543" s="37">
        <f t="shared" si="291"/>
        <v>65000</v>
      </c>
      <c r="F543" s="37">
        <f t="shared" si="291"/>
        <v>0</v>
      </c>
      <c r="G543" s="43">
        <f>SUM(H543:O543)</f>
        <v>65000</v>
      </c>
      <c r="H543" s="37">
        <f>H544</f>
        <v>65000</v>
      </c>
      <c r="I543" s="37">
        <f t="shared" si="293"/>
        <v>0</v>
      </c>
      <c r="J543" s="37">
        <f t="shared" si="293"/>
        <v>0</v>
      </c>
      <c r="K543" s="37">
        <f t="shared" si="293"/>
        <v>0</v>
      </c>
      <c r="L543" s="37">
        <f t="shared" si="293"/>
        <v>0</v>
      </c>
      <c r="M543" s="37">
        <f t="shared" si="293"/>
        <v>0</v>
      </c>
      <c r="N543" s="37">
        <f t="shared" si="293"/>
        <v>0</v>
      </c>
      <c r="O543" s="37">
        <f t="shared" si="293"/>
        <v>0</v>
      </c>
    </row>
    <row r="544" spans="1:15" ht="15" customHeight="1">
      <c r="A544" s="39" t="s">
        <v>530</v>
      </c>
      <c r="B544" s="39"/>
      <c r="C544" s="30">
        <v>3811</v>
      </c>
      <c r="D544" s="30" t="s">
        <v>903</v>
      </c>
      <c r="E544" s="37">
        <v>65000</v>
      </c>
      <c r="F544" s="92">
        <f>G544-E544</f>
        <v>0</v>
      </c>
      <c r="G544" s="43">
        <f>SUM(H544:O544)</f>
        <v>65000</v>
      </c>
      <c r="H544" s="37">
        <v>65000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</row>
    <row r="545" spans="1:15" s="77" customFormat="1" ht="27.75" customHeight="1">
      <c r="A545" s="75"/>
      <c r="B545" s="78"/>
      <c r="C545" s="221" t="s">
        <v>857</v>
      </c>
      <c r="D545" s="222"/>
      <c r="E545" s="72">
        <f>E546+E551+E559</f>
        <v>120000</v>
      </c>
      <c r="F545" s="72">
        <f>F546+F551+F559</f>
        <v>290000</v>
      </c>
      <c r="G545" s="72">
        <f aca="true" t="shared" si="294" ref="G545:G550">SUM(H545:O545)</f>
        <v>410000</v>
      </c>
      <c r="H545" s="72">
        <f aca="true" t="shared" si="295" ref="H545:O545">H546+H551+H559</f>
        <v>160000</v>
      </c>
      <c r="I545" s="72">
        <f t="shared" si="295"/>
        <v>0</v>
      </c>
      <c r="J545" s="72">
        <f t="shared" si="295"/>
        <v>0</v>
      </c>
      <c r="K545" s="72">
        <f t="shared" si="295"/>
        <v>250000</v>
      </c>
      <c r="L545" s="72">
        <f t="shared" si="295"/>
        <v>0</v>
      </c>
      <c r="M545" s="72">
        <f t="shared" si="295"/>
        <v>0</v>
      </c>
      <c r="N545" s="72">
        <f t="shared" si="295"/>
        <v>0</v>
      </c>
      <c r="O545" s="72">
        <f t="shared" si="295"/>
        <v>0</v>
      </c>
    </row>
    <row r="546" spans="1:15" s="9" customFormat="1" ht="24" customHeight="1">
      <c r="A546" s="13"/>
      <c r="B546" s="61" t="s">
        <v>670</v>
      </c>
      <c r="C546" s="202" t="s">
        <v>858</v>
      </c>
      <c r="D546" s="203"/>
      <c r="E546" s="11">
        <f>E547</f>
        <v>100000</v>
      </c>
      <c r="F546" s="11">
        <f>F547</f>
        <v>30000</v>
      </c>
      <c r="G546" s="11">
        <f t="shared" si="294"/>
        <v>130000</v>
      </c>
      <c r="H546" s="11">
        <f>H547</f>
        <v>130000</v>
      </c>
      <c r="I546" s="11">
        <f aca="true" t="shared" si="296" ref="I546:O546">I547</f>
        <v>0</v>
      </c>
      <c r="J546" s="11">
        <f t="shared" si="296"/>
        <v>0</v>
      </c>
      <c r="K546" s="11">
        <f t="shared" si="296"/>
        <v>0</v>
      </c>
      <c r="L546" s="11">
        <f t="shared" si="296"/>
        <v>0</v>
      </c>
      <c r="M546" s="11">
        <f t="shared" si="296"/>
        <v>0</v>
      </c>
      <c r="N546" s="11">
        <f t="shared" si="296"/>
        <v>0</v>
      </c>
      <c r="O546" s="11">
        <f t="shared" si="296"/>
        <v>0</v>
      </c>
    </row>
    <row r="547" spans="1:15" ht="21" customHeight="1">
      <c r="A547" s="41"/>
      <c r="B547" s="39"/>
      <c r="C547" s="30" t="s">
        <v>579</v>
      </c>
      <c r="D547" s="36" t="s">
        <v>780</v>
      </c>
      <c r="E547" s="37">
        <f>E548</f>
        <v>100000</v>
      </c>
      <c r="F547" s="37">
        <f>F548</f>
        <v>30000</v>
      </c>
      <c r="G547" s="37">
        <f t="shared" si="294"/>
        <v>130000</v>
      </c>
      <c r="H547" s="37">
        <f>H548</f>
        <v>130000</v>
      </c>
      <c r="I547" s="37">
        <f aca="true" t="shared" si="297" ref="I547:O547">I548</f>
        <v>0</v>
      </c>
      <c r="J547" s="37">
        <f t="shared" si="297"/>
        <v>0</v>
      </c>
      <c r="K547" s="37">
        <f t="shared" si="297"/>
        <v>0</v>
      </c>
      <c r="L547" s="37">
        <f t="shared" si="297"/>
        <v>0</v>
      </c>
      <c r="M547" s="37">
        <f t="shared" si="297"/>
        <v>0</v>
      </c>
      <c r="N547" s="37">
        <f t="shared" si="297"/>
        <v>0</v>
      </c>
      <c r="O547" s="37">
        <f t="shared" si="297"/>
        <v>0</v>
      </c>
    </row>
    <row r="548" spans="1:15" ht="18" customHeight="1">
      <c r="A548" s="41"/>
      <c r="B548" s="39"/>
      <c r="C548" s="30" t="s">
        <v>608</v>
      </c>
      <c r="D548" s="36" t="s">
        <v>919</v>
      </c>
      <c r="E548" s="37">
        <f>E549+E550</f>
        <v>100000</v>
      </c>
      <c r="F548" s="37">
        <f>F549+F550</f>
        <v>30000</v>
      </c>
      <c r="G548" s="37">
        <f t="shared" si="294"/>
        <v>130000</v>
      </c>
      <c r="H548" s="37">
        <f>H549+H550</f>
        <v>130000</v>
      </c>
      <c r="I548" s="37">
        <f aca="true" t="shared" si="298" ref="I548:O548">I549+I550</f>
        <v>0</v>
      </c>
      <c r="J548" s="37">
        <f t="shared" si="298"/>
        <v>0</v>
      </c>
      <c r="K548" s="37">
        <f t="shared" si="298"/>
        <v>0</v>
      </c>
      <c r="L548" s="37">
        <f t="shared" si="298"/>
        <v>0</v>
      </c>
      <c r="M548" s="37">
        <f t="shared" si="298"/>
        <v>0</v>
      </c>
      <c r="N548" s="37">
        <f>N549+N550</f>
        <v>0</v>
      </c>
      <c r="O548" s="37">
        <f t="shared" si="298"/>
        <v>0</v>
      </c>
    </row>
    <row r="549" spans="1:15" s="95" customFormat="1" ht="14.25" customHeight="1">
      <c r="A549" s="97" t="s">
        <v>531</v>
      </c>
      <c r="B549" s="88"/>
      <c r="C549" s="90" t="s">
        <v>609</v>
      </c>
      <c r="D549" s="91" t="s">
        <v>920</v>
      </c>
      <c r="E549" s="92">
        <v>0</v>
      </c>
      <c r="F549" s="92">
        <f>G549-E549</f>
        <v>30000</v>
      </c>
      <c r="G549" s="37">
        <f t="shared" si="294"/>
        <v>30000</v>
      </c>
      <c r="H549" s="92">
        <v>30000</v>
      </c>
      <c r="I549" s="92">
        <v>0</v>
      </c>
      <c r="J549" s="92">
        <v>0</v>
      </c>
      <c r="K549" s="92">
        <v>0</v>
      </c>
      <c r="L549" s="92">
        <v>0</v>
      </c>
      <c r="M549" s="92">
        <v>0</v>
      </c>
      <c r="N549" s="92">
        <v>0</v>
      </c>
      <c r="O549" s="92">
        <v>0</v>
      </c>
    </row>
    <row r="550" spans="1:15" s="95" customFormat="1" ht="14.25" customHeight="1">
      <c r="A550" s="97" t="s">
        <v>532</v>
      </c>
      <c r="B550" s="88"/>
      <c r="C550" s="90" t="s">
        <v>610</v>
      </c>
      <c r="D550" s="91" t="s">
        <v>921</v>
      </c>
      <c r="E550" s="92">
        <v>100000</v>
      </c>
      <c r="F550" s="92">
        <f>G550-E550</f>
        <v>0</v>
      </c>
      <c r="G550" s="37">
        <f t="shared" si="294"/>
        <v>100000</v>
      </c>
      <c r="H550" s="92">
        <v>100000</v>
      </c>
      <c r="I550" s="94">
        <v>0</v>
      </c>
      <c r="J550" s="94">
        <v>0</v>
      </c>
      <c r="K550" s="94">
        <v>0</v>
      </c>
      <c r="L550" s="94">
        <v>0</v>
      </c>
      <c r="M550" s="94">
        <v>0</v>
      </c>
      <c r="N550" s="94">
        <v>0</v>
      </c>
      <c r="O550" s="92">
        <v>0</v>
      </c>
    </row>
    <row r="551" spans="1:15" s="9" customFormat="1" ht="23.25" customHeight="1">
      <c r="A551" s="48"/>
      <c r="B551" s="61" t="s">
        <v>722</v>
      </c>
      <c r="C551" s="202" t="s">
        <v>859</v>
      </c>
      <c r="D551" s="203"/>
      <c r="E551" s="11">
        <f>E552</f>
        <v>20000</v>
      </c>
      <c r="F551" s="11">
        <f>F552</f>
        <v>10000</v>
      </c>
      <c r="G551" s="11">
        <f aca="true" t="shared" si="299" ref="G551:G562">SUM(H551:O551)</f>
        <v>30000</v>
      </c>
      <c r="H551" s="118">
        <f>H552</f>
        <v>30000</v>
      </c>
      <c r="I551" s="11">
        <f aca="true" t="shared" si="300" ref="I551:O551">I552</f>
        <v>0</v>
      </c>
      <c r="J551" s="11">
        <f t="shared" si="300"/>
        <v>0</v>
      </c>
      <c r="K551" s="11">
        <f t="shared" si="300"/>
        <v>0</v>
      </c>
      <c r="L551" s="11">
        <f t="shared" si="300"/>
        <v>0</v>
      </c>
      <c r="M551" s="11">
        <f t="shared" si="300"/>
        <v>0</v>
      </c>
      <c r="N551" s="11">
        <f t="shared" si="300"/>
        <v>0</v>
      </c>
      <c r="O551" s="11">
        <f t="shared" si="300"/>
        <v>0</v>
      </c>
    </row>
    <row r="552" spans="1:15" ht="21" customHeight="1">
      <c r="A552" s="45"/>
      <c r="B552" s="39"/>
      <c r="C552" s="30" t="s">
        <v>579</v>
      </c>
      <c r="D552" s="36" t="s">
        <v>780</v>
      </c>
      <c r="E552" s="37">
        <f>E553</f>
        <v>20000</v>
      </c>
      <c r="F552" s="37">
        <f>F553</f>
        <v>10000</v>
      </c>
      <c r="G552" s="37">
        <f t="shared" si="299"/>
        <v>30000</v>
      </c>
      <c r="H552" s="37">
        <f>H553</f>
        <v>30000</v>
      </c>
      <c r="I552" s="37">
        <f aca="true" t="shared" si="301" ref="I552:O552">I553</f>
        <v>0</v>
      </c>
      <c r="J552" s="37">
        <f t="shared" si="301"/>
        <v>0</v>
      </c>
      <c r="K552" s="37">
        <f t="shared" si="301"/>
        <v>0</v>
      </c>
      <c r="L552" s="37">
        <f t="shared" si="301"/>
        <v>0</v>
      </c>
      <c r="M552" s="37">
        <f t="shared" si="301"/>
        <v>0</v>
      </c>
      <c r="N552" s="37">
        <f t="shared" si="301"/>
        <v>0</v>
      </c>
      <c r="O552" s="37">
        <f t="shared" si="301"/>
        <v>0</v>
      </c>
    </row>
    <row r="553" spans="1:15" ht="18" customHeight="1">
      <c r="A553" s="45"/>
      <c r="B553" s="39"/>
      <c r="C553" s="30" t="s">
        <v>608</v>
      </c>
      <c r="D553" s="36" t="s">
        <v>919</v>
      </c>
      <c r="E553" s="37">
        <f>E554+E555</f>
        <v>20000</v>
      </c>
      <c r="F553" s="37">
        <f>F554+F555</f>
        <v>10000</v>
      </c>
      <c r="G553" s="37">
        <f t="shared" si="299"/>
        <v>30000</v>
      </c>
      <c r="H553" s="37">
        <f>H554+H555</f>
        <v>30000</v>
      </c>
      <c r="I553" s="37">
        <f aca="true" t="shared" si="302" ref="I553:O553">I554+I555</f>
        <v>0</v>
      </c>
      <c r="J553" s="37">
        <f t="shared" si="302"/>
        <v>0</v>
      </c>
      <c r="K553" s="37">
        <f t="shared" si="302"/>
        <v>0</v>
      </c>
      <c r="L553" s="37">
        <f t="shared" si="302"/>
        <v>0</v>
      </c>
      <c r="M553" s="37">
        <f t="shared" si="302"/>
        <v>0</v>
      </c>
      <c r="N553" s="37">
        <f>N554+N555</f>
        <v>0</v>
      </c>
      <c r="O553" s="37">
        <f t="shared" si="302"/>
        <v>0</v>
      </c>
    </row>
    <row r="554" spans="1:15" s="95" customFormat="1" ht="14.25" customHeight="1">
      <c r="A554" s="97" t="s">
        <v>533</v>
      </c>
      <c r="B554" s="88"/>
      <c r="C554" s="90" t="s">
        <v>609</v>
      </c>
      <c r="D554" s="91" t="s">
        <v>922</v>
      </c>
      <c r="E554" s="92">
        <v>10000</v>
      </c>
      <c r="F554" s="92">
        <f>G554-E554</f>
        <v>-10000</v>
      </c>
      <c r="G554" s="92">
        <f t="shared" si="299"/>
        <v>0</v>
      </c>
      <c r="H554" s="92">
        <v>0</v>
      </c>
      <c r="I554" s="92">
        <v>0</v>
      </c>
      <c r="J554" s="92">
        <v>0</v>
      </c>
      <c r="K554" s="92">
        <v>0</v>
      </c>
      <c r="L554" s="92">
        <v>0</v>
      </c>
      <c r="M554" s="92">
        <v>0</v>
      </c>
      <c r="N554" s="92">
        <v>0</v>
      </c>
      <c r="O554" s="92">
        <v>0</v>
      </c>
    </row>
    <row r="555" spans="1:15" s="137" customFormat="1" ht="25.5" customHeight="1">
      <c r="A555" s="97" t="s">
        <v>534</v>
      </c>
      <c r="B555" s="88"/>
      <c r="C555" s="90" t="s">
        <v>610</v>
      </c>
      <c r="D555" s="91" t="s">
        <v>923</v>
      </c>
      <c r="E555" s="92">
        <v>10000</v>
      </c>
      <c r="F555" s="92">
        <f>G555-E555</f>
        <v>20000</v>
      </c>
      <c r="G555" s="92">
        <f t="shared" si="299"/>
        <v>30000</v>
      </c>
      <c r="H555" s="92">
        <v>30000</v>
      </c>
      <c r="I555" s="94">
        <v>0</v>
      </c>
      <c r="J555" s="94">
        <v>0</v>
      </c>
      <c r="K555" s="94">
        <v>0</v>
      </c>
      <c r="L555" s="94">
        <v>0</v>
      </c>
      <c r="M555" s="94">
        <v>0</v>
      </c>
      <c r="N555" s="94">
        <v>0</v>
      </c>
      <c r="O555" s="94">
        <v>0</v>
      </c>
    </row>
    <row r="556" spans="1:15" s="133" customFormat="1" ht="17.25" customHeight="1">
      <c r="A556" s="199" t="s">
        <v>2</v>
      </c>
      <c r="B556" s="200" t="s">
        <v>44</v>
      </c>
      <c r="C556" s="184" t="s">
        <v>549</v>
      </c>
      <c r="D556" s="201" t="s">
        <v>59</v>
      </c>
      <c r="E556" s="190" t="s">
        <v>1230</v>
      </c>
      <c r="F556" s="190" t="s">
        <v>891</v>
      </c>
      <c r="G556" s="184" t="s">
        <v>1231</v>
      </c>
      <c r="H556" s="185" t="s">
        <v>1232</v>
      </c>
      <c r="I556" s="185"/>
      <c r="J556" s="185"/>
      <c r="K556" s="185"/>
      <c r="L556" s="185"/>
      <c r="M556" s="185"/>
      <c r="N556" s="185"/>
      <c r="O556" s="185"/>
    </row>
    <row r="557" spans="1:15" ht="36" customHeight="1">
      <c r="A557" s="199"/>
      <c r="B557" s="199"/>
      <c r="C557" s="185"/>
      <c r="D557" s="201"/>
      <c r="E557" s="191"/>
      <c r="F557" s="191"/>
      <c r="G557" s="185"/>
      <c r="H557" s="103" t="s">
        <v>271</v>
      </c>
      <c r="I557" s="103" t="s">
        <v>45</v>
      </c>
      <c r="J557" s="103" t="s">
        <v>270</v>
      </c>
      <c r="K557" s="103" t="s">
        <v>272</v>
      </c>
      <c r="L557" s="103" t="s">
        <v>46</v>
      </c>
      <c r="M557" s="103" t="s">
        <v>723</v>
      </c>
      <c r="N557" s="103" t="s">
        <v>1204</v>
      </c>
      <c r="O557" s="103" t="s">
        <v>616</v>
      </c>
    </row>
    <row r="558" spans="1:15" ht="10.5" customHeight="1">
      <c r="A558" s="54">
        <v>1</v>
      </c>
      <c r="B558" s="54">
        <v>2</v>
      </c>
      <c r="C558" s="54">
        <v>3</v>
      </c>
      <c r="D558" s="54">
        <v>4</v>
      </c>
      <c r="E558" s="54">
        <v>5</v>
      </c>
      <c r="F558" s="54">
        <v>6</v>
      </c>
      <c r="G558" s="54">
        <v>7</v>
      </c>
      <c r="H558" s="54">
        <v>8</v>
      </c>
      <c r="I558" s="54">
        <v>9</v>
      </c>
      <c r="J558" s="54">
        <v>10</v>
      </c>
      <c r="K558" s="54">
        <v>11</v>
      </c>
      <c r="L558" s="54">
        <v>12</v>
      </c>
      <c r="M558" s="54">
        <v>13</v>
      </c>
      <c r="N558" s="54">
        <v>14</v>
      </c>
      <c r="O558" s="54">
        <v>15</v>
      </c>
    </row>
    <row r="559" spans="1:15" s="9" customFormat="1" ht="23.25" customHeight="1">
      <c r="A559" s="13"/>
      <c r="B559" s="60" t="s">
        <v>722</v>
      </c>
      <c r="C559" s="202" t="s">
        <v>1265</v>
      </c>
      <c r="D559" s="203"/>
      <c r="E559" s="11">
        <f aca="true" t="shared" si="303" ref="E559:F561">E560</f>
        <v>0</v>
      </c>
      <c r="F559" s="11">
        <f t="shared" si="303"/>
        <v>250000</v>
      </c>
      <c r="G559" s="11">
        <f t="shared" si="299"/>
        <v>250000</v>
      </c>
      <c r="H559" s="11">
        <f>H560</f>
        <v>0</v>
      </c>
      <c r="I559" s="11">
        <f aca="true" t="shared" si="304" ref="I559:O559">I560</f>
        <v>0</v>
      </c>
      <c r="J559" s="11">
        <f t="shared" si="304"/>
        <v>0</v>
      </c>
      <c r="K559" s="11">
        <f t="shared" si="304"/>
        <v>250000</v>
      </c>
      <c r="L559" s="11">
        <f t="shared" si="304"/>
        <v>0</v>
      </c>
      <c r="M559" s="11">
        <f t="shared" si="304"/>
        <v>0</v>
      </c>
      <c r="N559" s="11">
        <f t="shared" si="304"/>
        <v>0</v>
      </c>
      <c r="O559" s="11">
        <f t="shared" si="304"/>
        <v>0</v>
      </c>
    </row>
    <row r="560" spans="1:15" ht="21" customHeight="1">
      <c r="A560" s="41"/>
      <c r="B560" s="39"/>
      <c r="C560" s="30" t="s">
        <v>304</v>
      </c>
      <c r="D560" s="36" t="s">
        <v>785</v>
      </c>
      <c r="E560" s="37">
        <f t="shared" si="303"/>
        <v>0</v>
      </c>
      <c r="F560" s="37">
        <f t="shared" si="303"/>
        <v>250000</v>
      </c>
      <c r="G560" s="37">
        <f t="shared" si="299"/>
        <v>250000</v>
      </c>
      <c r="H560" s="37">
        <f aca="true" t="shared" si="305" ref="H560:O560">H561</f>
        <v>0</v>
      </c>
      <c r="I560" s="37">
        <f t="shared" si="305"/>
        <v>0</v>
      </c>
      <c r="J560" s="37">
        <f t="shared" si="305"/>
        <v>0</v>
      </c>
      <c r="K560" s="37">
        <f t="shared" si="305"/>
        <v>250000</v>
      </c>
      <c r="L560" s="37">
        <f t="shared" si="305"/>
        <v>0</v>
      </c>
      <c r="M560" s="37">
        <f t="shared" si="305"/>
        <v>0</v>
      </c>
      <c r="N560" s="37">
        <f t="shared" si="305"/>
        <v>0</v>
      </c>
      <c r="O560" s="37">
        <f t="shared" si="305"/>
        <v>0</v>
      </c>
    </row>
    <row r="561" spans="1:15" ht="18" customHeight="1">
      <c r="A561" s="41"/>
      <c r="B561" s="39"/>
      <c r="C561" s="30" t="s">
        <v>108</v>
      </c>
      <c r="D561" s="36" t="s">
        <v>719</v>
      </c>
      <c r="E561" s="37">
        <f t="shared" si="303"/>
        <v>0</v>
      </c>
      <c r="F561" s="37">
        <f t="shared" si="303"/>
        <v>250000</v>
      </c>
      <c r="G561" s="37">
        <f t="shared" si="299"/>
        <v>250000</v>
      </c>
      <c r="H561" s="37">
        <f aca="true" t="shared" si="306" ref="H561:O561">H562</f>
        <v>0</v>
      </c>
      <c r="I561" s="37">
        <f t="shared" si="306"/>
        <v>0</v>
      </c>
      <c r="J561" s="37">
        <f t="shared" si="306"/>
        <v>0</v>
      </c>
      <c r="K561" s="37">
        <f t="shared" si="306"/>
        <v>250000</v>
      </c>
      <c r="L561" s="37">
        <f t="shared" si="306"/>
        <v>0</v>
      </c>
      <c r="M561" s="37">
        <f t="shared" si="306"/>
        <v>0</v>
      </c>
      <c r="N561" s="37">
        <f t="shared" si="306"/>
        <v>0</v>
      </c>
      <c r="O561" s="37">
        <f t="shared" si="306"/>
        <v>0</v>
      </c>
    </row>
    <row r="562" spans="1:15" s="95" customFormat="1" ht="15" customHeight="1">
      <c r="A562" s="97" t="s">
        <v>535</v>
      </c>
      <c r="B562" s="88"/>
      <c r="C562" s="90" t="s">
        <v>344</v>
      </c>
      <c r="D562" s="90" t="s">
        <v>1266</v>
      </c>
      <c r="E562" s="92">
        <v>0</v>
      </c>
      <c r="F562" s="92">
        <f>G562-E562</f>
        <v>250000</v>
      </c>
      <c r="G562" s="92">
        <f t="shared" si="299"/>
        <v>250000</v>
      </c>
      <c r="H562" s="92">
        <v>0</v>
      </c>
      <c r="I562" s="92">
        <v>0</v>
      </c>
      <c r="J562" s="92">
        <v>0</v>
      </c>
      <c r="K562" s="92">
        <v>250000</v>
      </c>
      <c r="L562" s="92">
        <v>0</v>
      </c>
      <c r="M562" s="92">
        <v>0</v>
      </c>
      <c r="N562" s="92">
        <v>0</v>
      </c>
      <c r="O562" s="92">
        <v>0</v>
      </c>
    </row>
    <row r="563" spans="1:15" s="77" customFormat="1" ht="25.5" customHeight="1">
      <c r="A563" s="75"/>
      <c r="B563" s="76"/>
      <c r="C563" s="204" t="s">
        <v>860</v>
      </c>
      <c r="D563" s="187"/>
      <c r="E563" s="72">
        <f>E564+E578+E582+E586+E593+E598+E602</f>
        <v>1265000</v>
      </c>
      <c r="F563" s="72">
        <f>F564+F578+F582+F586+F593+F598+F602</f>
        <v>-34600</v>
      </c>
      <c r="G563" s="72">
        <f aca="true" t="shared" si="307" ref="G563:G569">SUM(H563:O563)</f>
        <v>1230400</v>
      </c>
      <c r="H563" s="72">
        <f aca="true" t="shared" si="308" ref="H563:O563">H564+H578+H582+H586+H593+H598+H602</f>
        <v>1222000</v>
      </c>
      <c r="I563" s="72">
        <f t="shared" si="308"/>
        <v>0</v>
      </c>
      <c r="J563" s="72">
        <f t="shared" si="308"/>
        <v>0</v>
      </c>
      <c r="K563" s="72">
        <f t="shared" si="308"/>
        <v>8400</v>
      </c>
      <c r="L563" s="72">
        <f t="shared" si="308"/>
        <v>0</v>
      </c>
      <c r="M563" s="72">
        <f t="shared" si="308"/>
        <v>0</v>
      </c>
      <c r="N563" s="72">
        <f t="shared" si="308"/>
        <v>0</v>
      </c>
      <c r="O563" s="72">
        <f t="shared" si="308"/>
        <v>0</v>
      </c>
    </row>
    <row r="564" spans="1:15" s="9" customFormat="1" ht="23.25" customHeight="1">
      <c r="A564" s="13"/>
      <c r="B564" s="60" t="s">
        <v>669</v>
      </c>
      <c r="C564" s="202" t="s">
        <v>861</v>
      </c>
      <c r="D564" s="203"/>
      <c r="E564" s="11">
        <f>E565</f>
        <v>755000</v>
      </c>
      <c r="F564" s="11">
        <f>F565</f>
        <v>-40000</v>
      </c>
      <c r="G564" s="11">
        <f t="shared" si="307"/>
        <v>715000</v>
      </c>
      <c r="H564" s="11">
        <f>H565</f>
        <v>715000</v>
      </c>
      <c r="I564" s="11">
        <f aca="true" t="shared" si="309" ref="I564:O564">I565</f>
        <v>0</v>
      </c>
      <c r="J564" s="11">
        <f t="shared" si="309"/>
        <v>0</v>
      </c>
      <c r="K564" s="11">
        <f t="shared" si="309"/>
        <v>0</v>
      </c>
      <c r="L564" s="11">
        <f t="shared" si="309"/>
        <v>0</v>
      </c>
      <c r="M564" s="11">
        <f t="shared" si="309"/>
        <v>0</v>
      </c>
      <c r="N564" s="11">
        <f t="shared" si="309"/>
        <v>0</v>
      </c>
      <c r="O564" s="11">
        <f t="shared" si="309"/>
        <v>0</v>
      </c>
    </row>
    <row r="565" spans="1:15" ht="21" customHeight="1">
      <c r="A565" s="41"/>
      <c r="B565" s="39"/>
      <c r="C565" s="30">
        <v>37</v>
      </c>
      <c r="D565" s="30" t="s">
        <v>924</v>
      </c>
      <c r="E565" s="37">
        <f>E566</f>
        <v>755000</v>
      </c>
      <c r="F565" s="37">
        <f>F566</f>
        <v>-40000</v>
      </c>
      <c r="G565" s="37">
        <f t="shared" si="307"/>
        <v>715000</v>
      </c>
      <c r="H565" s="37">
        <f aca="true" t="shared" si="310" ref="H565:O565">H566</f>
        <v>715000</v>
      </c>
      <c r="I565" s="37">
        <f t="shared" si="310"/>
        <v>0</v>
      </c>
      <c r="J565" s="37">
        <f t="shared" si="310"/>
        <v>0</v>
      </c>
      <c r="K565" s="37">
        <f t="shared" si="310"/>
        <v>0</v>
      </c>
      <c r="L565" s="37">
        <f t="shared" si="310"/>
        <v>0</v>
      </c>
      <c r="M565" s="37">
        <f t="shared" si="310"/>
        <v>0</v>
      </c>
      <c r="N565" s="37">
        <f t="shared" si="310"/>
        <v>0</v>
      </c>
      <c r="O565" s="37">
        <f t="shared" si="310"/>
        <v>0</v>
      </c>
    </row>
    <row r="566" spans="1:15" ht="18" customHeight="1">
      <c r="A566" s="41"/>
      <c r="B566" s="39"/>
      <c r="C566" s="30">
        <v>372</v>
      </c>
      <c r="D566" s="30" t="s">
        <v>925</v>
      </c>
      <c r="E566" s="37">
        <f>E567+E570</f>
        <v>755000</v>
      </c>
      <c r="F566" s="37">
        <f>F567+F570</f>
        <v>-40000</v>
      </c>
      <c r="G566" s="37">
        <f t="shared" si="307"/>
        <v>715000</v>
      </c>
      <c r="H566" s="37">
        <f aca="true" t="shared" si="311" ref="H566:O566">H567+H570</f>
        <v>715000</v>
      </c>
      <c r="I566" s="37">
        <f t="shared" si="311"/>
        <v>0</v>
      </c>
      <c r="J566" s="37">
        <f t="shared" si="311"/>
        <v>0</v>
      </c>
      <c r="K566" s="37">
        <f t="shared" si="311"/>
        <v>0</v>
      </c>
      <c r="L566" s="37">
        <f t="shared" si="311"/>
        <v>0</v>
      </c>
      <c r="M566" s="37">
        <f t="shared" si="311"/>
        <v>0</v>
      </c>
      <c r="N566" s="37">
        <f>N567+N570</f>
        <v>0</v>
      </c>
      <c r="O566" s="37">
        <f t="shared" si="311"/>
        <v>0</v>
      </c>
    </row>
    <row r="567" spans="1:15" ht="15.75" customHeight="1">
      <c r="A567" s="41"/>
      <c r="B567" s="39"/>
      <c r="C567" s="30">
        <v>3721</v>
      </c>
      <c r="D567" s="30" t="s">
        <v>926</v>
      </c>
      <c r="E567" s="37">
        <f>SUM(E568:E569)</f>
        <v>430000</v>
      </c>
      <c r="F567" s="37">
        <f>SUM(F568:F569)</f>
        <v>0</v>
      </c>
      <c r="G567" s="37">
        <f t="shared" si="307"/>
        <v>430000</v>
      </c>
      <c r="H567" s="37">
        <f>SUM(H568:H569)</f>
        <v>430000</v>
      </c>
      <c r="I567" s="37">
        <f aca="true" t="shared" si="312" ref="I567:O567">I568</f>
        <v>0</v>
      </c>
      <c r="J567" s="37">
        <f t="shared" si="312"/>
        <v>0</v>
      </c>
      <c r="K567" s="37">
        <f t="shared" si="312"/>
        <v>0</v>
      </c>
      <c r="L567" s="37">
        <f t="shared" si="312"/>
        <v>0</v>
      </c>
      <c r="M567" s="37">
        <f t="shared" si="312"/>
        <v>0</v>
      </c>
      <c r="N567" s="37">
        <f t="shared" si="312"/>
        <v>0</v>
      </c>
      <c r="O567" s="37">
        <f t="shared" si="312"/>
        <v>0</v>
      </c>
    </row>
    <row r="568" spans="1:15" s="95" customFormat="1" ht="14.25" customHeight="1">
      <c r="A568" s="88" t="s">
        <v>536</v>
      </c>
      <c r="B568" s="88"/>
      <c r="C568" s="90"/>
      <c r="D568" s="90" t="s">
        <v>927</v>
      </c>
      <c r="E568" s="92">
        <v>180000</v>
      </c>
      <c r="F568" s="92">
        <f>G568-E568</f>
        <v>20000</v>
      </c>
      <c r="G568" s="92">
        <f t="shared" si="307"/>
        <v>200000</v>
      </c>
      <c r="H568" s="92">
        <v>200000</v>
      </c>
      <c r="I568" s="94">
        <v>0</v>
      </c>
      <c r="J568" s="94">
        <v>0</v>
      </c>
      <c r="K568" s="94">
        <v>0</v>
      </c>
      <c r="L568" s="94">
        <v>0</v>
      </c>
      <c r="M568" s="94">
        <v>0</v>
      </c>
      <c r="N568" s="94">
        <v>0</v>
      </c>
      <c r="O568" s="94">
        <v>0</v>
      </c>
    </row>
    <row r="569" spans="1:15" s="95" customFormat="1" ht="14.25" customHeight="1">
      <c r="A569" s="88" t="s">
        <v>537</v>
      </c>
      <c r="B569" s="88"/>
      <c r="C569" s="90"/>
      <c r="D569" s="90" t="s">
        <v>928</v>
      </c>
      <c r="E569" s="92">
        <v>250000</v>
      </c>
      <c r="F569" s="92">
        <f>G569-E569</f>
        <v>-20000</v>
      </c>
      <c r="G569" s="92">
        <f t="shared" si="307"/>
        <v>230000</v>
      </c>
      <c r="H569" s="92">
        <v>230000</v>
      </c>
      <c r="I569" s="94">
        <v>0</v>
      </c>
      <c r="J569" s="94">
        <v>0</v>
      </c>
      <c r="K569" s="94">
        <v>0</v>
      </c>
      <c r="L569" s="94">
        <v>0</v>
      </c>
      <c r="M569" s="94">
        <v>0</v>
      </c>
      <c r="N569" s="94">
        <v>0</v>
      </c>
      <c r="O569" s="94">
        <v>0</v>
      </c>
    </row>
    <row r="570" spans="1:15" ht="15.75" customHeight="1">
      <c r="A570" s="39"/>
      <c r="B570" s="39"/>
      <c r="C570" s="30">
        <v>3722</v>
      </c>
      <c r="D570" s="30" t="s">
        <v>929</v>
      </c>
      <c r="E570" s="37">
        <f>E571+E572+E573+E574+E575+E576+E577</f>
        <v>325000</v>
      </c>
      <c r="F570" s="37">
        <f>F571+F572+F573+F574+F575+F576+F577</f>
        <v>-40000</v>
      </c>
      <c r="G570" s="37">
        <f>SUM(H570:O570)</f>
        <v>285000</v>
      </c>
      <c r="H570" s="37">
        <f>H571+H572+H573+H574+H575+H576+H577</f>
        <v>285000</v>
      </c>
      <c r="I570" s="37">
        <f aca="true" t="shared" si="313" ref="I570:O570">I571+I572+I573+I574+I575+I576</f>
        <v>0</v>
      </c>
      <c r="J570" s="37">
        <f t="shared" si="313"/>
        <v>0</v>
      </c>
      <c r="K570" s="37">
        <f t="shared" si="313"/>
        <v>0</v>
      </c>
      <c r="L570" s="37">
        <f t="shared" si="313"/>
        <v>0</v>
      </c>
      <c r="M570" s="37">
        <f t="shared" si="313"/>
        <v>0</v>
      </c>
      <c r="N570" s="37">
        <f t="shared" si="313"/>
        <v>0</v>
      </c>
      <c r="O570" s="37">
        <f t="shared" si="313"/>
        <v>0</v>
      </c>
    </row>
    <row r="571" spans="1:15" s="95" customFormat="1" ht="13.5" customHeight="1">
      <c r="A571" s="88" t="s">
        <v>538</v>
      </c>
      <c r="B571" s="88"/>
      <c r="C571" s="100"/>
      <c r="D571" s="90" t="s">
        <v>930</v>
      </c>
      <c r="E571" s="92">
        <v>0</v>
      </c>
      <c r="F571" s="92">
        <f aca="true" t="shared" si="314" ref="F571:F576">G571-E571</f>
        <v>0</v>
      </c>
      <c r="G571" s="92">
        <f aca="true" t="shared" si="315" ref="G571:G601">SUM(H571:O571)</f>
        <v>0</v>
      </c>
      <c r="H571" s="92">
        <v>0</v>
      </c>
      <c r="I571" s="94">
        <v>0</v>
      </c>
      <c r="J571" s="94">
        <v>0</v>
      </c>
      <c r="K571" s="94">
        <v>0</v>
      </c>
      <c r="L571" s="94">
        <v>0</v>
      </c>
      <c r="M571" s="94">
        <v>0</v>
      </c>
      <c r="N571" s="94">
        <v>0</v>
      </c>
      <c r="O571" s="94">
        <v>0</v>
      </c>
    </row>
    <row r="572" spans="1:15" s="95" customFormat="1" ht="13.5" customHeight="1">
      <c r="A572" s="88" t="s">
        <v>539</v>
      </c>
      <c r="B572" s="88"/>
      <c r="C572" s="100"/>
      <c r="D572" s="90" t="s">
        <v>931</v>
      </c>
      <c r="E572" s="92">
        <v>0</v>
      </c>
      <c r="F572" s="92">
        <f t="shared" si="314"/>
        <v>0</v>
      </c>
      <c r="G572" s="92">
        <f t="shared" si="315"/>
        <v>0</v>
      </c>
      <c r="H572" s="92">
        <v>0</v>
      </c>
      <c r="I572" s="94">
        <v>0</v>
      </c>
      <c r="J572" s="94">
        <v>0</v>
      </c>
      <c r="K572" s="94">
        <v>0</v>
      </c>
      <c r="L572" s="94">
        <v>0</v>
      </c>
      <c r="M572" s="94">
        <v>0</v>
      </c>
      <c r="N572" s="94">
        <v>0</v>
      </c>
      <c r="O572" s="94">
        <v>0</v>
      </c>
    </row>
    <row r="573" spans="1:15" s="95" customFormat="1" ht="13.5" customHeight="1">
      <c r="A573" s="88" t="s">
        <v>540</v>
      </c>
      <c r="B573" s="88"/>
      <c r="C573" s="100"/>
      <c r="D573" s="90" t="s">
        <v>932</v>
      </c>
      <c r="E573" s="92">
        <v>20000</v>
      </c>
      <c r="F573" s="92">
        <f t="shared" si="314"/>
        <v>0</v>
      </c>
      <c r="G573" s="92">
        <f>SUM(H573:O573)</f>
        <v>20000</v>
      </c>
      <c r="H573" s="92">
        <v>20000</v>
      </c>
      <c r="I573" s="94">
        <v>0</v>
      </c>
      <c r="J573" s="94">
        <v>0</v>
      </c>
      <c r="K573" s="94">
        <v>0</v>
      </c>
      <c r="L573" s="94">
        <v>0</v>
      </c>
      <c r="M573" s="94">
        <v>0</v>
      </c>
      <c r="N573" s="94">
        <v>0</v>
      </c>
      <c r="O573" s="94">
        <v>0</v>
      </c>
    </row>
    <row r="574" spans="1:15" s="95" customFormat="1" ht="13.5" customHeight="1">
      <c r="A574" s="88" t="s">
        <v>541</v>
      </c>
      <c r="B574" s="88"/>
      <c r="C574" s="100"/>
      <c r="D574" s="90" t="s">
        <v>933</v>
      </c>
      <c r="E574" s="92">
        <v>0</v>
      </c>
      <c r="F574" s="92">
        <f t="shared" si="314"/>
        <v>0</v>
      </c>
      <c r="G574" s="92">
        <f t="shared" si="315"/>
        <v>0</v>
      </c>
      <c r="H574" s="96">
        <v>0</v>
      </c>
      <c r="I574" s="94">
        <v>0</v>
      </c>
      <c r="J574" s="94">
        <v>0</v>
      </c>
      <c r="K574" s="94">
        <v>0</v>
      </c>
      <c r="L574" s="94">
        <v>0</v>
      </c>
      <c r="M574" s="94">
        <v>0</v>
      </c>
      <c r="N574" s="94">
        <v>0</v>
      </c>
      <c r="O574" s="94">
        <v>0</v>
      </c>
    </row>
    <row r="575" spans="1:15" s="95" customFormat="1" ht="13.5" customHeight="1">
      <c r="A575" s="88" t="s">
        <v>542</v>
      </c>
      <c r="B575" s="88"/>
      <c r="C575" s="100"/>
      <c r="D575" s="90" t="s">
        <v>934</v>
      </c>
      <c r="E575" s="92">
        <v>45000</v>
      </c>
      <c r="F575" s="92">
        <f t="shared" si="314"/>
        <v>0</v>
      </c>
      <c r="G575" s="92">
        <f t="shared" si="315"/>
        <v>45000</v>
      </c>
      <c r="H575" s="92">
        <v>45000</v>
      </c>
      <c r="I575" s="94">
        <v>0</v>
      </c>
      <c r="J575" s="94">
        <v>0</v>
      </c>
      <c r="K575" s="94">
        <v>0</v>
      </c>
      <c r="L575" s="94">
        <v>0</v>
      </c>
      <c r="M575" s="94">
        <v>0</v>
      </c>
      <c r="N575" s="94">
        <v>0</v>
      </c>
      <c r="O575" s="94">
        <v>0</v>
      </c>
    </row>
    <row r="576" spans="1:15" s="95" customFormat="1" ht="13.5" customHeight="1">
      <c r="A576" s="88" t="s">
        <v>543</v>
      </c>
      <c r="B576" s="88"/>
      <c r="C576" s="100"/>
      <c r="D576" s="90" t="s">
        <v>935</v>
      </c>
      <c r="E576" s="92">
        <v>60000</v>
      </c>
      <c r="F576" s="92">
        <f t="shared" si="314"/>
        <v>0</v>
      </c>
      <c r="G576" s="92">
        <f t="shared" si="315"/>
        <v>60000</v>
      </c>
      <c r="H576" s="92">
        <v>60000</v>
      </c>
      <c r="I576" s="94">
        <v>0</v>
      </c>
      <c r="J576" s="94">
        <v>0</v>
      </c>
      <c r="K576" s="94">
        <v>0</v>
      </c>
      <c r="L576" s="94">
        <v>0</v>
      </c>
      <c r="M576" s="94">
        <v>0</v>
      </c>
      <c r="N576" s="94">
        <v>0</v>
      </c>
      <c r="O576" s="94">
        <v>0</v>
      </c>
    </row>
    <row r="577" spans="1:15" s="95" customFormat="1" ht="13.5" customHeight="1">
      <c r="A577" s="88" t="s">
        <v>1246</v>
      </c>
      <c r="B577" s="88"/>
      <c r="C577" s="100"/>
      <c r="D577" s="168" t="s">
        <v>1247</v>
      </c>
      <c r="E577" s="92">
        <v>200000</v>
      </c>
      <c r="F577" s="92">
        <f>G577-E577</f>
        <v>-40000</v>
      </c>
      <c r="G577" s="92">
        <f t="shared" si="315"/>
        <v>160000</v>
      </c>
      <c r="H577" s="92">
        <v>160000</v>
      </c>
      <c r="I577" s="94">
        <v>0</v>
      </c>
      <c r="J577" s="94">
        <v>0</v>
      </c>
      <c r="K577" s="94">
        <v>0</v>
      </c>
      <c r="L577" s="94">
        <v>0</v>
      </c>
      <c r="M577" s="94">
        <v>0</v>
      </c>
      <c r="N577" s="94">
        <v>0</v>
      </c>
      <c r="O577" s="94">
        <v>0</v>
      </c>
    </row>
    <row r="578" spans="1:15" s="9" customFormat="1" ht="23.25" customHeight="1">
      <c r="A578" s="13"/>
      <c r="B578" s="60" t="s">
        <v>668</v>
      </c>
      <c r="C578" s="202" t="s">
        <v>862</v>
      </c>
      <c r="D578" s="203"/>
      <c r="E578" s="11">
        <f aca="true" t="shared" si="316" ref="E578:F580">E579</f>
        <v>40000</v>
      </c>
      <c r="F578" s="11">
        <f t="shared" si="316"/>
        <v>0</v>
      </c>
      <c r="G578" s="11">
        <f t="shared" si="315"/>
        <v>40000</v>
      </c>
      <c r="H578" s="11">
        <f>H579</f>
        <v>40000</v>
      </c>
      <c r="I578" s="11">
        <f aca="true" t="shared" si="317" ref="I578:O578">I579</f>
        <v>0</v>
      </c>
      <c r="J578" s="11">
        <f t="shared" si="317"/>
        <v>0</v>
      </c>
      <c r="K578" s="11">
        <f t="shared" si="317"/>
        <v>0</v>
      </c>
      <c r="L578" s="11">
        <f t="shared" si="317"/>
        <v>0</v>
      </c>
      <c r="M578" s="11">
        <f t="shared" si="317"/>
        <v>0</v>
      </c>
      <c r="N578" s="11">
        <f t="shared" si="317"/>
        <v>0</v>
      </c>
      <c r="O578" s="11">
        <f t="shared" si="317"/>
        <v>0</v>
      </c>
    </row>
    <row r="579" spans="1:15" ht="21" customHeight="1">
      <c r="A579" s="41"/>
      <c r="B579" s="39"/>
      <c r="C579" s="30" t="s">
        <v>579</v>
      </c>
      <c r="D579" s="36" t="s">
        <v>905</v>
      </c>
      <c r="E579" s="37">
        <f t="shared" si="316"/>
        <v>40000</v>
      </c>
      <c r="F579" s="37">
        <f t="shared" si="316"/>
        <v>0</v>
      </c>
      <c r="G579" s="37">
        <f>SUM(H579:O579)</f>
        <v>40000</v>
      </c>
      <c r="H579" s="37">
        <f aca="true" t="shared" si="318" ref="H579:O580">H580</f>
        <v>40000</v>
      </c>
      <c r="I579" s="37">
        <f t="shared" si="318"/>
        <v>0</v>
      </c>
      <c r="J579" s="37">
        <f t="shared" si="318"/>
        <v>0</v>
      </c>
      <c r="K579" s="37">
        <f t="shared" si="318"/>
        <v>0</v>
      </c>
      <c r="L579" s="37">
        <f t="shared" si="318"/>
        <v>0</v>
      </c>
      <c r="M579" s="37">
        <f t="shared" si="318"/>
        <v>0</v>
      </c>
      <c r="N579" s="37">
        <f t="shared" si="318"/>
        <v>0</v>
      </c>
      <c r="O579" s="37">
        <f t="shared" si="318"/>
        <v>0</v>
      </c>
    </row>
    <row r="580" spans="1:15" ht="18" customHeight="1">
      <c r="A580" s="41"/>
      <c r="B580" s="39"/>
      <c r="C580" s="30" t="s">
        <v>580</v>
      </c>
      <c r="D580" s="36" t="s">
        <v>936</v>
      </c>
      <c r="E580" s="37">
        <f t="shared" si="316"/>
        <v>40000</v>
      </c>
      <c r="F580" s="37">
        <f t="shared" si="316"/>
        <v>0</v>
      </c>
      <c r="G580" s="37">
        <f>SUM(H580:O580)</f>
        <v>40000</v>
      </c>
      <c r="H580" s="37">
        <f t="shared" si="318"/>
        <v>40000</v>
      </c>
      <c r="I580" s="37">
        <f t="shared" si="318"/>
        <v>0</v>
      </c>
      <c r="J580" s="37">
        <f t="shared" si="318"/>
        <v>0</v>
      </c>
      <c r="K580" s="37">
        <f t="shared" si="318"/>
        <v>0</v>
      </c>
      <c r="L580" s="37">
        <f t="shared" si="318"/>
        <v>0</v>
      </c>
      <c r="M580" s="37">
        <f t="shared" si="318"/>
        <v>0</v>
      </c>
      <c r="N580" s="37">
        <f t="shared" si="318"/>
        <v>0</v>
      </c>
      <c r="O580" s="37">
        <f t="shared" si="318"/>
        <v>0</v>
      </c>
    </row>
    <row r="581" spans="1:15" s="95" customFormat="1" ht="14.25" customHeight="1">
      <c r="A581" s="88" t="s">
        <v>544</v>
      </c>
      <c r="B581" s="88"/>
      <c r="C581" s="90" t="s">
        <v>581</v>
      </c>
      <c r="D581" s="90" t="s">
        <v>937</v>
      </c>
      <c r="E581" s="92">
        <v>40000</v>
      </c>
      <c r="F581" s="92">
        <f>G581-E581</f>
        <v>0</v>
      </c>
      <c r="G581" s="92">
        <f>SUM(H581:O581)</f>
        <v>40000</v>
      </c>
      <c r="H581" s="92">
        <v>40000</v>
      </c>
      <c r="I581" s="94">
        <v>0</v>
      </c>
      <c r="J581" s="94">
        <v>0</v>
      </c>
      <c r="K581" s="94">
        <v>0</v>
      </c>
      <c r="L581" s="94">
        <v>0</v>
      </c>
      <c r="M581" s="94">
        <v>0</v>
      </c>
      <c r="N581" s="94">
        <v>0</v>
      </c>
      <c r="O581" s="94">
        <v>0</v>
      </c>
    </row>
    <row r="582" spans="1:15" s="9" customFormat="1" ht="23.25" customHeight="1">
      <c r="A582" s="13"/>
      <c r="B582" s="60" t="s">
        <v>668</v>
      </c>
      <c r="C582" s="202" t="s">
        <v>863</v>
      </c>
      <c r="D582" s="203"/>
      <c r="E582" s="11">
        <f aca="true" t="shared" si="319" ref="E582:F584">E583</f>
        <v>150000</v>
      </c>
      <c r="F582" s="11">
        <f t="shared" si="319"/>
        <v>0</v>
      </c>
      <c r="G582" s="11">
        <f>SUM(H582:O582)</f>
        <v>150000</v>
      </c>
      <c r="H582" s="11">
        <f aca="true" t="shared" si="320" ref="H582:O582">H583</f>
        <v>150000</v>
      </c>
      <c r="I582" s="11">
        <f t="shared" si="320"/>
        <v>0</v>
      </c>
      <c r="J582" s="11">
        <f t="shared" si="320"/>
        <v>0</v>
      </c>
      <c r="K582" s="11">
        <f t="shared" si="320"/>
        <v>0</v>
      </c>
      <c r="L582" s="11">
        <f t="shared" si="320"/>
        <v>0</v>
      </c>
      <c r="M582" s="11">
        <f t="shared" si="320"/>
        <v>0</v>
      </c>
      <c r="N582" s="11">
        <f t="shared" si="320"/>
        <v>0</v>
      </c>
      <c r="O582" s="11">
        <f t="shared" si="320"/>
        <v>0</v>
      </c>
    </row>
    <row r="583" spans="1:15" ht="21" customHeight="1">
      <c r="A583" s="41"/>
      <c r="B583" s="39"/>
      <c r="C583" s="30">
        <v>37</v>
      </c>
      <c r="D583" s="30" t="s">
        <v>924</v>
      </c>
      <c r="E583" s="37">
        <f>E584</f>
        <v>150000</v>
      </c>
      <c r="F583" s="37">
        <f>F584</f>
        <v>0</v>
      </c>
      <c r="G583" s="37">
        <f t="shared" si="315"/>
        <v>150000</v>
      </c>
      <c r="H583" s="37">
        <f aca="true" t="shared" si="321" ref="H583:O583">H584</f>
        <v>150000</v>
      </c>
      <c r="I583" s="37">
        <f t="shared" si="321"/>
        <v>0</v>
      </c>
      <c r="J583" s="37">
        <f t="shared" si="321"/>
        <v>0</v>
      </c>
      <c r="K583" s="37">
        <f t="shared" si="321"/>
        <v>0</v>
      </c>
      <c r="L583" s="37">
        <f t="shared" si="321"/>
        <v>0</v>
      </c>
      <c r="M583" s="37">
        <f t="shared" si="321"/>
        <v>0</v>
      </c>
      <c r="N583" s="37">
        <f t="shared" si="321"/>
        <v>0</v>
      </c>
      <c r="O583" s="37">
        <f t="shared" si="321"/>
        <v>0</v>
      </c>
    </row>
    <row r="584" spans="1:15" ht="18" customHeight="1">
      <c r="A584" s="41"/>
      <c r="B584" s="39"/>
      <c r="C584" s="30">
        <v>372</v>
      </c>
      <c r="D584" s="30" t="s">
        <v>925</v>
      </c>
      <c r="E584" s="37">
        <f t="shared" si="319"/>
        <v>150000</v>
      </c>
      <c r="F584" s="37">
        <f t="shared" si="319"/>
        <v>0</v>
      </c>
      <c r="G584" s="37">
        <f t="shared" si="315"/>
        <v>150000</v>
      </c>
      <c r="H584" s="37">
        <f aca="true" t="shared" si="322" ref="H584:O584">H585</f>
        <v>150000</v>
      </c>
      <c r="I584" s="37">
        <f t="shared" si="322"/>
        <v>0</v>
      </c>
      <c r="J584" s="37">
        <f t="shared" si="322"/>
        <v>0</v>
      </c>
      <c r="K584" s="37">
        <f t="shared" si="322"/>
        <v>0</v>
      </c>
      <c r="L584" s="37">
        <f t="shared" si="322"/>
        <v>0</v>
      </c>
      <c r="M584" s="37">
        <f t="shared" si="322"/>
        <v>0</v>
      </c>
      <c r="N584" s="37">
        <f t="shared" si="322"/>
        <v>0</v>
      </c>
      <c r="O584" s="37">
        <f t="shared" si="322"/>
        <v>0</v>
      </c>
    </row>
    <row r="585" spans="1:15" s="95" customFormat="1" ht="14.25" customHeight="1">
      <c r="A585" s="88" t="s">
        <v>545</v>
      </c>
      <c r="B585" s="88"/>
      <c r="C585" s="90">
        <v>3721</v>
      </c>
      <c r="D585" s="90" t="s">
        <v>938</v>
      </c>
      <c r="E585" s="92">
        <v>150000</v>
      </c>
      <c r="F585" s="92">
        <f>G585-E585</f>
        <v>0</v>
      </c>
      <c r="G585" s="92">
        <f t="shared" si="315"/>
        <v>150000</v>
      </c>
      <c r="H585" s="92">
        <v>150000</v>
      </c>
      <c r="I585" s="92">
        <v>0</v>
      </c>
      <c r="J585" s="94">
        <v>0</v>
      </c>
      <c r="K585" s="94">
        <v>0</v>
      </c>
      <c r="L585" s="94">
        <v>0</v>
      </c>
      <c r="M585" s="94">
        <v>0</v>
      </c>
      <c r="N585" s="94">
        <v>0</v>
      </c>
      <c r="O585" s="94">
        <v>0</v>
      </c>
    </row>
    <row r="586" spans="1:15" s="9" customFormat="1" ht="27" customHeight="1">
      <c r="A586" s="13"/>
      <c r="B586" s="60" t="s">
        <v>667</v>
      </c>
      <c r="C586" s="207" t="s">
        <v>1282</v>
      </c>
      <c r="D586" s="218"/>
      <c r="E586" s="11">
        <f>E587</f>
        <v>60000</v>
      </c>
      <c r="F586" s="11">
        <f>F587</f>
        <v>0</v>
      </c>
      <c r="G586" s="11">
        <f t="shared" si="315"/>
        <v>60000</v>
      </c>
      <c r="H586" s="11">
        <f>H587</f>
        <v>60000</v>
      </c>
      <c r="I586" s="11">
        <f aca="true" t="shared" si="323" ref="I586:O586">I587</f>
        <v>0</v>
      </c>
      <c r="J586" s="11">
        <f t="shared" si="323"/>
        <v>0</v>
      </c>
      <c r="K586" s="11">
        <f t="shared" si="323"/>
        <v>0</v>
      </c>
      <c r="L586" s="11">
        <f t="shared" si="323"/>
        <v>0</v>
      </c>
      <c r="M586" s="11">
        <f t="shared" si="323"/>
        <v>0</v>
      </c>
      <c r="N586" s="11">
        <f t="shared" si="323"/>
        <v>0</v>
      </c>
      <c r="O586" s="11">
        <f t="shared" si="323"/>
        <v>0</v>
      </c>
    </row>
    <row r="587" spans="1:15" ht="21" customHeight="1">
      <c r="A587" s="41"/>
      <c r="B587" s="39"/>
      <c r="C587" s="30">
        <v>38</v>
      </c>
      <c r="D587" s="30" t="s">
        <v>939</v>
      </c>
      <c r="E587" s="37">
        <f>E588</f>
        <v>60000</v>
      </c>
      <c r="F587" s="37">
        <f>F588</f>
        <v>0</v>
      </c>
      <c r="G587" s="37">
        <f t="shared" si="315"/>
        <v>60000</v>
      </c>
      <c r="H587" s="37">
        <f>H588</f>
        <v>60000</v>
      </c>
      <c r="I587" s="37">
        <f aca="true" t="shared" si="324" ref="I587:O587">I588</f>
        <v>0</v>
      </c>
      <c r="J587" s="37">
        <f t="shared" si="324"/>
        <v>0</v>
      </c>
      <c r="K587" s="37">
        <f t="shared" si="324"/>
        <v>0</v>
      </c>
      <c r="L587" s="37">
        <f t="shared" si="324"/>
        <v>0</v>
      </c>
      <c r="M587" s="37">
        <f t="shared" si="324"/>
        <v>0</v>
      </c>
      <c r="N587" s="37">
        <f t="shared" si="324"/>
        <v>0</v>
      </c>
      <c r="O587" s="37">
        <f t="shared" si="324"/>
        <v>0</v>
      </c>
    </row>
    <row r="588" spans="1:15" s="144" customFormat="1" ht="18" customHeight="1">
      <c r="A588" s="41"/>
      <c r="B588" s="39"/>
      <c r="C588" s="30">
        <v>381</v>
      </c>
      <c r="D588" s="30" t="s">
        <v>704</v>
      </c>
      <c r="E588" s="37">
        <f>E592</f>
        <v>60000</v>
      </c>
      <c r="F588" s="37">
        <f>F592</f>
        <v>0</v>
      </c>
      <c r="G588" s="37">
        <f t="shared" si="315"/>
        <v>60000</v>
      </c>
      <c r="H588" s="37">
        <f>H592</f>
        <v>60000</v>
      </c>
      <c r="I588" s="37">
        <f aca="true" t="shared" si="325" ref="I588:O588">I592</f>
        <v>0</v>
      </c>
      <c r="J588" s="37">
        <f t="shared" si="325"/>
        <v>0</v>
      </c>
      <c r="K588" s="37">
        <f t="shared" si="325"/>
        <v>0</v>
      </c>
      <c r="L588" s="37">
        <f t="shared" si="325"/>
        <v>0</v>
      </c>
      <c r="M588" s="37">
        <f t="shared" si="325"/>
        <v>0</v>
      </c>
      <c r="N588" s="37">
        <f t="shared" si="325"/>
        <v>0</v>
      </c>
      <c r="O588" s="37">
        <f t="shared" si="325"/>
        <v>0</v>
      </c>
    </row>
    <row r="589" spans="1:15" s="133" customFormat="1" ht="17.25" customHeight="1">
      <c r="A589" s="199" t="s">
        <v>2</v>
      </c>
      <c r="B589" s="200" t="s">
        <v>44</v>
      </c>
      <c r="C589" s="184" t="s">
        <v>549</v>
      </c>
      <c r="D589" s="201" t="s">
        <v>59</v>
      </c>
      <c r="E589" s="190" t="s">
        <v>1230</v>
      </c>
      <c r="F589" s="190" t="s">
        <v>891</v>
      </c>
      <c r="G589" s="184" t="s">
        <v>1231</v>
      </c>
      <c r="H589" s="185" t="s">
        <v>1232</v>
      </c>
      <c r="I589" s="185"/>
      <c r="J589" s="185"/>
      <c r="K589" s="185"/>
      <c r="L589" s="185"/>
      <c r="M589" s="185"/>
      <c r="N589" s="185"/>
      <c r="O589" s="185"/>
    </row>
    <row r="590" spans="1:15" ht="36" customHeight="1">
      <c r="A590" s="199"/>
      <c r="B590" s="199"/>
      <c r="C590" s="185"/>
      <c r="D590" s="201"/>
      <c r="E590" s="191"/>
      <c r="F590" s="191"/>
      <c r="G590" s="185"/>
      <c r="H590" s="103" t="s">
        <v>271</v>
      </c>
      <c r="I590" s="103" t="s">
        <v>45</v>
      </c>
      <c r="J590" s="103" t="s">
        <v>270</v>
      </c>
      <c r="K590" s="103" t="s">
        <v>272</v>
      </c>
      <c r="L590" s="103" t="s">
        <v>46</v>
      </c>
      <c r="M590" s="103" t="s">
        <v>723</v>
      </c>
      <c r="N590" s="103" t="s">
        <v>1204</v>
      </c>
      <c r="O590" s="103" t="s">
        <v>616</v>
      </c>
    </row>
    <row r="591" spans="1:15" ht="10.5" customHeight="1">
      <c r="A591" s="54">
        <v>1</v>
      </c>
      <c r="B591" s="54">
        <v>2</v>
      </c>
      <c r="C591" s="54">
        <v>3</v>
      </c>
      <c r="D591" s="54">
        <v>4</v>
      </c>
      <c r="E591" s="54">
        <v>5</v>
      </c>
      <c r="F591" s="54">
        <v>6</v>
      </c>
      <c r="G591" s="54">
        <v>7</v>
      </c>
      <c r="H591" s="54">
        <v>8</v>
      </c>
      <c r="I591" s="54">
        <v>9</v>
      </c>
      <c r="J591" s="54">
        <v>10</v>
      </c>
      <c r="K591" s="54">
        <v>11</v>
      </c>
      <c r="L591" s="54">
        <v>12</v>
      </c>
      <c r="M591" s="54">
        <v>13</v>
      </c>
      <c r="N591" s="54">
        <v>14</v>
      </c>
      <c r="O591" s="54">
        <v>15</v>
      </c>
    </row>
    <row r="592" spans="1:15" s="95" customFormat="1" ht="15" customHeight="1">
      <c r="A592" s="88" t="s">
        <v>546</v>
      </c>
      <c r="B592" s="88"/>
      <c r="C592" s="90">
        <v>3811</v>
      </c>
      <c r="D592" s="90" t="s">
        <v>903</v>
      </c>
      <c r="E592" s="92">
        <v>60000</v>
      </c>
      <c r="F592" s="92">
        <f>G592-E592</f>
        <v>0</v>
      </c>
      <c r="G592" s="92">
        <f t="shared" si="315"/>
        <v>60000</v>
      </c>
      <c r="H592" s="92">
        <v>60000</v>
      </c>
      <c r="I592" s="92">
        <v>0</v>
      </c>
      <c r="J592" s="92">
        <v>0</v>
      </c>
      <c r="K592" s="92">
        <v>0</v>
      </c>
      <c r="L592" s="92">
        <v>0</v>
      </c>
      <c r="M592" s="92">
        <v>0</v>
      </c>
      <c r="N592" s="92">
        <v>0</v>
      </c>
      <c r="O592" s="92">
        <v>0</v>
      </c>
    </row>
    <row r="593" spans="1:15" s="9" customFormat="1" ht="24" customHeight="1">
      <c r="A593" s="13"/>
      <c r="B593" s="60" t="s">
        <v>666</v>
      </c>
      <c r="C593" s="219" t="s">
        <v>864</v>
      </c>
      <c r="D593" s="220"/>
      <c r="E593" s="11">
        <f aca="true" t="shared" si="326" ref="E593:F596">E594</f>
        <v>5000</v>
      </c>
      <c r="F593" s="11">
        <f t="shared" si="326"/>
        <v>5400</v>
      </c>
      <c r="G593" s="11">
        <f t="shared" si="315"/>
        <v>10400</v>
      </c>
      <c r="H593" s="11">
        <f>H594</f>
        <v>2000</v>
      </c>
      <c r="I593" s="11">
        <f aca="true" t="shared" si="327" ref="I593:O593">I594</f>
        <v>0</v>
      </c>
      <c r="J593" s="11">
        <f t="shared" si="327"/>
        <v>0</v>
      </c>
      <c r="K593" s="11">
        <f t="shared" si="327"/>
        <v>8400</v>
      </c>
      <c r="L593" s="11">
        <f t="shared" si="327"/>
        <v>0</v>
      </c>
      <c r="M593" s="11">
        <f t="shared" si="327"/>
        <v>0</v>
      </c>
      <c r="N593" s="11">
        <f t="shared" si="327"/>
        <v>0</v>
      </c>
      <c r="O593" s="11">
        <f t="shared" si="327"/>
        <v>0</v>
      </c>
    </row>
    <row r="594" spans="1:15" ht="21" customHeight="1">
      <c r="A594" s="41"/>
      <c r="B594" s="39"/>
      <c r="C594" s="30">
        <v>37</v>
      </c>
      <c r="D594" s="30" t="s">
        <v>924</v>
      </c>
      <c r="E594" s="37">
        <f t="shared" si="326"/>
        <v>5000</v>
      </c>
      <c r="F594" s="37">
        <f t="shared" si="326"/>
        <v>5400</v>
      </c>
      <c r="G594" s="37">
        <f t="shared" si="315"/>
        <v>10400</v>
      </c>
      <c r="H594" s="37">
        <f>H595</f>
        <v>2000</v>
      </c>
      <c r="I594" s="37">
        <f aca="true" t="shared" si="328" ref="I594:O594">I595</f>
        <v>0</v>
      </c>
      <c r="J594" s="37">
        <f t="shared" si="328"/>
        <v>0</v>
      </c>
      <c r="K594" s="37">
        <f t="shared" si="328"/>
        <v>8400</v>
      </c>
      <c r="L594" s="37">
        <f t="shared" si="328"/>
        <v>0</v>
      </c>
      <c r="M594" s="37">
        <f t="shared" si="328"/>
        <v>0</v>
      </c>
      <c r="N594" s="37">
        <f t="shared" si="328"/>
        <v>0</v>
      </c>
      <c r="O594" s="37">
        <f t="shared" si="328"/>
        <v>0</v>
      </c>
    </row>
    <row r="595" spans="1:15" ht="18" customHeight="1">
      <c r="A595" s="41"/>
      <c r="B595" s="39"/>
      <c r="C595" s="30">
        <v>372</v>
      </c>
      <c r="D595" s="30" t="s">
        <v>925</v>
      </c>
      <c r="E595" s="37">
        <f t="shared" si="326"/>
        <v>5000</v>
      </c>
      <c r="F595" s="37">
        <f t="shared" si="326"/>
        <v>5400</v>
      </c>
      <c r="G595" s="37">
        <f t="shared" si="315"/>
        <v>10400</v>
      </c>
      <c r="H595" s="37">
        <f aca="true" t="shared" si="329" ref="H595:O595">H596</f>
        <v>2000</v>
      </c>
      <c r="I595" s="37">
        <f t="shared" si="329"/>
        <v>0</v>
      </c>
      <c r="J595" s="37">
        <f t="shared" si="329"/>
        <v>0</v>
      </c>
      <c r="K595" s="37">
        <f t="shared" si="329"/>
        <v>8400</v>
      </c>
      <c r="L595" s="37">
        <f t="shared" si="329"/>
        <v>0</v>
      </c>
      <c r="M595" s="37">
        <f t="shared" si="329"/>
        <v>0</v>
      </c>
      <c r="N595" s="37">
        <f t="shared" si="329"/>
        <v>0</v>
      </c>
      <c r="O595" s="37">
        <f t="shared" si="329"/>
        <v>0</v>
      </c>
    </row>
    <row r="596" spans="1:15" ht="15" customHeight="1">
      <c r="A596" s="41"/>
      <c r="B596" s="39"/>
      <c r="C596" s="30">
        <v>3722</v>
      </c>
      <c r="D596" s="30" t="s">
        <v>929</v>
      </c>
      <c r="E596" s="37">
        <f t="shared" si="326"/>
        <v>5000</v>
      </c>
      <c r="F596" s="37">
        <f t="shared" si="326"/>
        <v>5400</v>
      </c>
      <c r="G596" s="37">
        <f t="shared" si="315"/>
        <v>10400</v>
      </c>
      <c r="H596" s="37">
        <f aca="true" t="shared" si="330" ref="H596:O596">H597</f>
        <v>2000</v>
      </c>
      <c r="I596" s="37">
        <f t="shared" si="330"/>
        <v>0</v>
      </c>
      <c r="J596" s="37">
        <f t="shared" si="330"/>
        <v>0</v>
      </c>
      <c r="K596" s="37">
        <f t="shared" si="330"/>
        <v>8400</v>
      </c>
      <c r="L596" s="37">
        <f t="shared" si="330"/>
        <v>0</v>
      </c>
      <c r="M596" s="37">
        <f t="shared" si="330"/>
        <v>0</v>
      </c>
      <c r="N596" s="37">
        <f t="shared" si="330"/>
        <v>0</v>
      </c>
      <c r="O596" s="37">
        <f t="shared" si="330"/>
        <v>0</v>
      </c>
    </row>
    <row r="597" spans="1:15" s="95" customFormat="1" ht="14.25" customHeight="1">
      <c r="A597" s="88" t="s">
        <v>740</v>
      </c>
      <c r="B597" s="88"/>
      <c r="C597" s="100"/>
      <c r="D597" s="90" t="s">
        <v>940</v>
      </c>
      <c r="E597" s="92">
        <v>5000</v>
      </c>
      <c r="F597" s="92">
        <f>G597-E597</f>
        <v>5400</v>
      </c>
      <c r="G597" s="92">
        <f t="shared" si="315"/>
        <v>10400</v>
      </c>
      <c r="H597" s="92">
        <v>2000</v>
      </c>
      <c r="I597" s="94">
        <v>0</v>
      </c>
      <c r="J597" s="94">
        <v>0</v>
      </c>
      <c r="K597" s="92">
        <v>8400</v>
      </c>
      <c r="L597" s="94">
        <v>0</v>
      </c>
      <c r="M597" s="94">
        <v>0</v>
      </c>
      <c r="N597" s="94">
        <v>0</v>
      </c>
      <c r="O597" s="94">
        <v>0</v>
      </c>
    </row>
    <row r="598" spans="1:15" s="9" customFormat="1" ht="24" customHeight="1">
      <c r="A598" s="13"/>
      <c r="B598" s="60" t="s">
        <v>665</v>
      </c>
      <c r="C598" s="202" t="s">
        <v>865</v>
      </c>
      <c r="D598" s="203"/>
      <c r="E598" s="11">
        <f aca="true" t="shared" si="331" ref="E598:F600">E599</f>
        <v>255000</v>
      </c>
      <c r="F598" s="11">
        <f t="shared" si="331"/>
        <v>0</v>
      </c>
      <c r="G598" s="11">
        <f t="shared" si="315"/>
        <v>255000</v>
      </c>
      <c r="H598" s="11">
        <f>H599</f>
        <v>255000</v>
      </c>
      <c r="I598" s="11">
        <f aca="true" t="shared" si="332" ref="I598:O598">I599</f>
        <v>0</v>
      </c>
      <c r="J598" s="11">
        <f t="shared" si="332"/>
        <v>0</v>
      </c>
      <c r="K598" s="11">
        <f t="shared" si="332"/>
        <v>0</v>
      </c>
      <c r="L598" s="11">
        <f t="shared" si="332"/>
        <v>0</v>
      </c>
      <c r="M598" s="11">
        <f t="shared" si="332"/>
        <v>0</v>
      </c>
      <c r="N598" s="11">
        <f t="shared" si="332"/>
        <v>0</v>
      </c>
      <c r="O598" s="11">
        <f t="shared" si="332"/>
        <v>0</v>
      </c>
    </row>
    <row r="599" spans="1:15" ht="21" customHeight="1">
      <c r="A599" s="41"/>
      <c r="B599" s="39"/>
      <c r="C599" s="30">
        <v>38</v>
      </c>
      <c r="D599" s="30" t="s">
        <v>939</v>
      </c>
      <c r="E599" s="37">
        <f t="shared" si="331"/>
        <v>255000</v>
      </c>
      <c r="F599" s="37">
        <f t="shared" si="331"/>
        <v>0</v>
      </c>
      <c r="G599" s="37">
        <f t="shared" si="315"/>
        <v>255000</v>
      </c>
      <c r="H599" s="37">
        <f aca="true" t="shared" si="333" ref="H599:O599">H600</f>
        <v>255000</v>
      </c>
      <c r="I599" s="37">
        <f t="shared" si="333"/>
        <v>0</v>
      </c>
      <c r="J599" s="37">
        <f t="shared" si="333"/>
        <v>0</v>
      </c>
      <c r="K599" s="37">
        <f t="shared" si="333"/>
        <v>0</v>
      </c>
      <c r="L599" s="37">
        <f t="shared" si="333"/>
        <v>0</v>
      </c>
      <c r="M599" s="37">
        <f t="shared" si="333"/>
        <v>0</v>
      </c>
      <c r="N599" s="37">
        <f t="shared" si="333"/>
        <v>0</v>
      </c>
      <c r="O599" s="37">
        <f t="shared" si="333"/>
        <v>0</v>
      </c>
    </row>
    <row r="600" spans="1:15" ht="18" customHeight="1">
      <c r="A600" s="41"/>
      <c r="B600" s="39"/>
      <c r="C600" s="30">
        <v>381</v>
      </c>
      <c r="D600" s="30" t="s">
        <v>704</v>
      </c>
      <c r="E600" s="37">
        <f t="shared" si="331"/>
        <v>255000</v>
      </c>
      <c r="F600" s="37">
        <f t="shared" si="331"/>
        <v>0</v>
      </c>
      <c r="G600" s="37">
        <f t="shared" si="315"/>
        <v>255000</v>
      </c>
      <c r="H600" s="37">
        <f>H601</f>
        <v>255000</v>
      </c>
      <c r="I600" s="37">
        <f aca="true" t="shared" si="334" ref="I600:O600">I601</f>
        <v>0</v>
      </c>
      <c r="J600" s="37">
        <f t="shared" si="334"/>
        <v>0</v>
      </c>
      <c r="K600" s="37">
        <f t="shared" si="334"/>
        <v>0</v>
      </c>
      <c r="L600" s="37">
        <f t="shared" si="334"/>
        <v>0</v>
      </c>
      <c r="M600" s="37">
        <f t="shared" si="334"/>
        <v>0</v>
      </c>
      <c r="N600" s="37">
        <f t="shared" si="334"/>
        <v>0</v>
      </c>
      <c r="O600" s="37">
        <f t="shared" si="334"/>
        <v>0</v>
      </c>
    </row>
    <row r="601" spans="1:15" s="95" customFormat="1" ht="15" customHeight="1">
      <c r="A601" s="88" t="s">
        <v>741</v>
      </c>
      <c r="B601" s="88"/>
      <c r="C601" s="90">
        <v>3811</v>
      </c>
      <c r="D601" s="90" t="s">
        <v>941</v>
      </c>
      <c r="E601" s="92">
        <v>255000</v>
      </c>
      <c r="F601" s="92">
        <f>G601-E601</f>
        <v>0</v>
      </c>
      <c r="G601" s="92">
        <f t="shared" si="315"/>
        <v>255000</v>
      </c>
      <c r="H601" s="92">
        <v>255000</v>
      </c>
      <c r="I601" s="92">
        <v>0</v>
      </c>
      <c r="J601" s="92">
        <v>0</v>
      </c>
      <c r="K601" s="92">
        <v>0</v>
      </c>
      <c r="L601" s="92">
        <v>0</v>
      </c>
      <c r="M601" s="92">
        <v>0</v>
      </c>
      <c r="N601" s="92">
        <v>0</v>
      </c>
      <c r="O601" s="92">
        <v>0</v>
      </c>
    </row>
    <row r="602" spans="1:15" s="9" customFormat="1" ht="24" customHeight="1">
      <c r="A602" s="13"/>
      <c r="B602" s="60" t="s">
        <v>664</v>
      </c>
      <c r="C602" s="202" t="s">
        <v>866</v>
      </c>
      <c r="D602" s="203"/>
      <c r="E602" s="11">
        <f>E603</f>
        <v>0</v>
      </c>
      <c r="F602" s="11">
        <f>F603</f>
        <v>0</v>
      </c>
      <c r="G602" s="11">
        <f aca="true" t="shared" si="335" ref="G602:G630">SUM(H602:O602)</f>
        <v>0</v>
      </c>
      <c r="H602" s="11">
        <f>H603</f>
        <v>0</v>
      </c>
      <c r="I602" s="11">
        <f aca="true" t="shared" si="336" ref="I602:O602">I603</f>
        <v>0</v>
      </c>
      <c r="J602" s="11">
        <f t="shared" si="336"/>
        <v>0</v>
      </c>
      <c r="K602" s="11">
        <f t="shared" si="336"/>
        <v>0</v>
      </c>
      <c r="L602" s="11">
        <f t="shared" si="336"/>
        <v>0</v>
      </c>
      <c r="M602" s="11">
        <f t="shared" si="336"/>
        <v>0</v>
      </c>
      <c r="N602" s="11">
        <f t="shared" si="336"/>
        <v>0</v>
      </c>
      <c r="O602" s="11">
        <f t="shared" si="336"/>
        <v>0</v>
      </c>
    </row>
    <row r="603" spans="1:15" ht="21" customHeight="1">
      <c r="A603" s="41"/>
      <c r="B603" s="39"/>
      <c r="C603" s="30">
        <v>42</v>
      </c>
      <c r="D603" s="30" t="s">
        <v>942</v>
      </c>
      <c r="E603" s="37">
        <f aca="true" t="shared" si="337" ref="E603:O604">E604</f>
        <v>0</v>
      </c>
      <c r="F603" s="37">
        <f t="shared" si="337"/>
        <v>0</v>
      </c>
      <c r="G603" s="37">
        <f t="shared" si="335"/>
        <v>0</v>
      </c>
      <c r="H603" s="37">
        <f t="shared" si="337"/>
        <v>0</v>
      </c>
      <c r="I603" s="37">
        <f t="shared" si="337"/>
        <v>0</v>
      </c>
      <c r="J603" s="37">
        <f t="shared" si="337"/>
        <v>0</v>
      </c>
      <c r="K603" s="37">
        <f t="shared" si="337"/>
        <v>0</v>
      </c>
      <c r="L603" s="37">
        <f t="shared" si="337"/>
        <v>0</v>
      </c>
      <c r="M603" s="37">
        <f t="shared" si="337"/>
        <v>0</v>
      </c>
      <c r="N603" s="37">
        <f t="shared" si="337"/>
        <v>0</v>
      </c>
      <c r="O603" s="37">
        <f t="shared" si="337"/>
        <v>0</v>
      </c>
    </row>
    <row r="604" spans="1:15" ht="23.25" customHeight="1">
      <c r="A604" s="41"/>
      <c r="B604" s="39"/>
      <c r="C604" s="30">
        <v>421</v>
      </c>
      <c r="D604" s="30" t="s">
        <v>719</v>
      </c>
      <c r="E604" s="37">
        <f t="shared" si="337"/>
        <v>0</v>
      </c>
      <c r="F604" s="37">
        <f t="shared" si="337"/>
        <v>0</v>
      </c>
      <c r="G604" s="37">
        <f t="shared" si="335"/>
        <v>0</v>
      </c>
      <c r="H604" s="37">
        <f t="shared" si="337"/>
        <v>0</v>
      </c>
      <c r="I604" s="37">
        <f t="shared" si="337"/>
        <v>0</v>
      </c>
      <c r="J604" s="37">
        <f t="shared" si="337"/>
        <v>0</v>
      </c>
      <c r="K604" s="37">
        <f t="shared" si="337"/>
        <v>0</v>
      </c>
      <c r="L604" s="37">
        <f t="shared" si="337"/>
        <v>0</v>
      </c>
      <c r="M604" s="37">
        <f t="shared" si="337"/>
        <v>0</v>
      </c>
      <c r="N604" s="37">
        <f t="shared" si="337"/>
        <v>0</v>
      </c>
      <c r="O604" s="37">
        <f t="shared" si="337"/>
        <v>0</v>
      </c>
    </row>
    <row r="605" spans="1:15" s="95" customFormat="1" ht="41.25" customHeight="1">
      <c r="A605" s="88" t="s">
        <v>742</v>
      </c>
      <c r="B605" s="88"/>
      <c r="C605" s="90">
        <v>4212</v>
      </c>
      <c r="D605" s="90" t="s">
        <v>811</v>
      </c>
      <c r="E605" s="92">
        <v>0</v>
      </c>
      <c r="F605" s="92">
        <f>G605-E605</f>
        <v>0</v>
      </c>
      <c r="G605" s="92">
        <f t="shared" si="335"/>
        <v>0</v>
      </c>
      <c r="H605" s="92">
        <v>0</v>
      </c>
      <c r="I605" s="94">
        <v>0</v>
      </c>
      <c r="J605" s="94">
        <v>0</v>
      </c>
      <c r="K605" s="94">
        <v>0</v>
      </c>
      <c r="L605" s="94">
        <v>0</v>
      </c>
      <c r="M605" s="94">
        <v>0</v>
      </c>
      <c r="N605" s="94">
        <v>0</v>
      </c>
      <c r="O605" s="92">
        <v>0</v>
      </c>
    </row>
    <row r="606" spans="1:15" s="77" customFormat="1" ht="34.5" customHeight="1">
      <c r="A606" s="80"/>
      <c r="B606" s="81"/>
      <c r="C606" s="216" t="s">
        <v>279</v>
      </c>
      <c r="D606" s="217"/>
      <c r="E606" s="82">
        <f aca="true" t="shared" si="338" ref="E606:O606">E607</f>
        <v>4333600</v>
      </c>
      <c r="F606" s="82">
        <f t="shared" si="338"/>
        <v>719950</v>
      </c>
      <c r="G606" s="82">
        <f t="shared" si="335"/>
        <v>5053550</v>
      </c>
      <c r="H606" s="82">
        <f t="shared" si="338"/>
        <v>3923450</v>
      </c>
      <c r="I606" s="82">
        <f t="shared" si="338"/>
        <v>8100</v>
      </c>
      <c r="J606" s="82">
        <f t="shared" si="338"/>
        <v>800000</v>
      </c>
      <c r="K606" s="82">
        <f t="shared" si="338"/>
        <v>212000</v>
      </c>
      <c r="L606" s="82">
        <f t="shared" si="338"/>
        <v>10000</v>
      </c>
      <c r="M606" s="82">
        <f t="shared" si="338"/>
        <v>0</v>
      </c>
      <c r="N606" s="82">
        <f t="shared" si="338"/>
        <v>0</v>
      </c>
      <c r="O606" s="82">
        <f t="shared" si="338"/>
        <v>100000</v>
      </c>
    </row>
    <row r="607" spans="1:15" s="77" customFormat="1" ht="27.75" customHeight="1">
      <c r="A607" s="75"/>
      <c r="B607" s="78"/>
      <c r="C607" s="186" t="s">
        <v>694</v>
      </c>
      <c r="D607" s="242"/>
      <c r="E607" s="72">
        <f>E608+E669+E673</f>
        <v>4333600</v>
      </c>
      <c r="F607" s="72">
        <f>F608+F669+F673</f>
        <v>719950</v>
      </c>
      <c r="G607" s="72">
        <f>SUM(H607:O607)</f>
        <v>5053550</v>
      </c>
      <c r="H607" s="72">
        <f aca="true" t="shared" si="339" ref="H607:O607">H608+H669+H673</f>
        <v>3923450</v>
      </c>
      <c r="I607" s="72">
        <f t="shared" si="339"/>
        <v>8100</v>
      </c>
      <c r="J607" s="72">
        <f t="shared" si="339"/>
        <v>800000</v>
      </c>
      <c r="K607" s="72">
        <f t="shared" si="339"/>
        <v>212000</v>
      </c>
      <c r="L607" s="72">
        <f t="shared" si="339"/>
        <v>10000</v>
      </c>
      <c r="M607" s="72">
        <f t="shared" si="339"/>
        <v>0</v>
      </c>
      <c r="N607" s="72">
        <f t="shared" si="339"/>
        <v>0</v>
      </c>
      <c r="O607" s="72">
        <f t="shared" si="339"/>
        <v>100000</v>
      </c>
    </row>
    <row r="608" spans="1:15" s="9" customFormat="1" ht="23.25" customHeight="1">
      <c r="A608" s="13"/>
      <c r="B608" s="60" t="s">
        <v>663</v>
      </c>
      <c r="C608" s="219" t="s">
        <v>990</v>
      </c>
      <c r="D608" s="220"/>
      <c r="E608" s="11">
        <f>E609+E657</f>
        <v>4333600</v>
      </c>
      <c r="F608" s="11">
        <f>F609+F657</f>
        <v>134950</v>
      </c>
      <c r="G608" s="11">
        <f t="shared" si="335"/>
        <v>4468550</v>
      </c>
      <c r="H608" s="11">
        <f aca="true" t="shared" si="340" ref="H608:O608">H609+H657</f>
        <v>3538450</v>
      </c>
      <c r="I608" s="11">
        <f t="shared" si="340"/>
        <v>8100</v>
      </c>
      <c r="J608" s="11">
        <f t="shared" si="340"/>
        <v>800000</v>
      </c>
      <c r="K608" s="11">
        <f t="shared" si="340"/>
        <v>12000</v>
      </c>
      <c r="L608" s="11">
        <f t="shared" si="340"/>
        <v>10000</v>
      </c>
      <c r="M608" s="11">
        <f t="shared" si="340"/>
        <v>0</v>
      </c>
      <c r="N608" s="11">
        <f t="shared" si="340"/>
        <v>0</v>
      </c>
      <c r="O608" s="11">
        <f t="shared" si="340"/>
        <v>100000</v>
      </c>
    </row>
    <row r="609" spans="1:15" ht="22.5" customHeight="1">
      <c r="A609" s="41"/>
      <c r="B609" s="39"/>
      <c r="C609" s="30">
        <v>3</v>
      </c>
      <c r="D609" s="30" t="s">
        <v>943</v>
      </c>
      <c r="E609" s="37">
        <f>E610+E622+E650</f>
        <v>4297500</v>
      </c>
      <c r="F609" s="37">
        <f>F610+F622+F650</f>
        <v>116450</v>
      </c>
      <c r="G609" s="37">
        <f t="shared" si="335"/>
        <v>4413950</v>
      </c>
      <c r="H609" s="37">
        <f aca="true" t="shared" si="341" ref="H609:O609">H610+H622+H650</f>
        <v>3538450</v>
      </c>
      <c r="I609" s="37">
        <f t="shared" si="341"/>
        <v>0</v>
      </c>
      <c r="J609" s="37">
        <f t="shared" si="341"/>
        <v>755500</v>
      </c>
      <c r="K609" s="37">
        <f t="shared" si="341"/>
        <v>10000</v>
      </c>
      <c r="L609" s="37">
        <f t="shared" si="341"/>
        <v>10000</v>
      </c>
      <c r="M609" s="37">
        <f t="shared" si="341"/>
        <v>0</v>
      </c>
      <c r="N609" s="37">
        <f t="shared" si="341"/>
        <v>0</v>
      </c>
      <c r="O609" s="37">
        <f t="shared" si="341"/>
        <v>100000</v>
      </c>
    </row>
    <row r="610" spans="1:15" ht="21" customHeight="1">
      <c r="A610" s="41"/>
      <c r="B610" s="39"/>
      <c r="C610" s="30">
        <v>31</v>
      </c>
      <c r="D610" s="30" t="s">
        <v>15</v>
      </c>
      <c r="E610" s="37">
        <f>E611+E613+E615</f>
        <v>3253000</v>
      </c>
      <c r="F610" s="37">
        <f>F611+F613+F615</f>
        <v>97950</v>
      </c>
      <c r="G610" s="37">
        <f t="shared" si="335"/>
        <v>3350950</v>
      </c>
      <c r="H610" s="37">
        <f>H611+H613+H615</f>
        <v>3347950</v>
      </c>
      <c r="I610" s="37">
        <f aca="true" t="shared" si="342" ref="I610:O610">I611+I613+I615</f>
        <v>0</v>
      </c>
      <c r="J610" s="37">
        <f t="shared" si="342"/>
        <v>3000</v>
      </c>
      <c r="K610" s="37">
        <f t="shared" si="342"/>
        <v>0</v>
      </c>
      <c r="L610" s="37">
        <f t="shared" si="342"/>
        <v>0</v>
      </c>
      <c r="M610" s="37">
        <f t="shared" si="342"/>
        <v>0</v>
      </c>
      <c r="N610" s="37">
        <f t="shared" si="342"/>
        <v>0</v>
      </c>
      <c r="O610" s="37">
        <f t="shared" si="342"/>
        <v>0</v>
      </c>
    </row>
    <row r="611" spans="1:15" ht="18" customHeight="1">
      <c r="A611" s="41"/>
      <c r="B611" s="39"/>
      <c r="C611" s="30">
        <v>311</v>
      </c>
      <c r="D611" s="30" t="s">
        <v>334</v>
      </c>
      <c r="E611" s="37">
        <f>E612</f>
        <v>2700000</v>
      </c>
      <c r="F611" s="37">
        <f>F612</f>
        <v>30000</v>
      </c>
      <c r="G611" s="37">
        <f t="shared" si="335"/>
        <v>2730000</v>
      </c>
      <c r="H611" s="37">
        <f>H612</f>
        <v>2730000</v>
      </c>
      <c r="I611" s="35">
        <v>0</v>
      </c>
      <c r="J611" s="35">
        <v>0</v>
      </c>
      <c r="K611" s="35">
        <v>0</v>
      </c>
      <c r="L611" s="35">
        <v>0</v>
      </c>
      <c r="M611" s="35">
        <v>0</v>
      </c>
      <c r="N611" s="35">
        <v>0</v>
      </c>
      <c r="O611" s="35">
        <v>0</v>
      </c>
    </row>
    <row r="612" spans="1:15" s="95" customFormat="1" ht="15" customHeight="1">
      <c r="A612" s="88" t="s">
        <v>743</v>
      </c>
      <c r="B612" s="88"/>
      <c r="C612" s="90">
        <v>3111</v>
      </c>
      <c r="D612" s="90" t="s">
        <v>16</v>
      </c>
      <c r="E612" s="92">
        <v>2700000</v>
      </c>
      <c r="F612" s="92">
        <f>G612-E612</f>
        <v>30000</v>
      </c>
      <c r="G612" s="96">
        <f t="shared" si="335"/>
        <v>2730000</v>
      </c>
      <c r="H612" s="92">
        <v>2730000</v>
      </c>
      <c r="I612" s="94">
        <v>0</v>
      </c>
      <c r="J612" s="94">
        <v>0</v>
      </c>
      <c r="K612" s="94">
        <v>0</v>
      </c>
      <c r="L612" s="94">
        <v>0</v>
      </c>
      <c r="M612" s="94">
        <v>0</v>
      </c>
      <c r="N612" s="94">
        <v>0</v>
      </c>
      <c r="O612" s="94">
        <v>0</v>
      </c>
    </row>
    <row r="613" spans="1:15" ht="18" customHeight="1">
      <c r="A613" s="39"/>
      <c r="B613" s="39"/>
      <c r="C613" s="30">
        <v>312</v>
      </c>
      <c r="D613" s="30" t="s">
        <v>17</v>
      </c>
      <c r="E613" s="37">
        <f>E614</f>
        <v>107500</v>
      </c>
      <c r="F613" s="37">
        <f>F614</f>
        <v>63000</v>
      </c>
      <c r="G613" s="37">
        <f t="shared" si="335"/>
        <v>170500</v>
      </c>
      <c r="H613" s="37">
        <f>H614</f>
        <v>167500</v>
      </c>
      <c r="I613" s="37">
        <f aca="true" t="shared" si="343" ref="I613:O613">I614</f>
        <v>0</v>
      </c>
      <c r="J613" s="37">
        <f t="shared" si="343"/>
        <v>3000</v>
      </c>
      <c r="K613" s="37">
        <f t="shared" si="343"/>
        <v>0</v>
      </c>
      <c r="L613" s="37">
        <f t="shared" si="343"/>
        <v>0</v>
      </c>
      <c r="M613" s="37">
        <f t="shared" si="343"/>
        <v>0</v>
      </c>
      <c r="N613" s="37">
        <f t="shared" si="343"/>
        <v>0</v>
      </c>
      <c r="O613" s="37">
        <f t="shared" si="343"/>
        <v>0</v>
      </c>
    </row>
    <row r="614" spans="1:15" s="95" customFormat="1" ht="15" customHeight="1">
      <c r="A614" s="88" t="s">
        <v>744</v>
      </c>
      <c r="B614" s="88"/>
      <c r="C614" s="90">
        <v>3121</v>
      </c>
      <c r="D614" s="90" t="s">
        <v>18</v>
      </c>
      <c r="E614" s="92">
        <v>107500</v>
      </c>
      <c r="F614" s="92">
        <f>G614-E614</f>
        <v>63000</v>
      </c>
      <c r="G614" s="92">
        <f t="shared" si="335"/>
        <v>170500</v>
      </c>
      <c r="H614" s="92">
        <v>167500</v>
      </c>
      <c r="I614" s="94">
        <v>0</v>
      </c>
      <c r="J614" s="92">
        <v>3000</v>
      </c>
      <c r="K614" s="94">
        <v>0</v>
      </c>
      <c r="L614" s="94">
        <v>0</v>
      </c>
      <c r="M614" s="94">
        <v>0</v>
      </c>
      <c r="N614" s="94">
        <v>0</v>
      </c>
      <c r="O614" s="94">
        <v>0</v>
      </c>
    </row>
    <row r="615" spans="1:15" ht="18" customHeight="1">
      <c r="A615" s="39"/>
      <c r="B615" s="39"/>
      <c r="C615" s="30">
        <v>313</v>
      </c>
      <c r="D615" s="30" t="s">
        <v>19</v>
      </c>
      <c r="E615" s="37">
        <f aca="true" t="shared" si="344" ref="E615:O615">SUM(E616:E617)</f>
        <v>445500</v>
      </c>
      <c r="F615" s="37">
        <f>SUM(F616:F617)</f>
        <v>4950</v>
      </c>
      <c r="G615" s="37">
        <f t="shared" si="335"/>
        <v>450450</v>
      </c>
      <c r="H615" s="37">
        <f t="shared" si="344"/>
        <v>450450</v>
      </c>
      <c r="I615" s="37">
        <f t="shared" si="344"/>
        <v>0</v>
      </c>
      <c r="J615" s="37">
        <f t="shared" si="344"/>
        <v>0</v>
      </c>
      <c r="K615" s="37">
        <f t="shared" si="344"/>
        <v>0</v>
      </c>
      <c r="L615" s="37">
        <f t="shared" si="344"/>
        <v>0</v>
      </c>
      <c r="M615" s="37">
        <f t="shared" si="344"/>
        <v>0</v>
      </c>
      <c r="N615" s="37">
        <f>SUM(N616:N617)</f>
        <v>0</v>
      </c>
      <c r="O615" s="37">
        <f t="shared" si="344"/>
        <v>0</v>
      </c>
    </row>
    <row r="616" spans="1:15" s="95" customFormat="1" ht="15" customHeight="1">
      <c r="A616" s="88" t="s">
        <v>745</v>
      </c>
      <c r="B616" s="88"/>
      <c r="C616" s="90">
        <v>3132</v>
      </c>
      <c r="D616" s="91" t="s">
        <v>335</v>
      </c>
      <c r="E616" s="92">
        <v>445500</v>
      </c>
      <c r="F616" s="92">
        <f>G616-E616</f>
        <v>4950</v>
      </c>
      <c r="G616" s="92">
        <f t="shared" si="335"/>
        <v>450450</v>
      </c>
      <c r="H616" s="92">
        <v>450450</v>
      </c>
      <c r="I616" s="94">
        <v>0</v>
      </c>
      <c r="J616" s="94">
        <v>0</v>
      </c>
      <c r="K616" s="94">
        <v>0</v>
      </c>
      <c r="L616" s="94">
        <v>0</v>
      </c>
      <c r="M616" s="94">
        <v>0</v>
      </c>
      <c r="N616" s="94">
        <v>0</v>
      </c>
      <c r="O616" s="94">
        <v>0</v>
      </c>
    </row>
    <row r="617" spans="1:15" s="95" customFormat="1" ht="15" customHeight="1">
      <c r="A617" s="88" t="s">
        <v>746</v>
      </c>
      <c r="B617" s="88"/>
      <c r="C617" s="90">
        <v>3133</v>
      </c>
      <c r="D617" s="91" t="s">
        <v>336</v>
      </c>
      <c r="E617" s="92">
        <v>0</v>
      </c>
      <c r="F617" s="92">
        <f>G617-E617</f>
        <v>0</v>
      </c>
      <c r="G617" s="92">
        <f t="shared" si="335"/>
        <v>0</v>
      </c>
      <c r="H617" s="92">
        <v>0</v>
      </c>
      <c r="I617" s="94">
        <v>0</v>
      </c>
      <c r="J617" s="94">
        <v>0</v>
      </c>
      <c r="K617" s="94">
        <v>0</v>
      </c>
      <c r="L617" s="94">
        <v>0</v>
      </c>
      <c r="M617" s="94">
        <v>0</v>
      </c>
      <c r="N617" s="94">
        <v>0</v>
      </c>
      <c r="O617" s="94">
        <v>0</v>
      </c>
    </row>
    <row r="618" ht="33" customHeight="1"/>
    <row r="619" spans="1:15" s="133" customFormat="1" ht="17.25" customHeight="1">
      <c r="A619" s="199" t="s">
        <v>2</v>
      </c>
      <c r="B619" s="200" t="s">
        <v>44</v>
      </c>
      <c r="C619" s="184" t="s">
        <v>549</v>
      </c>
      <c r="D619" s="201" t="s">
        <v>59</v>
      </c>
      <c r="E619" s="190" t="s">
        <v>1230</v>
      </c>
      <c r="F619" s="190" t="s">
        <v>891</v>
      </c>
      <c r="G619" s="184" t="s">
        <v>1231</v>
      </c>
      <c r="H619" s="185" t="s">
        <v>1232</v>
      </c>
      <c r="I619" s="185"/>
      <c r="J619" s="185"/>
      <c r="K619" s="185"/>
      <c r="L619" s="185"/>
      <c r="M619" s="185"/>
      <c r="N619" s="185"/>
      <c r="O619" s="185"/>
    </row>
    <row r="620" spans="1:15" ht="36" customHeight="1">
      <c r="A620" s="199"/>
      <c r="B620" s="199"/>
      <c r="C620" s="185"/>
      <c r="D620" s="201"/>
      <c r="E620" s="191"/>
      <c r="F620" s="191"/>
      <c r="G620" s="185"/>
      <c r="H620" s="103" t="s">
        <v>271</v>
      </c>
      <c r="I620" s="103" t="s">
        <v>45</v>
      </c>
      <c r="J620" s="103" t="s">
        <v>270</v>
      </c>
      <c r="K620" s="103" t="s">
        <v>272</v>
      </c>
      <c r="L620" s="103" t="s">
        <v>46</v>
      </c>
      <c r="M620" s="103" t="s">
        <v>723</v>
      </c>
      <c r="N620" s="103" t="s">
        <v>1204</v>
      </c>
      <c r="O620" s="103" t="s">
        <v>616</v>
      </c>
    </row>
    <row r="621" spans="1:15" ht="10.5" customHeight="1">
      <c r="A621" s="54">
        <v>1</v>
      </c>
      <c r="B621" s="54">
        <v>2</v>
      </c>
      <c r="C621" s="54">
        <v>3</v>
      </c>
      <c r="D621" s="54">
        <v>4</v>
      </c>
      <c r="E621" s="54">
        <v>5</v>
      </c>
      <c r="F621" s="54">
        <v>6</v>
      </c>
      <c r="G621" s="54">
        <v>7</v>
      </c>
      <c r="H621" s="54">
        <v>8</v>
      </c>
      <c r="I621" s="54">
        <v>9</v>
      </c>
      <c r="J621" s="54">
        <v>10</v>
      </c>
      <c r="K621" s="54">
        <v>11</v>
      </c>
      <c r="L621" s="54">
        <v>12</v>
      </c>
      <c r="M621" s="54">
        <v>13</v>
      </c>
      <c r="N621" s="54">
        <v>14</v>
      </c>
      <c r="O621" s="54">
        <v>15</v>
      </c>
    </row>
    <row r="622" spans="1:15" ht="21" customHeight="1">
      <c r="A622" s="39"/>
      <c r="B622" s="39"/>
      <c r="C622" s="30">
        <v>32</v>
      </c>
      <c r="D622" s="30" t="s">
        <v>35</v>
      </c>
      <c r="E622" s="37">
        <f>E623+E627+E633+E642+E644</f>
        <v>1024500</v>
      </c>
      <c r="F622" s="37">
        <f>F623+F627+F633+F642+F644</f>
        <v>13500</v>
      </c>
      <c r="G622" s="37">
        <f t="shared" si="335"/>
        <v>1038000</v>
      </c>
      <c r="H622" s="37">
        <f aca="true" t="shared" si="345" ref="H622:O622">H623+H627+H633+H642+H644</f>
        <v>190500</v>
      </c>
      <c r="I622" s="37">
        <f t="shared" si="345"/>
        <v>0</v>
      </c>
      <c r="J622" s="37">
        <f t="shared" si="345"/>
        <v>727500</v>
      </c>
      <c r="K622" s="37">
        <f t="shared" si="345"/>
        <v>10000</v>
      </c>
      <c r="L622" s="37">
        <f t="shared" si="345"/>
        <v>10000</v>
      </c>
      <c r="M622" s="37">
        <f t="shared" si="345"/>
        <v>0</v>
      </c>
      <c r="N622" s="37">
        <f t="shared" si="345"/>
        <v>0</v>
      </c>
      <c r="O622" s="37">
        <f t="shared" si="345"/>
        <v>100000</v>
      </c>
    </row>
    <row r="623" spans="1:15" ht="18" customHeight="1">
      <c r="A623" s="39"/>
      <c r="B623" s="39"/>
      <c r="C623" s="46">
        <v>321</v>
      </c>
      <c r="D623" s="30" t="s">
        <v>944</v>
      </c>
      <c r="E623" s="37">
        <f>SUM(E624:E626)</f>
        <v>170000</v>
      </c>
      <c r="F623" s="37">
        <f>SUM(F624:F626)</f>
        <v>-5000</v>
      </c>
      <c r="G623" s="37">
        <f t="shared" si="335"/>
        <v>165000</v>
      </c>
      <c r="H623" s="37">
        <f>SUM(H624:H626)</f>
        <v>150000</v>
      </c>
      <c r="I623" s="37">
        <f aca="true" t="shared" si="346" ref="I623:O623">SUM(I624:I626)</f>
        <v>0</v>
      </c>
      <c r="J623" s="37">
        <f t="shared" si="346"/>
        <v>15000</v>
      </c>
      <c r="K623" s="37">
        <f t="shared" si="346"/>
        <v>0</v>
      </c>
      <c r="L623" s="37">
        <f t="shared" si="346"/>
        <v>0</v>
      </c>
      <c r="M623" s="37">
        <f t="shared" si="346"/>
        <v>0</v>
      </c>
      <c r="N623" s="37">
        <f t="shared" si="346"/>
        <v>0</v>
      </c>
      <c r="O623" s="37">
        <f t="shared" si="346"/>
        <v>0</v>
      </c>
    </row>
    <row r="624" spans="1:15" s="95" customFormat="1" ht="15" customHeight="1">
      <c r="A624" s="88" t="s">
        <v>747</v>
      </c>
      <c r="B624" s="88"/>
      <c r="C624" s="102">
        <v>3211</v>
      </c>
      <c r="D624" s="90" t="s">
        <v>22</v>
      </c>
      <c r="E624" s="92">
        <v>10000</v>
      </c>
      <c r="F624" s="92">
        <f>G624-E624</f>
        <v>-5000</v>
      </c>
      <c r="G624" s="92">
        <f>SUM(H624:O624)</f>
        <v>5000</v>
      </c>
      <c r="H624" s="92">
        <v>0</v>
      </c>
      <c r="I624" s="92">
        <v>0</v>
      </c>
      <c r="J624" s="92">
        <v>5000</v>
      </c>
      <c r="K624" s="92">
        <v>0</v>
      </c>
      <c r="L624" s="92">
        <v>0</v>
      </c>
      <c r="M624" s="92">
        <v>0</v>
      </c>
      <c r="N624" s="92">
        <v>0</v>
      </c>
      <c r="O624" s="92">
        <v>0</v>
      </c>
    </row>
    <row r="625" spans="1:15" s="95" customFormat="1" ht="15" customHeight="1">
      <c r="A625" s="88" t="s">
        <v>748</v>
      </c>
      <c r="B625" s="88"/>
      <c r="C625" s="102">
        <v>3212</v>
      </c>
      <c r="D625" s="90" t="s">
        <v>945</v>
      </c>
      <c r="E625" s="92">
        <v>150000</v>
      </c>
      <c r="F625" s="92">
        <f>G625-E625</f>
        <v>0</v>
      </c>
      <c r="G625" s="92">
        <f>SUM(H625:O625)</f>
        <v>150000</v>
      </c>
      <c r="H625" s="92">
        <v>150000</v>
      </c>
      <c r="I625" s="92">
        <v>0</v>
      </c>
      <c r="J625" s="92">
        <v>0</v>
      </c>
      <c r="K625" s="92">
        <v>0</v>
      </c>
      <c r="L625" s="92">
        <v>0</v>
      </c>
      <c r="M625" s="92">
        <v>0</v>
      </c>
      <c r="N625" s="92">
        <v>0</v>
      </c>
      <c r="O625" s="92">
        <v>0</v>
      </c>
    </row>
    <row r="626" spans="1:15" s="95" customFormat="1" ht="15" customHeight="1">
      <c r="A626" s="88" t="s">
        <v>547</v>
      </c>
      <c r="B626" s="88"/>
      <c r="C626" s="102">
        <v>3213</v>
      </c>
      <c r="D626" s="90" t="s">
        <v>23</v>
      </c>
      <c r="E626" s="92">
        <v>10000</v>
      </c>
      <c r="F626" s="92">
        <f>G626-E626</f>
        <v>0</v>
      </c>
      <c r="G626" s="92">
        <f t="shared" si="335"/>
        <v>10000</v>
      </c>
      <c r="H626" s="92">
        <v>0</v>
      </c>
      <c r="I626" s="92">
        <v>0</v>
      </c>
      <c r="J626" s="92">
        <v>10000</v>
      </c>
      <c r="K626" s="92">
        <v>0</v>
      </c>
      <c r="L626" s="92">
        <v>0</v>
      </c>
      <c r="M626" s="92">
        <v>0</v>
      </c>
      <c r="N626" s="92">
        <v>0</v>
      </c>
      <c r="O626" s="92">
        <v>0</v>
      </c>
    </row>
    <row r="627" spans="1:15" ht="18" customHeight="1">
      <c r="A627" s="39"/>
      <c r="B627" s="33"/>
      <c r="C627" s="36">
        <v>322</v>
      </c>
      <c r="D627" s="36" t="s">
        <v>24</v>
      </c>
      <c r="E627" s="37">
        <f>E628+E629+E630+E631+E632</f>
        <v>537000</v>
      </c>
      <c r="F627" s="37">
        <f>F628+F629+F630+F631+F632</f>
        <v>35000</v>
      </c>
      <c r="G627" s="37">
        <f t="shared" si="335"/>
        <v>572000</v>
      </c>
      <c r="H627" s="37">
        <f aca="true" t="shared" si="347" ref="H627:N627">H628+H629+H630+H631+H632</f>
        <v>5000</v>
      </c>
      <c r="I627" s="37">
        <f t="shared" si="347"/>
        <v>0</v>
      </c>
      <c r="J627" s="37">
        <f t="shared" si="347"/>
        <v>517000</v>
      </c>
      <c r="K627" s="37">
        <f t="shared" si="347"/>
        <v>10000</v>
      </c>
      <c r="L627" s="37">
        <f t="shared" si="347"/>
        <v>10000</v>
      </c>
      <c r="M627" s="37">
        <f t="shared" si="347"/>
        <v>0</v>
      </c>
      <c r="N627" s="37">
        <f t="shared" si="347"/>
        <v>0</v>
      </c>
      <c r="O627" s="37">
        <f>O628+O629+O630+O631+O632</f>
        <v>30000</v>
      </c>
    </row>
    <row r="628" spans="1:15" s="95" customFormat="1" ht="14.25" customHeight="1">
      <c r="A628" s="88" t="s">
        <v>879</v>
      </c>
      <c r="B628" s="54"/>
      <c r="C628" s="91">
        <v>3221</v>
      </c>
      <c r="D628" s="91" t="s">
        <v>946</v>
      </c>
      <c r="E628" s="92">
        <v>180000</v>
      </c>
      <c r="F628" s="92">
        <f>G628-E628</f>
        <v>0</v>
      </c>
      <c r="G628" s="92">
        <f>SUM(H628:O628)</f>
        <v>180000</v>
      </c>
      <c r="H628" s="92">
        <v>0</v>
      </c>
      <c r="I628" s="92">
        <v>0</v>
      </c>
      <c r="J628" s="92">
        <v>170000</v>
      </c>
      <c r="K628" s="92">
        <v>5000</v>
      </c>
      <c r="L628" s="92">
        <v>5000</v>
      </c>
      <c r="M628" s="94">
        <v>0</v>
      </c>
      <c r="N628" s="94">
        <v>0</v>
      </c>
      <c r="O628" s="92">
        <v>0</v>
      </c>
    </row>
    <row r="629" spans="1:15" s="95" customFormat="1" ht="14.25" customHeight="1">
      <c r="A629" s="88" t="s">
        <v>880</v>
      </c>
      <c r="B629" s="54"/>
      <c r="C629" s="91">
        <v>3222</v>
      </c>
      <c r="D629" s="91" t="s">
        <v>947</v>
      </c>
      <c r="E629" s="92">
        <v>250000</v>
      </c>
      <c r="F629" s="92">
        <f>G629-E629</f>
        <v>5000</v>
      </c>
      <c r="G629" s="92">
        <f>SUM(H629:O629)</f>
        <v>255000</v>
      </c>
      <c r="H629" s="92">
        <v>0</v>
      </c>
      <c r="I629" s="92">
        <v>0</v>
      </c>
      <c r="J629" s="92">
        <v>245000</v>
      </c>
      <c r="K629" s="92">
        <v>5000</v>
      </c>
      <c r="L629" s="92">
        <v>5000</v>
      </c>
      <c r="M629" s="94">
        <v>0</v>
      </c>
      <c r="N629" s="94">
        <v>0</v>
      </c>
      <c r="O629" s="92">
        <v>0</v>
      </c>
    </row>
    <row r="630" spans="1:15" s="95" customFormat="1" ht="14.25" customHeight="1">
      <c r="A630" s="88" t="s">
        <v>881</v>
      </c>
      <c r="B630" s="54"/>
      <c r="C630" s="91">
        <v>3223</v>
      </c>
      <c r="D630" s="91" t="s">
        <v>948</v>
      </c>
      <c r="E630" s="92">
        <v>70000</v>
      </c>
      <c r="F630" s="92">
        <f>G630-E630</f>
        <v>0</v>
      </c>
      <c r="G630" s="92">
        <f t="shared" si="335"/>
        <v>70000</v>
      </c>
      <c r="H630" s="92">
        <v>5000</v>
      </c>
      <c r="I630" s="92">
        <v>0</v>
      </c>
      <c r="J630" s="92">
        <v>65000</v>
      </c>
      <c r="K630" s="94">
        <v>0</v>
      </c>
      <c r="L630" s="94">
        <v>0</v>
      </c>
      <c r="M630" s="94">
        <v>0</v>
      </c>
      <c r="N630" s="94">
        <v>0</v>
      </c>
      <c r="O630" s="92">
        <v>0</v>
      </c>
    </row>
    <row r="631" spans="1:15" s="95" customFormat="1" ht="14.25" customHeight="1">
      <c r="A631" s="88" t="s">
        <v>882</v>
      </c>
      <c r="B631" s="54"/>
      <c r="C631" s="91">
        <v>3224</v>
      </c>
      <c r="D631" s="91" t="s">
        <v>949</v>
      </c>
      <c r="E631" s="92">
        <v>35000</v>
      </c>
      <c r="F631" s="92">
        <f>G631-E631</f>
        <v>30000</v>
      </c>
      <c r="G631" s="92">
        <f aca="true" t="shared" si="348" ref="G631:G643">SUM(H631:O631)</f>
        <v>65000</v>
      </c>
      <c r="H631" s="92">
        <v>0</v>
      </c>
      <c r="I631" s="92">
        <v>0</v>
      </c>
      <c r="J631" s="92">
        <v>35000</v>
      </c>
      <c r="K631" s="92">
        <v>0</v>
      </c>
      <c r="L631" s="94">
        <v>0</v>
      </c>
      <c r="M631" s="94">
        <v>0</v>
      </c>
      <c r="N631" s="94">
        <v>0</v>
      </c>
      <c r="O631" s="92">
        <v>30000</v>
      </c>
    </row>
    <row r="632" spans="1:15" s="95" customFormat="1" ht="14.25" customHeight="1">
      <c r="A632" s="88" t="s">
        <v>883</v>
      </c>
      <c r="B632" s="54"/>
      <c r="C632" s="91">
        <v>3227</v>
      </c>
      <c r="D632" s="91" t="s">
        <v>950</v>
      </c>
      <c r="E632" s="92">
        <v>2000</v>
      </c>
      <c r="F632" s="92">
        <f>G632-E632</f>
        <v>0</v>
      </c>
      <c r="G632" s="92">
        <f t="shared" si="348"/>
        <v>2000</v>
      </c>
      <c r="H632" s="92">
        <v>0</v>
      </c>
      <c r="I632" s="92">
        <v>0</v>
      </c>
      <c r="J632" s="92">
        <v>2000</v>
      </c>
      <c r="K632" s="94">
        <v>0</v>
      </c>
      <c r="L632" s="92">
        <v>0</v>
      </c>
      <c r="M632" s="94">
        <v>0</v>
      </c>
      <c r="N632" s="94">
        <v>0</v>
      </c>
      <c r="O632" s="94">
        <v>0</v>
      </c>
    </row>
    <row r="633" spans="1:15" ht="18" customHeight="1">
      <c r="A633" s="41"/>
      <c r="B633" s="33"/>
      <c r="C633" s="36">
        <v>323</v>
      </c>
      <c r="D633" s="36" t="s">
        <v>29</v>
      </c>
      <c r="E633" s="37">
        <f>E634+E635+E636+E637+E638+E639+E640+E641</f>
        <v>220000</v>
      </c>
      <c r="F633" s="37">
        <f>F634+F635+F636+F637+F638+F639+F640+F641</f>
        <v>-16500</v>
      </c>
      <c r="G633" s="37">
        <f t="shared" si="348"/>
        <v>203500</v>
      </c>
      <c r="H633" s="37">
        <f aca="true" t="shared" si="349" ref="H633:O633">H634+H635+H636+H637+H638+H639+H640+H641</f>
        <v>0</v>
      </c>
      <c r="I633" s="37">
        <f t="shared" si="349"/>
        <v>0</v>
      </c>
      <c r="J633" s="37">
        <f t="shared" si="349"/>
        <v>133500</v>
      </c>
      <c r="K633" s="37">
        <f t="shared" si="349"/>
        <v>0</v>
      </c>
      <c r="L633" s="37">
        <f t="shared" si="349"/>
        <v>0</v>
      </c>
      <c r="M633" s="37">
        <f t="shared" si="349"/>
        <v>0</v>
      </c>
      <c r="N633" s="37">
        <f t="shared" si="349"/>
        <v>0</v>
      </c>
      <c r="O633" s="37">
        <f t="shared" si="349"/>
        <v>70000</v>
      </c>
    </row>
    <row r="634" spans="1:15" s="95" customFormat="1" ht="14.25" customHeight="1">
      <c r="A634" s="88" t="s">
        <v>884</v>
      </c>
      <c r="B634" s="54"/>
      <c r="C634" s="91">
        <v>3231</v>
      </c>
      <c r="D634" s="91" t="s">
        <v>951</v>
      </c>
      <c r="E634" s="92">
        <v>20000</v>
      </c>
      <c r="F634" s="92">
        <f aca="true" t="shared" si="350" ref="F634:F641">G634-E634</f>
        <v>0</v>
      </c>
      <c r="G634" s="92">
        <f t="shared" si="348"/>
        <v>20000</v>
      </c>
      <c r="H634" s="92">
        <v>0</v>
      </c>
      <c r="I634" s="92">
        <v>0</v>
      </c>
      <c r="J634" s="92">
        <v>20000</v>
      </c>
      <c r="K634" s="94">
        <v>0</v>
      </c>
      <c r="L634" s="94">
        <v>0</v>
      </c>
      <c r="M634" s="94">
        <v>0</v>
      </c>
      <c r="N634" s="94">
        <v>0</v>
      </c>
      <c r="O634" s="94">
        <v>0</v>
      </c>
    </row>
    <row r="635" spans="1:15" s="95" customFormat="1" ht="14.25" customHeight="1">
      <c r="A635" s="88" t="s">
        <v>885</v>
      </c>
      <c r="B635" s="54"/>
      <c r="C635" s="91">
        <v>3232</v>
      </c>
      <c r="D635" s="91" t="s">
        <v>709</v>
      </c>
      <c r="E635" s="92">
        <v>100000</v>
      </c>
      <c r="F635" s="92">
        <f t="shared" si="350"/>
        <v>-30000</v>
      </c>
      <c r="G635" s="92">
        <f t="shared" si="348"/>
        <v>70000</v>
      </c>
      <c r="H635" s="92">
        <v>0</v>
      </c>
      <c r="I635" s="92">
        <v>0</v>
      </c>
      <c r="J635" s="92">
        <v>0</v>
      </c>
      <c r="K635" s="94">
        <v>0</v>
      </c>
      <c r="L635" s="92">
        <v>0</v>
      </c>
      <c r="M635" s="94">
        <v>0</v>
      </c>
      <c r="N635" s="94">
        <v>0</v>
      </c>
      <c r="O635" s="92">
        <v>70000</v>
      </c>
    </row>
    <row r="636" spans="1:15" s="95" customFormat="1" ht="14.25" customHeight="1">
      <c r="A636" s="88" t="s">
        <v>886</v>
      </c>
      <c r="B636" s="54"/>
      <c r="C636" s="91">
        <v>3233</v>
      </c>
      <c r="D636" s="91" t="s">
        <v>552</v>
      </c>
      <c r="E636" s="92">
        <v>1000</v>
      </c>
      <c r="F636" s="92">
        <f t="shared" si="350"/>
        <v>0</v>
      </c>
      <c r="G636" s="92">
        <f t="shared" si="348"/>
        <v>1000</v>
      </c>
      <c r="H636" s="92">
        <v>0</v>
      </c>
      <c r="I636" s="92">
        <v>0</v>
      </c>
      <c r="J636" s="92">
        <v>1000</v>
      </c>
      <c r="K636" s="94">
        <v>0</v>
      </c>
      <c r="L636" s="94">
        <v>0</v>
      </c>
      <c r="M636" s="94">
        <v>0</v>
      </c>
      <c r="N636" s="94">
        <v>0</v>
      </c>
      <c r="O636" s="94">
        <v>0</v>
      </c>
    </row>
    <row r="637" spans="1:15" s="95" customFormat="1" ht="14.25" customHeight="1">
      <c r="A637" s="88" t="s">
        <v>868</v>
      </c>
      <c r="B637" s="54"/>
      <c r="C637" s="91">
        <v>3234</v>
      </c>
      <c r="D637" s="91" t="s">
        <v>952</v>
      </c>
      <c r="E637" s="92">
        <v>30000</v>
      </c>
      <c r="F637" s="92">
        <f t="shared" si="350"/>
        <v>0</v>
      </c>
      <c r="G637" s="92">
        <f t="shared" si="348"/>
        <v>30000</v>
      </c>
      <c r="H637" s="92">
        <v>0</v>
      </c>
      <c r="I637" s="92">
        <v>0</v>
      </c>
      <c r="J637" s="92">
        <v>30000</v>
      </c>
      <c r="K637" s="94">
        <v>0</v>
      </c>
      <c r="L637" s="94">
        <v>0</v>
      </c>
      <c r="M637" s="94">
        <v>0</v>
      </c>
      <c r="N637" s="94">
        <v>0</v>
      </c>
      <c r="O637" s="94">
        <v>0</v>
      </c>
    </row>
    <row r="638" spans="1:15" s="95" customFormat="1" ht="14.25" customHeight="1">
      <c r="A638" s="88" t="s">
        <v>869</v>
      </c>
      <c r="B638" s="54"/>
      <c r="C638" s="91">
        <v>3236</v>
      </c>
      <c r="D638" s="91" t="s">
        <v>953</v>
      </c>
      <c r="E638" s="92">
        <v>17000</v>
      </c>
      <c r="F638" s="92">
        <f t="shared" si="350"/>
        <v>0</v>
      </c>
      <c r="G638" s="92">
        <f t="shared" si="348"/>
        <v>17000</v>
      </c>
      <c r="H638" s="92">
        <v>0</v>
      </c>
      <c r="I638" s="92">
        <v>0</v>
      </c>
      <c r="J638" s="92">
        <v>17000</v>
      </c>
      <c r="K638" s="94">
        <v>0</v>
      </c>
      <c r="L638" s="94">
        <v>0</v>
      </c>
      <c r="M638" s="94">
        <v>0</v>
      </c>
      <c r="N638" s="94">
        <v>0</v>
      </c>
      <c r="O638" s="94">
        <v>0</v>
      </c>
    </row>
    <row r="639" spans="1:15" s="95" customFormat="1" ht="14.25" customHeight="1">
      <c r="A639" s="88" t="s">
        <v>870</v>
      </c>
      <c r="B639" s="54"/>
      <c r="C639" s="91">
        <v>3237</v>
      </c>
      <c r="D639" s="91" t="s">
        <v>797</v>
      </c>
      <c r="E639" s="92">
        <v>5000</v>
      </c>
      <c r="F639" s="92">
        <f t="shared" si="350"/>
        <v>13500</v>
      </c>
      <c r="G639" s="92">
        <f t="shared" si="348"/>
        <v>18500</v>
      </c>
      <c r="H639" s="92">
        <v>0</v>
      </c>
      <c r="I639" s="92">
        <v>0</v>
      </c>
      <c r="J639" s="92">
        <v>18500</v>
      </c>
      <c r="K639" s="94">
        <v>0</v>
      </c>
      <c r="L639" s="94">
        <v>0</v>
      </c>
      <c r="M639" s="94">
        <v>0</v>
      </c>
      <c r="N639" s="94">
        <v>0</v>
      </c>
      <c r="O639" s="94">
        <v>0</v>
      </c>
    </row>
    <row r="640" spans="1:15" s="95" customFormat="1" ht="14.25" customHeight="1">
      <c r="A640" s="88" t="s">
        <v>871</v>
      </c>
      <c r="B640" s="54"/>
      <c r="C640" s="91">
        <v>3238</v>
      </c>
      <c r="D640" s="91" t="s">
        <v>735</v>
      </c>
      <c r="E640" s="92">
        <v>17000</v>
      </c>
      <c r="F640" s="92">
        <f t="shared" si="350"/>
        <v>0</v>
      </c>
      <c r="G640" s="92">
        <f t="shared" si="348"/>
        <v>17000</v>
      </c>
      <c r="H640" s="92">
        <v>0</v>
      </c>
      <c r="I640" s="92">
        <v>0</v>
      </c>
      <c r="J640" s="92">
        <v>17000</v>
      </c>
      <c r="K640" s="94">
        <v>0</v>
      </c>
      <c r="L640" s="94">
        <v>0</v>
      </c>
      <c r="M640" s="94">
        <v>0</v>
      </c>
      <c r="N640" s="94">
        <v>0</v>
      </c>
      <c r="O640" s="94">
        <v>0</v>
      </c>
    </row>
    <row r="641" spans="1:15" s="95" customFormat="1" ht="14.25" customHeight="1">
      <c r="A641" s="88" t="s">
        <v>872</v>
      </c>
      <c r="B641" s="54"/>
      <c r="C641" s="91">
        <v>3239</v>
      </c>
      <c r="D641" s="91" t="s">
        <v>361</v>
      </c>
      <c r="E641" s="92">
        <v>30000</v>
      </c>
      <c r="F641" s="92">
        <f t="shared" si="350"/>
        <v>0</v>
      </c>
      <c r="G641" s="92">
        <f t="shared" si="348"/>
        <v>30000</v>
      </c>
      <c r="H641" s="92">
        <v>0</v>
      </c>
      <c r="I641" s="92">
        <v>0</v>
      </c>
      <c r="J641" s="92">
        <v>30000</v>
      </c>
      <c r="K641" s="94">
        <v>0</v>
      </c>
      <c r="L641" s="94">
        <v>0</v>
      </c>
      <c r="M641" s="94">
        <v>0</v>
      </c>
      <c r="N641" s="94">
        <v>0</v>
      </c>
      <c r="O641" s="92">
        <v>0</v>
      </c>
    </row>
    <row r="642" spans="1:15" ht="18" customHeight="1">
      <c r="A642" s="41"/>
      <c r="B642" s="39"/>
      <c r="C642" s="30" t="s">
        <v>309</v>
      </c>
      <c r="D642" s="30" t="s">
        <v>954</v>
      </c>
      <c r="E642" s="37">
        <f>E643</f>
        <v>0</v>
      </c>
      <c r="F642" s="37">
        <f>F643</f>
        <v>0</v>
      </c>
      <c r="G642" s="37">
        <f t="shared" si="348"/>
        <v>0</v>
      </c>
      <c r="H642" s="37">
        <f>H643</f>
        <v>0</v>
      </c>
      <c r="I642" s="37">
        <f aca="true" t="shared" si="351" ref="I642:O642">I643</f>
        <v>0</v>
      </c>
      <c r="J642" s="37">
        <f t="shared" si="351"/>
        <v>0</v>
      </c>
      <c r="K642" s="37">
        <f t="shared" si="351"/>
        <v>0</v>
      </c>
      <c r="L642" s="37">
        <f t="shared" si="351"/>
        <v>0</v>
      </c>
      <c r="M642" s="37">
        <f t="shared" si="351"/>
        <v>0</v>
      </c>
      <c r="N642" s="37">
        <f t="shared" si="351"/>
        <v>0</v>
      </c>
      <c r="O642" s="37">
        <f t="shared" si="351"/>
        <v>0</v>
      </c>
    </row>
    <row r="643" spans="1:15" s="95" customFormat="1" ht="14.25" customHeight="1">
      <c r="A643" s="88" t="s">
        <v>888</v>
      </c>
      <c r="B643" s="88"/>
      <c r="C643" s="90" t="s">
        <v>311</v>
      </c>
      <c r="D643" s="90" t="s">
        <v>955</v>
      </c>
      <c r="E643" s="92">
        <v>0</v>
      </c>
      <c r="F643" s="92">
        <f>G643-E643</f>
        <v>0</v>
      </c>
      <c r="G643" s="92">
        <f t="shared" si="348"/>
        <v>0</v>
      </c>
      <c r="H643" s="92">
        <v>0</v>
      </c>
      <c r="I643" s="92">
        <v>0</v>
      </c>
      <c r="J643" s="92">
        <v>0</v>
      </c>
      <c r="K643" s="92">
        <v>0</v>
      </c>
      <c r="L643" s="94">
        <v>0</v>
      </c>
      <c r="M643" s="94">
        <v>0</v>
      </c>
      <c r="N643" s="94">
        <v>0</v>
      </c>
      <c r="O643" s="92">
        <v>0</v>
      </c>
    </row>
    <row r="644" spans="1:15" ht="18" customHeight="1">
      <c r="A644" s="41"/>
      <c r="B644" s="39"/>
      <c r="C644" s="30">
        <v>329</v>
      </c>
      <c r="D644" s="30" t="s">
        <v>956</v>
      </c>
      <c r="E644" s="37">
        <f>SUM(E645:E649)</f>
        <v>97500</v>
      </c>
      <c r="F644" s="37">
        <f>SUM(F645:F649)</f>
        <v>0</v>
      </c>
      <c r="G644" s="37">
        <f aca="true" t="shared" si="352" ref="G644:G652">SUM(H644:O644)</f>
        <v>97500</v>
      </c>
      <c r="H644" s="37">
        <f>SUM(H645:H649)</f>
        <v>35500</v>
      </c>
      <c r="I644" s="37">
        <f aca="true" t="shared" si="353" ref="I644:O644">SUM(I645:I649)</f>
        <v>0</v>
      </c>
      <c r="J644" s="37">
        <f t="shared" si="353"/>
        <v>62000</v>
      </c>
      <c r="K644" s="37">
        <f t="shared" si="353"/>
        <v>0</v>
      </c>
      <c r="L644" s="37">
        <f t="shared" si="353"/>
        <v>0</v>
      </c>
      <c r="M644" s="37">
        <f t="shared" si="353"/>
        <v>0</v>
      </c>
      <c r="N644" s="37">
        <f t="shared" si="353"/>
        <v>0</v>
      </c>
      <c r="O644" s="37">
        <f t="shared" si="353"/>
        <v>0</v>
      </c>
    </row>
    <row r="645" spans="1:15" s="95" customFormat="1" ht="15" customHeight="1">
      <c r="A645" s="88" t="s">
        <v>1031</v>
      </c>
      <c r="B645" s="88"/>
      <c r="C645" s="90">
        <v>3291</v>
      </c>
      <c r="D645" s="90" t="s">
        <v>957</v>
      </c>
      <c r="E645" s="92">
        <v>25500</v>
      </c>
      <c r="F645" s="92">
        <f>G645-E645</f>
        <v>0</v>
      </c>
      <c r="G645" s="92">
        <f t="shared" si="352"/>
        <v>25500</v>
      </c>
      <c r="H645" s="92">
        <v>25500</v>
      </c>
      <c r="I645" s="94">
        <v>0</v>
      </c>
      <c r="J645" s="94">
        <v>0</v>
      </c>
      <c r="K645" s="94">
        <v>0</v>
      </c>
      <c r="L645" s="94">
        <v>0</v>
      </c>
      <c r="M645" s="94">
        <v>0</v>
      </c>
      <c r="N645" s="94">
        <v>0</v>
      </c>
      <c r="O645" s="94">
        <v>0</v>
      </c>
    </row>
    <row r="646" spans="1:15" s="95" customFormat="1" ht="15" customHeight="1">
      <c r="A646" s="88" t="s">
        <v>1032</v>
      </c>
      <c r="B646" s="88"/>
      <c r="C646" s="102">
        <v>3292</v>
      </c>
      <c r="D646" s="90" t="s">
        <v>958</v>
      </c>
      <c r="E646" s="92">
        <v>50000</v>
      </c>
      <c r="F646" s="92">
        <f>G646-E646</f>
        <v>0</v>
      </c>
      <c r="G646" s="92">
        <f t="shared" si="352"/>
        <v>50000</v>
      </c>
      <c r="H646" s="92">
        <v>0</v>
      </c>
      <c r="I646" s="92">
        <v>0</v>
      </c>
      <c r="J646" s="92">
        <v>50000</v>
      </c>
      <c r="K646" s="92">
        <v>0</v>
      </c>
      <c r="L646" s="94">
        <v>0</v>
      </c>
      <c r="M646" s="94">
        <v>0</v>
      </c>
      <c r="N646" s="94">
        <v>0</v>
      </c>
      <c r="O646" s="94">
        <v>0</v>
      </c>
    </row>
    <row r="647" spans="1:15" s="95" customFormat="1" ht="15" customHeight="1">
      <c r="A647" s="88" t="s">
        <v>1033</v>
      </c>
      <c r="B647" s="88"/>
      <c r="C647" s="102">
        <v>3293</v>
      </c>
      <c r="D647" s="90" t="s">
        <v>555</v>
      </c>
      <c r="E647" s="92">
        <v>5000</v>
      </c>
      <c r="F647" s="92">
        <f>G647-E647</f>
        <v>0</v>
      </c>
      <c r="G647" s="92">
        <f t="shared" si="352"/>
        <v>5000</v>
      </c>
      <c r="H647" s="92">
        <v>0</v>
      </c>
      <c r="I647" s="92">
        <v>0</v>
      </c>
      <c r="J647" s="92">
        <v>5000</v>
      </c>
      <c r="K647" s="92">
        <v>0</v>
      </c>
      <c r="L647" s="94">
        <v>0</v>
      </c>
      <c r="M647" s="94">
        <v>0</v>
      </c>
      <c r="N647" s="94">
        <v>0</v>
      </c>
      <c r="O647" s="94">
        <v>0</v>
      </c>
    </row>
    <row r="648" spans="1:15" s="95" customFormat="1" ht="15" customHeight="1">
      <c r="A648" s="88" t="s">
        <v>1034</v>
      </c>
      <c r="B648" s="88"/>
      <c r="C648" s="102">
        <v>3295</v>
      </c>
      <c r="D648" s="90" t="s">
        <v>561</v>
      </c>
      <c r="E648" s="92">
        <v>12000</v>
      </c>
      <c r="F648" s="92">
        <f>G648-E648</f>
        <v>0</v>
      </c>
      <c r="G648" s="92">
        <f t="shared" si="352"/>
        <v>12000</v>
      </c>
      <c r="H648" s="92">
        <v>10000</v>
      </c>
      <c r="I648" s="92">
        <v>0</v>
      </c>
      <c r="J648" s="92">
        <v>2000</v>
      </c>
      <c r="K648" s="92">
        <v>0</v>
      </c>
      <c r="L648" s="94">
        <v>0</v>
      </c>
      <c r="M648" s="94">
        <v>0</v>
      </c>
      <c r="N648" s="94">
        <v>0</v>
      </c>
      <c r="O648" s="94">
        <v>0</v>
      </c>
    </row>
    <row r="649" spans="1:15" s="95" customFormat="1" ht="15" customHeight="1">
      <c r="A649" s="88" t="s">
        <v>1035</v>
      </c>
      <c r="B649" s="88"/>
      <c r="C649" s="102">
        <v>3299</v>
      </c>
      <c r="D649" s="90" t="s">
        <v>1185</v>
      </c>
      <c r="E649" s="92">
        <v>5000</v>
      </c>
      <c r="F649" s="92">
        <f>G649-E649</f>
        <v>0</v>
      </c>
      <c r="G649" s="92">
        <f t="shared" si="352"/>
        <v>5000</v>
      </c>
      <c r="H649" s="92">
        <v>0</v>
      </c>
      <c r="I649" s="92">
        <v>0</v>
      </c>
      <c r="J649" s="92">
        <v>5000</v>
      </c>
      <c r="K649" s="92">
        <v>0</v>
      </c>
      <c r="L649" s="94">
        <v>0</v>
      </c>
      <c r="M649" s="94">
        <v>0</v>
      </c>
      <c r="N649" s="94">
        <v>0</v>
      </c>
      <c r="O649" s="94">
        <v>0</v>
      </c>
    </row>
    <row r="650" spans="1:15" ht="21" customHeight="1">
      <c r="A650" s="39"/>
      <c r="B650" s="39"/>
      <c r="C650" s="36">
        <v>34</v>
      </c>
      <c r="D650" s="36" t="s">
        <v>959</v>
      </c>
      <c r="E650" s="37">
        <f>E651</f>
        <v>20000</v>
      </c>
      <c r="F650" s="37">
        <f>F651</f>
        <v>5000</v>
      </c>
      <c r="G650" s="37">
        <f t="shared" si="352"/>
        <v>25000</v>
      </c>
      <c r="H650" s="37">
        <f>H651</f>
        <v>0</v>
      </c>
      <c r="I650" s="37">
        <f aca="true" t="shared" si="354" ref="I650:O650">I651</f>
        <v>0</v>
      </c>
      <c r="J650" s="37">
        <f t="shared" si="354"/>
        <v>25000</v>
      </c>
      <c r="K650" s="37">
        <f t="shared" si="354"/>
        <v>0</v>
      </c>
      <c r="L650" s="37">
        <f t="shared" si="354"/>
        <v>0</v>
      </c>
      <c r="M650" s="37">
        <f t="shared" si="354"/>
        <v>0</v>
      </c>
      <c r="N650" s="37">
        <f t="shared" si="354"/>
        <v>0</v>
      </c>
      <c r="O650" s="37">
        <f t="shared" si="354"/>
        <v>0</v>
      </c>
    </row>
    <row r="651" spans="1:15" ht="18" customHeight="1">
      <c r="A651" s="39"/>
      <c r="B651" s="39"/>
      <c r="C651" s="36">
        <v>343</v>
      </c>
      <c r="D651" s="36" t="s">
        <v>697</v>
      </c>
      <c r="E651" s="37">
        <f aca="true" t="shared" si="355" ref="E651:O651">SUM(E652)</f>
        <v>20000</v>
      </c>
      <c r="F651" s="37">
        <f t="shared" si="355"/>
        <v>5000</v>
      </c>
      <c r="G651" s="37">
        <f t="shared" si="352"/>
        <v>25000</v>
      </c>
      <c r="H651" s="37">
        <f t="shared" si="355"/>
        <v>0</v>
      </c>
      <c r="I651" s="37">
        <f t="shared" si="355"/>
        <v>0</v>
      </c>
      <c r="J651" s="37">
        <f t="shared" si="355"/>
        <v>25000</v>
      </c>
      <c r="K651" s="37">
        <f t="shared" si="355"/>
        <v>0</v>
      </c>
      <c r="L651" s="37">
        <f t="shared" si="355"/>
        <v>0</v>
      </c>
      <c r="M651" s="37">
        <f t="shared" si="355"/>
        <v>0</v>
      </c>
      <c r="N651" s="37">
        <f t="shared" si="355"/>
        <v>0</v>
      </c>
      <c r="O651" s="37">
        <f t="shared" si="355"/>
        <v>0</v>
      </c>
    </row>
    <row r="652" spans="1:15" s="137" customFormat="1" ht="15" customHeight="1">
      <c r="A652" s="88" t="s">
        <v>1036</v>
      </c>
      <c r="B652" s="88"/>
      <c r="C652" s="91">
        <v>3431</v>
      </c>
      <c r="D652" s="91" t="s">
        <v>960</v>
      </c>
      <c r="E652" s="92">
        <v>20000</v>
      </c>
      <c r="F652" s="92">
        <f>G652-E652</f>
        <v>5000</v>
      </c>
      <c r="G652" s="92">
        <f t="shared" si="352"/>
        <v>25000</v>
      </c>
      <c r="H652" s="92">
        <v>0</v>
      </c>
      <c r="I652" s="92">
        <v>0</v>
      </c>
      <c r="J652" s="92">
        <v>25000</v>
      </c>
      <c r="K652" s="92">
        <v>0</v>
      </c>
      <c r="L652" s="92">
        <v>0</v>
      </c>
      <c r="M652" s="92">
        <v>0</v>
      </c>
      <c r="N652" s="92">
        <v>0</v>
      </c>
      <c r="O652" s="92">
        <v>0</v>
      </c>
    </row>
    <row r="653" spans="1:15" s="136" customFormat="1" ht="42.75" customHeight="1">
      <c r="A653" s="122"/>
      <c r="B653" s="122"/>
      <c r="C653" s="123"/>
      <c r="D653" s="123"/>
      <c r="E653" s="124"/>
      <c r="F653" s="124"/>
      <c r="G653" s="124"/>
      <c r="H653" s="124" t="s">
        <v>1182</v>
      </c>
      <c r="I653" s="124"/>
      <c r="J653" s="124" t="s">
        <v>1182</v>
      </c>
      <c r="K653" s="124"/>
      <c r="L653" s="124"/>
      <c r="M653" s="124"/>
      <c r="N653" s="124"/>
      <c r="O653" s="124"/>
    </row>
    <row r="654" spans="1:15" s="133" customFormat="1" ht="17.25" customHeight="1">
      <c r="A654" s="199" t="s">
        <v>2</v>
      </c>
      <c r="B654" s="200" t="s">
        <v>44</v>
      </c>
      <c r="C654" s="184" t="s">
        <v>549</v>
      </c>
      <c r="D654" s="201" t="s">
        <v>59</v>
      </c>
      <c r="E654" s="190" t="s">
        <v>1230</v>
      </c>
      <c r="F654" s="190" t="s">
        <v>891</v>
      </c>
      <c r="G654" s="184" t="s">
        <v>1231</v>
      </c>
      <c r="H654" s="185" t="s">
        <v>1232</v>
      </c>
      <c r="I654" s="185"/>
      <c r="J654" s="185"/>
      <c r="K654" s="185"/>
      <c r="L654" s="185"/>
      <c r="M654" s="185"/>
      <c r="N654" s="185"/>
      <c r="O654" s="185"/>
    </row>
    <row r="655" spans="1:15" ht="36" customHeight="1">
      <c r="A655" s="199"/>
      <c r="B655" s="199"/>
      <c r="C655" s="185"/>
      <c r="D655" s="201"/>
      <c r="E655" s="191"/>
      <c r="F655" s="191"/>
      <c r="G655" s="185"/>
      <c r="H655" s="103" t="s">
        <v>271</v>
      </c>
      <c r="I655" s="103" t="s">
        <v>45</v>
      </c>
      <c r="J655" s="103" t="s">
        <v>270</v>
      </c>
      <c r="K655" s="103" t="s">
        <v>272</v>
      </c>
      <c r="L655" s="103" t="s">
        <v>46</v>
      </c>
      <c r="M655" s="103" t="s">
        <v>723</v>
      </c>
      <c r="N655" s="103" t="s">
        <v>1204</v>
      </c>
      <c r="O655" s="103" t="s">
        <v>616</v>
      </c>
    </row>
    <row r="656" spans="1:15" ht="10.5" customHeight="1">
      <c r="A656" s="54">
        <v>1</v>
      </c>
      <c r="B656" s="54">
        <v>2</v>
      </c>
      <c r="C656" s="54">
        <v>3</v>
      </c>
      <c r="D656" s="54">
        <v>4</v>
      </c>
      <c r="E656" s="54">
        <v>5</v>
      </c>
      <c r="F656" s="54">
        <v>6</v>
      </c>
      <c r="G656" s="54">
        <v>7</v>
      </c>
      <c r="H656" s="54">
        <v>8</v>
      </c>
      <c r="I656" s="54">
        <v>9</v>
      </c>
      <c r="J656" s="54">
        <v>10</v>
      </c>
      <c r="K656" s="54">
        <v>11</v>
      </c>
      <c r="L656" s="54">
        <v>12</v>
      </c>
      <c r="M656" s="54">
        <v>13</v>
      </c>
      <c r="N656" s="54">
        <v>14</v>
      </c>
      <c r="O656" s="54">
        <v>15</v>
      </c>
    </row>
    <row r="657" spans="1:15" ht="22.5" customHeight="1">
      <c r="A657" s="39"/>
      <c r="B657" s="39"/>
      <c r="C657" s="36">
        <v>4</v>
      </c>
      <c r="D657" s="36" t="s">
        <v>961</v>
      </c>
      <c r="E657" s="37">
        <f aca="true" t="shared" si="356" ref="E657:O657">SUM(E658)</f>
        <v>36100</v>
      </c>
      <c r="F657" s="37">
        <f t="shared" si="356"/>
        <v>18500</v>
      </c>
      <c r="G657" s="37">
        <f aca="true" t="shared" si="357" ref="G657:G666">SUM(H657:O657)</f>
        <v>54600</v>
      </c>
      <c r="H657" s="37">
        <f t="shared" si="356"/>
        <v>0</v>
      </c>
      <c r="I657" s="37">
        <f t="shared" si="356"/>
        <v>8100</v>
      </c>
      <c r="J657" s="37">
        <f t="shared" si="356"/>
        <v>44500</v>
      </c>
      <c r="K657" s="37">
        <f t="shared" si="356"/>
        <v>2000</v>
      </c>
      <c r="L657" s="37">
        <f t="shared" si="356"/>
        <v>0</v>
      </c>
      <c r="M657" s="37">
        <f t="shared" si="356"/>
        <v>0</v>
      </c>
      <c r="N657" s="37">
        <f t="shared" si="356"/>
        <v>0</v>
      </c>
      <c r="O657" s="37">
        <f t="shared" si="356"/>
        <v>0</v>
      </c>
    </row>
    <row r="658" spans="1:15" ht="21" customHeight="1">
      <c r="A658" s="39"/>
      <c r="B658" s="39"/>
      <c r="C658" s="36">
        <v>42</v>
      </c>
      <c r="D658" s="36" t="s">
        <v>569</v>
      </c>
      <c r="E658" s="37">
        <f>E659+E667</f>
        <v>36100</v>
      </c>
      <c r="F658" s="37">
        <f>F659+F667</f>
        <v>18500</v>
      </c>
      <c r="G658" s="37">
        <f t="shared" si="357"/>
        <v>54600</v>
      </c>
      <c r="H658" s="37">
        <f aca="true" t="shared" si="358" ref="H658:O658">H659+H667</f>
        <v>0</v>
      </c>
      <c r="I658" s="37">
        <f t="shared" si="358"/>
        <v>8100</v>
      </c>
      <c r="J658" s="37">
        <f t="shared" si="358"/>
        <v>44500</v>
      </c>
      <c r="K658" s="37">
        <f t="shared" si="358"/>
        <v>2000</v>
      </c>
      <c r="L658" s="37">
        <f t="shared" si="358"/>
        <v>0</v>
      </c>
      <c r="M658" s="37">
        <f t="shared" si="358"/>
        <v>0</v>
      </c>
      <c r="N658" s="37">
        <f t="shared" si="358"/>
        <v>0</v>
      </c>
      <c r="O658" s="37">
        <f t="shared" si="358"/>
        <v>0</v>
      </c>
    </row>
    <row r="659" spans="1:15" ht="18" customHeight="1">
      <c r="A659" s="39"/>
      <c r="B659" s="39"/>
      <c r="C659" s="36">
        <v>422</v>
      </c>
      <c r="D659" s="36" t="s">
        <v>570</v>
      </c>
      <c r="E659" s="37">
        <f>E660+E661+E662+E664+E665+E666</f>
        <v>31100</v>
      </c>
      <c r="F659" s="37">
        <f>F660+F661+F662+F664+F665+F666</f>
        <v>18500</v>
      </c>
      <c r="G659" s="37">
        <f t="shared" si="357"/>
        <v>49600</v>
      </c>
      <c r="H659" s="37">
        <f aca="true" t="shared" si="359" ref="H659:O659">H660+H661+H662+H664+H665+H666</f>
        <v>0</v>
      </c>
      <c r="I659" s="37">
        <f t="shared" si="359"/>
        <v>8100</v>
      </c>
      <c r="J659" s="37">
        <f t="shared" si="359"/>
        <v>39500</v>
      </c>
      <c r="K659" s="37">
        <f t="shared" si="359"/>
        <v>2000</v>
      </c>
      <c r="L659" s="37">
        <f t="shared" si="359"/>
        <v>0</v>
      </c>
      <c r="M659" s="37">
        <f t="shared" si="359"/>
        <v>0</v>
      </c>
      <c r="N659" s="37">
        <f t="shared" si="359"/>
        <v>0</v>
      </c>
      <c r="O659" s="37">
        <f t="shared" si="359"/>
        <v>0</v>
      </c>
    </row>
    <row r="660" spans="1:15" s="95" customFormat="1" ht="15" customHeight="1">
      <c r="A660" s="88" t="s">
        <v>1037</v>
      </c>
      <c r="B660" s="88"/>
      <c r="C660" s="91">
        <v>4221</v>
      </c>
      <c r="D660" s="91" t="s">
        <v>962</v>
      </c>
      <c r="E660" s="92">
        <v>3000</v>
      </c>
      <c r="F660" s="92">
        <f aca="true" t="shared" si="360" ref="F660:F666">G660-E660</f>
        <v>1500</v>
      </c>
      <c r="G660" s="92">
        <f t="shared" si="357"/>
        <v>4500</v>
      </c>
      <c r="H660" s="92">
        <v>0</v>
      </c>
      <c r="I660" s="92">
        <v>0</v>
      </c>
      <c r="J660" s="92">
        <v>4500</v>
      </c>
      <c r="K660" s="92">
        <v>0</v>
      </c>
      <c r="L660" s="92">
        <v>0</v>
      </c>
      <c r="M660" s="92">
        <v>0</v>
      </c>
      <c r="N660" s="92">
        <v>0</v>
      </c>
      <c r="O660" s="92">
        <v>0</v>
      </c>
    </row>
    <row r="661" spans="1:15" s="95" customFormat="1" ht="15" customHeight="1">
      <c r="A661" s="88" t="s">
        <v>1038</v>
      </c>
      <c r="B661" s="88"/>
      <c r="C661" s="91">
        <v>4222</v>
      </c>
      <c r="D661" s="91" t="s">
        <v>963</v>
      </c>
      <c r="E661" s="92">
        <v>2000</v>
      </c>
      <c r="F661" s="92">
        <f t="shared" si="360"/>
        <v>0</v>
      </c>
      <c r="G661" s="92">
        <f t="shared" si="357"/>
        <v>2000</v>
      </c>
      <c r="H661" s="92">
        <v>0</v>
      </c>
      <c r="I661" s="92">
        <v>0</v>
      </c>
      <c r="J661" s="92">
        <v>2000</v>
      </c>
      <c r="K661" s="92">
        <v>0</v>
      </c>
      <c r="L661" s="92">
        <v>0</v>
      </c>
      <c r="M661" s="92">
        <v>0</v>
      </c>
      <c r="N661" s="92">
        <v>0</v>
      </c>
      <c r="O661" s="92">
        <v>0</v>
      </c>
    </row>
    <row r="662" spans="1:15" s="95" customFormat="1" ht="15" customHeight="1">
      <c r="A662" s="88" t="s">
        <v>1039</v>
      </c>
      <c r="B662" s="88"/>
      <c r="C662" s="91">
        <v>4223</v>
      </c>
      <c r="D662" s="91" t="s">
        <v>964</v>
      </c>
      <c r="E662" s="92">
        <v>2000</v>
      </c>
      <c r="F662" s="92">
        <f t="shared" si="360"/>
        <v>0</v>
      </c>
      <c r="G662" s="92">
        <f t="shared" si="357"/>
        <v>2000</v>
      </c>
      <c r="H662" s="92">
        <v>0</v>
      </c>
      <c r="I662" s="92">
        <v>0</v>
      </c>
      <c r="J662" s="92">
        <v>2000</v>
      </c>
      <c r="K662" s="92">
        <v>0</v>
      </c>
      <c r="L662" s="92">
        <v>0</v>
      </c>
      <c r="M662" s="92">
        <v>0</v>
      </c>
      <c r="N662" s="92">
        <v>0</v>
      </c>
      <c r="O662" s="92">
        <v>0</v>
      </c>
    </row>
    <row r="663" ht="9" customHeight="1"/>
    <row r="664" spans="1:15" s="95" customFormat="1" ht="15" customHeight="1">
      <c r="A664" s="88" t="s">
        <v>1040</v>
      </c>
      <c r="B664" s="88"/>
      <c r="C664" s="91">
        <v>4225</v>
      </c>
      <c r="D664" s="91" t="s">
        <v>588</v>
      </c>
      <c r="E664" s="92">
        <v>4000</v>
      </c>
      <c r="F664" s="92">
        <f t="shared" si="360"/>
        <v>0</v>
      </c>
      <c r="G664" s="92">
        <f t="shared" si="357"/>
        <v>4000</v>
      </c>
      <c r="H664" s="92">
        <v>0</v>
      </c>
      <c r="I664" s="92">
        <v>0</v>
      </c>
      <c r="J664" s="92">
        <v>4000</v>
      </c>
      <c r="K664" s="92">
        <v>0</v>
      </c>
      <c r="L664" s="92">
        <v>0</v>
      </c>
      <c r="M664" s="92">
        <v>0</v>
      </c>
      <c r="N664" s="92">
        <v>0</v>
      </c>
      <c r="O664" s="92">
        <v>0</v>
      </c>
    </row>
    <row r="665" spans="1:15" s="95" customFormat="1" ht="15" customHeight="1">
      <c r="A665" s="88" t="s">
        <v>1041</v>
      </c>
      <c r="B665" s="88"/>
      <c r="C665" s="91">
        <v>4226</v>
      </c>
      <c r="D665" s="91" t="s">
        <v>965</v>
      </c>
      <c r="E665" s="92">
        <v>5000</v>
      </c>
      <c r="F665" s="92">
        <f t="shared" si="360"/>
        <v>0</v>
      </c>
      <c r="G665" s="92">
        <f t="shared" si="357"/>
        <v>5000</v>
      </c>
      <c r="H665" s="92">
        <v>0</v>
      </c>
      <c r="I665" s="92">
        <v>0</v>
      </c>
      <c r="J665" s="92">
        <v>5000</v>
      </c>
      <c r="K665" s="92">
        <v>0</v>
      </c>
      <c r="L665" s="92">
        <v>0</v>
      </c>
      <c r="M665" s="92">
        <v>0</v>
      </c>
      <c r="N665" s="92">
        <v>0</v>
      </c>
      <c r="O665" s="92">
        <v>0</v>
      </c>
    </row>
    <row r="666" spans="1:15" s="95" customFormat="1" ht="15" customHeight="1">
      <c r="A666" s="88" t="s">
        <v>1042</v>
      </c>
      <c r="B666" s="88"/>
      <c r="C666" s="91">
        <v>4227</v>
      </c>
      <c r="D666" s="91" t="s">
        <v>733</v>
      </c>
      <c r="E666" s="92">
        <v>15100</v>
      </c>
      <c r="F666" s="92">
        <f t="shared" si="360"/>
        <v>17000</v>
      </c>
      <c r="G666" s="92">
        <f t="shared" si="357"/>
        <v>32100</v>
      </c>
      <c r="H666" s="92">
        <v>0</v>
      </c>
      <c r="I666" s="92">
        <v>8100</v>
      </c>
      <c r="J666" s="92">
        <v>22000</v>
      </c>
      <c r="K666" s="92">
        <v>2000</v>
      </c>
      <c r="L666" s="92">
        <v>0</v>
      </c>
      <c r="M666" s="92">
        <v>0</v>
      </c>
      <c r="N666" s="92">
        <v>0</v>
      </c>
      <c r="O666" s="92">
        <v>0</v>
      </c>
    </row>
    <row r="667" spans="1:15" ht="18" customHeight="1">
      <c r="A667" s="39" t="s">
        <v>0</v>
      </c>
      <c r="B667" s="39"/>
      <c r="C667" s="36">
        <v>426</v>
      </c>
      <c r="D667" s="36" t="s">
        <v>966</v>
      </c>
      <c r="E667" s="37">
        <f>SUM(E668)</f>
        <v>5000</v>
      </c>
      <c r="F667" s="37">
        <f>SUM(F668)</f>
        <v>0</v>
      </c>
      <c r="G667" s="37">
        <f aca="true" t="shared" si="361" ref="G667:G672">SUM(H667:O667)</f>
        <v>5000</v>
      </c>
      <c r="H667" s="37">
        <f aca="true" t="shared" si="362" ref="H667:O667">SUM(H668)</f>
        <v>0</v>
      </c>
      <c r="I667" s="37">
        <f t="shared" si="362"/>
        <v>0</v>
      </c>
      <c r="J667" s="37">
        <f t="shared" si="362"/>
        <v>5000</v>
      </c>
      <c r="K667" s="37">
        <f t="shared" si="362"/>
        <v>0</v>
      </c>
      <c r="L667" s="37">
        <f t="shared" si="362"/>
        <v>0</v>
      </c>
      <c r="M667" s="37">
        <f t="shared" si="362"/>
        <v>0</v>
      </c>
      <c r="N667" s="37">
        <f t="shared" si="362"/>
        <v>0</v>
      </c>
      <c r="O667" s="37">
        <f t="shared" si="362"/>
        <v>0</v>
      </c>
    </row>
    <row r="668" spans="1:15" s="95" customFormat="1" ht="15" customHeight="1">
      <c r="A668" s="88" t="s">
        <v>1043</v>
      </c>
      <c r="B668" s="88"/>
      <c r="C668" s="91">
        <v>4262</v>
      </c>
      <c r="D668" s="91" t="s">
        <v>967</v>
      </c>
      <c r="E668" s="92">
        <v>5000</v>
      </c>
      <c r="F668" s="92">
        <f>G668-E668</f>
        <v>0</v>
      </c>
      <c r="G668" s="92">
        <f t="shared" si="361"/>
        <v>5000</v>
      </c>
      <c r="H668" s="92">
        <v>0</v>
      </c>
      <c r="I668" s="92">
        <v>0</v>
      </c>
      <c r="J668" s="92">
        <v>5000</v>
      </c>
      <c r="K668" s="92">
        <v>0</v>
      </c>
      <c r="L668" s="92">
        <v>0</v>
      </c>
      <c r="M668" s="94">
        <v>0</v>
      </c>
      <c r="N668" s="94">
        <v>0</v>
      </c>
      <c r="O668" s="94">
        <v>0</v>
      </c>
    </row>
    <row r="669" spans="1:15" s="9" customFormat="1" ht="24" customHeight="1">
      <c r="A669" s="19"/>
      <c r="B669" s="60" t="s">
        <v>663</v>
      </c>
      <c r="C669" s="207" t="s">
        <v>1044</v>
      </c>
      <c r="D669" s="203"/>
      <c r="E669" s="11">
        <f aca="true" t="shared" si="363" ref="E669:F671">E670</f>
        <v>0</v>
      </c>
      <c r="F669" s="11">
        <f t="shared" si="363"/>
        <v>585000</v>
      </c>
      <c r="G669" s="11">
        <f t="shared" si="361"/>
        <v>585000</v>
      </c>
      <c r="H669" s="11">
        <f>H670</f>
        <v>385000</v>
      </c>
      <c r="I669" s="11">
        <f aca="true" t="shared" si="364" ref="I669:O669">I670</f>
        <v>0</v>
      </c>
      <c r="J669" s="11">
        <f t="shared" si="364"/>
        <v>0</v>
      </c>
      <c r="K669" s="11">
        <f t="shared" si="364"/>
        <v>200000</v>
      </c>
      <c r="L669" s="11">
        <f t="shared" si="364"/>
        <v>0</v>
      </c>
      <c r="M669" s="11">
        <f t="shared" si="364"/>
        <v>0</v>
      </c>
      <c r="N669" s="11">
        <f t="shared" si="364"/>
        <v>0</v>
      </c>
      <c r="O669" s="11">
        <f t="shared" si="364"/>
        <v>0</v>
      </c>
    </row>
    <row r="670" spans="1:15" ht="21" customHeight="1">
      <c r="A670" s="39"/>
      <c r="B670" s="39"/>
      <c r="C670" s="30" t="s">
        <v>11</v>
      </c>
      <c r="D670" s="36" t="s">
        <v>968</v>
      </c>
      <c r="E670" s="37">
        <f t="shared" si="363"/>
        <v>0</v>
      </c>
      <c r="F670" s="37">
        <f t="shared" si="363"/>
        <v>585000</v>
      </c>
      <c r="G670" s="37">
        <f t="shared" si="361"/>
        <v>585000</v>
      </c>
      <c r="H670" s="37">
        <f>H671</f>
        <v>385000</v>
      </c>
      <c r="I670" s="37">
        <f aca="true" t="shared" si="365" ref="I670:O670">I671</f>
        <v>0</v>
      </c>
      <c r="J670" s="37">
        <f t="shared" si="365"/>
        <v>0</v>
      </c>
      <c r="K670" s="37">
        <f t="shared" si="365"/>
        <v>200000</v>
      </c>
      <c r="L670" s="37">
        <f t="shared" si="365"/>
        <v>0</v>
      </c>
      <c r="M670" s="37">
        <f t="shared" si="365"/>
        <v>0</v>
      </c>
      <c r="N670" s="37">
        <f t="shared" si="365"/>
        <v>0</v>
      </c>
      <c r="O670" s="37">
        <f t="shared" si="365"/>
        <v>0</v>
      </c>
    </row>
    <row r="671" spans="1:15" ht="18" customHeight="1">
      <c r="A671" s="39"/>
      <c r="B671" s="39"/>
      <c r="C671" s="30" t="s">
        <v>12</v>
      </c>
      <c r="D671" s="36" t="s">
        <v>969</v>
      </c>
      <c r="E671" s="37">
        <f t="shared" si="363"/>
        <v>0</v>
      </c>
      <c r="F671" s="37">
        <f t="shared" si="363"/>
        <v>585000</v>
      </c>
      <c r="G671" s="37">
        <f t="shared" si="361"/>
        <v>585000</v>
      </c>
      <c r="H671" s="37">
        <f aca="true" t="shared" si="366" ref="H671:O671">H672</f>
        <v>385000</v>
      </c>
      <c r="I671" s="37">
        <f t="shared" si="366"/>
        <v>0</v>
      </c>
      <c r="J671" s="37">
        <f t="shared" si="366"/>
        <v>0</v>
      </c>
      <c r="K671" s="37">
        <f t="shared" si="366"/>
        <v>200000</v>
      </c>
      <c r="L671" s="37">
        <f t="shared" si="366"/>
        <v>0</v>
      </c>
      <c r="M671" s="37">
        <f t="shared" si="366"/>
        <v>0</v>
      </c>
      <c r="N671" s="37">
        <f t="shared" si="366"/>
        <v>0</v>
      </c>
      <c r="O671" s="37">
        <f t="shared" si="366"/>
        <v>0</v>
      </c>
    </row>
    <row r="672" spans="1:15" s="95" customFormat="1" ht="15" customHeight="1">
      <c r="A672" s="97" t="s">
        <v>1045</v>
      </c>
      <c r="B672" s="88"/>
      <c r="C672" s="90" t="s">
        <v>14</v>
      </c>
      <c r="D672" s="90" t="s">
        <v>970</v>
      </c>
      <c r="E672" s="92">
        <v>0</v>
      </c>
      <c r="F672" s="92">
        <f>G672-E672</f>
        <v>585000</v>
      </c>
      <c r="G672" s="92">
        <f t="shared" si="361"/>
        <v>585000</v>
      </c>
      <c r="H672" s="92">
        <v>385000</v>
      </c>
      <c r="I672" s="92">
        <v>0</v>
      </c>
      <c r="J672" s="92">
        <v>0</v>
      </c>
      <c r="K672" s="92">
        <v>200000</v>
      </c>
      <c r="L672" s="92">
        <v>0</v>
      </c>
      <c r="M672" s="92">
        <v>0</v>
      </c>
      <c r="N672" s="92">
        <v>0</v>
      </c>
      <c r="O672" s="92">
        <v>0</v>
      </c>
    </row>
    <row r="673" spans="1:15" s="9" customFormat="1" ht="24" customHeight="1">
      <c r="A673" s="19"/>
      <c r="B673" s="60" t="s">
        <v>663</v>
      </c>
      <c r="C673" s="202" t="s">
        <v>999</v>
      </c>
      <c r="D673" s="203"/>
      <c r="E673" s="11">
        <f>E674</f>
        <v>0</v>
      </c>
      <c r="F673" s="11">
        <f>F674</f>
        <v>0</v>
      </c>
      <c r="G673" s="11">
        <f>SUM(H673:O673)</f>
        <v>0</v>
      </c>
      <c r="H673" s="11">
        <f>H674</f>
        <v>0</v>
      </c>
      <c r="I673" s="11">
        <f aca="true" t="shared" si="367" ref="I673:O674">I674</f>
        <v>0</v>
      </c>
      <c r="J673" s="11">
        <f t="shared" si="367"/>
        <v>0</v>
      </c>
      <c r="K673" s="11">
        <f t="shared" si="367"/>
        <v>0</v>
      </c>
      <c r="L673" s="11">
        <f t="shared" si="367"/>
        <v>0</v>
      </c>
      <c r="M673" s="11">
        <f t="shared" si="367"/>
        <v>0</v>
      </c>
      <c r="N673" s="11">
        <f t="shared" si="367"/>
        <v>0</v>
      </c>
      <c r="O673" s="11">
        <f t="shared" si="367"/>
        <v>0</v>
      </c>
    </row>
    <row r="674" spans="1:15" ht="21" customHeight="1">
      <c r="A674" s="39"/>
      <c r="B674" s="39"/>
      <c r="C674" s="36">
        <v>32</v>
      </c>
      <c r="D674" s="36" t="s">
        <v>35</v>
      </c>
      <c r="E674" s="37">
        <f>E675</f>
        <v>0</v>
      </c>
      <c r="F674" s="37">
        <f>F675</f>
        <v>0</v>
      </c>
      <c r="G674" s="37">
        <f>SUM(H674:O674)</f>
        <v>0</v>
      </c>
      <c r="H674" s="37">
        <f>H675</f>
        <v>0</v>
      </c>
      <c r="I674" s="37">
        <f t="shared" si="367"/>
        <v>0</v>
      </c>
      <c r="J674" s="37">
        <f t="shared" si="367"/>
        <v>0</v>
      </c>
      <c r="K674" s="37">
        <f t="shared" si="367"/>
        <v>0</v>
      </c>
      <c r="L674" s="37">
        <f t="shared" si="367"/>
        <v>0</v>
      </c>
      <c r="M674" s="37">
        <f t="shared" si="367"/>
        <v>0</v>
      </c>
      <c r="N674" s="37">
        <f t="shared" si="367"/>
        <v>0</v>
      </c>
      <c r="O674" s="37">
        <f t="shared" si="367"/>
        <v>0</v>
      </c>
    </row>
    <row r="675" spans="1:15" ht="18" customHeight="1">
      <c r="A675" s="39"/>
      <c r="B675" s="39"/>
      <c r="C675" s="36">
        <v>323</v>
      </c>
      <c r="D675" s="36" t="s">
        <v>29</v>
      </c>
      <c r="E675" s="37">
        <f>E676+E677</f>
        <v>0</v>
      </c>
      <c r="F675" s="37">
        <f>F676+F677</f>
        <v>0</v>
      </c>
      <c r="G675" s="37">
        <f>SUM(H675:O675)</f>
        <v>0</v>
      </c>
      <c r="H675" s="37">
        <f aca="true" t="shared" si="368" ref="H675:O675">H676+H677</f>
        <v>0</v>
      </c>
      <c r="I675" s="37">
        <f t="shared" si="368"/>
        <v>0</v>
      </c>
      <c r="J675" s="37">
        <f t="shared" si="368"/>
        <v>0</v>
      </c>
      <c r="K675" s="37">
        <f t="shared" si="368"/>
        <v>0</v>
      </c>
      <c r="L675" s="37">
        <f t="shared" si="368"/>
        <v>0</v>
      </c>
      <c r="M675" s="37">
        <f t="shared" si="368"/>
        <v>0</v>
      </c>
      <c r="N675" s="37">
        <f t="shared" si="368"/>
        <v>0</v>
      </c>
      <c r="O675" s="37">
        <f t="shared" si="368"/>
        <v>0</v>
      </c>
    </row>
    <row r="676" spans="1:15" s="95" customFormat="1" ht="15" customHeight="1">
      <c r="A676" s="97" t="s">
        <v>1046</v>
      </c>
      <c r="B676" s="88"/>
      <c r="C676" s="91">
        <v>3237</v>
      </c>
      <c r="D676" s="91" t="s">
        <v>998</v>
      </c>
      <c r="E676" s="92">
        <v>0</v>
      </c>
      <c r="F676" s="92">
        <f>G676-E676</f>
        <v>0</v>
      </c>
      <c r="G676" s="92">
        <f>SUM(H676:O676)</f>
        <v>0</v>
      </c>
      <c r="H676" s="92">
        <v>0</v>
      </c>
      <c r="I676" s="92">
        <v>0</v>
      </c>
      <c r="J676" s="92">
        <v>0</v>
      </c>
      <c r="K676" s="92">
        <v>0</v>
      </c>
      <c r="L676" s="92">
        <v>0</v>
      </c>
      <c r="M676" s="92">
        <v>0</v>
      </c>
      <c r="N676" s="92">
        <v>0</v>
      </c>
      <c r="O676" s="92">
        <v>0</v>
      </c>
    </row>
    <row r="677" spans="1:15" s="137" customFormat="1" ht="15" customHeight="1">
      <c r="A677" s="97" t="s">
        <v>1047</v>
      </c>
      <c r="B677" s="88"/>
      <c r="C677" s="91">
        <v>3239</v>
      </c>
      <c r="D677" s="91" t="s">
        <v>997</v>
      </c>
      <c r="E677" s="92">
        <v>0</v>
      </c>
      <c r="F677" s="92">
        <f>G677-E677</f>
        <v>0</v>
      </c>
      <c r="G677" s="92">
        <f>SUM(H677:O677)</f>
        <v>0</v>
      </c>
      <c r="H677" s="92">
        <v>0</v>
      </c>
      <c r="I677" s="92">
        <v>0</v>
      </c>
      <c r="J677" s="92">
        <v>0</v>
      </c>
      <c r="K677" s="92">
        <v>0</v>
      </c>
      <c r="L677" s="92">
        <v>0</v>
      </c>
      <c r="M677" s="92">
        <v>0</v>
      </c>
      <c r="N677" s="92">
        <v>0</v>
      </c>
      <c r="O677" s="92">
        <v>0</v>
      </c>
    </row>
    <row r="678" spans="1:15" s="136" customFormat="1" ht="37.5" customHeight="1">
      <c r="A678" s="121"/>
      <c r="B678" s="122"/>
      <c r="C678" s="123"/>
      <c r="D678" s="123"/>
      <c r="E678" s="124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</row>
    <row r="679" spans="1:15" s="133" customFormat="1" ht="17.25" customHeight="1">
      <c r="A679" s="199" t="s">
        <v>2</v>
      </c>
      <c r="B679" s="200" t="s">
        <v>44</v>
      </c>
      <c r="C679" s="184" t="s">
        <v>549</v>
      </c>
      <c r="D679" s="201" t="s">
        <v>59</v>
      </c>
      <c r="E679" s="190" t="s">
        <v>1230</v>
      </c>
      <c r="F679" s="190" t="s">
        <v>891</v>
      </c>
      <c r="G679" s="184" t="s">
        <v>1231</v>
      </c>
      <c r="H679" s="185" t="s">
        <v>1232</v>
      </c>
      <c r="I679" s="185"/>
      <c r="J679" s="185"/>
      <c r="K679" s="185"/>
      <c r="L679" s="185"/>
      <c r="M679" s="185"/>
      <c r="N679" s="185"/>
      <c r="O679" s="185"/>
    </row>
    <row r="680" spans="1:15" ht="36" customHeight="1">
      <c r="A680" s="199"/>
      <c r="B680" s="199"/>
      <c r="C680" s="185"/>
      <c r="D680" s="201"/>
      <c r="E680" s="191"/>
      <c r="F680" s="191"/>
      <c r="G680" s="185"/>
      <c r="H680" s="103" t="s">
        <v>271</v>
      </c>
      <c r="I680" s="103" t="s">
        <v>45</v>
      </c>
      <c r="J680" s="103" t="s">
        <v>270</v>
      </c>
      <c r="K680" s="103" t="s">
        <v>272</v>
      </c>
      <c r="L680" s="103" t="s">
        <v>46</v>
      </c>
      <c r="M680" s="103" t="s">
        <v>723</v>
      </c>
      <c r="N680" s="103" t="s">
        <v>1204</v>
      </c>
      <c r="O680" s="103" t="s">
        <v>616</v>
      </c>
    </row>
    <row r="681" spans="1:15" ht="10.5" customHeight="1">
      <c r="A681" s="54">
        <v>1</v>
      </c>
      <c r="B681" s="54">
        <v>2</v>
      </c>
      <c r="C681" s="54">
        <v>3</v>
      </c>
      <c r="D681" s="54">
        <v>4</v>
      </c>
      <c r="E681" s="54">
        <v>5</v>
      </c>
      <c r="F681" s="54">
        <v>6</v>
      </c>
      <c r="G681" s="54">
        <v>7</v>
      </c>
      <c r="H681" s="54">
        <v>8</v>
      </c>
      <c r="I681" s="54">
        <v>9</v>
      </c>
      <c r="J681" s="54">
        <v>10</v>
      </c>
      <c r="K681" s="54">
        <v>11</v>
      </c>
      <c r="L681" s="54">
        <v>12</v>
      </c>
      <c r="M681" s="54">
        <v>13</v>
      </c>
      <c r="N681" s="54">
        <v>14</v>
      </c>
      <c r="O681" s="54">
        <v>15</v>
      </c>
    </row>
    <row r="682" spans="1:15" s="77" customFormat="1" ht="34.5" customHeight="1">
      <c r="A682" s="80"/>
      <c r="B682" s="81"/>
      <c r="C682" s="212" t="s">
        <v>548</v>
      </c>
      <c r="D682" s="213"/>
      <c r="E682" s="82">
        <f aca="true" t="shared" si="369" ref="E682:O682">E683</f>
        <v>1035050</v>
      </c>
      <c r="F682" s="82">
        <f t="shared" si="369"/>
        <v>60600</v>
      </c>
      <c r="G682" s="82">
        <f aca="true" t="shared" si="370" ref="G682:G711">SUM(H682:O682)</f>
        <v>1095650</v>
      </c>
      <c r="H682" s="82">
        <f t="shared" si="369"/>
        <v>632800</v>
      </c>
      <c r="I682" s="82">
        <f t="shared" si="369"/>
        <v>14250</v>
      </c>
      <c r="J682" s="82">
        <f t="shared" si="369"/>
        <v>0</v>
      </c>
      <c r="K682" s="82">
        <f t="shared" si="369"/>
        <v>60000</v>
      </c>
      <c r="L682" s="82">
        <f t="shared" si="369"/>
        <v>1000</v>
      </c>
      <c r="M682" s="82">
        <f t="shared" si="369"/>
        <v>0</v>
      </c>
      <c r="N682" s="82">
        <f t="shared" si="369"/>
        <v>0</v>
      </c>
      <c r="O682" s="82">
        <f t="shared" si="369"/>
        <v>387600</v>
      </c>
    </row>
    <row r="683" spans="1:15" s="77" customFormat="1" ht="27.75" customHeight="1">
      <c r="A683" s="75"/>
      <c r="B683" s="78"/>
      <c r="C683" s="204" t="s">
        <v>695</v>
      </c>
      <c r="D683" s="187"/>
      <c r="E683" s="72">
        <f>E684+E725+E738</f>
        <v>1035050</v>
      </c>
      <c r="F683" s="72">
        <f>F684+F725+F738</f>
        <v>60600</v>
      </c>
      <c r="G683" s="72">
        <f t="shared" si="370"/>
        <v>1095650</v>
      </c>
      <c r="H683" s="72">
        <f>H684+H725+H738</f>
        <v>632800</v>
      </c>
      <c r="I683" s="72">
        <f aca="true" t="shared" si="371" ref="I683:O683">I684+I725+I738</f>
        <v>14250</v>
      </c>
      <c r="J683" s="72">
        <f t="shared" si="371"/>
        <v>0</v>
      </c>
      <c r="K683" s="72">
        <f t="shared" si="371"/>
        <v>60000</v>
      </c>
      <c r="L683" s="72">
        <f t="shared" si="371"/>
        <v>1000</v>
      </c>
      <c r="M683" s="72">
        <f t="shared" si="371"/>
        <v>0</v>
      </c>
      <c r="N683" s="72">
        <f t="shared" si="371"/>
        <v>0</v>
      </c>
      <c r="O683" s="72">
        <f t="shared" si="371"/>
        <v>387600</v>
      </c>
    </row>
    <row r="684" spans="1:15" s="9" customFormat="1" ht="24" customHeight="1">
      <c r="A684" s="13"/>
      <c r="B684" s="60" t="s">
        <v>662</v>
      </c>
      <c r="C684" s="202" t="s">
        <v>989</v>
      </c>
      <c r="D684" s="203"/>
      <c r="E684" s="11">
        <f>E685+E693+E719+E722</f>
        <v>585050</v>
      </c>
      <c r="F684" s="11">
        <f>F685+F693+F719+F722</f>
        <v>60600</v>
      </c>
      <c r="G684" s="11">
        <f>SUM(H684:O684)</f>
        <v>645650</v>
      </c>
      <c r="H684" s="11">
        <f aca="true" t="shared" si="372" ref="H684:O684">H685+H693+H719+H722</f>
        <v>553800</v>
      </c>
      <c r="I684" s="11">
        <f t="shared" si="372"/>
        <v>14250</v>
      </c>
      <c r="J684" s="11">
        <f t="shared" si="372"/>
        <v>0</v>
      </c>
      <c r="K684" s="11">
        <f t="shared" si="372"/>
        <v>0</v>
      </c>
      <c r="L684" s="11">
        <f t="shared" si="372"/>
        <v>0</v>
      </c>
      <c r="M684" s="11">
        <f t="shared" si="372"/>
        <v>0</v>
      </c>
      <c r="N684" s="11">
        <f t="shared" si="372"/>
        <v>0</v>
      </c>
      <c r="O684" s="11">
        <f t="shared" si="372"/>
        <v>77600</v>
      </c>
    </row>
    <row r="685" spans="1:15" ht="21" customHeight="1">
      <c r="A685" s="41"/>
      <c r="B685" s="33"/>
      <c r="C685" s="36">
        <v>31</v>
      </c>
      <c r="D685" s="36" t="s">
        <v>15</v>
      </c>
      <c r="E685" s="37">
        <f>E686+E688+E690</f>
        <v>417000</v>
      </c>
      <c r="F685" s="37">
        <f>F686+F688+F690</f>
        <v>5000</v>
      </c>
      <c r="G685" s="37">
        <f t="shared" si="370"/>
        <v>422000</v>
      </c>
      <c r="H685" s="37">
        <f>H686+H688+H690</f>
        <v>422000</v>
      </c>
      <c r="I685" s="35">
        <v>0</v>
      </c>
      <c r="J685" s="35">
        <v>0</v>
      </c>
      <c r="K685" s="35">
        <v>0</v>
      </c>
      <c r="L685" s="35">
        <v>0</v>
      </c>
      <c r="M685" s="35">
        <v>0</v>
      </c>
      <c r="N685" s="35">
        <v>0</v>
      </c>
      <c r="O685" s="35">
        <v>0</v>
      </c>
    </row>
    <row r="686" spans="1:15" ht="18" customHeight="1">
      <c r="A686" s="41"/>
      <c r="B686" s="33"/>
      <c r="C686" s="36">
        <v>311</v>
      </c>
      <c r="D686" s="36" t="s">
        <v>334</v>
      </c>
      <c r="E686" s="37">
        <f aca="true" t="shared" si="373" ref="E686:O686">SUM(E687)</f>
        <v>350000</v>
      </c>
      <c r="F686" s="37">
        <f t="shared" si="373"/>
        <v>5000</v>
      </c>
      <c r="G686" s="37">
        <f t="shared" si="370"/>
        <v>355000</v>
      </c>
      <c r="H686" s="37">
        <f t="shared" si="373"/>
        <v>355000</v>
      </c>
      <c r="I686" s="37">
        <f t="shared" si="373"/>
        <v>0</v>
      </c>
      <c r="J686" s="37">
        <f t="shared" si="373"/>
        <v>0</v>
      </c>
      <c r="K686" s="37">
        <f t="shared" si="373"/>
        <v>0</v>
      </c>
      <c r="L686" s="37">
        <f t="shared" si="373"/>
        <v>0</v>
      </c>
      <c r="M686" s="37">
        <f t="shared" si="373"/>
        <v>0</v>
      </c>
      <c r="N686" s="37">
        <f t="shared" si="373"/>
        <v>0</v>
      </c>
      <c r="O686" s="37">
        <f t="shared" si="373"/>
        <v>0</v>
      </c>
    </row>
    <row r="687" spans="1:15" s="95" customFormat="1" ht="15" customHeight="1">
      <c r="A687" s="88" t="s">
        <v>1048</v>
      </c>
      <c r="B687" s="54"/>
      <c r="C687" s="91">
        <v>3111</v>
      </c>
      <c r="D687" s="91" t="s">
        <v>16</v>
      </c>
      <c r="E687" s="92">
        <v>350000</v>
      </c>
      <c r="F687" s="92">
        <f>G687-E687</f>
        <v>5000</v>
      </c>
      <c r="G687" s="92">
        <f t="shared" si="370"/>
        <v>355000</v>
      </c>
      <c r="H687" s="96">
        <v>355000</v>
      </c>
      <c r="I687" s="117">
        <v>0</v>
      </c>
      <c r="J687" s="94">
        <v>0</v>
      </c>
      <c r="K687" s="94">
        <v>0</v>
      </c>
      <c r="L687" s="94">
        <v>0</v>
      </c>
      <c r="M687" s="94">
        <v>0</v>
      </c>
      <c r="N687" s="94">
        <v>0</v>
      </c>
      <c r="O687" s="94">
        <v>0</v>
      </c>
    </row>
    <row r="688" spans="1:15" ht="18" customHeight="1">
      <c r="A688" s="39"/>
      <c r="B688" s="33"/>
      <c r="C688" s="36">
        <v>312</v>
      </c>
      <c r="D688" s="36" t="s">
        <v>17</v>
      </c>
      <c r="E688" s="37">
        <f aca="true" t="shared" si="374" ref="E688:O688">SUM(E689)</f>
        <v>9000</v>
      </c>
      <c r="F688" s="37">
        <f t="shared" si="374"/>
        <v>0</v>
      </c>
      <c r="G688" s="37">
        <f t="shared" si="370"/>
        <v>9000</v>
      </c>
      <c r="H688" s="43">
        <f t="shared" si="374"/>
        <v>9000</v>
      </c>
      <c r="I688" s="43">
        <f t="shared" si="374"/>
        <v>0</v>
      </c>
      <c r="J688" s="37">
        <f t="shared" si="374"/>
        <v>0</v>
      </c>
      <c r="K688" s="37">
        <f t="shared" si="374"/>
        <v>0</v>
      </c>
      <c r="L688" s="37">
        <f t="shared" si="374"/>
        <v>0</v>
      </c>
      <c r="M688" s="37">
        <f t="shared" si="374"/>
        <v>0</v>
      </c>
      <c r="N688" s="37">
        <f t="shared" si="374"/>
        <v>0</v>
      </c>
      <c r="O688" s="37">
        <f t="shared" si="374"/>
        <v>0</v>
      </c>
    </row>
    <row r="689" spans="1:15" s="95" customFormat="1" ht="15" customHeight="1">
      <c r="A689" s="88" t="s">
        <v>1049</v>
      </c>
      <c r="B689" s="54"/>
      <c r="C689" s="91">
        <v>3121</v>
      </c>
      <c r="D689" s="91" t="s">
        <v>18</v>
      </c>
      <c r="E689" s="92">
        <v>9000</v>
      </c>
      <c r="F689" s="92">
        <f>G689-E689</f>
        <v>0</v>
      </c>
      <c r="G689" s="92">
        <f t="shared" si="370"/>
        <v>9000</v>
      </c>
      <c r="H689" s="96">
        <v>9000</v>
      </c>
      <c r="I689" s="117">
        <v>0</v>
      </c>
      <c r="J689" s="94">
        <v>0</v>
      </c>
      <c r="K689" s="94">
        <v>0</v>
      </c>
      <c r="L689" s="94">
        <v>0</v>
      </c>
      <c r="M689" s="94">
        <v>0</v>
      </c>
      <c r="N689" s="94">
        <v>0</v>
      </c>
      <c r="O689" s="94">
        <v>0</v>
      </c>
    </row>
    <row r="690" spans="1:15" ht="18" customHeight="1">
      <c r="A690" s="39"/>
      <c r="B690" s="33"/>
      <c r="C690" s="36">
        <v>313</v>
      </c>
      <c r="D690" s="36" t="s">
        <v>19</v>
      </c>
      <c r="E690" s="37">
        <f aca="true" t="shared" si="375" ref="E690:O690">SUM(E691:E692)</f>
        <v>58000</v>
      </c>
      <c r="F690" s="37">
        <f>SUM(F691:F692)</f>
        <v>0</v>
      </c>
      <c r="G690" s="37">
        <f t="shared" si="370"/>
        <v>58000</v>
      </c>
      <c r="H690" s="43">
        <f t="shared" si="375"/>
        <v>58000</v>
      </c>
      <c r="I690" s="43">
        <f t="shared" si="375"/>
        <v>0</v>
      </c>
      <c r="J690" s="37">
        <f t="shared" si="375"/>
        <v>0</v>
      </c>
      <c r="K690" s="37">
        <f t="shared" si="375"/>
        <v>0</v>
      </c>
      <c r="L690" s="37">
        <f t="shared" si="375"/>
        <v>0</v>
      </c>
      <c r="M690" s="37">
        <f t="shared" si="375"/>
        <v>0</v>
      </c>
      <c r="N690" s="37">
        <f>SUM(N691:N692)</f>
        <v>0</v>
      </c>
      <c r="O690" s="37">
        <f t="shared" si="375"/>
        <v>0</v>
      </c>
    </row>
    <row r="691" spans="1:15" s="95" customFormat="1" ht="15" customHeight="1">
      <c r="A691" s="88" t="s">
        <v>1050</v>
      </c>
      <c r="B691" s="54"/>
      <c r="C691" s="91">
        <v>3132</v>
      </c>
      <c r="D691" s="91" t="s">
        <v>335</v>
      </c>
      <c r="E691" s="92">
        <v>58000</v>
      </c>
      <c r="F691" s="92">
        <f>G691-E691</f>
        <v>0</v>
      </c>
      <c r="G691" s="92">
        <f t="shared" si="370"/>
        <v>58000</v>
      </c>
      <c r="H691" s="96">
        <v>58000</v>
      </c>
      <c r="I691" s="117">
        <v>0</v>
      </c>
      <c r="J691" s="94">
        <v>0</v>
      </c>
      <c r="K691" s="94">
        <v>0</v>
      </c>
      <c r="L691" s="94">
        <v>0</v>
      </c>
      <c r="M691" s="94">
        <v>0</v>
      </c>
      <c r="N691" s="94">
        <v>0</v>
      </c>
      <c r="O691" s="94">
        <v>0</v>
      </c>
    </row>
    <row r="692" spans="1:15" s="95" customFormat="1" ht="15" customHeight="1">
      <c r="A692" s="88" t="s">
        <v>1051</v>
      </c>
      <c r="B692" s="54"/>
      <c r="C692" s="91">
        <v>3133</v>
      </c>
      <c r="D692" s="91" t="s">
        <v>336</v>
      </c>
      <c r="E692" s="92">
        <v>0</v>
      </c>
      <c r="F692" s="92">
        <f>G692-E692</f>
        <v>0</v>
      </c>
      <c r="G692" s="92">
        <f t="shared" si="370"/>
        <v>0</v>
      </c>
      <c r="H692" s="96">
        <v>0</v>
      </c>
      <c r="I692" s="117">
        <v>0</v>
      </c>
      <c r="J692" s="94">
        <v>0</v>
      </c>
      <c r="K692" s="94">
        <v>0</v>
      </c>
      <c r="L692" s="94">
        <v>0</v>
      </c>
      <c r="M692" s="94">
        <v>0</v>
      </c>
      <c r="N692" s="94">
        <v>0</v>
      </c>
      <c r="O692" s="94">
        <v>0</v>
      </c>
    </row>
    <row r="693" spans="1:15" ht="21" customHeight="1">
      <c r="A693" s="39"/>
      <c r="B693" s="33"/>
      <c r="C693" s="36">
        <v>32</v>
      </c>
      <c r="D693" s="36" t="s">
        <v>35</v>
      </c>
      <c r="E693" s="37">
        <f>E694+E698+E702+E710</f>
        <v>163750</v>
      </c>
      <c r="F693" s="37">
        <f>F694+F698+F702+F710</f>
        <v>55600</v>
      </c>
      <c r="G693" s="37">
        <f t="shared" si="370"/>
        <v>219350</v>
      </c>
      <c r="H693" s="43">
        <f aca="true" t="shared" si="376" ref="H693:O693">H694+H698+H702+H710</f>
        <v>130500</v>
      </c>
      <c r="I693" s="43">
        <f t="shared" si="376"/>
        <v>11250</v>
      </c>
      <c r="J693" s="37">
        <f t="shared" si="376"/>
        <v>0</v>
      </c>
      <c r="K693" s="37">
        <f t="shared" si="376"/>
        <v>0</v>
      </c>
      <c r="L693" s="37">
        <f t="shared" si="376"/>
        <v>0</v>
      </c>
      <c r="M693" s="37">
        <f t="shared" si="376"/>
        <v>0</v>
      </c>
      <c r="N693" s="37">
        <f t="shared" si="376"/>
        <v>0</v>
      </c>
      <c r="O693" s="37">
        <f t="shared" si="376"/>
        <v>77600</v>
      </c>
    </row>
    <row r="694" spans="1:15" ht="18" customHeight="1">
      <c r="A694" s="39"/>
      <c r="B694" s="39"/>
      <c r="C694" s="46">
        <v>321</v>
      </c>
      <c r="D694" s="30" t="s">
        <v>944</v>
      </c>
      <c r="E694" s="37">
        <f>SUM(E695:E697)</f>
        <v>13400</v>
      </c>
      <c r="F694" s="37">
        <f>SUM(F695:F697)</f>
        <v>11600</v>
      </c>
      <c r="G694" s="37">
        <f t="shared" si="370"/>
        <v>25000</v>
      </c>
      <c r="H694" s="43">
        <f>SUM(H695:H697)</f>
        <v>15000</v>
      </c>
      <c r="I694" s="43">
        <f aca="true" t="shared" si="377" ref="I694:O694">SUM(I695:I697)</f>
        <v>3000</v>
      </c>
      <c r="J694" s="37">
        <f t="shared" si="377"/>
        <v>0</v>
      </c>
      <c r="K694" s="37">
        <f t="shared" si="377"/>
        <v>0</v>
      </c>
      <c r="L694" s="37">
        <f t="shared" si="377"/>
        <v>0</v>
      </c>
      <c r="M694" s="37">
        <f t="shared" si="377"/>
        <v>0</v>
      </c>
      <c r="N694" s="37">
        <f t="shared" si="377"/>
        <v>0</v>
      </c>
      <c r="O694" s="37">
        <f t="shared" si="377"/>
        <v>7000</v>
      </c>
    </row>
    <row r="695" spans="1:15" s="95" customFormat="1" ht="15" customHeight="1">
      <c r="A695" s="88" t="s">
        <v>1052</v>
      </c>
      <c r="B695" s="88"/>
      <c r="C695" s="102">
        <v>3211</v>
      </c>
      <c r="D695" s="90" t="s">
        <v>22</v>
      </c>
      <c r="E695" s="92">
        <v>3000</v>
      </c>
      <c r="F695" s="92">
        <f>G695-E695</f>
        <v>0</v>
      </c>
      <c r="G695" s="92">
        <f t="shared" si="370"/>
        <v>3000</v>
      </c>
      <c r="H695" s="96">
        <v>0</v>
      </c>
      <c r="I695" s="96">
        <v>3000</v>
      </c>
      <c r="J695" s="92">
        <v>0</v>
      </c>
      <c r="K695" s="92">
        <v>0</v>
      </c>
      <c r="L695" s="92">
        <v>0</v>
      </c>
      <c r="M695" s="92">
        <v>0</v>
      </c>
      <c r="N695" s="92">
        <v>0</v>
      </c>
      <c r="O695" s="92">
        <v>0</v>
      </c>
    </row>
    <row r="696" spans="1:15" s="95" customFormat="1" ht="15" customHeight="1">
      <c r="A696" s="88" t="s">
        <v>1053</v>
      </c>
      <c r="B696" s="88"/>
      <c r="C696" s="102">
        <v>3212</v>
      </c>
      <c r="D696" s="90" t="s">
        <v>945</v>
      </c>
      <c r="E696" s="92">
        <v>10400</v>
      </c>
      <c r="F696" s="92">
        <f>G696-E696</f>
        <v>600</v>
      </c>
      <c r="G696" s="92">
        <f t="shared" si="370"/>
        <v>11000</v>
      </c>
      <c r="H696" s="96">
        <v>11000</v>
      </c>
      <c r="I696" s="96">
        <v>0</v>
      </c>
      <c r="J696" s="92">
        <v>0</v>
      </c>
      <c r="K696" s="92">
        <v>0</v>
      </c>
      <c r="L696" s="92">
        <v>0</v>
      </c>
      <c r="M696" s="92">
        <v>0</v>
      </c>
      <c r="N696" s="92">
        <v>0</v>
      </c>
      <c r="O696" s="92">
        <v>0</v>
      </c>
    </row>
    <row r="697" spans="1:15" s="95" customFormat="1" ht="15" customHeight="1">
      <c r="A697" s="88" t="s">
        <v>1054</v>
      </c>
      <c r="B697" s="88"/>
      <c r="C697" s="102">
        <v>3213</v>
      </c>
      <c r="D697" s="90" t="s">
        <v>23</v>
      </c>
      <c r="E697" s="92">
        <v>0</v>
      </c>
      <c r="F697" s="92">
        <f>G697-E697</f>
        <v>11000</v>
      </c>
      <c r="G697" s="92">
        <f t="shared" si="370"/>
        <v>11000</v>
      </c>
      <c r="H697" s="96">
        <v>4000</v>
      </c>
      <c r="I697" s="96">
        <v>0</v>
      </c>
      <c r="J697" s="92">
        <v>0</v>
      </c>
      <c r="K697" s="92">
        <v>0</v>
      </c>
      <c r="L697" s="92">
        <v>0</v>
      </c>
      <c r="M697" s="92">
        <v>0</v>
      </c>
      <c r="N697" s="92">
        <v>0</v>
      </c>
      <c r="O697" s="92">
        <v>7000</v>
      </c>
    </row>
    <row r="698" spans="1:15" ht="17.25" customHeight="1">
      <c r="A698" s="39" t="s">
        <v>0</v>
      </c>
      <c r="B698" s="33"/>
      <c r="C698" s="36">
        <v>322</v>
      </c>
      <c r="D698" s="36" t="s">
        <v>24</v>
      </c>
      <c r="E698" s="37">
        <f>E699+E700+E701</f>
        <v>15000</v>
      </c>
      <c r="F698" s="37">
        <f>F699+F700+F701</f>
        <v>1000</v>
      </c>
      <c r="G698" s="37">
        <f t="shared" si="370"/>
        <v>16000</v>
      </c>
      <c r="H698" s="43">
        <f aca="true" t="shared" si="378" ref="H698:O698">H699+H700+H701</f>
        <v>13000</v>
      </c>
      <c r="I698" s="43">
        <f t="shared" si="378"/>
        <v>3000</v>
      </c>
      <c r="J698" s="37">
        <f t="shared" si="378"/>
        <v>0</v>
      </c>
      <c r="K698" s="37">
        <f t="shared" si="378"/>
        <v>0</v>
      </c>
      <c r="L698" s="37">
        <f t="shared" si="378"/>
        <v>0</v>
      </c>
      <c r="M698" s="37">
        <f t="shared" si="378"/>
        <v>0</v>
      </c>
      <c r="N698" s="37">
        <f t="shared" si="378"/>
        <v>0</v>
      </c>
      <c r="O698" s="37">
        <f t="shared" si="378"/>
        <v>0</v>
      </c>
    </row>
    <row r="699" spans="1:15" s="95" customFormat="1" ht="14.25" customHeight="1">
      <c r="A699" s="88" t="s">
        <v>1055</v>
      </c>
      <c r="B699" s="54"/>
      <c r="C699" s="91">
        <v>3221</v>
      </c>
      <c r="D699" s="91" t="s">
        <v>971</v>
      </c>
      <c r="E699" s="92">
        <v>9000</v>
      </c>
      <c r="F699" s="92">
        <f>G699-E699</f>
        <v>0</v>
      </c>
      <c r="G699" s="92">
        <f t="shared" si="370"/>
        <v>9000</v>
      </c>
      <c r="H699" s="96">
        <v>6000</v>
      </c>
      <c r="I699" s="96">
        <v>3000</v>
      </c>
      <c r="J699" s="94">
        <v>0</v>
      </c>
      <c r="K699" s="94">
        <v>0</v>
      </c>
      <c r="L699" s="94">
        <v>0</v>
      </c>
      <c r="M699" s="94">
        <v>0</v>
      </c>
      <c r="N699" s="94">
        <v>0</v>
      </c>
      <c r="O699" s="94">
        <v>0</v>
      </c>
    </row>
    <row r="700" spans="1:15" s="95" customFormat="1" ht="14.25" customHeight="1">
      <c r="A700" s="88" t="s">
        <v>1056</v>
      </c>
      <c r="B700" s="54"/>
      <c r="C700" s="91">
        <v>3224</v>
      </c>
      <c r="D700" s="91" t="s">
        <v>972</v>
      </c>
      <c r="E700" s="92">
        <v>4000</v>
      </c>
      <c r="F700" s="92">
        <f>G700-E700</f>
        <v>0</v>
      </c>
      <c r="G700" s="92">
        <f t="shared" si="370"/>
        <v>4000</v>
      </c>
      <c r="H700" s="96">
        <v>4000</v>
      </c>
      <c r="I700" s="117">
        <v>0</v>
      </c>
      <c r="J700" s="94">
        <v>0</v>
      </c>
      <c r="K700" s="94">
        <v>0</v>
      </c>
      <c r="L700" s="94">
        <v>0</v>
      </c>
      <c r="M700" s="94">
        <v>0</v>
      </c>
      <c r="N700" s="94">
        <v>0</v>
      </c>
      <c r="O700" s="94">
        <v>0</v>
      </c>
    </row>
    <row r="701" spans="1:15" s="95" customFormat="1" ht="14.25" customHeight="1">
      <c r="A701" s="88" t="s">
        <v>1057</v>
      </c>
      <c r="B701" s="54"/>
      <c r="C701" s="91">
        <v>3225</v>
      </c>
      <c r="D701" s="91" t="s">
        <v>973</v>
      </c>
      <c r="E701" s="92">
        <v>2000</v>
      </c>
      <c r="F701" s="92">
        <f>G701-E701</f>
        <v>1000</v>
      </c>
      <c r="G701" s="92">
        <f t="shared" si="370"/>
        <v>3000</v>
      </c>
      <c r="H701" s="96">
        <v>3000</v>
      </c>
      <c r="I701" s="117">
        <v>0</v>
      </c>
      <c r="J701" s="94">
        <v>0</v>
      </c>
      <c r="K701" s="94">
        <v>0</v>
      </c>
      <c r="L701" s="94">
        <v>0</v>
      </c>
      <c r="M701" s="94">
        <v>0</v>
      </c>
      <c r="N701" s="94">
        <v>0</v>
      </c>
      <c r="O701" s="94">
        <v>0</v>
      </c>
    </row>
    <row r="702" spans="1:15" ht="18" customHeight="1">
      <c r="A702" s="41"/>
      <c r="B702" s="33"/>
      <c r="C702" s="36">
        <v>323</v>
      </c>
      <c r="D702" s="36" t="s">
        <v>29</v>
      </c>
      <c r="E702" s="37">
        <f>SUM(E703:E709)</f>
        <v>114400</v>
      </c>
      <c r="F702" s="37">
        <f>SUM(F703:F709)</f>
        <v>43000</v>
      </c>
      <c r="G702" s="37">
        <f t="shared" si="370"/>
        <v>157400</v>
      </c>
      <c r="H702" s="43">
        <f>SUM(H703:H709)</f>
        <v>88050</v>
      </c>
      <c r="I702" s="43">
        <f aca="true" t="shared" si="379" ref="I702:O702">SUM(I703:I709)</f>
        <v>3250</v>
      </c>
      <c r="J702" s="37">
        <f t="shared" si="379"/>
        <v>0</v>
      </c>
      <c r="K702" s="37">
        <f t="shared" si="379"/>
        <v>0</v>
      </c>
      <c r="L702" s="37">
        <f t="shared" si="379"/>
        <v>0</v>
      </c>
      <c r="M702" s="37">
        <f t="shared" si="379"/>
        <v>0</v>
      </c>
      <c r="N702" s="37">
        <f>SUM(N703:N709)</f>
        <v>0</v>
      </c>
      <c r="O702" s="37">
        <f t="shared" si="379"/>
        <v>66100</v>
      </c>
    </row>
    <row r="703" spans="1:15" s="95" customFormat="1" ht="14.25" customHeight="1">
      <c r="A703" s="88" t="s">
        <v>1058</v>
      </c>
      <c r="B703" s="54"/>
      <c r="C703" s="91">
        <v>3231</v>
      </c>
      <c r="D703" s="91" t="s">
        <v>30</v>
      </c>
      <c r="E703" s="92">
        <v>6500</v>
      </c>
      <c r="F703" s="92">
        <f aca="true" t="shared" si="380" ref="F703:F709">G703-E703</f>
        <v>0</v>
      </c>
      <c r="G703" s="92">
        <f t="shared" si="370"/>
        <v>6500</v>
      </c>
      <c r="H703" s="96">
        <v>6500</v>
      </c>
      <c r="I703" s="96">
        <v>0</v>
      </c>
      <c r="J703" s="94">
        <v>0</v>
      </c>
      <c r="K703" s="94">
        <v>0</v>
      </c>
      <c r="L703" s="94">
        <v>0</v>
      </c>
      <c r="M703" s="94">
        <v>0</v>
      </c>
      <c r="N703" s="94">
        <v>0</v>
      </c>
      <c r="O703" s="94">
        <v>0</v>
      </c>
    </row>
    <row r="704" spans="1:15" s="95" customFormat="1" ht="14.25" customHeight="1">
      <c r="A704" s="88" t="s">
        <v>1059</v>
      </c>
      <c r="B704" s="54"/>
      <c r="C704" s="91">
        <v>3232</v>
      </c>
      <c r="D704" s="91" t="s">
        <v>709</v>
      </c>
      <c r="E704" s="92">
        <v>8000</v>
      </c>
      <c r="F704" s="92">
        <f t="shared" si="380"/>
        <v>2000</v>
      </c>
      <c r="G704" s="92">
        <f t="shared" si="370"/>
        <v>10000</v>
      </c>
      <c r="H704" s="96">
        <v>10000</v>
      </c>
      <c r="I704" s="96">
        <v>0</v>
      </c>
      <c r="J704" s="94">
        <v>0</v>
      </c>
      <c r="K704" s="94">
        <v>0</v>
      </c>
      <c r="L704" s="94">
        <v>0</v>
      </c>
      <c r="M704" s="94">
        <v>0</v>
      </c>
      <c r="N704" s="94">
        <v>0</v>
      </c>
      <c r="O704" s="94">
        <v>0</v>
      </c>
    </row>
    <row r="705" spans="1:15" s="95" customFormat="1" ht="14.25" customHeight="1">
      <c r="A705" s="88" t="s">
        <v>1060</v>
      </c>
      <c r="B705" s="54"/>
      <c r="C705" s="91">
        <v>3233</v>
      </c>
      <c r="D705" s="91" t="s">
        <v>552</v>
      </c>
      <c r="E705" s="92">
        <v>3500</v>
      </c>
      <c r="F705" s="92">
        <f t="shared" si="380"/>
        <v>0</v>
      </c>
      <c r="G705" s="92">
        <f t="shared" si="370"/>
        <v>3500</v>
      </c>
      <c r="H705" s="96">
        <v>3500</v>
      </c>
      <c r="I705" s="96">
        <v>0</v>
      </c>
      <c r="J705" s="94">
        <v>0</v>
      </c>
      <c r="K705" s="94">
        <v>0</v>
      </c>
      <c r="L705" s="96">
        <v>0</v>
      </c>
      <c r="M705" s="94">
        <v>0</v>
      </c>
      <c r="N705" s="94">
        <v>0</v>
      </c>
      <c r="O705" s="94">
        <v>0</v>
      </c>
    </row>
    <row r="706" spans="1:15" s="95" customFormat="1" ht="14.25" customHeight="1">
      <c r="A706" s="88" t="s">
        <v>1260</v>
      </c>
      <c r="B706" s="54"/>
      <c r="C706" s="91">
        <v>3234</v>
      </c>
      <c r="D706" s="91" t="s">
        <v>952</v>
      </c>
      <c r="E706" s="92">
        <v>0</v>
      </c>
      <c r="F706" s="92">
        <f t="shared" si="380"/>
        <v>1000</v>
      </c>
      <c r="G706" s="92">
        <f t="shared" si="370"/>
        <v>1000</v>
      </c>
      <c r="H706" s="92">
        <v>1000</v>
      </c>
      <c r="I706" s="92">
        <v>0</v>
      </c>
      <c r="J706" s="92">
        <v>0</v>
      </c>
      <c r="K706" s="94">
        <v>0</v>
      </c>
      <c r="L706" s="94">
        <v>0</v>
      </c>
      <c r="M706" s="94">
        <v>0</v>
      </c>
      <c r="N706" s="94">
        <v>0</v>
      </c>
      <c r="O706" s="94">
        <v>0</v>
      </c>
    </row>
    <row r="707" spans="1:15" s="95" customFormat="1" ht="14.25" customHeight="1">
      <c r="A707" s="88" t="s">
        <v>1061</v>
      </c>
      <c r="B707" s="54"/>
      <c r="C707" s="91">
        <v>3237</v>
      </c>
      <c r="D707" s="91" t="s">
        <v>974</v>
      </c>
      <c r="E707" s="92">
        <v>80400</v>
      </c>
      <c r="F707" s="92">
        <f t="shared" si="380"/>
        <v>10000</v>
      </c>
      <c r="G707" s="92">
        <f t="shared" si="370"/>
        <v>90400</v>
      </c>
      <c r="H707" s="96">
        <v>51050</v>
      </c>
      <c r="I707" s="96">
        <v>3250</v>
      </c>
      <c r="J707" s="92">
        <v>0</v>
      </c>
      <c r="K707" s="94">
        <v>0</v>
      </c>
      <c r="L707" s="96">
        <v>0</v>
      </c>
      <c r="M707" s="94">
        <v>0</v>
      </c>
      <c r="N707" s="94">
        <v>0</v>
      </c>
      <c r="O707" s="92">
        <v>36100</v>
      </c>
    </row>
    <row r="708" spans="1:15" s="95" customFormat="1" ht="14.25" customHeight="1">
      <c r="A708" s="88" t="s">
        <v>1062</v>
      </c>
      <c r="B708" s="54"/>
      <c r="C708" s="91">
        <v>3238</v>
      </c>
      <c r="D708" s="91" t="s">
        <v>735</v>
      </c>
      <c r="E708" s="92">
        <v>10000</v>
      </c>
      <c r="F708" s="92">
        <f t="shared" si="380"/>
        <v>0</v>
      </c>
      <c r="G708" s="92">
        <f t="shared" si="370"/>
        <v>10000</v>
      </c>
      <c r="H708" s="96">
        <v>10000</v>
      </c>
      <c r="I708" s="96">
        <v>0</v>
      </c>
      <c r="J708" s="94">
        <v>0</v>
      </c>
      <c r="K708" s="94">
        <v>0</v>
      </c>
      <c r="L708" s="94">
        <v>0</v>
      </c>
      <c r="M708" s="94">
        <v>0</v>
      </c>
      <c r="N708" s="94">
        <v>0</v>
      </c>
      <c r="O708" s="94">
        <v>0</v>
      </c>
    </row>
    <row r="709" spans="1:15" s="95" customFormat="1" ht="14.25" customHeight="1">
      <c r="A709" s="88" t="s">
        <v>1063</v>
      </c>
      <c r="B709" s="54"/>
      <c r="C709" s="91">
        <v>3239</v>
      </c>
      <c r="D709" s="91" t="s">
        <v>361</v>
      </c>
      <c r="E709" s="92">
        <v>6000</v>
      </c>
      <c r="F709" s="92">
        <f t="shared" si="380"/>
        <v>30000</v>
      </c>
      <c r="G709" s="92">
        <f t="shared" si="370"/>
        <v>36000</v>
      </c>
      <c r="H709" s="96">
        <v>6000</v>
      </c>
      <c r="I709" s="96">
        <v>0</v>
      </c>
      <c r="J709" s="94">
        <v>0</v>
      </c>
      <c r="K709" s="94">
        <v>0</v>
      </c>
      <c r="L709" s="92">
        <v>0</v>
      </c>
      <c r="M709" s="94">
        <v>0</v>
      </c>
      <c r="N709" s="94">
        <v>0</v>
      </c>
      <c r="O709" s="92">
        <v>30000</v>
      </c>
    </row>
    <row r="710" spans="1:15" ht="18" customHeight="1">
      <c r="A710" s="41" t="s">
        <v>0</v>
      </c>
      <c r="B710" s="33"/>
      <c r="C710" s="36">
        <v>329</v>
      </c>
      <c r="D710" s="36" t="s">
        <v>975</v>
      </c>
      <c r="E710" s="37">
        <f>SUM(E711:E715)</f>
        <v>20950</v>
      </c>
      <c r="F710" s="37">
        <f>SUM(F711:F715)</f>
        <v>0</v>
      </c>
      <c r="G710" s="37">
        <f t="shared" si="370"/>
        <v>20950</v>
      </c>
      <c r="H710" s="43">
        <f>SUM(H711:H715)</f>
        <v>14450</v>
      </c>
      <c r="I710" s="43">
        <f aca="true" t="shared" si="381" ref="I710:O710">SUM(I711:I715)</f>
        <v>2000</v>
      </c>
      <c r="J710" s="43">
        <f t="shared" si="381"/>
        <v>0</v>
      </c>
      <c r="K710" s="43">
        <f t="shared" si="381"/>
        <v>0</v>
      </c>
      <c r="L710" s="43">
        <f t="shared" si="381"/>
        <v>0</v>
      </c>
      <c r="M710" s="43">
        <f t="shared" si="381"/>
        <v>0</v>
      </c>
      <c r="N710" s="43">
        <f t="shared" si="381"/>
        <v>0</v>
      </c>
      <c r="O710" s="43">
        <f t="shared" si="381"/>
        <v>4500</v>
      </c>
    </row>
    <row r="711" spans="1:15" s="95" customFormat="1" ht="14.25" customHeight="1">
      <c r="A711" s="88" t="s">
        <v>1064</v>
      </c>
      <c r="B711" s="54"/>
      <c r="C711" s="91">
        <v>3292</v>
      </c>
      <c r="D711" s="91" t="s">
        <v>560</v>
      </c>
      <c r="E711" s="92">
        <v>8700</v>
      </c>
      <c r="F711" s="92">
        <f>G711-E711</f>
        <v>0</v>
      </c>
      <c r="G711" s="92">
        <f t="shared" si="370"/>
        <v>8700</v>
      </c>
      <c r="H711" s="96">
        <v>8700</v>
      </c>
      <c r="I711" s="117">
        <v>0</v>
      </c>
      <c r="J711" s="94">
        <v>0</v>
      </c>
      <c r="K711" s="94">
        <v>0</v>
      </c>
      <c r="L711" s="94">
        <v>0</v>
      </c>
      <c r="M711" s="94">
        <v>0</v>
      </c>
      <c r="N711" s="94">
        <v>0</v>
      </c>
      <c r="O711" s="92">
        <v>0</v>
      </c>
    </row>
    <row r="712" spans="1:15" s="95" customFormat="1" ht="14.25" customHeight="1">
      <c r="A712" s="88" t="s">
        <v>1065</v>
      </c>
      <c r="B712" s="88"/>
      <c r="C712" s="102">
        <v>3293</v>
      </c>
      <c r="D712" s="90" t="s">
        <v>555</v>
      </c>
      <c r="E712" s="92">
        <v>6500</v>
      </c>
      <c r="F712" s="92">
        <f>G712-E712</f>
        <v>0</v>
      </c>
      <c r="G712" s="92">
        <f aca="true" t="shared" si="382" ref="G712:G724">SUM(H712:O712)</f>
        <v>6500</v>
      </c>
      <c r="H712" s="96">
        <v>0</v>
      </c>
      <c r="I712" s="96">
        <v>2000</v>
      </c>
      <c r="J712" s="92">
        <v>0</v>
      </c>
      <c r="K712" s="92">
        <v>0</v>
      </c>
      <c r="L712" s="92">
        <v>0</v>
      </c>
      <c r="M712" s="94">
        <v>0</v>
      </c>
      <c r="N712" s="94">
        <v>0</v>
      </c>
      <c r="O712" s="92">
        <v>4500</v>
      </c>
    </row>
    <row r="713" spans="1:15" s="137" customFormat="1" ht="14.25" customHeight="1">
      <c r="A713" s="88" t="s">
        <v>1066</v>
      </c>
      <c r="B713" s="88"/>
      <c r="C713" s="102">
        <v>3294</v>
      </c>
      <c r="D713" s="90" t="s">
        <v>1067</v>
      </c>
      <c r="E713" s="92">
        <v>0</v>
      </c>
      <c r="F713" s="92">
        <f>G713-E713</f>
        <v>0</v>
      </c>
      <c r="G713" s="92">
        <f t="shared" si="382"/>
        <v>0</v>
      </c>
      <c r="H713" s="96">
        <v>0</v>
      </c>
      <c r="I713" s="96">
        <v>0</v>
      </c>
      <c r="J713" s="92">
        <v>0</v>
      </c>
      <c r="K713" s="92">
        <v>0</v>
      </c>
      <c r="L713" s="92">
        <v>0</v>
      </c>
      <c r="M713" s="94">
        <v>0</v>
      </c>
      <c r="N713" s="94">
        <v>0</v>
      </c>
      <c r="O713" s="94">
        <v>0</v>
      </c>
    </row>
    <row r="714" spans="1:15" s="137" customFormat="1" ht="14.25" customHeight="1">
      <c r="A714" s="88" t="s">
        <v>1145</v>
      </c>
      <c r="B714" s="88"/>
      <c r="C714" s="102">
        <v>3295</v>
      </c>
      <c r="D714" s="90" t="s">
        <v>561</v>
      </c>
      <c r="E714" s="92">
        <v>5000</v>
      </c>
      <c r="F714" s="92">
        <f>G714-E714</f>
        <v>0</v>
      </c>
      <c r="G714" s="92">
        <f>SUM(H714:O714)</f>
        <v>5000</v>
      </c>
      <c r="H714" s="96">
        <v>5000</v>
      </c>
      <c r="I714" s="96">
        <v>0</v>
      </c>
      <c r="J714" s="92">
        <v>0</v>
      </c>
      <c r="K714" s="92">
        <v>0</v>
      </c>
      <c r="L714" s="92">
        <v>0</v>
      </c>
      <c r="M714" s="94">
        <v>0</v>
      </c>
      <c r="N714" s="94">
        <v>0</v>
      </c>
      <c r="O714" s="94">
        <v>0</v>
      </c>
    </row>
    <row r="715" spans="1:15" s="137" customFormat="1" ht="14.25" customHeight="1">
      <c r="A715" s="88" t="s">
        <v>1068</v>
      </c>
      <c r="B715" s="88"/>
      <c r="C715" s="102">
        <v>3299</v>
      </c>
      <c r="D715" s="90" t="s">
        <v>556</v>
      </c>
      <c r="E715" s="92">
        <v>750</v>
      </c>
      <c r="F715" s="92">
        <f>G715-E715</f>
        <v>0</v>
      </c>
      <c r="G715" s="92">
        <f>SUM(H715:O715)</f>
        <v>750</v>
      </c>
      <c r="H715" s="96">
        <v>750</v>
      </c>
      <c r="I715" s="96">
        <v>0</v>
      </c>
      <c r="J715" s="92">
        <v>0</v>
      </c>
      <c r="K715" s="92">
        <v>0</v>
      </c>
      <c r="L715" s="92">
        <v>0</v>
      </c>
      <c r="M715" s="94">
        <v>0</v>
      </c>
      <c r="N715" s="94">
        <v>0</v>
      </c>
      <c r="O715" s="94">
        <v>0</v>
      </c>
    </row>
    <row r="716" spans="1:15" s="133" customFormat="1" ht="35.25" customHeight="1">
      <c r="A716" s="199" t="s">
        <v>2</v>
      </c>
      <c r="B716" s="200" t="s">
        <v>44</v>
      </c>
      <c r="C716" s="184" t="s">
        <v>549</v>
      </c>
      <c r="D716" s="201" t="s">
        <v>59</v>
      </c>
      <c r="E716" s="190" t="s">
        <v>1230</v>
      </c>
      <c r="F716" s="190" t="s">
        <v>891</v>
      </c>
      <c r="G716" s="184" t="s">
        <v>1231</v>
      </c>
      <c r="H716" s="185" t="s">
        <v>1232</v>
      </c>
      <c r="I716" s="185"/>
      <c r="J716" s="185"/>
      <c r="K716" s="185"/>
      <c r="L716" s="185"/>
      <c r="M716" s="185"/>
      <c r="N716" s="185"/>
      <c r="O716" s="185"/>
    </row>
    <row r="717" spans="1:15" ht="36" customHeight="1">
      <c r="A717" s="199"/>
      <c r="B717" s="199"/>
      <c r="C717" s="185"/>
      <c r="D717" s="201"/>
      <c r="E717" s="191"/>
      <c r="F717" s="191"/>
      <c r="G717" s="185"/>
      <c r="H717" s="103" t="s">
        <v>271</v>
      </c>
      <c r="I717" s="103" t="s">
        <v>45</v>
      </c>
      <c r="J717" s="103" t="s">
        <v>270</v>
      </c>
      <c r="K717" s="103" t="s">
        <v>272</v>
      </c>
      <c r="L717" s="103" t="s">
        <v>46</v>
      </c>
      <c r="M717" s="103" t="s">
        <v>723</v>
      </c>
      <c r="N717" s="103" t="s">
        <v>1204</v>
      </c>
      <c r="O717" s="103" t="s">
        <v>616</v>
      </c>
    </row>
    <row r="718" spans="1:15" ht="10.5" customHeight="1">
      <c r="A718" s="54">
        <v>1</v>
      </c>
      <c r="B718" s="54">
        <v>2</v>
      </c>
      <c r="C718" s="54">
        <v>3</v>
      </c>
      <c r="D718" s="54">
        <v>4</v>
      </c>
      <c r="E718" s="54">
        <v>5</v>
      </c>
      <c r="F718" s="54">
        <v>6</v>
      </c>
      <c r="G718" s="54">
        <v>7</v>
      </c>
      <c r="H718" s="54">
        <v>8</v>
      </c>
      <c r="I718" s="54">
        <v>9</v>
      </c>
      <c r="J718" s="54">
        <v>10</v>
      </c>
      <c r="K718" s="54">
        <v>11</v>
      </c>
      <c r="L718" s="54">
        <v>12</v>
      </c>
      <c r="M718" s="54">
        <v>13</v>
      </c>
      <c r="N718" s="54">
        <v>14</v>
      </c>
      <c r="O718" s="54">
        <v>15</v>
      </c>
    </row>
    <row r="719" spans="1:15" ht="21" customHeight="1">
      <c r="A719" s="39"/>
      <c r="B719" s="39"/>
      <c r="C719" s="36">
        <v>34</v>
      </c>
      <c r="D719" s="36" t="s">
        <v>959</v>
      </c>
      <c r="E719" s="37">
        <f>E720</f>
        <v>4300</v>
      </c>
      <c r="F719" s="37">
        <f>F720</f>
        <v>0</v>
      </c>
      <c r="G719" s="37">
        <f t="shared" si="382"/>
        <v>4300</v>
      </c>
      <c r="H719" s="37">
        <f>H720</f>
        <v>1300</v>
      </c>
      <c r="I719" s="37">
        <f aca="true" t="shared" si="383" ref="I719:O719">I720</f>
        <v>3000</v>
      </c>
      <c r="J719" s="37">
        <f t="shared" si="383"/>
        <v>0</v>
      </c>
      <c r="K719" s="37">
        <f t="shared" si="383"/>
        <v>0</v>
      </c>
      <c r="L719" s="37">
        <f t="shared" si="383"/>
        <v>0</v>
      </c>
      <c r="M719" s="37">
        <f t="shared" si="383"/>
        <v>0</v>
      </c>
      <c r="N719" s="37">
        <f t="shared" si="383"/>
        <v>0</v>
      </c>
      <c r="O719" s="37">
        <f t="shared" si="383"/>
        <v>0</v>
      </c>
    </row>
    <row r="720" spans="1:15" ht="18" customHeight="1">
      <c r="A720" s="39"/>
      <c r="B720" s="39"/>
      <c r="C720" s="36">
        <v>343</v>
      </c>
      <c r="D720" s="36" t="s">
        <v>697</v>
      </c>
      <c r="E720" s="37">
        <f aca="true" t="shared" si="384" ref="E720:O720">SUM(E721)</f>
        <v>4300</v>
      </c>
      <c r="F720" s="37">
        <f t="shared" si="384"/>
        <v>0</v>
      </c>
      <c r="G720" s="37">
        <f t="shared" si="382"/>
        <v>4300</v>
      </c>
      <c r="H720" s="37">
        <f t="shared" si="384"/>
        <v>1300</v>
      </c>
      <c r="I720" s="37">
        <f t="shared" si="384"/>
        <v>3000</v>
      </c>
      <c r="J720" s="37">
        <f t="shared" si="384"/>
        <v>0</v>
      </c>
      <c r="K720" s="37">
        <f t="shared" si="384"/>
        <v>0</v>
      </c>
      <c r="L720" s="37">
        <f t="shared" si="384"/>
        <v>0</v>
      </c>
      <c r="M720" s="37">
        <f t="shared" si="384"/>
        <v>0</v>
      </c>
      <c r="N720" s="37">
        <f t="shared" si="384"/>
        <v>0</v>
      </c>
      <c r="O720" s="37">
        <f t="shared" si="384"/>
        <v>0</v>
      </c>
    </row>
    <row r="721" spans="1:15" s="95" customFormat="1" ht="14.25" customHeight="1">
      <c r="A721" s="88" t="s">
        <v>1069</v>
      </c>
      <c r="B721" s="88"/>
      <c r="C721" s="91">
        <v>3431</v>
      </c>
      <c r="D721" s="91" t="s">
        <v>960</v>
      </c>
      <c r="E721" s="92">
        <v>4300</v>
      </c>
      <c r="F721" s="92">
        <f>G721-E721</f>
        <v>0</v>
      </c>
      <c r="G721" s="92">
        <f t="shared" si="382"/>
        <v>4300</v>
      </c>
      <c r="H721" s="96">
        <v>1300</v>
      </c>
      <c r="I721" s="96">
        <v>3000</v>
      </c>
      <c r="J721" s="96">
        <v>0</v>
      </c>
      <c r="K721" s="96">
        <v>0</v>
      </c>
      <c r="L721" s="92">
        <v>0</v>
      </c>
      <c r="M721" s="92">
        <v>0</v>
      </c>
      <c r="N721" s="92">
        <v>0</v>
      </c>
      <c r="O721" s="92">
        <v>0</v>
      </c>
    </row>
    <row r="722" spans="1:15" ht="21" customHeight="1">
      <c r="A722" s="39"/>
      <c r="B722" s="39"/>
      <c r="C722" s="36">
        <v>38</v>
      </c>
      <c r="D722" s="36" t="s">
        <v>703</v>
      </c>
      <c r="E722" s="37">
        <f>E723</f>
        <v>0</v>
      </c>
      <c r="F722" s="37">
        <f>F723</f>
        <v>0</v>
      </c>
      <c r="G722" s="37">
        <f t="shared" si="382"/>
        <v>0</v>
      </c>
      <c r="H722" s="43">
        <f>H723</f>
        <v>0</v>
      </c>
      <c r="I722" s="43">
        <f aca="true" t="shared" si="385" ref="I722:O722">I723</f>
        <v>0</v>
      </c>
      <c r="J722" s="43">
        <f t="shared" si="385"/>
        <v>0</v>
      </c>
      <c r="K722" s="43">
        <f t="shared" si="385"/>
        <v>0</v>
      </c>
      <c r="L722" s="37">
        <f t="shared" si="385"/>
        <v>0</v>
      </c>
      <c r="M722" s="37">
        <f t="shared" si="385"/>
        <v>0</v>
      </c>
      <c r="N722" s="37">
        <f t="shared" si="385"/>
        <v>0</v>
      </c>
      <c r="O722" s="37">
        <f t="shared" si="385"/>
        <v>0</v>
      </c>
    </row>
    <row r="723" spans="1:15" ht="18" customHeight="1">
      <c r="A723" s="39"/>
      <c r="B723" s="39"/>
      <c r="C723" s="36">
        <v>381</v>
      </c>
      <c r="D723" s="36" t="s">
        <v>704</v>
      </c>
      <c r="E723" s="37">
        <f aca="true" t="shared" si="386" ref="E723:O723">SUM(E724)</f>
        <v>0</v>
      </c>
      <c r="F723" s="37">
        <f t="shared" si="386"/>
        <v>0</v>
      </c>
      <c r="G723" s="37">
        <f t="shared" si="382"/>
        <v>0</v>
      </c>
      <c r="H723" s="43">
        <f t="shared" si="386"/>
        <v>0</v>
      </c>
      <c r="I723" s="43">
        <f t="shared" si="386"/>
        <v>0</v>
      </c>
      <c r="J723" s="43">
        <f t="shared" si="386"/>
        <v>0</v>
      </c>
      <c r="K723" s="43">
        <f t="shared" si="386"/>
        <v>0</v>
      </c>
      <c r="L723" s="37">
        <f t="shared" si="386"/>
        <v>0</v>
      </c>
      <c r="M723" s="37">
        <f t="shared" si="386"/>
        <v>0</v>
      </c>
      <c r="N723" s="37">
        <f t="shared" si="386"/>
        <v>0</v>
      </c>
      <c r="O723" s="37">
        <f t="shared" si="386"/>
        <v>0</v>
      </c>
    </row>
    <row r="724" spans="1:15" s="95" customFormat="1" ht="14.25" customHeight="1">
      <c r="A724" s="88" t="s">
        <v>1070</v>
      </c>
      <c r="B724" s="88"/>
      <c r="C724" s="91">
        <v>3811</v>
      </c>
      <c r="D724" s="91" t="s">
        <v>903</v>
      </c>
      <c r="E724" s="92">
        <v>0</v>
      </c>
      <c r="F724" s="92">
        <f>G724-E724</f>
        <v>0</v>
      </c>
      <c r="G724" s="92">
        <f t="shared" si="382"/>
        <v>0</v>
      </c>
      <c r="H724" s="96">
        <v>0</v>
      </c>
      <c r="I724" s="96">
        <v>0</v>
      </c>
      <c r="J724" s="96">
        <v>0</v>
      </c>
      <c r="K724" s="96">
        <v>0</v>
      </c>
      <c r="L724" s="92">
        <v>0</v>
      </c>
      <c r="M724" s="92">
        <v>0</v>
      </c>
      <c r="N724" s="92">
        <v>0</v>
      </c>
      <c r="O724" s="92">
        <v>0</v>
      </c>
    </row>
    <row r="725" spans="1:15" s="9" customFormat="1" ht="24" customHeight="1">
      <c r="A725" s="19"/>
      <c r="B725" s="60" t="s">
        <v>662</v>
      </c>
      <c r="C725" s="205" t="s">
        <v>1071</v>
      </c>
      <c r="D725" s="206"/>
      <c r="E725" s="11">
        <f>E726+E735</f>
        <v>150000</v>
      </c>
      <c r="F725" s="11">
        <f>F726+F735</f>
        <v>0</v>
      </c>
      <c r="G725" s="11">
        <f aca="true" t="shared" si="387" ref="G725:G737">SUM(H725:O725)</f>
        <v>150000</v>
      </c>
      <c r="H725" s="118">
        <f aca="true" t="shared" si="388" ref="H725:O725">H726+H735</f>
        <v>79000</v>
      </c>
      <c r="I725" s="118">
        <f t="shared" si="388"/>
        <v>0</v>
      </c>
      <c r="J725" s="118">
        <f t="shared" si="388"/>
        <v>0</v>
      </c>
      <c r="K725" s="118">
        <f t="shared" si="388"/>
        <v>60000</v>
      </c>
      <c r="L725" s="11">
        <f t="shared" si="388"/>
        <v>1000</v>
      </c>
      <c r="M725" s="11">
        <f t="shared" si="388"/>
        <v>0</v>
      </c>
      <c r="N725" s="11">
        <f t="shared" si="388"/>
        <v>0</v>
      </c>
      <c r="O725" s="11">
        <f t="shared" si="388"/>
        <v>10000</v>
      </c>
    </row>
    <row r="726" spans="1:15" ht="21" customHeight="1">
      <c r="A726" s="39"/>
      <c r="B726" s="39"/>
      <c r="C726" s="36">
        <v>42</v>
      </c>
      <c r="D726" s="36" t="s">
        <v>569</v>
      </c>
      <c r="E726" s="37">
        <f>SUM(E727+E730+E732)</f>
        <v>150000</v>
      </c>
      <c r="F726" s="37">
        <f>SUM(F727+F730+F732)</f>
        <v>0</v>
      </c>
      <c r="G726" s="37">
        <f t="shared" si="387"/>
        <v>150000</v>
      </c>
      <c r="H726" s="43">
        <f aca="true" t="shared" si="389" ref="H726:O726">SUM(H727+H730+H732)</f>
        <v>79000</v>
      </c>
      <c r="I726" s="43">
        <f t="shared" si="389"/>
        <v>0</v>
      </c>
      <c r="J726" s="43">
        <f t="shared" si="389"/>
        <v>0</v>
      </c>
      <c r="K726" s="43">
        <f t="shared" si="389"/>
        <v>60000</v>
      </c>
      <c r="L726" s="37">
        <f t="shared" si="389"/>
        <v>1000</v>
      </c>
      <c r="M726" s="37">
        <f t="shared" si="389"/>
        <v>0</v>
      </c>
      <c r="N726" s="37">
        <f t="shared" si="389"/>
        <v>0</v>
      </c>
      <c r="O726" s="37">
        <f t="shared" si="389"/>
        <v>10000</v>
      </c>
    </row>
    <row r="727" spans="1:15" ht="18" customHeight="1">
      <c r="A727" s="39"/>
      <c r="B727" s="39"/>
      <c r="C727" s="36">
        <v>422</v>
      </c>
      <c r="D727" s="36" t="s">
        <v>570</v>
      </c>
      <c r="E727" s="37">
        <f>E728+E729</f>
        <v>21000</v>
      </c>
      <c r="F727" s="37">
        <f>F728+F729</f>
        <v>0</v>
      </c>
      <c r="G727" s="37">
        <f t="shared" si="387"/>
        <v>21000</v>
      </c>
      <c r="H727" s="43">
        <f>H728+H729</f>
        <v>11000</v>
      </c>
      <c r="I727" s="43">
        <f aca="true" t="shared" si="390" ref="I727:O727">I728+I729</f>
        <v>0</v>
      </c>
      <c r="J727" s="43">
        <f t="shared" si="390"/>
        <v>0</v>
      </c>
      <c r="K727" s="43">
        <f t="shared" si="390"/>
        <v>0</v>
      </c>
      <c r="L727" s="37">
        <f t="shared" si="390"/>
        <v>0</v>
      </c>
      <c r="M727" s="37">
        <f t="shared" si="390"/>
        <v>0</v>
      </c>
      <c r="N727" s="37">
        <f t="shared" si="390"/>
        <v>0</v>
      </c>
      <c r="O727" s="37">
        <f t="shared" si="390"/>
        <v>10000</v>
      </c>
    </row>
    <row r="728" spans="1:15" s="95" customFormat="1" ht="14.25" customHeight="1">
      <c r="A728" s="88" t="s">
        <v>1072</v>
      </c>
      <c r="B728" s="88"/>
      <c r="C728" s="91">
        <v>4221</v>
      </c>
      <c r="D728" s="91" t="s">
        <v>976</v>
      </c>
      <c r="E728" s="92">
        <v>19000</v>
      </c>
      <c r="F728" s="92">
        <f>G728-E728</f>
        <v>0</v>
      </c>
      <c r="G728" s="92">
        <f t="shared" si="387"/>
        <v>19000</v>
      </c>
      <c r="H728" s="96">
        <v>9000</v>
      </c>
      <c r="I728" s="96">
        <v>0</v>
      </c>
      <c r="J728" s="96">
        <v>0</v>
      </c>
      <c r="K728" s="96">
        <v>0</v>
      </c>
      <c r="L728" s="92">
        <v>0</v>
      </c>
      <c r="M728" s="92">
        <v>0</v>
      </c>
      <c r="N728" s="92">
        <v>0</v>
      </c>
      <c r="O728" s="92">
        <v>10000</v>
      </c>
    </row>
    <row r="729" spans="1:15" s="95" customFormat="1" ht="14.25" customHeight="1">
      <c r="A729" s="88" t="s">
        <v>1073</v>
      </c>
      <c r="B729" s="88"/>
      <c r="C729" s="91">
        <v>4223</v>
      </c>
      <c r="D729" s="91" t="s">
        <v>964</v>
      </c>
      <c r="E729" s="92">
        <v>2000</v>
      </c>
      <c r="F729" s="92">
        <f>G729-E729</f>
        <v>0</v>
      </c>
      <c r="G729" s="92">
        <f t="shared" si="387"/>
        <v>2000</v>
      </c>
      <c r="H729" s="96">
        <v>2000</v>
      </c>
      <c r="I729" s="96">
        <v>0</v>
      </c>
      <c r="J729" s="96">
        <v>0</v>
      </c>
      <c r="K729" s="96">
        <v>0</v>
      </c>
      <c r="L729" s="92">
        <v>0</v>
      </c>
      <c r="M729" s="92">
        <v>0</v>
      </c>
      <c r="N729" s="92">
        <v>0</v>
      </c>
      <c r="O729" s="92">
        <v>0</v>
      </c>
    </row>
    <row r="730" spans="1:15" ht="18" customHeight="1">
      <c r="A730" s="39" t="s">
        <v>0</v>
      </c>
      <c r="B730" s="39"/>
      <c r="C730" s="36">
        <v>424</v>
      </c>
      <c r="D730" s="36" t="s">
        <v>977</v>
      </c>
      <c r="E730" s="37">
        <f aca="true" t="shared" si="391" ref="E730:O730">SUM(E731)</f>
        <v>120000</v>
      </c>
      <c r="F730" s="37">
        <f t="shared" si="391"/>
        <v>0</v>
      </c>
      <c r="G730" s="37">
        <f t="shared" si="387"/>
        <v>120000</v>
      </c>
      <c r="H730" s="43">
        <f t="shared" si="391"/>
        <v>60000</v>
      </c>
      <c r="I730" s="43">
        <f t="shared" si="391"/>
        <v>0</v>
      </c>
      <c r="J730" s="43">
        <f t="shared" si="391"/>
        <v>0</v>
      </c>
      <c r="K730" s="43">
        <f t="shared" si="391"/>
        <v>60000</v>
      </c>
      <c r="L730" s="37">
        <f t="shared" si="391"/>
        <v>0</v>
      </c>
      <c r="M730" s="37">
        <f t="shared" si="391"/>
        <v>0</v>
      </c>
      <c r="N730" s="37">
        <f t="shared" si="391"/>
        <v>0</v>
      </c>
      <c r="O730" s="37">
        <f t="shared" si="391"/>
        <v>0</v>
      </c>
    </row>
    <row r="731" spans="1:15" s="95" customFormat="1" ht="14.25" customHeight="1">
      <c r="A731" s="88" t="s">
        <v>1074</v>
      </c>
      <c r="B731" s="88"/>
      <c r="C731" s="91">
        <v>4241</v>
      </c>
      <c r="D731" s="91" t="s">
        <v>978</v>
      </c>
      <c r="E731" s="92">
        <v>120000</v>
      </c>
      <c r="F731" s="92">
        <f>G731-E731</f>
        <v>0</v>
      </c>
      <c r="G731" s="92">
        <f t="shared" si="387"/>
        <v>120000</v>
      </c>
      <c r="H731" s="96">
        <v>60000</v>
      </c>
      <c r="I731" s="117">
        <v>0</v>
      </c>
      <c r="J731" s="117">
        <v>0</v>
      </c>
      <c r="K731" s="96">
        <v>60000</v>
      </c>
      <c r="L731" s="92">
        <v>0</v>
      </c>
      <c r="M731" s="94">
        <v>0</v>
      </c>
      <c r="N731" s="94">
        <v>0</v>
      </c>
      <c r="O731" s="94">
        <v>0</v>
      </c>
    </row>
    <row r="732" spans="1:15" ht="18" customHeight="1">
      <c r="A732" s="39" t="s">
        <v>0</v>
      </c>
      <c r="B732" s="39"/>
      <c r="C732" s="36">
        <v>426</v>
      </c>
      <c r="D732" s="36" t="s">
        <v>966</v>
      </c>
      <c r="E732" s="37">
        <f>E733+E734</f>
        <v>9000</v>
      </c>
      <c r="F732" s="37">
        <f>F733+F734</f>
        <v>0</v>
      </c>
      <c r="G732" s="37">
        <f t="shared" si="387"/>
        <v>9000</v>
      </c>
      <c r="H732" s="43">
        <f>H733+H734</f>
        <v>8000</v>
      </c>
      <c r="I732" s="43">
        <f aca="true" t="shared" si="392" ref="I732:O732">I733+I734</f>
        <v>0</v>
      </c>
      <c r="J732" s="43">
        <f t="shared" si="392"/>
        <v>0</v>
      </c>
      <c r="K732" s="43">
        <f t="shared" si="392"/>
        <v>0</v>
      </c>
      <c r="L732" s="37">
        <f t="shared" si="392"/>
        <v>1000</v>
      </c>
      <c r="M732" s="37">
        <f t="shared" si="392"/>
        <v>0</v>
      </c>
      <c r="N732" s="37">
        <f t="shared" si="392"/>
        <v>0</v>
      </c>
      <c r="O732" s="37">
        <f t="shared" si="392"/>
        <v>0</v>
      </c>
    </row>
    <row r="733" spans="1:15" s="95" customFormat="1" ht="14.25" customHeight="1">
      <c r="A733" s="88" t="s">
        <v>1075</v>
      </c>
      <c r="B733" s="88"/>
      <c r="C733" s="91">
        <v>4262</v>
      </c>
      <c r="D733" s="91" t="s">
        <v>967</v>
      </c>
      <c r="E733" s="92">
        <v>3000</v>
      </c>
      <c r="F733" s="92">
        <f>G733-E733</f>
        <v>0</v>
      </c>
      <c r="G733" s="92">
        <f t="shared" si="387"/>
        <v>3000</v>
      </c>
      <c r="H733" s="96">
        <v>3000</v>
      </c>
      <c r="I733" s="96">
        <v>0</v>
      </c>
      <c r="J733" s="117">
        <v>0</v>
      </c>
      <c r="K733" s="96">
        <v>0</v>
      </c>
      <c r="L733" s="92">
        <v>0</v>
      </c>
      <c r="M733" s="94">
        <v>0</v>
      </c>
      <c r="N733" s="94">
        <v>0</v>
      </c>
      <c r="O733" s="94">
        <v>0</v>
      </c>
    </row>
    <row r="734" spans="1:15" s="95" customFormat="1" ht="14.25" customHeight="1">
      <c r="A734" s="88" t="s">
        <v>1076</v>
      </c>
      <c r="B734" s="88"/>
      <c r="C734" s="91">
        <v>4263</v>
      </c>
      <c r="D734" s="91" t="s">
        <v>979</v>
      </c>
      <c r="E734" s="92">
        <v>6000</v>
      </c>
      <c r="F734" s="92">
        <f>G734-E734</f>
        <v>0</v>
      </c>
      <c r="G734" s="92">
        <f t="shared" si="387"/>
        <v>6000</v>
      </c>
      <c r="H734" s="96">
        <v>5000</v>
      </c>
      <c r="I734" s="117">
        <v>0</v>
      </c>
      <c r="J734" s="117">
        <v>0</v>
      </c>
      <c r="K734" s="96">
        <v>0</v>
      </c>
      <c r="L734" s="92">
        <v>1000</v>
      </c>
      <c r="M734" s="94">
        <v>0</v>
      </c>
      <c r="N734" s="94">
        <v>0</v>
      </c>
      <c r="O734" s="94">
        <v>0</v>
      </c>
    </row>
    <row r="735" spans="1:15" ht="21" customHeight="1">
      <c r="A735" s="39"/>
      <c r="B735" s="39"/>
      <c r="C735" s="36">
        <v>43</v>
      </c>
      <c r="D735" s="36" t="s">
        <v>980</v>
      </c>
      <c r="E735" s="37">
        <f>SUM(E736+E803+E805)</f>
        <v>0</v>
      </c>
      <c r="F735" s="37">
        <f>SUM(F736+F803+F805)</f>
        <v>0</v>
      </c>
      <c r="G735" s="37">
        <f t="shared" si="387"/>
        <v>0</v>
      </c>
      <c r="H735" s="37">
        <f aca="true" t="shared" si="393" ref="H735:O735">SUM(H736+H803+H805)</f>
        <v>0</v>
      </c>
      <c r="I735" s="37">
        <f t="shared" si="393"/>
        <v>0</v>
      </c>
      <c r="J735" s="37">
        <f t="shared" si="393"/>
        <v>0</v>
      </c>
      <c r="K735" s="37">
        <f t="shared" si="393"/>
        <v>0</v>
      </c>
      <c r="L735" s="37">
        <f t="shared" si="393"/>
        <v>0</v>
      </c>
      <c r="M735" s="37">
        <f t="shared" si="393"/>
        <v>0</v>
      </c>
      <c r="N735" s="37">
        <f t="shared" si="393"/>
        <v>0</v>
      </c>
      <c r="O735" s="37">
        <f t="shared" si="393"/>
        <v>0</v>
      </c>
    </row>
    <row r="736" spans="1:15" ht="18" customHeight="1">
      <c r="A736" s="39"/>
      <c r="B736" s="39"/>
      <c r="C736" s="36">
        <v>431</v>
      </c>
      <c r="D736" s="36" t="s">
        <v>981</v>
      </c>
      <c r="E736" s="37">
        <f>E737</f>
        <v>0</v>
      </c>
      <c r="F736" s="37">
        <f>F737</f>
        <v>0</v>
      </c>
      <c r="G736" s="37">
        <f t="shared" si="387"/>
        <v>0</v>
      </c>
      <c r="H736" s="37">
        <f aca="true" t="shared" si="394" ref="H736:N736">H737</f>
        <v>0</v>
      </c>
      <c r="I736" s="37">
        <f t="shared" si="394"/>
        <v>0</v>
      </c>
      <c r="J736" s="37">
        <f t="shared" si="394"/>
        <v>0</v>
      </c>
      <c r="K736" s="37">
        <f t="shared" si="394"/>
        <v>0</v>
      </c>
      <c r="L736" s="37">
        <f t="shared" si="394"/>
        <v>0</v>
      </c>
      <c r="M736" s="37">
        <f t="shared" si="394"/>
        <v>0</v>
      </c>
      <c r="N736" s="37">
        <f t="shared" si="394"/>
        <v>0</v>
      </c>
      <c r="O736" s="37">
        <f>O737</f>
        <v>0</v>
      </c>
    </row>
    <row r="737" spans="1:15" s="95" customFormat="1" ht="14.25" customHeight="1">
      <c r="A737" s="88" t="s">
        <v>1077</v>
      </c>
      <c r="B737" s="88"/>
      <c r="C737" s="91">
        <v>4312</v>
      </c>
      <c r="D737" s="91" t="s">
        <v>982</v>
      </c>
      <c r="E737" s="92">
        <v>0</v>
      </c>
      <c r="F737" s="92">
        <f>G737-E737</f>
        <v>0</v>
      </c>
      <c r="G737" s="92">
        <f t="shared" si="387"/>
        <v>0</v>
      </c>
      <c r="H737" s="92">
        <v>0</v>
      </c>
      <c r="I737" s="96">
        <v>0</v>
      </c>
      <c r="J737" s="92">
        <v>0</v>
      </c>
      <c r="K737" s="92">
        <v>0</v>
      </c>
      <c r="L737" s="92">
        <v>0</v>
      </c>
      <c r="M737" s="92">
        <v>0</v>
      </c>
      <c r="N737" s="92">
        <v>0</v>
      </c>
      <c r="O737" s="92">
        <v>0</v>
      </c>
    </row>
    <row r="738" spans="1:15" s="9" customFormat="1" ht="24" customHeight="1">
      <c r="A738" s="19"/>
      <c r="B738" s="60" t="s">
        <v>662</v>
      </c>
      <c r="C738" s="205" t="s">
        <v>1186</v>
      </c>
      <c r="D738" s="206"/>
      <c r="E738" s="11">
        <f aca="true" t="shared" si="395" ref="E738:F740">E739</f>
        <v>300000</v>
      </c>
      <c r="F738" s="11">
        <f t="shared" si="395"/>
        <v>0</v>
      </c>
      <c r="G738" s="11">
        <f>SUM(H738:O738)</f>
        <v>300000</v>
      </c>
      <c r="H738" s="118">
        <f aca="true" t="shared" si="396" ref="H738:O738">H739+H748</f>
        <v>0</v>
      </c>
      <c r="I738" s="118">
        <f t="shared" si="396"/>
        <v>0</v>
      </c>
      <c r="J738" s="118">
        <f t="shared" si="396"/>
        <v>0</v>
      </c>
      <c r="K738" s="118">
        <f t="shared" si="396"/>
        <v>0</v>
      </c>
      <c r="L738" s="11">
        <f t="shared" si="396"/>
        <v>0</v>
      </c>
      <c r="M738" s="11">
        <f t="shared" si="396"/>
        <v>0</v>
      </c>
      <c r="N738" s="11">
        <f t="shared" si="396"/>
        <v>0</v>
      </c>
      <c r="O738" s="11">
        <f t="shared" si="396"/>
        <v>300000</v>
      </c>
    </row>
    <row r="739" spans="1:15" ht="21" customHeight="1">
      <c r="A739" s="39"/>
      <c r="B739" s="39"/>
      <c r="C739" s="36">
        <v>41</v>
      </c>
      <c r="D739" s="36" t="s">
        <v>1187</v>
      </c>
      <c r="E739" s="37">
        <f t="shared" si="395"/>
        <v>300000</v>
      </c>
      <c r="F739" s="37">
        <f t="shared" si="395"/>
        <v>0</v>
      </c>
      <c r="G739" s="37">
        <f>SUM(H739:O739)</f>
        <v>300000</v>
      </c>
      <c r="H739" s="43">
        <f aca="true" t="shared" si="397" ref="H739:O739">SUM(H740+H743+H745)</f>
        <v>0</v>
      </c>
      <c r="I739" s="43">
        <f t="shared" si="397"/>
        <v>0</v>
      </c>
      <c r="J739" s="43">
        <f t="shared" si="397"/>
        <v>0</v>
      </c>
      <c r="K739" s="43">
        <f t="shared" si="397"/>
        <v>0</v>
      </c>
      <c r="L739" s="37">
        <f t="shared" si="397"/>
        <v>0</v>
      </c>
      <c r="M739" s="37">
        <f t="shared" si="397"/>
        <v>0</v>
      </c>
      <c r="N739" s="37">
        <f t="shared" si="397"/>
        <v>0</v>
      </c>
      <c r="O739" s="37">
        <f t="shared" si="397"/>
        <v>300000</v>
      </c>
    </row>
    <row r="740" spans="1:15" ht="18" customHeight="1">
      <c r="A740" s="39"/>
      <c r="B740" s="39"/>
      <c r="C740" s="36">
        <v>412</v>
      </c>
      <c r="D740" s="36" t="s">
        <v>1188</v>
      </c>
      <c r="E740" s="37">
        <f t="shared" si="395"/>
        <v>300000</v>
      </c>
      <c r="F740" s="37">
        <f t="shared" si="395"/>
        <v>0</v>
      </c>
      <c r="G740" s="37">
        <f>SUM(H740:O740)</f>
        <v>300000</v>
      </c>
      <c r="H740" s="43">
        <f>H741+H742</f>
        <v>0</v>
      </c>
      <c r="I740" s="43">
        <f aca="true" t="shared" si="398" ref="I740:O740">I741+I742</f>
        <v>0</v>
      </c>
      <c r="J740" s="43">
        <f t="shared" si="398"/>
        <v>0</v>
      </c>
      <c r="K740" s="43">
        <f t="shared" si="398"/>
        <v>0</v>
      </c>
      <c r="L740" s="37">
        <f t="shared" si="398"/>
        <v>0</v>
      </c>
      <c r="M740" s="37">
        <f t="shared" si="398"/>
        <v>0</v>
      </c>
      <c r="N740" s="37">
        <f t="shared" si="398"/>
        <v>0</v>
      </c>
      <c r="O740" s="37">
        <f t="shared" si="398"/>
        <v>300000</v>
      </c>
    </row>
    <row r="741" spans="1:15" s="95" customFormat="1" ht="14.25" customHeight="1">
      <c r="A741" s="88" t="s">
        <v>1189</v>
      </c>
      <c r="B741" s="88"/>
      <c r="C741" s="91">
        <v>4124</v>
      </c>
      <c r="D741" s="155" t="s">
        <v>1199</v>
      </c>
      <c r="E741" s="92">
        <v>300000</v>
      </c>
      <c r="F741" s="92">
        <f>G741-E741</f>
        <v>0</v>
      </c>
      <c r="G741" s="92">
        <f>SUM(H741:O741)</f>
        <v>300000</v>
      </c>
      <c r="H741" s="96">
        <v>0</v>
      </c>
      <c r="I741" s="96">
        <v>0</v>
      </c>
      <c r="J741" s="96">
        <v>0</v>
      </c>
      <c r="K741" s="96">
        <v>0</v>
      </c>
      <c r="L741" s="92">
        <v>0</v>
      </c>
      <c r="M741" s="92">
        <v>0</v>
      </c>
      <c r="N741" s="92">
        <v>0</v>
      </c>
      <c r="O741" s="92">
        <v>300000</v>
      </c>
    </row>
    <row r="742" spans="1:15" s="77" customFormat="1" ht="34.5" customHeight="1">
      <c r="A742" s="80"/>
      <c r="B742" s="81"/>
      <c r="C742" s="216" t="s">
        <v>1146</v>
      </c>
      <c r="D742" s="217"/>
      <c r="E742" s="82">
        <f>E743</f>
        <v>0</v>
      </c>
      <c r="F742" s="82">
        <f>F743</f>
        <v>0</v>
      </c>
      <c r="G742" s="82">
        <f aca="true" t="shared" si="399" ref="G742:G752">SUM(H742:O742)</f>
        <v>0</v>
      </c>
      <c r="H742" s="82">
        <f aca="true" t="shared" si="400" ref="H742:O743">H743</f>
        <v>0</v>
      </c>
      <c r="I742" s="82">
        <f t="shared" si="400"/>
        <v>0</v>
      </c>
      <c r="J742" s="82">
        <f t="shared" si="400"/>
        <v>0</v>
      </c>
      <c r="K742" s="82">
        <f t="shared" si="400"/>
        <v>0</v>
      </c>
      <c r="L742" s="82">
        <f t="shared" si="400"/>
        <v>0</v>
      </c>
      <c r="M742" s="82">
        <f t="shared" si="400"/>
        <v>0</v>
      </c>
      <c r="N742" s="82">
        <f t="shared" si="400"/>
        <v>0</v>
      </c>
      <c r="O742" s="82">
        <f t="shared" si="400"/>
        <v>0</v>
      </c>
    </row>
    <row r="743" spans="1:15" s="77" customFormat="1" ht="27.75" customHeight="1">
      <c r="A743" s="75"/>
      <c r="B743" s="78"/>
      <c r="C743" s="186" t="s">
        <v>1147</v>
      </c>
      <c r="D743" s="242"/>
      <c r="E743" s="72">
        <f>E744</f>
        <v>0</v>
      </c>
      <c r="F743" s="72">
        <f>F744</f>
        <v>0</v>
      </c>
      <c r="G743" s="72">
        <f t="shared" si="399"/>
        <v>0</v>
      </c>
      <c r="H743" s="72">
        <f>H744</f>
        <v>0</v>
      </c>
      <c r="I743" s="72">
        <f t="shared" si="400"/>
        <v>0</v>
      </c>
      <c r="J743" s="72">
        <f t="shared" si="400"/>
        <v>0</v>
      </c>
      <c r="K743" s="72">
        <f t="shared" si="400"/>
        <v>0</v>
      </c>
      <c r="L743" s="72">
        <f t="shared" si="400"/>
        <v>0</v>
      </c>
      <c r="M743" s="72">
        <f t="shared" si="400"/>
        <v>0</v>
      </c>
      <c r="N743" s="72">
        <f t="shared" si="400"/>
        <v>0</v>
      </c>
      <c r="O743" s="72">
        <f t="shared" si="400"/>
        <v>0</v>
      </c>
    </row>
    <row r="744" spans="1:15" s="9" customFormat="1" ht="23.25" customHeight="1">
      <c r="A744" s="13"/>
      <c r="B744" s="60" t="s">
        <v>662</v>
      </c>
      <c r="C744" s="202" t="s">
        <v>1148</v>
      </c>
      <c r="D744" s="203"/>
      <c r="E744" s="11">
        <f>E745+E791</f>
        <v>0</v>
      </c>
      <c r="F744" s="11">
        <f>F745+F791</f>
        <v>0</v>
      </c>
      <c r="G744" s="11">
        <f t="shared" si="399"/>
        <v>0</v>
      </c>
      <c r="H744" s="11">
        <f aca="true" t="shared" si="401" ref="H744:O744">H745+H791</f>
        <v>0</v>
      </c>
      <c r="I744" s="11">
        <f t="shared" si="401"/>
        <v>0</v>
      </c>
      <c r="J744" s="11">
        <f t="shared" si="401"/>
        <v>0</v>
      </c>
      <c r="K744" s="11">
        <f t="shared" si="401"/>
        <v>0</v>
      </c>
      <c r="L744" s="11">
        <f t="shared" si="401"/>
        <v>0</v>
      </c>
      <c r="M744" s="11">
        <f t="shared" si="401"/>
        <v>0</v>
      </c>
      <c r="N744" s="11">
        <f t="shared" si="401"/>
        <v>0</v>
      </c>
      <c r="O744" s="11">
        <f t="shared" si="401"/>
        <v>0</v>
      </c>
    </row>
    <row r="745" spans="1:15" ht="22.5" customHeight="1">
      <c r="A745" s="41"/>
      <c r="B745" s="39"/>
      <c r="C745" s="30">
        <v>3</v>
      </c>
      <c r="D745" s="30" t="s">
        <v>943</v>
      </c>
      <c r="E745" s="37">
        <f>E746+E757+E785</f>
        <v>0</v>
      </c>
      <c r="F745" s="37">
        <f>F746+F757+F785</f>
        <v>0</v>
      </c>
      <c r="G745" s="37">
        <f>SUM(H745:O745)</f>
        <v>0</v>
      </c>
      <c r="H745" s="37">
        <f aca="true" t="shared" si="402" ref="H745:O745">H746+H757+H785</f>
        <v>0</v>
      </c>
      <c r="I745" s="37">
        <f t="shared" si="402"/>
        <v>0</v>
      </c>
      <c r="J745" s="37">
        <f t="shared" si="402"/>
        <v>0</v>
      </c>
      <c r="K745" s="37">
        <f t="shared" si="402"/>
        <v>0</v>
      </c>
      <c r="L745" s="37">
        <f t="shared" si="402"/>
        <v>0</v>
      </c>
      <c r="M745" s="37">
        <f t="shared" si="402"/>
        <v>0</v>
      </c>
      <c r="N745" s="37">
        <f t="shared" si="402"/>
        <v>0</v>
      </c>
      <c r="O745" s="37">
        <f t="shared" si="402"/>
        <v>0</v>
      </c>
    </row>
    <row r="746" spans="1:15" ht="21" customHeight="1">
      <c r="A746" s="41"/>
      <c r="B746" s="39"/>
      <c r="C746" s="30">
        <v>31</v>
      </c>
      <c r="D746" s="30" t="s">
        <v>15</v>
      </c>
      <c r="E746" s="37">
        <f>E747+E749+E751</f>
        <v>0</v>
      </c>
      <c r="F746" s="37">
        <f>F747+F749+F751</f>
        <v>0</v>
      </c>
      <c r="G746" s="37">
        <f t="shared" si="399"/>
        <v>0</v>
      </c>
      <c r="H746" s="37">
        <f>H747+H749+H751</f>
        <v>0</v>
      </c>
      <c r="I746" s="37">
        <f aca="true" t="shared" si="403" ref="I746:O746">I747+I749+I751</f>
        <v>0</v>
      </c>
      <c r="J746" s="37">
        <f t="shared" si="403"/>
        <v>0</v>
      </c>
      <c r="K746" s="37">
        <f t="shared" si="403"/>
        <v>0</v>
      </c>
      <c r="L746" s="37">
        <f t="shared" si="403"/>
        <v>0</v>
      </c>
      <c r="M746" s="37">
        <f t="shared" si="403"/>
        <v>0</v>
      </c>
      <c r="N746" s="37">
        <f t="shared" si="403"/>
        <v>0</v>
      </c>
      <c r="O746" s="37">
        <f t="shared" si="403"/>
        <v>0</v>
      </c>
    </row>
    <row r="747" spans="1:15" ht="18" customHeight="1">
      <c r="A747" s="41"/>
      <c r="B747" s="39"/>
      <c r="C747" s="30">
        <v>311</v>
      </c>
      <c r="D747" s="30" t="s">
        <v>334</v>
      </c>
      <c r="E747" s="37">
        <f>E748</f>
        <v>0</v>
      </c>
      <c r="F747" s="37">
        <f>F748</f>
        <v>0</v>
      </c>
      <c r="G747" s="37">
        <f t="shared" si="399"/>
        <v>0</v>
      </c>
      <c r="H747" s="37">
        <f>H748</f>
        <v>0</v>
      </c>
      <c r="I747" s="35">
        <v>0</v>
      </c>
      <c r="J747" s="35">
        <v>0</v>
      </c>
      <c r="K747" s="35">
        <v>0</v>
      </c>
      <c r="L747" s="35">
        <v>0</v>
      </c>
      <c r="M747" s="35">
        <v>0</v>
      </c>
      <c r="N747" s="35">
        <v>0</v>
      </c>
      <c r="O747" s="35">
        <v>0</v>
      </c>
    </row>
    <row r="748" spans="1:15" s="95" customFormat="1" ht="15" customHeight="1">
      <c r="A748" s="88" t="s">
        <v>1149</v>
      </c>
      <c r="B748" s="88"/>
      <c r="C748" s="90">
        <v>3111</v>
      </c>
      <c r="D748" s="90" t="s">
        <v>16</v>
      </c>
      <c r="E748" s="92">
        <v>0</v>
      </c>
      <c r="F748" s="92">
        <f>G748-E748</f>
        <v>0</v>
      </c>
      <c r="G748" s="96">
        <f t="shared" si="399"/>
        <v>0</v>
      </c>
      <c r="H748" s="92">
        <v>0</v>
      </c>
      <c r="I748" s="94">
        <v>0</v>
      </c>
      <c r="J748" s="94">
        <v>0</v>
      </c>
      <c r="K748" s="94">
        <v>0</v>
      </c>
      <c r="L748" s="94">
        <v>0</v>
      </c>
      <c r="M748" s="94">
        <v>0</v>
      </c>
      <c r="N748" s="94">
        <v>0</v>
      </c>
      <c r="O748" s="94">
        <v>0</v>
      </c>
    </row>
    <row r="749" spans="1:15" ht="18" customHeight="1">
      <c r="A749" s="39"/>
      <c r="B749" s="39"/>
      <c r="C749" s="30">
        <v>312</v>
      </c>
      <c r="D749" s="30" t="s">
        <v>17</v>
      </c>
      <c r="E749" s="37">
        <f>E750</f>
        <v>0</v>
      </c>
      <c r="F749" s="37">
        <f>F750</f>
        <v>0</v>
      </c>
      <c r="G749" s="37">
        <f t="shared" si="399"/>
        <v>0</v>
      </c>
      <c r="H749" s="37">
        <f>H750</f>
        <v>0</v>
      </c>
      <c r="I749" s="37">
        <f aca="true" t="shared" si="404" ref="I749:O749">I750</f>
        <v>0</v>
      </c>
      <c r="J749" s="37">
        <f t="shared" si="404"/>
        <v>0</v>
      </c>
      <c r="K749" s="37">
        <f t="shared" si="404"/>
        <v>0</v>
      </c>
      <c r="L749" s="37">
        <f t="shared" si="404"/>
        <v>0</v>
      </c>
      <c r="M749" s="37">
        <f t="shared" si="404"/>
        <v>0</v>
      </c>
      <c r="N749" s="37">
        <f t="shared" si="404"/>
        <v>0</v>
      </c>
      <c r="O749" s="37">
        <f t="shared" si="404"/>
        <v>0</v>
      </c>
    </row>
    <row r="750" spans="1:15" s="95" customFormat="1" ht="15" customHeight="1">
      <c r="A750" s="88" t="s">
        <v>1150</v>
      </c>
      <c r="B750" s="88"/>
      <c r="C750" s="90">
        <v>3121</v>
      </c>
      <c r="D750" s="90" t="s">
        <v>18</v>
      </c>
      <c r="E750" s="92">
        <v>0</v>
      </c>
      <c r="F750" s="92">
        <f>G750-E750</f>
        <v>0</v>
      </c>
      <c r="G750" s="92">
        <f t="shared" si="399"/>
        <v>0</v>
      </c>
      <c r="H750" s="92">
        <v>0</v>
      </c>
      <c r="I750" s="94">
        <v>0</v>
      </c>
      <c r="J750" s="92">
        <v>0</v>
      </c>
      <c r="K750" s="94">
        <v>0</v>
      </c>
      <c r="L750" s="94">
        <v>0</v>
      </c>
      <c r="M750" s="94">
        <v>0</v>
      </c>
      <c r="N750" s="94">
        <v>0</v>
      </c>
      <c r="O750" s="94">
        <v>0</v>
      </c>
    </row>
    <row r="751" spans="1:15" ht="18" customHeight="1">
      <c r="A751" s="39"/>
      <c r="B751" s="39"/>
      <c r="C751" s="30">
        <v>313</v>
      </c>
      <c r="D751" s="30" t="s">
        <v>19</v>
      </c>
      <c r="E751" s="37">
        <f>SUM(E752:E752)</f>
        <v>0</v>
      </c>
      <c r="F751" s="37">
        <f>SUM(F752:F752)</f>
        <v>0</v>
      </c>
      <c r="G751" s="37">
        <f t="shared" si="399"/>
        <v>0</v>
      </c>
      <c r="H751" s="37">
        <f aca="true" t="shared" si="405" ref="H751:O751">SUM(H752:H752)</f>
        <v>0</v>
      </c>
      <c r="I751" s="37">
        <f t="shared" si="405"/>
        <v>0</v>
      </c>
      <c r="J751" s="37">
        <f t="shared" si="405"/>
        <v>0</v>
      </c>
      <c r="K751" s="37">
        <f t="shared" si="405"/>
        <v>0</v>
      </c>
      <c r="L751" s="37">
        <f t="shared" si="405"/>
        <v>0</v>
      </c>
      <c r="M751" s="37">
        <f t="shared" si="405"/>
        <v>0</v>
      </c>
      <c r="N751" s="37">
        <f t="shared" si="405"/>
        <v>0</v>
      </c>
      <c r="O751" s="37">
        <f t="shared" si="405"/>
        <v>0</v>
      </c>
    </row>
    <row r="752" spans="1:15" s="95" customFormat="1" ht="13.5" customHeight="1">
      <c r="A752" s="88" t="s">
        <v>1151</v>
      </c>
      <c r="B752" s="88"/>
      <c r="C752" s="90">
        <v>3132</v>
      </c>
      <c r="D752" s="91" t="s">
        <v>335</v>
      </c>
      <c r="E752" s="92">
        <v>0</v>
      </c>
      <c r="F752" s="92">
        <f>G752-E752</f>
        <v>0</v>
      </c>
      <c r="G752" s="92">
        <f t="shared" si="399"/>
        <v>0</v>
      </c>
      <c r="H752" s="92">
        <v>0</v>
      </c>
      <c r="I752" s="94">
        <v>0</v>
      </c>
      <c r="J752" s="94">
        <v>0</v>
      </c>
      <c r="K752" s="94">
        <v>0</v>
      </c>
      <c r="L752" s="94">
        <v>0</v>
      </c>
      <c r="M752" s="94">
        <v>0</v>
      </c>
      <c r="N752" s="94">
        <v>0</v>
      </c>
      <c r="O752" s="94">
        <v>0</v>
      </c>
    </row>
    <row r="753" ht="33" customHeight="1" hidden="1"/>
    <row r="754" spans="1:15" s="133" customFormat="1" ht="17.25" customHeight="1">
      <c r="A754" s="199" t="s">
        <v>2</v>
      </c>
      <c r="B754" s="200" t="s">
        <v>44</v>
      </c>
      <c r="C754" s="184" t="s">
        <v>549</v>
      </c>
      <c r="D754" s="201" t="s">
        <v>59</v>
      </c>
      <c r="E754" s="190" t="s">
        <v>1230</v>
      </c>
      <c r="F754" s="190" t="s">
        <v>891</v>
      </c>
      <c r="G754" s="184" t="s">
        <v>1231</v>
      </c>
      <c r="H754" s="185" t="s">
        <v>1232</v>
      </c>
      <c r="I754" s="185"/>
      <c r="J754" s="185"/>
      <c r="K754" s="185"/>
      <c r="L754" s="185"/>
      <c r="M754" s="185"/>
      <c r="N754" s="185"/>
      <c r="O754" s="185"/>
    </row>
    <row r="755" spans="1:15" ht="36" customHeight="1">
      <c r="A755" s="199"/>
      <c r="B755" s="199"/>
      <c r="C755" s="185"/>
      <c r="D755" s="201"/>
      <c r="E755" s="191"/>
      <c r="F755" s="191"/>
      <c r="G755" s="185"/>
      <c r="H755" s="103" t="s">
        <v>271</v>
      </c>
      <c r="I755" s="103" t="s">
        <v>45</v>
      </c>
      <c r="J755" s="103" t="s">
        <v>270</v>
      </c>
      <c r="K755" s="103" t="s">
        <v>272</v>
      </c>
      <c r="L755" s="103" t="s">
        <v>46</v>
      </c>
      <c r="M755" s="103" t="s">
        <v>723</v>
      </c>
      <c r="N755" s="103" t="s">
        <v>1204</v>
      </c>
      <c r="O755" s="103" t="s">
        <v>616</v>
      </c>
    </row>
    <row r="756" spans="1:15" ht="10.5" customHeight="1">
      <c r="A756" s="54">
        <v>1</v>
      </c>
      <c r="B756" s="54">
        <v>2</v>
      </c>
      <c r="C756" s="54">
        <v>3</v>
      </c>
      <c r="D756" s="54">
        <v>4</v>
      </c>
      <c r="E756" s="54">
        <v>5</v>
      </c>
      <c r="F756" s="54">
        <v>6</v>
      </c>
      <c r="G756" s="54">
        <v>7</v>
      </c>
      <c r="H756" s="54">
        <v>8</v>
      </c>
      <c r="I756" s="54">
        <v>9</v>
      </c>
      <c r="J756" s="54">
        <v>10</v>
      </c>
      <c r="K756" s="54">
        <v>11</v>
      </c>
      <c r="L756" s="54">
        <v>12</v>
      </c>
      <c r="M756" s="54">
        <v>13</v>
      </c>
      <c r="N756" s="54">
        <v>14</v>
      </c>
      <c r="O756" s="54">
        <v>15</v>
      </c>
    </row>
    <row r="757" spans="1:15" ht="21" customHeight="1">
      <c r="A757" s="39"/>
      <c r="B757" s="39"/>
      <c r="C757" s="30">
        <v>32</v>
      </c>
      <c r="D757" s="30" t="s">
        <v>35</v>
      </c>
      <c r="E757" s="37">
        <f>E758+E762+E768+E777+E779</f>
        <v>0</v>
      </c>
      <c r="F757" s="37">
        <f>F758+F762+F768+F777+F779</f>
        <v>0</v>
      </c>
      <c r="G757" s="37">
        <f aca="true" t="shared" si="406" ref="G757:G763">SUM(H757:O757)</f>
        <v>0</v>
      </c>
      <c r="H757" s="37">
        <f aca="true" t="shared" si="407" ref="H757:O757">H758+H762+H768+H777+H779</f>
        <v>0</v>
      </c>
      <c r="I757" s="37">
        <f t="shared" si="407"/>
        <v>0</v>
      </c>
      <c r="J757" s="37">
        <f t="shared" si="407"/>
        <v>0</v>
      </c>
      <c r="K757" s="37">
        <f t="shared" si="407"/>
        <v>0</v>
      </c>
      <c r="L757" s="37">
        <f t="shared" si="407"/>
        <v>0</v>
      </c>
      <c r="M757" s="37">
        <f t="shared" si="407"/>
        <v>0</v>
      </c>
      <c r="N757" s="37">
        <f t="shared" si="407"/>
        <v>0</v>
      </c>
      <c r="O757" s="37">
        <f t="shared" si="407"/>
        <v>0</v>
      </c>
    </row>
    <row r="758" spans="1:15" ht="18" customHeight="1">
      <c r="A758" s="39"/>
      <c r="B758" s="39"/>
      <c r="C758" s="46">
        <v>321</v>
      </c>
      <c r="D758" s="30" t="s">
        <v>944</v>
      </c>
      <c r="E758" s="37">
        <f>SUM(E759:E761)</f>
        <v>0</v>
      </c>
      <c r="F758" s="37">
        <f>SUM(F759:F761)</f>
        <v>0</v>
      </c>
      <c r="G758" s="37">
        <f t="shared" si="406"/>
        <v>0</v>
      </c>
      <c r="H758" s="37">
        <f>SUM(H759:H761)</f>
        <v>0</v>
      </c>
      <c r="I758" s="37">
        <f aca="true" t="shared" si="408" ref="I758:O758">SUM(I759:I761)</f>
        <v>0</v>
      </c>
      <c r="J758" s="37">
        <f t="shared" si="408"/>
        <v>0</v>
      </c>
      <c r="K758" s="37">
        <f t="shared" si="408"/>
        <v>0</v>
      </c>
      <c r="L758" s="37">
        <f t="shared" si="408"/>
        <v>0</v>
      </c>
      <c r="M758" s="37">
        <f t="shared" si="408"/>
        <v>0</v>
      </c>
      <c r="N758" s="37">
        <f t="shared" si="408"/>
        <v>0</v>
      </c>
      <c r="O758" s="37">
        <f t="shared" si="408"/>
        <v>0</v>
      </c>
    </row>
    <row r="759" spans="1:15" s="95" customFormat="1" ht="15" customHeight="1">
      <c r="A759" s="88" t="s">
        <v>1152</v>
      </c>
      <c r="B759" s="88"/>
      <c r="C759" s="102">
        <v>3211</v>
      </c>
      <c r="D759" s="90" t="s">
        <v>22</v>
      </c>
      <c r="E759" s="92">
        <v>0</v>
      </c>
      <c r="F759" s="92">
        <f>G759-E759</f>
        <v>0</v>
      </c>
      <c r="G759" s="92">
        <f t="shared" si="406"/>
        <v>0</v>
      </c>
      <c r="H759" s="92">
        <v>0</v>
      </c>
      <c r="I759" s="92">
        <v>0</v>
      </c>
      <c r="J759" s="92">
        <v>0</v>
      </c>
      <c r="K759" s="92">
        <v>0</v>
      </c>
      <c r="L759" s="92">
        <v>0</v>
      </c>
      <c r="M759" s="92">
        <v>0</v>
      </c>
      <c r="N759" s="92">
        <v>0</v>
      </c>
      <c r="O759" s="92">
        <v>0</v>
      </c>
    </row>
    <row r="760" spans="1:15" s="95" customFormat="1" ht="15" customHeight="1">
      <c r="A760" s="88" t="s">
        <v>1153</v>
      </c>
      <c r="B760" s="88"/>
      <c r="C760" s="102">
        <v>3212</v>
      </c>
      <c r="D760" s="90" t="s">
        <v>945</v>
      </c>
      <c r="E760" s="92">
        <v>0</v>
      </c>
      <c r="F760" s="92">
        <f>G760-E760</f>
        <v>0</v>
      </c>
      <c r="G760" s="92">
        <f t="shared" si="406"/>
        <v>0</v>
      </c>
      <c r="H760" s="92">
        <v>0</v>
      </c>
      <c r="I760" s="92">
        <v>0</v>
      </c>
      <c r="J760" s="92">
        <v>0</v>
      </c>
      <c r="K760" s="92">
        <v>0</v>
      </c>
      <c r="L760" s="92">
        <v>0</v>
      </c>
      <c r="M760" s="92">
        <v>0</v>
      </c>
      <c r="N760" s="92">
        <v>0</v>
      </c>
      <c r="O760" s="92">
        <v>0</v>
      </c>
    </row>
    <row r="761" spans="1:15" s="95" customFormat="1" ht="15" customHeight="1">
      <c r="A761" s="88" t="s">
        <v>1154</v>
      </c>
      <c r="B761" s="88"/>
      <c r="C761" s="102">
        <v>3213</v>
      </c>
      <c r="D761" s="90" t="s">
        <v>23</v>
      </c>
      <c r="E761" s="92">
        <v>0</v>
      </c>
      <c r="F761" s="92">
        <f>G761-E761</f>
        <v>0</v>
      </c>
      <c r="G761" s="92">
        <f t="shared" si="406"/>
        <v>0</v>
      </c>
      <c r="H761" s="92">
        <v>0</v>
      </c>
      <c r="I761" s="92">
        <v>0</v>
      </c>
      <c r="J761" s="92">
        <v>0</v>
      </c>
      <c r="K761" s="92">
        <v>0</v>
      </c>
      <c r="L761" s="92">
        <v>0</v>
      </c>
      <c r="M761" s="92">
        <v>0</v>
      </c>
      <c r="N761" s="92">
        <v>0</v>
      </c>
      <c r="O761" s="92">
        <v>0</v>
      </c>
    </row>
    <row r="762" spans="1:15" ht="18" customHeight="1">
      <c r="A762" s="39"/>
      <c r="B762" s="33"/>
      <c r="C762" s="36">
        <v>322</v>
      </c>
      <c r="D762" s="36" t="s">
        <v>24</v>
      </c>
      <c r="E762" s="37">
        <f>SUM(E763:E767)</f>
        <v>0</v>
      </c>
      <c r="F762" s="37">
        <f>SUM(F763:F767)</f>
        <v>0</v>
      </c>
      <c r="G762" s="37">
        <f>SUM(H762:O762)</f>
        <v>0</v>
      </c>
      <c r="H762" s="37">
        <f>SUM(H763:H767)</f>
        <v>0</v>
      </c>
      <c r="I762" s="37">
        <f aca="true" t="shared" si="409" ref="I762:O762">SUM(I763:I767)</f>
        <v>0</v>
      </c>
      <c r="J762" s="37">
        <f t="shared" si="409"/>
        <v>0</v>
      </c>
      <c r="K762" s="37">
        <f t="shared" si="409"/>
        <v>0</v>
      </c>
      <c r="L762" s="37">
        <f t="shared" si="409"/>
        <v>0</v>
      </c>
      <c r="M762" s="37">
        <f t="shared" si="409"/>
        <v>0</v>
      </c>
      <c r="N762" s="37">
        <f t="shared" si="409"/>
        <v>0</v>
      </c>
      <c r="O762" s="37">
        <f t="shared" si="409"/>
        <v>0</v>
      </c>
    </row>
    <row r="763" spans="1:15" s="95" customFormat="1" ht="14.25" customHeight="1">
      <c r="A763" s="88" t="s">
        <v>1155</v>
      </c>
      <c r="B763" s="54"/>
      <c r="C763" s="91">
        <v>3221</v>
      </c>
      <c r="D763" s="91" t="s">
        <v>946</v>
      </c>
      <c r="E763" s="92">
        <v>0</v>
      </c>
      <c r="F763" s="92">
        <f>G763-E763</f>
        <v>0</v>
      </c>
      <c r="G763" s="92">
        <f t="shared" si="406"/>
        <v>0</v>
      </c>
      <c r="H763" s="92">
        <v>0</v>
      </c>
      <c r="I763" s="92">
        <v>0</v>
      </c>
      <c r="J763" s="92">
        <v>0</v>
      </c>
      <c r="K763" s="92">
        <v>0</v>
      </c>
      <c r="L763" s="92">
        <v>0</v>
      </c>
      <c r="M763" s="94">
        <v>0</v>
      </c>
      <c r="N763" s="94">
        <v>0</v>
      </c>
      <c r="O763" s="92">
        <v>0</v>
      </c>
    </row>
    <row r="764" spans="1:15" s="95" customFormat="1" ht="14.25" customHeight="1">
      <c r="A764" s="88" t="s">
        <v>1156</v>
      </c>
      <c r="B764" s="54"/>
      <c r="C764" s="91">
        <v>3223</v>
      </c>
      <c r="D764" s="91" t="s">
        <v>948</v>
      </c>
      <c r="E764" s="92">
        <v>0</v>
      </c>
      <c r="F764" s="92">
        <f>G764-E764</f>
        <v>0</v>
      </c>
      <c r="G764" s="92">
        <f aca="true" t="shared" si="410" ref="G764:G787">SUM(H764:O764)</f>
        <v>0</v>
      </c>
      <c r="H764" s="92">
        <v>0</v>
      </c>
      <c r="I764" s="92">
        <v>0</v>
      </c>
      <c r="J764" s="92">
        <v>0</v>
      </c>
      <c r="K764" s="94">
        <v>0</v>
      </c>
      <c r="L764" s="94">
        <v>0</v>
      </c>
      <c r="M764" s="94">
        <v>0</v>
      </c>
      <c r="N764" s="94">
        <v>0</v>
      </c>
      <c r="O764" s="94">
        <v>0</v>
      </c>
    </row>
    <row r="765" spans="1:15" s="95" customFormat="1" ht="14.25" customHeight="1">
      <c r="A765" s="88" t="s">
        <v>1157</v>
      </c>
      <c r="B765" s="54"/>
      <c r="C765" s="91">
        <v>3224</v>
      </c>
      <c r="D765" s="91" t="s">
        <v>949</v>
      </c>
      <c r="E765" s="92">
        <v>0</v>
      </c>
      <c r="F765" s="92">
        <f>G765-E765</f>
        <v>0</v>
      </c>
      <c r="G765" s="92">
        <f t="shared" si="410"/>
        <v>0</v>
      </c>
      <c r="H765" s="92">
        <v>0</v>
      </c>
      <c r="I765" s="92">
        <v>0</v>
      </c>
      <c r="J765" s="92">
        <v>0</v>
      </c>
      <c r="K765" s="92">
        <v>0</v>
      </c>
      <c r="L765" s="94">
        <v>0</v>
      </c>
      <c r="M765" s="94">
        <v>0</v>
      </c>
      <c r="N765" s="94">
        <v>0</v>
      </c>
      <c r="O765" s="94">
        <v>0</v>
      </c>
    </row>
    <row r="766" spans="1:15" s="95" customFormat="1" ht="14.25" customHeight="1">
      <c r="A766" s="88" t="s">
        <v>1158</v>
      </c>
      <c r="B766" s="54"/>
      <c r="C766" s="91">
        <v>3225</v>
      </c>
      <c r="D766" s="91" t="s">
        <v>28</v>
      </c>
      <c r="E766" s="92">
        <v>0</v>
      </c>
      <c r="F766" s="92">
        <f>G766-E766</f>
        <v>0</v>
      </c>
      <c r="G766" s="92">
        <f>SUM(H766:O766)</f>
        <v>0</v>
      </c>
      <c r="H766" s="92">
        <v>0</v>
      </c>
      <c r="I766" s="92">
        <v>0</v>
      </c>
      <c r="J766" s="92">
        <v>0</v>
      </c>
      <c r="K766" s="94">
        <v>0</v>
      </c>
      <c r="L766" s="92">
        <v>0</v>
      </c>
      <c r="M766" s="94">
        <v>0</v>
      </c>
      <c r="N766" s="94">
        <v>0</v>
      </c>
      <c r="O766" s="94">
        <v>0</v>
      </c>
    </row>
    <row r="767" spans="1:15" s="95" customFormat="1" ht="14.25" customHeight="1">
      <c r="A767" s="88" t="s">
        <v>1159</v>
      </c>
      <c r="B767" s="54"/>
      <c r="C767" s="91">
        <v>3227</v>
      </c>
      <c r="D767" s="91" t="s">
        <v>950</v>
      </c>
      <c r="E767" s="92">
        <v>0</v>
      </c>
      <c r="F767" s="92">
        <f>G767-E767</f>
        <v>0</v>
      </c>
      <c r="G767" s="92">
        <f t="shared" si="410"/>
        <v>0</v>
      </c>
      <c r="H767" s="92">
        <v>0</v>
      </c>
      <c r="I767" s="92">
        <v>0</v>
      </c>
      <c r="J767" s="92">
        <v>0</v>
      </c>
      <c r="K767" s="94">
        <v>0</v>
      </c>
      <c r="L767" s="92">
        <v>0</v>
      </c>
      <c r="M767" s="94">
        <v>0</v>
      </c>
      <c r="N767" s="94">
        <v>0</v>
      </c>
      <c r="O767" s="94">
        <v>0</v>
      </c>
    </row>
    <row r="768" spans="1:15" ht="18" customHeight="1">
      <c r="A768" s="41"/>
      <c r="B768" s="33"/>
      <c r="C768" s="36">
        <v>323</v>
      </c>
      <c r="D768" s="36" t="s">
        <v>29</v>
      </c>
      <c r="E768" s="37">
        <f>E769+E770+E771+E772+E773+E774+E775+E776</f>
        <v>0</v>
      </c>
      <c r="F768" s="37">
        <f>F769+F770+F771+F772+F773+F774+F775+F776</f>
        <v>0</v>
      </c>
      <c r="G768" s="37">
        <f t="shared" si="410"/>
        <v>0</v>
      </c>
      <c r="H768" s="37">
        <f aca="true" t="shared" si="411" ref="H768:O768">H769+H770+H771+H772+H773+H774+H775+H776</f>
        <v>0</v>
      </c>
      <c r="I768" s="37">
        <f t="shared" si="411"/>
        <v>0</v>
      </c>
      <c r="J768" s="37">
        <f t="shared" si="411"/>
        <v>0</v>
      </c>
      <c r="K768" s="37">
        <f t="shared" si="411"/>
        <v>0</v>
      </c>
      <c r="L768" s="37">
        <f t="shared" si="411"/>
        <v>0</v>
      </c>
      <c r="M768" s="37">
        <f t="shared" si="411"/>
        <v>0</v>
      </c>
      <c r="N768" s="37">
        <f t="shared" si="411"/>
        <v>0</v>
      </c>
      <c r="O768" s="37">
        <f t="shared" si="411"/>
        <v>0</v>
      </c>
    </row>
    <row r="769" spans="1:15" s="95" customFormat="1" ht="14.25" customHeight="1">
      <c r="A769" s="88" t="s">
        <v>1160</v>
      </c>
      <c r="B769" s="54"/>
      <c r="C769" s="91">
        <v>3231</v>
      </c>
      <c r="D769" s="91" t="s">
        <v>951</v>
      </c>
      <c r="E769" s="92">
        <v>0</v>
      </c>
      <c r="F769" s="92">
        <f aca="true" t="shared" si="412" ref="F769:F776">G769-E769</f>
        <v>0</v>
      </c>
      <c r="G769" s="92">
        <f t="shared" si="410"/>
        <v>0</v>
      </c>
      <c r="H769" s="92">
        <v>0</v>
      </c>
      <c r="I769" s="92">
        <v>0</v>
      </c>
      <c r="J769" s="92">
        <v>0</v>
      </c>
      <c r="K769" s="94">
        <v>0</v>
      </c>
      <c r="L769" s="94">
        <v>0</v>
      </c>
      <c r="M769" s="94">
        <v>0</v>
      </c>
      <c r="N769" s="94">
        <v>0</v>
      </c>
      <c r="O769" s="94">
        <v>0</v>
      </c>
    </row>
    <row r="770" spans="1:15" s="95" customFormat="1" ht="14.25" customHeight="1">
      <c r="A770" s="88" t="s">
        <v>1161</v>
      </c>
      <c r="B770" s="54"/>
      <c r="C770" s="91">
        <v>3232</v>
      </c>
      <c r="D770" s="91" t="s">
        <v>709</v>
      </c>
      <c r="E770" s="92">
        <v>0</v>
      </c>
      <c r="F770" s="92">
        <f t="shared" si="412"/>
        <v>0</v>
      </c>
      <c r="G770" s="92">
        <f t="shared" si="410"/>
        <v>0</v>
      </c>
      <c r="H770" s="92">
        <v>0</v>
      </c>
      <c r="I770" s="92">
        <v>0</v>
      </c>
      <c r="J770" s="92">
        <v>0</v>
      </c>
      <c r="K770" s="94">
        <v>0</v>
      </c>
      <c r="L770" s="92">
        <v>0</v>
      </c>
      <c r="M770" s="94">
        <v>0</v>
      </c>
      <c r="N770" s="94">
        <v>0</v>
      </c>
      <c r="O770" s="92">
        <v>0</v>
      </c>
    </row>
    <row r="771" spans="1:15" s="95" customFormat="1" ht="14.25" customHeight="1">
      <c r="A771" s="88" t="s">
        <v>1162</v>
      </c>
      <c r="B771" s="54"/>
      <c r="C771" s="91">
        <v>3233</v>
      </c>
      <c r="D771" s="91" t="s">
        <v>552</v>
      </c>
      <c r="E771" s="92">
        <v>0</v>
      </c>
      <c r="F771" s="92">
        <f t="shared" si="412"/>
        <v>0</v>
      </c>
      <c r="G771" s="92">
        <f t="shared" si="410"/>
        <v>0</v>
      </c>
      <c r="H771" s="92">
        <v>0</v>
      </c>
      <c r="I771" s="92">
        <v>0</v>
      </c>
      <c r="J771" s="92">
        <v>0</v>
      </c>
      <c r="K771" s="94">
        <v>0</v>
      </c>
      <c r="L771" s="94">
        <v>0</v>
      </c>
      <c r="M771" s="94">
        <v>0</v>
      </c>
      <c r="N771" s="94">
        <v>0</v>
      </c>
      <c r="O771" s="94">
        <v>0</v>
      </c>
    </row>
    <row r="772" spans="1:15" s="95" customFormat="1" ht="14.25" customHeight="1">
      <c r="A772" s="88" t="s">
        <v>1163</v>
      </c>
      <c r="B772" s="54"/>
      <c r="C772" s="91">
        <v>3234</v>
      </c>
      <c r="D772" s="91" t="s">
        <v>952</v>
      </c>
      <c r="E772" s="92">
        <v>0</v>
      </c>
      <c r="F772" s="92">
        <f t="shared" si="412"/>
        <v>0</v>
      </c>
      <c r="G772" s="92">
        <f t="shared" si="410"/>
        <v>0</v>
      </c>
      <c r="H772" s="92">
        <v>0</v>
      </c>
      <c r="I772" s="92">
        <v>0</v>
      </c>
      <c r="J772" s="92">
        <v>0</v>
      </c>
      <c r="K772" s="94">
        <v>0</v>
      </c>
      <c r="L772" s="94">
        <v>0</v>
      </c>
      <c r="M772" s="94">
        <v>0</v>
      </c>
      <c r="N772" s="94">
        <v>0</v>
      </c>
      <c r="O772" s="94">
        <v>0</v>
      </c>
    </row>
    <row r="773" spans="1:15" s="95" customFormat="1" ht="14.25" customHeight="1">
      <c r="A773" s="88" t="s">
        <v>1164</v>
      </c>
      <c r="B773" s="54"/>
      <c r="C773" s="91">
        <v>3236</v>
      </c>
      <c r="D773" s="91" t="s">
        <v>953</v>
      </c>
      <c r="E773" s="92">
        <v>0</v>
      </c>
      <c r="F773" s="92">
        <f t="shared" si="412"/>
        <v>0</v>
      </c>
      <c r="G773" s="92">
        <f t="shared" si="410"/>
        <v>0</v>
      </c>
      <c r="H773" s="92">
        <v>0</v>
      </c>
      <c r="I773" s="92">
        <v>0</v>
      </c>
      <c r="J773" s="92">
        <v>0</v>
      </c>
      <c r="K773" s="94">
        <v>0</v>
      </c>
      <c r="L773" s="94">
        <v>0</v>
      </c>
      <c r="M773" s="94">
        <v>0</v>
      </c>
      <c r="N773" s="94">
        <v>0</v>
      </c>
      <c r="O773" s="94">
        <v>0</v>
      </c>
    </row>
    <row r="774" spans="1:15" s="95" customFormat="1" ht="14.25" customHeight="1">
      <c r="A774" s="88" t="s">
        <v>1165</v>
      </c>
      <c r="B774" s="54"/>
      <c r="C774" s="91">
        <v>3237</v>
      </c>
      <c r="D774" s="91" t="s">
        <v>797</v>
      </c>
      <c r="E774" s="92">
        <v>0</v>
      </c>
      <c r="F774" s="92">
        <f t="shared" si="412"/>
        <v>0</v>
      </c>
      <c r="G774" s="92">
        <f t="shared" si="410"/>
        <v>0</v>
      </c>
      <c r="H774" s="92">
        <v>0</v>
      </c>
      <c r="I774" s="92">
        <v>0</v>
      </c>
      <c r="J774" s="92">
        <v>0</v>
      </c>
      <c r="K774" s="94">
        <v>0</v>
      </c>
      <c r="L774" s="94">
        <v>0</v>
      </c>
      <c r="M774" s="94">
        <v>0</v>
      </c>
      <c r="N774" s="94">
        <v>0</v>
      </c>
      <c r="O774" s="94">
        <v>0</v>
      </c>
    </row>
    <row r="775" spans="1:15" s="95" customFormat="1" ht="14.25" customHeight="1">
      <c r="A775" s="88" t="s">
        <v>1166</v>
      </c>
      <c r="B775" s="54"/>
      <c r="C775" s="91">
        <v>3238</v>
      </c>
      <c r="D775" s="91" t="s">
        <v>735</v>
      </c>
      <c r="E775" s="92">
        <v>0</v>
      </c>
      <c r="F775" s="92">
        <f t="shared" si="412"/>
        <v>0</v>
      </c>
      <c r="G775" s="92">
        <f t="shared" si="410"/>
        <v>0</v>
      </c>
      <c r="H775" s="92">
        <v>0</v>
      </c>
      <c r="I775" s="92">
        <v>0</v>
      </c>
      <c r="J775" s="92">
        <v>0</v>
      </c>
      <c r="K775" s="94">
        <v>0</v>
      </c>
      <c r="L775" s="94">
        <v>0</v>
      </c>
      <c r="M775" s="94">
        <v>0</v>
      </c>
      <c r="N775" s="94">
        <v>0</v>
      </c>
      <c r="O775" s="94">
        <v>0</v>
      </c>
    </row>
    <row r="776" spans="1:15" s="95" customFormat="1" ht="14.25" customHeight="1">
      <c r="A776" s="88" t="s">
        <v>1167</v>
      </c>
      <c r="B776" s="54"/>
      <c r="C776" s="91">
        <v>3239</v>
      </c>
      <c r="D776" s="91" t="s">
        <v>361</v>
      </c>
      <c r="E776" s="92">
        <v>0</v>
      </c>
      <c r="F776" s="92">
        <f t="shared" si="412"/>
        <v>0</v>
      </c>
      <c r="G776" s="92">
        <f t="shared" si="410"/>
        <v>0</v>
      </c>
      <c r="H776" s="92">
        <v>0</v>
      </c>
      <c r="I776" s="92">
        <v>0</v>
      </c>
      <c r="J776" s="92">
        <v>0</v>
      </c>
      <c r="K776" s="94">
        <v>0</v>
      </c>
      <c r="L776" s="94">
        <v>0</v>
      </c>
      <c r="M776" s="94">
        <v>0</v>
      </c>
      <c r="N776" s="94">
        <v>0</v>
      </c>
      <c r="O776" s="94">
        <v>0</v>
      </c>
    </row>
    <row r="777" spans="1:15" ht="18" customHeight="1">
      <c r="A777" s="41"/>
      <c r="B777" s="39"/>
      <c r="C777" s="30" t="s">
        <v>309</v>
      </c>
      <c r="D777" s="30" t="s">
        <v>954</v>
      </c>
      <c r="E777" s="37">
        <f>E778</f>
        <v>0</v>
      </c>
      <c r="F777" s="37">
        <f>F778</f>
        <v>0</v>
      </c>
      <c r="G777" s="37">
        <f t="shared" si="410"/>
        <v>0</v>
      </c>
      <c r="H777" s="37">
        <f>H778</f>
        <v>0</v>
      </c>
      <c r="I777" s="37">
        <f aca="true" t="shared" si="413" ref="I777:O777">I778</f>
        <v>0</v>
      </c>
      <c r="J777" s="37">
        <f t="shared" si="413"/>
        <v>0</v>
      </c>
      <c r="K777" s="37">
        <f t="shared" si="413"/>
        <v>0</v>
      </c>
      <c r="L777" s="37">
        <f t="shared" si="413"/>
        <v>0</v>
      </c>
      <c r="M777" s="37">
        <f t="shared" si="413"/>
        <v>0</v>
      </c>
      <c r="N777" s="37">
        <f t="shared" si="413"/>
        <v>0</v>
      </c>
      <c r="O777" s="37">
        <f t="shared" si="413"/>
        <v>0</v>
      </c>
    </row>
    <row r="778" spans="1:15" s="95" customFormat="1" ht="14.25" customHeight="1">
      <c r="A778" s="88"/>
      <c r="B778" s="88"/>
      <c r="C778" s="90" t="s">
        <v>311</v>
      </c>
      <c r="D778" s="90" t="s">
        <v>955</v>
      </c>
      <c r="E778" s="92">
        <v>0</v>
      </c>
      <c r="F778" s="92">
        <f>G778-E778</f>
        <v>0</v>
      </c>
      <c r="G778" s="92">
        <f t="shared" si="410"/>
        <v>0</v>
      </c>
      <c r="H778" s="92">
        <v>0</v>
      </c>
      <c r="I778" s="92">
        <v>0</v>
      </c>
      <c r="J778" s="92">
        <v>0</v>
      </c>
      <c r="K778" s="92">
        <v>0</v>
      </c>
      <c r="L778" s="94">
        <v>0</v>
      </c>
      <c r="M778" s="94">
        <v>0</v>
      </c>
      <c r="N778" s="94">
        <v>0</v>
      </c>
      <c r="O778" s="92">
        <v>0</v>
      </c>
    </row>
    <row r="779" spans="1:15" ht="18" customHeight="1">
      <c r="A779" s="41"/>
      <c r="B779" s="39"/>
      <c r="C779" s="30">
        <v>329</v>
      </c>
      <c r="D779" s="30" t="s">
        <v>956</v>
      </c>
      <c r="E779" s="37">
        <f>SUM(E780:E784)</f>
        <v>0</v>
      </c>
      <c r="F779" s="37">
        <f>SUM(F780:F784)</f>
        <v>0</v>
      </c>
      <c r="G779" s="37">
        <f t="shared" si="410"/>
        <v>0</v>
      </c>
      <c r="H779" s="37">
        <f>SUM(H780:H784)</f>
        <v>0</v>
      </c>
      <c r="I779" s="37">
        <f aca="true" t="shared" si="414" ref="I779:O779">SUM(I780:I784)</f>
        <v>0</v>
      </c>
      <c r="J779" s="37">
        <f t="shared" si="414"/>
        <v>0</v>
      </c>
      <c r="K779" s="37">
        <f t="shared" si="414"/>
        <v>0</v>
      </c>
      <c r="L779" s="37">
        <f t="shared" si="414"/>
        <v>0</v>
      </c>
      <c r="M779" s="37">
        <f t="shared" si="414"/>
        <v>0</v>
      </c>
      <c r="N779" s="37">
        <f t="shared" si="414"/>
        <v>0</v>
      </c>
      <c r="O779" s="37">
        <f t="shared" si="414"/>
        <v>0</v>
      </c>
    </row>
    <row r="780" spans="1:15" s="95" customFormat="1" ht="15" customHeight="1">
      <c r="A780" s="88" t="s">
        <v>1168</v>
      </c>
      <c r="B780" s="88"/>
      <c r="C780" s="90">
        <v>3291</v>
      </c>
      <c r="D780" s="90" t="s">
        <v>957</v>
      </c>
      <c r="E780" s="92">
        <v>0</v>
      </c>
      <c r="F780" s="92">
        <f>G780-E780</f>
        <v>0</v>
      </c>
      <c r="G780" s="92">
        <f t="shared" si="410"/>
        <v>0</v>
      </c>
      <c r="H780" s="92">
        <v>0</v>
      </c>
      <c r="I780" s="94">
        <v>0</v>
      </c>
      <c r="J780" s="94">
        <v>0</v>
      </c>
      <c r="K780" s="94">
        <v>0</v>
      </c>
      <c r="L780" s="94">
        <v>0</v>
      </c>
      <c r="M780" s="94">
        <v>0</v>
      </c>
      <c r="N780" s="94">
        <v>0</v>
      </c>
      <c r="O780" s="94">
        <v>0</v>
      </c>
    </row>
    <row r="781" spans="1:15" s="95" customFormat="1" ht="15" customHeight="1">
      <c r="A781" s="88" t="s">
        <v>1169</v>
      </c>
      <c r="B781" s="88"/>
      <c r="C781" s="102">
        <v>3292</v>
      </c>
      <c r="D781" s="90" t="s">
        <v>958</v>
      </c>
      <c r="E781" s="92">
        <v>0</v>
      </c>
      <c r="F781" s="92">
        <f>G781-E781</f>
        <v>0</v>
      </c>
      <c r="G781" s="92">
        <f t="shared" si="410"/>
        <v>0</v>
      </c>
      <c r="H781" s="92">
        <v>0</v>
      </c>
      <c r="I781" s="92">
        <v>0</v>
      </c>
      <c r="J781" s="92">
        <v>0</v>
      </c>
      <c r="K781" s="92">
        <v>0</v>
      </c>
      <c r="L781" s="94">
        <v>0</v>
      </c>
      <c r="M781" s="94">
        <v>0</v>
      </c>
      <c r="N781" s="94">
        <v>0</v>
      </c>
      <c r="O781" s="94">
        <v>0</v>
      </c>
    </row>
    <row r="782" spans="1:15" s="95" customFormat="1" ht="15" customHeight="1">
      <c r="A782" s="88" t="s">
        <v>1170</v>
      </c>
      <c r="B782" s="88"/>
      <c r="C782" s="102">
        <v>3293</v>
      </c>
      <c r="D782" s="90" t="s">
        <v>555</v>
      </c>
      <c r="E782" s="92">
        <v>0</v>
      </c>
      <c r="F782" s="92">
        <f>G782-E782</f>
        <v>0</v>
      </c>
      <c r="G782" s="92">
        <f t="shared" si="410"/>
        <v>0</v>
      </c>
      <c r="H782" s="92">
        <v>0</v>
      </c>
      <c r="I782" s="92">
        <v>0</v>
      </c>
      <c r="J782" s="92">
        <v>0</v>
      </c>
      <c r="K782" s="92">
        <v>0</v>
      </c>
      <c r="L782" s="94">
        <v>0</v>
      </c>
      <c r="M782" s="94">
        <v>0</v>
      </c>
      <c r="N782" s="94">
        <v>0</v>
      </c>
      <c r="O782" s="94">
        <v>0</v>
      </c>
    </row>
    <row r="783" spans="1:15" s="95" customFormat="1" ht="15" customHeight="1">
      <c r="A783" s="88" t="s">
        <v>1171</v>
      </c>
      <c r="B783" s="88"/>
      <c r="C783" s="102">
        <v>3295</v>
      </c>
      <c r="D783" s="90" t="s">
        <v>561</v>
      </c>
      <c r="E783" s="92">
        <v>0</v>
      </c>
      <c r="F783" s="92">
        <f>G783-E783</f>
        <v>0</v>
      </c>
      <c r="G783" s="92">
        <f t="shared" si="410"/>
        <v>0</v>
      </c>
      <c r="H783" s="92">
        <v>0</v>
      </c>
      <c r="I783" s="92">
        <v>0</v>
      </c>
      <c r="J783" s="92">
        <v>0</v>
      </c>
      <c r="K783" s="92">
        <v>0</v>
      </c>
      <c r="L783" s="94">
        <v>0</v>
      </c>
      <c r="M783" s="94">
        <v>0</v>
      </c>
      <c r="N783" s="94">
        <v>0</v>
      </c>
      <c r="O783" s="94">
        <v>0</v>
      </c>
    </row>
    <row r="784" spans="1:15" s="95" customFormat="1" ht="15" customHeight="1">
      <c r="A784" s="88" t="s">
        <v>1172</v>
      </c>
      <c r="B784" s="88"/>
      <c r="C784" s="102">
        <v>3299</v>
      </c>
      <c r="D784" s="90" t="s">
        <v>1173</v>
      </c>
      <c r="E784" s="92">
        <v>0</v>
      </c>
      <c r="F784" s="92">
        <f>G784-E784</f>
        <v>0</v>
      </c>
      <c r="G784" s="92">
        <f t="shared" si="410"/>
        <v>0</v>
      </c>
      <c r="H784" s="92">
        <v>0</v>
      </c>
      <c r="I784" s="92">
        <v>0</v>
      </c>
      <c r="J784" s="92">
        <v>0</v>
      </c>
      <c r="K784" s="92">
        <v>0</v>
      </c>
      <c r="L784" s="94">
        <v>0</v>
      </c>
      <c r="M784" s="94">
        <v>0</v>
      </c>
      <c r="N784" s="94">
        <v>0</v>
      </c>
      <c r="O784" s="94">
        <v>0</v>
      </c>
    </row>
    <row r="785" spans="1:15" ht="21" customHeight="1">
      <c r="A785" s="39"/>
      <c r="B785" s="39"/>
      <c r="C785" s="36">
        <v>34</v>
      </c>
      <c r="D785" s="36" t="s">
        <v>959</v>
      </c>
      <c r="E785" s="37">
        <f>E786</f>
        <v>0</v>
      </c>
      <c r="F785" s="37">
        <f>F786</f>
        <v>0</v>
      </c>
      <c r="G785" s="37">
        <f t="shared" si="410"/>
        <v>0</v>
      </c>
      <c r="H785" s="37">
        <f>H786</f>
        <v>0</v>
      </c>
      <c r="I785" s="37">
        <f aca="true" t="shared" si="415" ref="I785:O785">I786</f>
        <v>0</v>
      </c>
      <c r="J785" s="37">
        <f t="shared" si="415"/>
        <v>0</v>
      </c>
      <c r="K785" s="37">
        <f t="shared" si="415"/>
        <v>0</v>
      </c>
      <c r="L785" s="37">
        <f t="shared" si="415"/>
        <v>0</v>
      </c>
      <c r="M785" s="37">
        <f t="shared" si="415"/>
        <v>0</v>
      </c>
      <c r="N785" s="37">
        <f t="shared" si="415"/>
        <v>0</v>
      </c>
      <c r="O785" s="37">
        <f t="shared" si="415"/>
        <v>0</v>
      </c>
    </row>
    <row r="786" spans="1:15" ht="18" customHeight="1">
      <c r="A786" s="39"/>
      <c r="B786" s="39"/>
      <c r="C786" s="36">
        <v>343</v>
      </c>
      <c r="D786" s="36" t="s">
        <v>697</v>
      </c>
      <c r="E786" s="37">
        <f aca="true" t="shared" si="416" ref="E786:O786">SUM(E787)</f>
        <v>0</v>
      </c>
      <c r="F786" s="37">
        <f t="shared" si="416"/>
        <v>0</v>
      </c>
      <c r="G786" s="37">
        <f t="shared" si="410"/>
        <v>0</v>
      </c>
      <c r="H786" s="37">
        <f t="shared" si="416"/>
        <v>0</v>
      </c>
      <c r="I786" s="37">
        <f t="shared" si="416"/>
        <v>0</v>
      </c>
      <c r="J786" s="37">
        <f t="shared" si="416"/>
        <v>0</v>
      </c>
      <c r="K786" s="37">
        <f t="shared" si="416"/>
        <v>0</v>
      </c>
      <c r="L786" s="37">
        <f t="shared" si="416"/>
        <v>0</v>
      </c>
      <c r="M786" s="37">
        <f t="shared" si="416"/>
        <v>0</v>
      </c>
      <c r="N786" s="37">
        <f t="shared" si="416"/>
        <v>0</v>
      </c>
      <c r="O786" s="37">
        <f t="shared" si="416"/>
        <v>0</v>
      </c>
    </row>
    <row r="787" spans="1:15" s="137" customFormat="1" ht="15" customHeight="1">
      <c r="A787" s="88" t="s">
        <v>1174</v>
      </c>
      <c r="B787" s="88"/>
      <c r="C787" s="91">
        <v>3431</v>
      </c>
      <c r="D787" s="91" t="s">
        <v>960</v>
      </c>
      <c r="E787" s="92">
        <v>0</v>
      </c>
      <c r="F787" s="92">
        <f>G787-E787</f>
        <v>0</v>
      </c>
      <c r="G787" s="92">
        <f t="shared" si="410"/>
        <v>0</v>
      </c>
      <c r="H787" s="92">
        <v>0</v>
      </c>
      <c r="I787" s="92">
        <v>0</v>
      </c>
      <c r="J787" s="92">
        <v>0</v>
      </c>
      <c r="K787" s="92">
        <v>0</v>
      </c>
      <c r="L787" s="92">
        <v>0</v>
      </c>
      <c r="M787" s="92">
        <v>0</v>
      </c>
      <c r="N787" s="92">
        <v>0</v>
      </c>
      <c r="O787" s="92">
        <v>0</v>
      </c>
    </row>
    <row r="788" spans="1:15" s="133" customFormat="1" ht="17.25" customHeight="1">
      <c r="A788" s="199" t="s">
        <v>2</v>
      </c>
      <c r="B788" s="200" t="s">
        <v>44</v>
      </c>
      <c r="C788" s="184" t="s">
        <v>549</v>
      </c>
      <c r="D788" s="201" t="s">
        <v>59</v>
      </c>
      <c r="E788" s="190" t="s">
        <v>1230</v>
      </c>
      <c r="F788" s="190" t="s">
        <v>891</v>
      </c>
      <c r="G788" s="184" t="s">
        <v>1231</v>
      </c>
      <c r="H788" s="185" t="s">
        <v>1232</v>
      </c>
      <c r="I788" s="185"/>
      <c r="J788" s="185"/>
      <c r="K788" s="185"/>
      <c r="L788" s="185"/>
      <c r="M788" s="185"/>
      <c r="N788" s="185"/>
      <c r="O788" s="185"/>
    </row>
    <row r="789" spans="1:15" ht="36" customHeight="1">
      <c r="A789" s="199"/>
      <c r="B789" s="199"/>
      <c r="C789" s="185"/>
      <c r="D789" s="201"/>
      <c r="E789" s="191"/>
      <c r="F789" s="191"/>
      <c r="G789" s="185"/>
      <c r="H789" s="103" t="s">
        <v>271</v>
      </c>
      <c r="I789" s="103" t="s">
        <v>45</v>
      </c>
      <c r="J789" s="103" t="s">
        <v>270</v>
      </c>
      <c r="K789" s="103" t="s">
        <v>272</v>
      </c>
      <c r="L789" s="103" t="s">
        <v>46</v>
      </c>
      <c r="M789" s="103" t="s">
        <v>723</v>
      </c>
      <c r="N789" s="103" t="s">
        <v>1204</v>
      </c>
      <c r="O789" s="103" t="s">
        <v>616</v>
      </c>
    </row>
    <row r="790" spans="1:15" ht="10.5" customHeight="1">
      <c r="A790" s="54">
        <v>1</v>
      </c>
      <c r="B790" s="54">
        <v>2</v>
      </c>
      <c r="C790" s="54">
        <v>3</v>
      </c>
      <c r="D790" s="54">
        <v>4</v>
      </c>
      <c r="E790" s="54">
        <v>5</v>
      </c>
      <c r="F790" s="54">
        <v>6</v>
      </c>
      <c r="G790" s="54">
        <v>7</v>
      </c>
      <c r="H790" s="54">
        <v>8</v>
      </c>
      <c r="I790" s="54">
        <v>9</v>
      </c>
      <c r="J790" s="54">
        <v>10</v>
      </c>
      <c r="K790" s="54">
        <v>11</v>
      </c>
      <c r="L790" s="54">
        <v>12</v>
      </c>
      <c r="M790" s="54">
        <v>13</v>
      </c>
      <c r="N790" s="54">
        <v>14</v>
      </c>
      <c r="O790" s="54">
        <v>15</v>
      </c>
    </row>
    <row r="791" spans="1:15" ht="22.5" customHeight="1">
      <c r="A791" s="39"/>
      <c r="B791" s="39"/>
      <c r="C791" s="36">
        <v>4</v>
      </c>
      <c r="D791" s="36" t="s">
        <v>961</v>
      </c>
      <c r="E791" s="37">
        <f aca="true" t="shared" si="417" ref="E791:O791">SUM(E792)</f>
        <v>0</v>
      </c>
      <c r="F791" s="37">
        <f t="shared" si="417"/>
        <v>0</v>
      </c>
      <c r="G791" s="37">
        <f aca="true" t="shared" si="418" ref="G791:G796">SUM(H791:O791)</f>
        <v>0</v>
      </c>
      <c r="H791" s="37">
        <f t="shared" si="417"/>
        <v>0</v>
      </c>
      <c r="I791" s="37">
        <f t="shared" si="417"/>
        <v>0</v>
      </c>
      <c r="J791" s="37">
        <f t="shared" si="417"/>
        <v>0</v>
      </c>
      <c r="K791" s="37">
        <f t="shared" si="417"/>
        <v>0</v>
      </c>
      <c r="L791" s="37">
        <f t="shared" si="417"/>
        <v>0</v>
      </c>
      <c r="M791" s="37">
        <f t="shared" si="417"/>
        <v>0</v>
      </c>
      <c r="N791" s="37">
        <f t="shared" si="417"/>
        <v>0</v>
      </c>
      <c r="O791" s="37">
        <f t="shared" si="417"/>
        <v>0</v>
      </c>
    </row>
    <row r="792" spans="1:15" ht="21" customHeight="1">
      <c r="A792" s="39"/>
      <c r="B792" s="39"/>
      <c r="C792" s="36">
        <v>42</v>
      </c>
      <c r="D792" s="36" t="s">
        <v>569</v>
      </c>
      <c r="E792" s="37">
        <f>E793+E800</f>
        <v>0</v>
      </c>
      <c r="F792" s="37">
        <f>F793+F800</f>
        <v>0</v>
      </c>
      <c r="G792" s="37">
        <f t="shared" si="418"/>
        <v>0</v>
      </c>
      <c r="H792" s="37">
        <f aca="true" t="shared" si="419" ref="H792:O792">H793+H800</f>
        <v>0</v>
      </c>
      <c r="I792" s="37">
        <f t="shared" si="419"/>
        <v>0</v>
      </c>
      <c r="J792" s="37">
        <f t="shared" si="419"/>
        <v>0</v>
      </c>
      <c r="K792" s="37">
        <f t="shared" si="419"/>
        <v>0</v>
      </c>
      <c r="L792" s="37">
        <f t="shared" si="419"/>
        <v>0</v>
      </c>
      <c r="M792" s="37">
        <f t="shared" si="419"/>
        <v>0</v>
      </c>
      <c r="N792" s="37">
        <f t="shared" si="419"/>
        <v>0</v>
      </c>
      <c r="O792" s="37">
        <f t="shared" si="419"/>
        <v>0</v>
      </c>
    </row>
    <row r="793" spans="1:15" ht="18" customHeight="1">
      <c r="A793" s="39"/>
      <c r="B793" s="39"/>
      <c r="C793" s="36">
        <v>422</v>
      </c>
      <c r="D793" s="36" t="s">
        <v>570</v>
      </c>
      <c r="E793" s="37">
        <f>E794+E795+E796+E797+E798+E799</f>
        <v>0</v>
      </c>
      <c r="F793" s="37">
        <f>F794+F795+F796+F797+F798+F799</f>
        <v>0</v>
      </c>
      <c r="G793" s="37">
        <f t="shared" si="418"/>
        <v>0</v>
      </c>
      <c r="H793" s="37">
        <f aca="true" t="shared" si="420" ref="H793:O793">H794+H795+H796+H797+H798+H799</f>
        <v>0</v>
      </c>
      <c r="I793" s="37">
        <f t="shared" si="420"/>
        <v>0</v>
      </c>
      <c r="J793" s="37">
        <f t="shared" si="420"/>
        <v>0</v>
      </c>
      <c r="K793" s="37">
        <f t="shared" si="420"/>
        <v>0</v>
      </c>
      <c r="L793" s="37">
        <f t="shared" si="420"/>
        <v>0</v>
      </c>
      <c r="M793" s="37">
        <f t="shared" si="420"/>
        <v>0</v>
      </c>
      <c r="N793" s="37">
        <f t="shared" si="420"/>
        <v>0</v>
      </c>
      <c r="O793" s="37">
        <f t="shared" si="420"/>
        <v>0</v>
      </c>
    </row>
    <row r="794" spans="1:15" s="95" customFormat="1" ht="15" customHeight="1">
      <c r="A794" s="88" t="s">
        <v>1175</v>
      </c>
      <c r="B794" s="88"/>
      <c r="C794" s="91">
        <v>4221</v>
      </c>
      <c r="D794" s="91" t="s">
        <v>962</v>
      </c>
      <c r="E794" s="92">
        <v>0</v>
      </c>
      <c r="F794" s="92">
        <f aca="true" t="shared" si="421" ref="F794:F799">G794-E794</f>
        <v>0</v>
      </c>
      <c r="G794" s="92">
        <f t="shared" si="418"/>
        <v>0</v>
      </c>
      <c r="H794" s="92">
        <v>0</v>
      </c>
      <c r="I794" s="92">
        <v>0</v>
      </c>
      <c r="J794" s="92">
        <v>0</v>
      </c>
      <c r="K794" s="92">
        <v>0</v>
      </c>
      <c r="L794" s="92">
        <v>0</v>
      </c>
      <c r="M794" s="92">
        <v>0</v>
      </c>
      <c r="N794" s="92">
        <v>0</v>
      </c>
      <c r="O794" s="92">
        <v>0</v>
      </c>
    </row>
    <row r="795" spans="1:15" s="95" customFormat="1" ht="15" customHeight="1">
      <c r="A795" s="88" t="s">
        <v>1176</v>
      </c>
      <c r="B795" s="88"/>
      <c r="C795" s="91">
        <v>4222</v>
      </c>
      <c r="D795" s="91" t="s">
        <v>963</v>
      </c>
      <c r="E795" s="92">
        <v>0</v>
      </c>
      <c r="F795" s="92">
        <f t="shared" si="421"/>
        <v>0</v>
      </c>
      <c r="G795" s="92">
        <f t="shared" si="418"/>
        <v>0</v>
      </c>
      <c r="H795" s="92">
        <v>0</v>
      </c>
      <c r="I795" s="92">
        <v>0</v>
      </c>
      <c r="J795" s="92">
        <v>0</v>
      </c>
      <c r="K795" s="92">
        <v>0</v>
      </c>
      <c r="L795" s="92">
        <v>0</v>
      </c>
      <c r="M795" s="92">
        <v>0</v>
      </c>
      <c r="N795" s="92">
        <v>0</v>
      </c>
      <c r="O795" s="92">
        <v>0</v>
      </c>
    </row>
    <row r="796" spans="1:15" s="95" customFormat="1" ht="15" customHeight="1">
      <c r="A796" s="88" t="s">
        <v>1177</v>
      </c>
      <c r="B796" s="88"/>
      <c r="C796" s="91">
        <v>4223</v>
      </c>
      <c r="D796" s="91" t="s">
        <v>964</v>
      </c>
      <c r="E796" s="92">
        <v>0</v>
      </c>
      <c r="F796" s="92">
        <f t="shared" si="421"/>
        <v>0</v>
      </c>
      <c r="G796" s="92">
        <f t="shared" si="418"/>
        <v>0</v>
      </c>
      <c r="H796" s="92">
        <v>0</v>
      </c>
      <c r="I796" s="92">
        <v>0</v>
      </c>
      <c r="J796" s="92">
        <v>0</v>
      </c>
      <c r="K796" s="92">
        <v>0</v>
      </c>
      <c r="L796" s="92">
        <v>0</v>
      </c>
      <c r="M796" s="92">
        <v>0</v>
      </c>
      <c r="N796" s="92">
        <v>0</v>
      </c>
      <c r="O796" s="92">
        <v>0</v>
      </c>
    </row>
    <row r="797" spans="1:15" s="95" customFormat="1" ht="15" customHeight="1">
      <c r="A797" s="88" t="s">
        <v>1178</v>
      </c>
      <c r="B797" s="88"/>
      <c r="C797" s="91">
        <v>4225</v>
      </c>
      <c r="D797" s="91" t="s">
        <v>588</v>
      </c>
      <c r="E797" s="92">
        <v>0</v>
      </c>
      <c r="F797" s="92">
        <f t="shared" si="421"/>
        <v>0</v>
      </c>
      <c r="G797" s="92">
        <f aca="true" t="shared" si="422" ref="G797:G802">SUM(H797:O797)</f>
        <v>0</v>
      </c>
      <c r="H797" s="92">
        <v>0</v>
      </c>
      <c r="I797" s="92">
        <v>0</v>
      </c>
      <c r="J797" s="92">
        <v>0</v>
      </c>
      <c r="K797" s="92">
        <v>0</v>
      </c>
      <c r="L797" s="92">
        <v>0</v>
      </c>
      <c r="M797" s="92">
        <v>0</v>
      </c>
      <c r="N797" s="92">
        <v>0</v>
      </c>
      <c r="O797" s="92">
        <v>0</v>
      </c>
    </row>
    <row r="798" spans="1:15" s="95" customFormat="1" ht="15" customHeight="1">
      <c r="A798" s="88" t="s">
        <v>1179</v>
      </c>
      <c r="B798" s="88"/>
      <c r="C798" s="91">
        <v>4226</v>
      </c>
      <c r="D798" s="91" t="s">
        <v>965</v>
      </c>
      <c r="E798" s="92">
        <v>0</v>
      </c>
      <c r="F798" s="92">
        <f t="shared" si="421"/>
        <v>0</v>
      </c>
      <c r="G798" s="92">
        <f t="shared" si="422"/>
        <v>0</v>
      </c>
      <c r="H798" s="92">
        <v>0</v>
      </c>
      <c r="I798" s="92">
        <v>0</v>
      </c>
      <c r="J798" s="92">
        <v>0</v>
      </c>
      <c r="K798" s="92">
        <v>0</v>
      </c>
      <c r="L798" s="92">
        <v>0</v>
      </c>
      <c r="M798" s="92">
        <v>0</v>
      </c>
      <c r="N798" s="92">
        <v>0</v>
      </c>
      <c r="O798" s="92">
        <v>0</v>
      </c>
    </row>
    <row r="799" spans="1:15" s="95" customFormat="1" ht="15" customHeight="1">
      <c r="A799" s="88" t="s">
        <v>1180</v>
      </c>
      <c r="B799" s="88"/>
      <c r="C799" s="91">
        <v>4227</v>
      </c>
      <c r="D799" s="91" t="s">
        <v>733</v>
      </c>
      <c r="E799" s="92">
        <v>0</v>
      </c>
      <c r="F799" s="92">
        <f t="shared" si="421"/>
        <v>0</v>
      </c>
      <c r="G799" s="92">
        <f t="shared" si="422"/>
        <v>0</v>
      </c>
      <c r="H799" s="92">
        <v>0</v>
      </c>
      <c r="I799" s="92">
        <v>0</v>
      </c>
      <c r="J799" s="92">
        <v>0</v>
      </c>
      <c r="K799" s="92">
        <v>0</v>
      </c>
      <c r="L799" s="92">
        <v>0</v>
      </c>
      <c r="M799" s="92">
        <v>0</v>
      </c>
      <c r="N799" s="92">
        <v>0</v>
      </c>
      <c r="O799" s="92">
        <v>0</v>
      </c>
    </row>
    <row r="800" spans="1:15" ht="18" customHeight="1">
      <c r="A800" s="39" t="s">
        <v>0</v>
      </c>
      <c r="B800" s="39"/>
      <c r="C800" s="36">
        <v>426</v>
      </c>
      <c r="D800" s="36" t="s">
        <v>966</v>
      </c>
      <c r="E800" s="37">
        <f>SUM(E801)</f>
        <v>0</v>
      </c>
      <c r="F800" s="37">
        <f>SUM(F801)</f>
        <v>0</v>
      </c>
      <c r="G800" s="37">
        <f t="shared" si="422"/>
        <v>0</v>
      </c>
      <c r="H800" s="37">
        <f aca="true" t="shared" si="423" ref="H800:O800">SUM(H801)</f>
        <v>0</v>
      </c>
      <c r="I800" s="37">
        <f t="shared" si="423"/>
        <v>0</v>
      </c>
      <c r="J800" s="37">
        <f t="shared" si="423"/>
        <v>0</v>
      </c>
      <c r="K800" s="37">
        <f t="shared" si="423"/>
        <v>0</v>
      </c>
      <c r="L800" s="37">
        <f t="shared" si="423"/>
        <v>0</v>
      </c>
      <c r="M800" s="37">
        <f t="shared" si="423"/>
        <v>0</v>
      </c>
      <c r="N800" s="37">
        <f t="shared" si="423"/>
        <v>0</v>
      </c>
      <c r="O800" s="37">
        <f t="shared" si="423"/>
        <v>0</v>
      </c>
    </row>
    <row r="801" spans="1:15" s="95" customFormat="1" ht="15" customHeight="1">
      <c r="A801" s="88" t="s">
        <v>1181</v>
      </c>
      <c r="B801" s="88"/>
      <c r="C801" s="91">
        <v>4262</v>
      </c>
      <c r="D801" s="91" t="s">
        <v>967</v>
      </c>
      <c r="E801" s="92">
        <v>0</v>
      </c>
      <c r="F801" s="92">
        <f>G801-E801</f>
        <v>0</v>
      </c>
      <c r="G801" s="92">
        <f t="shared" si="422"/>
        <v>0</v>
      </c>
      <c r="H801" s="92">
        <v>0</v>
      </c>
      <c r="I801" s="92">
        <v>0</v>
      </c>
      <c r="J801" s="92">
        <v>0</v>
      </c>
      <c r="K801" s="92">
        <v>0</v>
      </c>
      <c r="L801" s="92">
        <v>0</v>
      </c>
      <c r="M801" s="94">
        <v>0</v>
      </c>
      <c r="N801" s="94">
        <v>0</v>
      </c>
      <c r="O801" s="94">
        <v>0</v>
      </c>
    </row>
    <row r="802" spans="1:15" s="9" customFormat="1" ht="27" customHeight="1">
      <c r="A802" s="13"/>
      <c r="B802" s="19"/>
      <c r="C802" s="10"/>
      <c r="D802" s="120" t="s">
        <v>983</v>
      </c>
      <c r="E802" s="11">
        <f>E4</f>
        <v>36435350</v>
      </c>
      <c r="F802" s="11">
        <f>F4</f>
        <v>8541899</v>
      </c>
      <c r="G802" s="11">
        <f t="shared" si="422"/>
        <v>44977249</v>
      </c>
      <c r="H802" s="11">
        <f aca="true" t="shared" si="424" ref="H802:O802">H4</f>
        <v>21082600</v>
      </c>
      <c r="I802" s="11">
        <f t="shared" si="424"/>
        <v>4322350</v>
      </c>
      <c r="J802" s="11">
        <f t="shared" si="424"/>
        <v>7521000</v>
      </c>
      <c r="K802" s="11">
        <f t="shared" si="424"/>
        <v>3523800</v>
      </c>
      <c r="L802" s="11">
        <f t="shared" si="424"/>
        <v>11000</v>
      </c>
      <c r="M802" s="11">
        <f t="shared" si="424"/>
        <v>97000</v>
      </c>
      <c r="N802" s="156">
        <f>N4</f>
        <v>2705550</v>
      </c>
      <c r="O802" s="11">
        <f t="shared" si="424"/>
        <v>5713949</v>
      </c>
    </row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</sheetData>
  <sheetProtection/>
  <mergeCells count="316">
    <mergeCell ref="G788:G789"/>
    <mergeCell ref="H788:O788"/>
    <mergeCell ref="E754:E755"/>
    <mergeCell ref="F754:F755"/>
    <mergeCell ref="G754:G755"/>
    <mergeCell ref="H754:O754"/>
    <mergeCell ref="E788:E789"/>
    <mergeCell ref="F788:F789"/>
    <mergeCell ref="A788:A789"/>
    <mergeCell ref="B788:B789"/>
    <mergeCell ref="C788:C789"/>
    <mergeCell ref="D788:D789"/>
    <mergeCell ref="C725:D725"/>
    <mergeCell ref="C738:D738"/>
    <mergeCell ref="C742:D742"/>
    <mergeCell ref="C743:D743"/>
    <mergeCell ref="C744:D744"/>
    <mergeCell ref="A754:A755"/>
    <mergeCell ref="B754:B755"/>
    <mergeCell ref="C754:C755"/>
    <mergeCell ref="D754:D755"/>
    <mergeCell ref="C442:D442"/>
    <mergeCell ref="C559:D559"/>
    <mergeCell ref="C684:D684"/>
    <mergeCell ref="C683:D683"/>
    <mergeCell ref="C607:D607"/>
    <mergeCell ref="C608:D608"/>
    <mergeCell ref="C602:D602"/>
    <mergeCell ref="C190:D190"/>
    <mergeCell ref="C237:D237"/>
    <mergeCell ref="C218:D218"/>
    <mergeCell ref="C271:D271"/>
    <mergeCell ref="C325:D325"/>
    <mergeCell ref="C198:D198"/>
    <mergeCell ref="C267:D267"/>
    <mergeCell ref="C233:D233"/>
    <mergeCell ref="C310:D310"/>
    <mergeCell ref="C245:D245"/>
    <mergeCell ref="C438:D438"/>
    <mergeCell ref="C426:D426"/>
    <mergeCell ref="C225:D225"/>
    <mergeCell ref="C389:D389"/>
    <mergeCell ref="C352:D352"/>
    <mergeCell ref="C398:D398"/>
    <mergeCell ref="C373:D373"/>
    <mergeCell ref="C374:D374"/>
    <mergeCell ref="D286:D287"/>
    <mergeCell ref="C241:D241"/>
    <mergeCell ref="A619:A620"/>
    <mergeCell ref="B619:B620"/>
    <mergeCell ref="C619:C620"/>
    <mergeCell ref="D619:D620"/>
    <mergeCell ref="C582:D582"/>
    <mergeCell ref="C578:D578"/>
    <mergeCell ref="C593:D593"/>
    <mergeCell ref="A589:A590"/>
    <mergeCell ref="B589:B590"/>
    <mergeCell ref="C589:C590"/>
    <mergeCell ref="C280:D280"/>
    <mergeCell ref="C317:D317"/>
    <mergeCell ref="C443:D443"/>
    <mergeCell ref="C434:D434"/>
    <mergeCell ref="C497:D497"/>
    <mergeCell ref="C490:D490"/>
    <mergeCell ref="C412:D412"/>
    <mergeCell ref="C327:C328"/>
    <mergeCell ref="D327:D328"/>
    <mergeCell ref="C348:D348"/>
    <mergeCell ref="E619:E620"/>
    <mergeCell ref="F619:F620"/>
    <mergeCell ref="C563:D563"/>
    <mergeCell ref="C541:D541"/>
    <mergeCell ref="G654:G655"/>
    <mergeCell ref="H654:O654"/>
    <mergeCell ref="F654:F655"/>
    <mergeCell ref="D556:D557"/>
    <mergeCell ref="C551:D551"/>
    <mergeCell ref="C545:D545"/>
    <mergeCell ref="H1:O1"/>
    <mergeCell ref="C144:D144"/>
    <mergeCell ref="C122:D122"/>
    <mergeCell ref="C131:D131"/>
    <mergeCell ref="C7:D7"/>
    <mergeCell ref="G1:G2"/>
    <mergeCell ref="C49:D49"/>
    <mergeCell ref="C62:D62"/>
    <mergeCell ref="C40:D40"/>
    <mergeCell ref="C61:D61"/>
    <mergeCell ref="A1:A2"/>
    <mergeCell ref="B1:B2"/>
    <mergeCell ref="C1:C2"/>
    <mergeCell ref="C6:D6"/>
    <mergeCell ref="D1:D2"/>
    <mergeCell ref="C112:D112"/>
    <mergeCell ref="A107:A108"/>
    <mergeCell ref="B107:B108"/>
    <mergeCell ref="C107:C108"/>
    <mergeCell ref="D107:D108"/>
    <mergeCell ref="F1:F2"/>
    <mergeCell ref="C5:D5"/>
    <mergeCell ref="B4:D4"/>
    <mergeCell ref="C357:D357"/>
    <mergeCell ref="C368:D368"/>
    <mergeCell ref="C344:D344"/>
    <mergeCell ref="C83:D83"/>
    <mergeCell ref="C217:D217"/>
    <mergeCell ref="C213:D213"/>
    <mergeCell ref="C203:D203"/>
    <mergeCell ref="C162:D162"/>
    <mergeCell ref="C148:D148"/>
    <mergeCell ref="C182:D182"/>
    <mergeCell ref="C137:D137"/>
    <mergeCell ref="C155:D155"/>
    <mergeCell ref="C163:D163"/>
    <mergeCell ref="C174:D174"/>
    <mergeCell ref="C170:D170"/>
    <mergeCell ref="C178:D178"/>
    <mergeCell ref="E1:E2"/>
    <mergeCell ref="E286:E287"/>
    <mergeCell ref="E107:E108"/>
    <mergeCell ref="E151:E152"/>
    <mergeCell ref="E37:E38"/>
    <mergeCell ref="C113:D113"/>
    <mergeCell ref="E186:E187"/>
    <mergeCell ref="C132:D132"/>
    <mergeCell ref="C84:D84"/>
    <mergeCell ref="C189:D189"/>
    <mergeCell ref="H286:O286"/>
    <mergeCell ref="C272:D272"/>
    <mergeCell ref="G286:G287"/>
    <mergeCell ref="C361:D361"/>
    <mergeCell ref="C295:D295"/>
    <mergeCell ref="C305:D305"/>
    <mergeCell ref="C276:D276"/>
    <mergeCell ref="C304:D304"/>
    <mergeCell ref="C291:D291"/>
    <mergeCell ref="C309:D309"/>
    <mergeCell ref="F286:F287"/>
    <mergeCell ref="A363:A364"/>
    <mergeCell ref="B363:B364"/>
    <mergeCell ref="C363:C364"/>
    <mergeCell ref="D363:D364"/>
    <mergeCell ref="C356:D356"/>
    <mergeCell ref="C326:D326"/>
    <mergeCell ref="E363:E364"/>
    <mergeCell ref="F363:F364"/>
    <mergeCell ref="C340:D340"/>
    <mergeCell ref="C382:D382"/>
    <mergeCell ref="C606:D606"/>
    <mergeCell ref="C564:D564"/>
    <mergeCell ref="C586:D586"/>
    <mergeCell ref="C504:D504"/>
    <mergeCell ref="C523:D523"/>
    <mergeCell ref="C508:D508"/>
    <mergeCell ref="C397:D397"/>
    <mergeCell ref="C430:D430"/>
    <mergeCell ref="C456:D456"/>
    <mergeCell ref="H716:O716"/>
    <mergeCell ref="C418:D418"/>
    <mergeCell ref="C411:D411"/>
    <mergeCell ref="C407:D407"/>
    <mergeCell ref="C402:D402"/>
    <mergeCell ref="G619:G620"/>
    <mergeCell ref="H619:O619"/>
    <mergeCell ref="C598:D598"/>
    <mergeCell ref="G589:G590"/>
    <mergeCell ref="C682:D682"/>
    <mergeCell ref="F679:F680"/>
    <mergeCell ref="G679:G680"/>
    <mergeCell ref="H679:O679"/>
    <mergeCell ref="A716:A717"/>
    <mergeCell ref="B716:B717"/>
    <mergeCell ref="C716:C717"/>
    <mergeCell ref="D716:D717"/>
    <mergeCell ref="E716:E717"/>
    <mergeCell ref="F716:F717"/>
    <mergeCell ref="G716:G717"/>
    <mergeCell ref="E679:E680"/>
    <mergeCell ref="A654:A655"/>
    <mergeCell ref="B654:B655"/>
    <mergeCell ref="C654:C655"/>
    <mergeCell ref="D654:D655"/>
    <mergeCell ref="E654:E655"/>
    <mergeCell ref="C673:D673"/>
    <mergeCell ref="C669:D669"/>
    <mergeCell ref="B220:B221"/>
    <mergeCell ref="C220:C221"/>
    <mergeCell ref="D220:D221"/>
    <mergeCell ref="D186:D187"/>
    <mergeCell ref="A186:A187"/>
    <mergeCell ref="A679:A680"/>
    <mergeCell ref="B679:B680"/>
    <mergeCell ref="C679:C680"/>
    <mergeCell ref="D679:D680"/>
    <mergeCell ref="C479:D479"/>
    <mergeCell ref="F258:F259"/>
    <mergeCell ref="C209:D209"/>
    <mergeCell ref="C256:D256"/>
    <mergeCell ref="C194:D194"/>
    <mergeCell ref="C202:D202"/>
    <mergeCell ref="A151:A152"/>
    <mergeCell ref="B151:B152"/>
    <mergeCell ref="C151:C152"/>
    <mergeCell ref="D151:D152"/>
    <mergeCell ref="A220:A221"/>
    <mergeCell ref="G363:G364"/>
    <mergeCell ref="H363:O363"/>
    <mergeCell ref="F151:F152"/>
    <mergeCell ref="G186:G187"/>
    <mergeCell ref="H186:O186"/>
    <mergeCell ref="G220:G221"/>
    <mergeCell ref="H220:O220"/>
    <mergeCell ref="H151:O151"/>
    <mergeCell ref="G258:G259"/>
    <mergeCell ref="H258:O258"/>
    <mergeCell ref="G73:G74"/>
    <mergeCell ref="E327:E328"/>
    <mergeCell ref="F327:F328"/>
    <mergeCell ref="G327:G328"/>
    <mergeCell ref="H327:O327"/>
    <mergeCell ref="F220:F221"/>
    <mergeCell ref="F107:F108"/>
    <mergeCell ref="G151:G152"/>
    <mergeCell ref="G107:G108"/>
    <mergeCell ref="H107:O107"/>
    <mergeCell ref="A327:A328"/>
    <mergeCell ref="B327:B328"/>
    <mergeCell ref="C321:D321"/>
    <mergeCell ref="C300:D300"/>
    <mergeCell ref="B258:B259"/>
    <mergeCell ref="A286:A287"/>
    <mergeCell ref="B286:B287"/>
    <mergeCell ref="C286:C287"/>
    <mergeCell ref="A258:A259"/>
    <mergeCell ref="C263:D263"/>
    <mergeCell ref="A394:A395"/>
    <mergeCell ref="B394:B395"/>
    <mergeCell ref="C394:C395"/>
    <mergeCell ref="D394:D395"/>
    <mergeCell ref="E394:E395"/>
    <mergeCell ref="F394:F395"/>
    <mergeCell ref="A423:A424"/>
    <mergeCell ref="B423:B424"/>
    <mergeCell ref="C423:C424"/>
    <mergeCell ref="D423:D424"/>
    <mergeCell ref="E423:E424"/>
    <mergeCell ref="F423:F424"/>
    <mergeCell ref="G423:G424"/>
    <mergeCell ref="H423:O423"/>
    <mergeCell ref="G494:G495"/>
    <mergeCell ref="H494:O494"/>
    <mergeCell ref="A460:A461"/>
    <mergeCell ref="B460:B461"/>
    <mergeCell ref="C460:C461"/>
    <mergeCell ref="D460:D461"/>
    <mergeCell ref="E460:E461"/>
    <mergeCell ref="F460:F461"/>
    <mergeCell ref="G460:G461"/>
    <mergeCell ref="H460:O460"/>
    <mergeCell ref="A494:A495"/>
    <mergeCell ref="B494:B495"/>
    <mergeCell ref="C494:C495"/>
    <mergeCell ref="D494:D495"/>
    <mergeCell ref="E494:E495"/>
    <mergeCell ref="F494:F495"/>
    <mergeCell ref="C472:D472"/>
    <mergeCell ref="C467:D467"/>
    <mergeCell ref="A556:A557"/>
    <mergeCell ref="B556:B557"/>
    <mergeCell ref="C556:C557"/>
    <mergeCell ref="E556:E557"/>
    <mergeCell ref="F556:F557"/>
    <mergeCell ref="A526:A527"/>
    <mergeCell ref="B526:B527"/>
    <mergeCell ref="C526:C527"/>
    <mergeCell ref="D526:D527"/>
    <mergeCell ref="E526:E527"/>
    <mergeCell ref="D589:D590"/>
    <mergeCell ref="E589:E590"/>
    <mergeCell ref="F589:F590"/>
    <mergeCell ref="G526:G527"/>
    <mergeCell ref="H526:O526"/>
    <mergeCell ref="G556:G557"/>
    <mergeCell ref="H556:O556"/>
    <mergeCell ref="C535:D535"/>
    <mergeCell ref="C536:D536"/>
    <mergeCell ref="H589:O589"/>
    <mergeCell ref="B186:B187"/>
    <mergeCell ref="C186:C187"/>
    <mergeCell ref="F526:F527"/>
    <mergeCell ref="C530:D530"/>
    <mergeCell ref="C531:D531"/>
    <mergeCell ref="C546:D546"/>
    <mergeCell ref="F186:F187"/>
    <mergeCell ref="C258:C259"/>
    <mergeCell ref="D258:D259"/>
    <mergeCell ref="E258:E259"/>
    <mergeCell ref="B73:B74"/>
    <mergeCell ref="A73:A74"/>
    <mergeCell ref="F37:F38"/>
    <mergeCell ref="A37:A38"/>
    <mergeCell ref="B37:B38"/>
    <mergeCell ref="C37:C38"/>
    <mergeCell ref="D37:D38"/>
    <mergeCell ref="G37:G38"/>
    <mergeCell ref="H37:O37"/>
    <mergeCell ref="C255:D255"/>
    <mergeCell ref="C229:D229"/>
    <mergeCell ref="F73:F74"/>
    <mergeCell ref="E73:E74"/>
    <mergeCell ref="H73:O73"/>
    <mergeCell ref="E220:E221"/>
  </mergeCells>
  <printOptions/>
  <pageMargins left="0.25" right="0.25" top="0.75" bottom="0.75" header="0.3" footer="0.3"/>
  <pageSetup horizontalDpi="600" verticalDpi="600" orientation="landscape" paperSize="9" scale="83" r:id="rId3"/>
  <headerFooter alignWithMargins="0">
    <oddHeader>&amp;C&amp;"Arial,Kurziv"&amp;8Izmjena Plana rashoda Proračuna Grada Hvara za 2021.god. - Posebni dio</oddHeader>
    <oddFooter>&amp;C&amp;"Arial,Kurziv"&amp;8Stranica &amp;P od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2021-11-03T13:27:24Z</cp:lastPrinted>
  <dcterms:created xsi:type="dcterms:W3CDTF">2004-01-09T13:07:12Z</dcterms:created>
  <dcterms:modified xsi:type="dcterms:W3CDTF">2021-11-03T13:28:58Z</dcterms:modified>
  <cp:category/>
  <cp:version/>
  <cp:contentType/>
  <cp:contentStatus/>
</cp:coreProperties>
</file>