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435" tabRatio="599" activeTab="1"/>
  </bookViews>
  <sheets>
    <sheet name="1" sheetId="1" r:id="rId1"/>
    <sheet name="2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<sst xmlns="http://schemas.openxmlformats.org/spreadsheetml/2006/main" count="1929" uniqueCount="1179">
  <si>
    <t xml:space="preserve">  RASHODI ZA USLUGE </t>
  </si>
  <si>
    <t xml:space="preserve">  Premije osiguranja </t>
  </si>
  <si>
    <t xml:space="preserve">  PROIZVEDENA DUGOTRAJNA IMOVINA </t>
  </si>
  <si>
    <t xml:space="preserve">  POSTROJENJA I OPREMA </t>
  </si>
  <si>
    <t xml:space="preserve"> </t>
  </si>
  <si>
    <t xml:space="preserve">  </t>
  </si>
  <si>
    <t xml:space="preserve">  OSTALI NESP. RASHODI POSLOVANJA </t>
  </si>
  <si>
    <t xml:space="preserve">  Naknade članovima upravnog vijeća </t>
  </si>
  <si>
    <t xml:space="preserve">  RASHODI ZA MATERIJAL I ENERGIJU </t>
  </si>
  <si>
    <t xml:space="preserve">  Uredski materijal i ostali mat.rashodi </t>
  </si>
  <si>
    <t xml:space="preserve">  Materijal i djelovi za tekuće i inv.održavanje </t>
  </si>
  <si>
    <t xml:space="preserve">  Sitni inventar </t>
  </si>
  <si>
    <t xml:space="preserve">  Usluge telefona, pošte i prijevoza </t>
  </si>
  <si>
    <t xml:space="preserve">  Intelektualne i osobne usluge  </t>
  </si>
  <si>
    <t xml:space="preserve">  OSTALI NESPOMENUTI RASHODI </t>
  </si>
  <si>
    <t xml:space="preserve">  RASHODI ZA NABAVU NEFIN. IMOVINE </t>
  </si>
  <si>
    <t xml:space="preserve">  KNJIGE, UMJ.DJELA I OSTALE VRIJED. </t>
  </si>
  <si>
    <t xml:space="preserve">  Knjige u knjižnici </t>
  </si>
  <si>
    <t xml:space="preserve">  UKUPNO RASHODI I IZDACI </t>
  </si>
  <si>
    <t>POZ.</t>
  </si>
  <si>
    <t>0111</t>
  </si>
  <si>
    <t>4222</t>
  </si>
  <si>
    <t xml:space="preserve"> Komunikacijska oprema</t>
  </si>
  <si>
    <t xml:space="preserve"> Oprema za održavanje i zaštitu</t>
  </si>
  <si>
    <t xml:space="preserve"> POSTROJENJA I OPREMA</t>
  </si>
  <si>
    <t xml:space="preserve"> KNJIGE, UMJET.DJELA I OSTALE VRIJEDNOSTI</t>
  </si>
  <si>
    <t xml:space="preserve"> NEMATERIJALNA PROIZVEDENA IMOVINA</t>
  </si>
  <si>
    <t>3237</t>
  </si>
  <si>
    <t>45</t>
  </si>
  <si>
    <t>451</t>
  </si>
  <si>
    <t xml:space="preserve"> DODATNA ULAGANJA NA GRAĐEVINSKIM OBJEKTIMA</t>
  </si>
  <si>
    <t>4511</t>
  </si>
  <si>
    <t xml:space="preserve">RASHODI ZA ZAPOSLENE </t>
  </si>
  <si>
    <t xml:space="preserve">Plaće za redovan rad </t>
  </si>
  <si>
    <t xml:space="preserve">OSTALI RASHODI ZA ZAPOSLENE </t>
  </si>
  <si>
    <t xml:space="preserve">Ostali rashodi za zaposlene </t>
  </si>
  <si>
    <t xml:space="preserve">DOPRINOSI NA PLAĆE </t>
  </si>
  <si>
    <t>MATERIJALNI RASHODI</t>
  </si>
  <si>
    <t xml:space="preserve">NAKNADA TROŠKOVA ZAPOSLENIMA </t>
  </si>
  <si>
    <t>Službena putovanja</t>
  </si>
  <si>
    <t>Stručno usavršavanje zaposlenika</t>
  </si>
  <si>
    <t xml:space="preserve">RASHODI ZA MATERIJAL I ENERGIJU </t>
  </si>
  <si>
    <t xml:space="preserve">Uredski materijal i ostali materijalni rashodi </t>
  </si>
  <si>
    <t xml:space="preserve">Energija </t>
  </si>
  <si>
    <t xml:space="preserve">Materijal i djel. za tekuće i invest. održavanje </t>
  </si>
  <si>
    <t>Sitni inventar</t>
  </si>
  <si>
    <t xml:space="preserve">RASHODI ZA USLUGE </t>
  </si>
  <si>
    <t xml:space="preserve">Usluge telefona, pošte i prijevoza </t>
  </si>
  <si>
    <t xml:space="preserve">Usluge tekućeg i investicijskog održavanja </t>
  </si>
  <si>
    <t xml:space="preserve">Komunalne usluge </t>
  </si>
  <si>
    <t xml:space="preserve">Računalne usluge </t>
  </si>
  <si>
    <t xml:space="preserve">OSTALI NESPOMENUTI RASHODI POSL. </t>
  </si>
  <si>
    <t xml:space="preserve">MATERIJALNI RASHODI </t>
  </si>
  <si>
    <t xml:space="preserve">  RASHODI POSLOVANJA</t>
  </si>
  <si>
    <t xml:space="preserve">  MATERIJALNI RASHODI</t>
  </si>
  <si>
    <t xml:space="preserve">  TEKUĆE DONACIJE</t>
  </si>
  <si>
    <t xml:space="preserve">  - Sufinanciranje cijene prijevoza</t>
  </si>
  <si>
    <t xml:space="preserve">  Tekuće donacije u novcu</t>
  </si>
  <si>
    <t xml:space="preserve">  RASHODI ZA MATERIJAL I ENERGIJU</t>
  </si>
  <si>
    <t xml:space="preserve">  Materijal i djelovi za tekuće i invest.održ.</t>
  </si>
  <si>
    <t xml:space="preserve">  RASHODI ZA USLUGE</t>
  </si>
  <si>
    <t xml:space="preserve">  Usluge tekućeg i investicijskog održavanja</t>
  </si>
  <si>
    <t xml:space="preserve">  DODATNA ULAGANJA NA NEF.IMOVINI</t>
  </si>
  <si>
    <t xml:space="preserve">  DODATNA ULAG. NA GRAĐ.OBJEKTIMA</t>
  </si>
  <si>
    <t xml:space="preserve">  GRAĐEVINSKI OBJEKTI</t>
  </si>
  <si>
    <t xml:space="preserve">  Komunalne usluge </t>
  </si>
  <si>
    <t xml:space="preserve"> A.   RAČUN PRIHODA I PRIMITAKA</t>
  </si>
  <si>
    <t xml:space="preserve"> N A Z I V    R A S H O D A</t>
  </si>
  <si>
    <t>3236</t>
  </si>
  <si>
    <t xml:space="preserve"> Zdravstvene i veterinarske usluge</t>
  </si>
  <si>
    <t>3299</t>
  </si>
  <si>
    <t xml:space="preserve">  Usluge promidžbe i informiranja</t>
  </si>
  <si>
    <t xml:space="preserve">  Reprezentacija</t>
  </si>
  <si>
    <t xml:space="preserve">  Ostali nespomenuti rashodi poslovanja</t>
  </si>
  <si>
    <t xml:space="preserve">  Tekuće donacije udrugama u kulturi</t>
  </si>
  <si>
    <t xml:space="preserve">  - Donacije polit.strankama zastupljenim u GV</t>
  </si>
  <si>
    <t xml:space="preserve">  NAKNADE GRAĐANIMA I KUĆANSTVIMA</t>
  </si>
  <si>
    <t xml:space="preserve">  NAKNADE GRAĐ. I KUĆ. IZ PRORAČUNA</t>
  </si>
  <si>
    <t xml:space="preserve">  Naknade građanima i kućanstvima u novcu</t>
  </si>
  <si>
    <t xml:space="preserve">  - Jednokratne novčane pomoći</t>
  </si>
  <si>
    <t xml:space="preserve">  Naknade građanima i kućanstvima u naravi</t>
  </si>
  <si>
    <t xml:space="preserve">  - Troškovi borbe protiv ovisnosti</t>
  </si>
  <si>
    <t xml:space="preserve">  - Subvencije boravka djece u vrtiću</t>
  </si>
  <si>
    <t xml:space="preserve">  - Subvencije stacionara</t>
  </si>
  <si>
    <t xml:space="preserve">  - Ostale naknade u naravi</t>
  </si>
  <si>
    <t xml:space="preserve">  Stipendije i školarine</t>
  </si>
  <si>
    <t xml:space="preserve">  - naknade za troškove stanovanja</t>
  </si>
  <si>
    <t xml:space="preserve">  PROIZVEDENA DUGOTRAJNA IMOVINA</t>
  </si>
  <si>
    <t xml:space="preserve">  Dom za starije "Novak Leonidas"</t>
  </si>
  <si>
    <t xml:space="preserve">  RASHODI ZA ZAPOSLENE </t>
  </si>
  <si>
    <t xml:space="preserve">  Plaće za redovan rad </t>
  </si>
  <si>
    <t xml:space="preserve">  OSTALI RASHODI ZA ZAPOSLENE </t>
  </si>
  <si>
    <t xml:space="preserve">  Ostali rashodi za zaposlene </t>
  </si>
  <si>
    <t xml:space="preserve">  DOPRINOSI NA PLAĆE </t>
  </si>
  <si>
    <t>FUNKC.
KLAS.</t>
  </si>
  <si>
    <t>Vlastiti prihodi</t>
  </si>
  <si>
    <t>Donacije</t>
  </si>
  <si>
    <t xml:space="preserve">  - Pomoći za novorođenu djecu</t>
  </si>
  <si>
    <t xml:space="preserve"> Ostali prihodi od nefinancijske imovine</t>
  </si>
  <si>
    <t xml:space="preserve"> - prihodi od spomeničke rente</t>
  </si>
  <si>
    <t xml:space="preserve"> - naknada za korištenje javnih površina</t>
  </si>
  <si>
    <t>32</t>
  </si>
  <si>
    <t>323</t>
  </si>
  <si>
    <t>3232</t>
  </si>
  <si>
    <t xml:space="preserve">  Energija</t>
  </si>
  <si>
    <t xml:space="preserve">  Oprema i namještaj</t>
  </si>
  <si>
    <t xml:space="preserve">  NAKNADE TROŠKOVA ZAPOSLENIMA</t>
  </si>
  <si>
    <t>3212</t>
  </si>
  <si>
    <t xml:space="preserve">  Naknada za prijevoz na posao i s posla</t>
  </si>
  <si>
    <t>Naknada prijevoza na posao i s posla</t>
  </si>
  <si>
    <t xml:space="preserve"> Naknada za prijevoz na posao i s posla</t>
  </si>
  <si>
    <t xml:space="preserve">382 </t>
  </si>
  <si>
    <t>3821</t>
  </si>
  <si>
    <t>Članak 2</t>
  </si>
  <si>
    <t>N A Z I V   R A Č U N A</t>
  </si>
  <si>
    <t xml:space="preserve">  Tekuće donacije vjerskim zajednicama</t>
  </si>
  <si>
    <t>Članak 3.</t>
  </si>
  <si>
    <t>III  ZAVRŠNE I ZAKLJUČNE ODREDBE</t>
  </si>
  <si>
    <t>Članak 4.</t>
  </si>
  <si>
    <t>REPUBLIKA HRVATSKA</t>
  </si>
  <si>
    <t>SPLITSKO-DALMATINSKA ŽUPANIJA</t>
  </si>
  <si>
    <t>G R A D    H V A R</t>
  </si>
  <si>
    <t xml:space="preserve">  - kapitalna pomoći Fonda za zaštitu okoliša </t>
  </si>
  <si>
    <t xml:space="preserve"> Dodatna ulaganja na građevinskim objektima</t>
  </si>
  <si>
    <t xml:space="preserve">  Ostale usluge</t>
  </si>
  <si>
    <t xml:space="preserve">   634</t>
  </si>
  <si>
    <t xml:space="preserve">   6342</t>
  </si>
  <si>
    <t xml:space="preserve">  - kapitalne pomoći iz županijskog proračuna</t>
  </si>
  <si>
    <t xml:space="preserve">   61314</t>
  </si>
  <si>
    <t xml:space="preserve">   61315</t>
  </si>
  <si>
    <t xml:space="preserve">   61341</t>
  </si>
  <si>
    <t xml:space="preserve">   61424</t>
  </si>
  <si>
    <t xml:space="preserve">   61453</t>
  </si>
  <si>
    <t xml:space="preserve">   63311</t>
  </si>
  <si>
    <t xml:space="preserve">  - tekuće pomoći iz državnog proračuna</t>
  </si>
  <si>
    <t xml:space="preserve">   63312</t>
  </si>
  <si>
    <t xml:space="preserve">  - tekuće pomoći iz županijskog proračuna</t>
  </si>
  <si>
    <t xml:space="preserve">   63321</t>
  </si>
  <si>
    <t xml:space="preserve">   63322</t>
  </si>
  <si>
    <t xml:space="preserve">  - kapitalne pomoći iz državnog proračuna</t>
  </si>
  <si>
    <t xml:space="preserve">   64131</t>
  </si>
  <si>
    <t xml:space="preserve"> - kamate na oročena sredstva</t>
  </si>
  <si>
    <t xml:space="preserve">   64132</t>
  </si>
  <si>
    <t xml:space="preserve"> - kamate na depozite po viđenju</t>
  </si>
  <si>
    <t xml:space="preserve">   64143</t>
  </si>
  <si>
    <t xml:space="preserve"> - zatezne kamate iz obveznih odnosa i drugo</t>
  </si>
  <si>
    <t xml:space="preserve">   64214</t>
  </si>
  <si>
    <t xml:space="preserve"> - naknade za koncesije na pomorskom dobru</t>
  </si>
  <si>
    <t xml:space="preserve">   64236</t>
  </si>
  <si>
    <t xml:space="preserve">   64239</t>
  </si>
  <si>
    <t xml:space="preserve">   65129</t>
  </si>
  <si>
    <t xml:space="preserve">   65139</t>
  </si>
  <si>
    <t xml:space="preserve">   65141</t>
  </si>
  <si>
    <t xml:space="preserve"> - ostale nespomenute kazne</t>
  </si>
  <si>
    <t xml:space="preserve">   66312</t>
  </si>
  <si>
    <t xml:space="preserve"> - tekuće donacije neprofitnih organizacija</t>
  </si>
  <si>
    <t xml:space="preserve">   66313</t>
  </si>
  <si>
    <t xml:space="preserve"> - tekuće donacije trgovačkih društava</t>
  </si>
  <si>
    <t xml:space="preserve">   71112</t>
  </si>
  <si>
    <t xml:space="preserve">  - Darovi djeci predškolskog i OŠ uzrasta</t>
  </si>
  <si>
    <t xml:space="preserve"> - prihodi od prodaje građevinskog zemljišta</t>
  </si>
  <si>
    <t xml:space="preserve">   72119</t>
  </si>
  <si>
    <t xml:space="preserve"> Prihodi od prodaje stambenih objekata</t>
  </si>
  <si>
    <t xml:space="preserve"> - prihodi od prodaje stanova i ostalih stamb.objekata</t>
  </si>
  <si>
    <t>422</t>
  </si>
  <si>
    <t xml:space="preserve">  POSTROJENJA I OPREMA</t>
  </si>
  <si>
    <t>4227</t>
  </si>
  <si>
    <t>421</t>
  </si>
  <si>
    <t>4213</t>
  </si>
  <si>
    <t>Račun - konto</t>
  </si>
  <si>
    <t>/u kunama/</t>
  </si>
  <si>
    <t>I.  OPĆI DIO</t>
  </si>
  <si>
    <t xml:space="preserve">              PRIHODI OD NEFINANCIJSKE IMOVINE</t>
  </si>
  <si>
    <t xml:space="preserve">              U K U P N O   P R I H O D I</t>
  </si>
  <si>
    <t xml:space="preserve">              RASHODI ZA NEFINANCIJSKU IMOVINU</t>
  </si>
  <si>
    <t xml:space="preserve">              RAZLIKA  -  VIŠAK / MANJAK</t>
  </si>
  <si>
    <t xml:space="preserve"> PRIHODI OD POREZA</t>
  </si>
  <si>
    <t xml:space="preserve"> POREZ I PRIREZ NA DOHODAK</t>
  </si>
  <si>
    <t xml:space="preserve"> Porez i prirez na doh. od nesamostalnog rada</t>
  </si>
  <si>
    <t xml:space="preserve"> Porez i prirez na doh. od samostalnih djelatnosti</t>
  </si>
  <si>
    <t xml:space="preserve"> Porez i prirez na doh. od imovine i imov.prava</t>
  </si>
  <si>
    <t xml:space="preserve"> Porez i prirez na dohodak po godišnjoj prijavi</t>
  </si>
  <si>
    <t xml:space="preserve"> POREZ NA IMOVINU</t>
  </si>
  <si>
    <t xml:space="preserve"> Stalni porezi na nepokretnu imovinu</t>
  </si>
  <si>
    <t xml:space="preserve"> Povremeni porezi na imovinu</t>
  </si>
  <si>
    <t xml:space="preserve"> POREZI NA ROBU I USLUGE</t>
  </si>
  <si>
    <t xml:space="preserve"> Porez na promet </t>
  </si>
  <si>
    <t xml:space="preserve"> P O M O Ć I</t>
  </si>
  <si>
    <t xml:space="preserve"> PRIHODI OD IMOVINE</t>
  </si>
  <si>
    <t xml:space="preserve"> PRIHODI OD FINANCIJSKE IMOVINE</t>
  </si>
  <si>
    <t xml:space="preserve"> Kamate na oročena sredstva i depozite po viđenju</t>
  </si>
  <si>
    <t xml:space="preserve"> Prihodi od zateznih kamata</t>
  </si>
  <si>
    <t xml:space="preserve"> PRIHODI OD NEFINANCIJSKE IMOVINE</t>
  </si>
  <si>
    <t xml:space="preserve"> Naknada za koncesije</t>
  </si>
  <si>
    <t xml:space="preserve"> Gradske pristojbe i naknade</t>
  </si>
  <si>
    <t xml:space="preserve"> PRIHODI PO POSEBNIM PROPISIMA</t>
  </si>
  <si>
    <t xml:space="preserve"> Ostale kazne</t>
  </si>
  <si>
    <t xml:space="preserve"> DONACIJE OD PRAVNIH I FIZIČKIH OSOBA</t>
  </si>
  <si>
    <t xml:space="preserve"> Tekuće donacije</t>
  </si>
  <si>
    <t xml:space="preserve"> PRIHODI OD PRODAJE NEFINANCIJSKE IMOVINE</t>
  </si>
  <si>
    <t xml:space="preserve"> PRIHODI OD PRODAJE MATERIJALNE IMOVINE</t>
  </si>
  <si>
    <t xml:space="preserve"> Prihodi od prodaje zemljišta</t>
  </si>
  <si>
    <t xml:space="preserve"> PRIHODI OD PRODAJE GRAĐEVIN.OBJEKATA</t>
  </si>
  <si>
    <t xml:space="preserve"> U K U P N O   P R I H O D I  ( 6 + 7 )</t>
  </si>
  <si>
    <t xml:space="preserve"> RASHODI ZA ZAPOSLENE</t>
  </si>
  <si>
    <t xml:space="preserve"> Plaće za redovan rad</t>
  </si>
  <si>
    <t xml:space="preserve"> Ostali rashodi za zaposlene</t>
  </si>
  <si>
    <t xml:space="preserve"> MATERIJALNI RASHODI</t>
  </si>
  <si>
    <t xml:space="preserve"> Službena putovanja</t>
  </si>
  <si>
    <t xml:space="preserve"> Stručno usavršavanje zaposlenika</t>
  </si>
  <si>
    <t xml:space="preserve"> Uredski materijal i ostali materijalni rashodi</t>
  </si>
  <si>
    <t xml:space="preserve"> Energija</t>
  </si>
  <si>
    <t xml:space="preserve"> Materijal i djelovi za tekuće i invest.održavanje</t>
  </si>
  <si>
    <t xml:space="preserve"> Sitni inventar</t>
  </si>
  <si>
    <t xml:space="preserve"> Usluge telefona, pošte i prijevoza</t>
  </si>
  <si>
    <t xml:space="preserve"> Usluge tekućeg i investicijskog održavanja</t>
  </si>
  <si>
    <t xml:space="preserve"> Usluge promidžbe i informiranja</t>
  </si>
  <si>
    <t xml:space="preserve"> Komunalne usluge</t>
  </si>
  <si>
    <t xml:space="preserve"> Zakupnine i najamnine</t>
  </si>
  <si>
    <t xml:space="preserve"> Intelektualne i osobne usluge</t>
  </si>
  <si>
    <t xml:space="preserve"> Računalne usluge</t>
  </si>
  <si>
    <t xml:space="preserve"> Ostale usluge</t>
  </si>
  <si>
    <t xml:space="preserve"> Ostali nespomenuti rashodi poslovanja</t>
  </si>
  <si>
    <t xml:space="preserve"> Premije osiguranja</t>
  </si>
  <si>
    <t xml:space="preserve"> Reprezentacija</t>
  </si>
  <si>
    <t xml:space="preserve"> FINANCIJSKI RASHODI</t>
  </si>
  <si>
    <t xml:space="preserve"> Bankarske usluge i usluge platnog prometa</t>
  </si>
  <si>
    <t xml:space="preserve"> Zatezne kamate</t>
  </si>
  <si>
    <t xml:space="preserve"> SUBVENCIJE</t>
  </si>
  <si>
    <t xml:space="preserve"> NAKNADE GRAĐANIMA I KUĆANSTVIMA</t>
  </si>
  <si>
    <t xml:space="preserve"> Naknade građanima i kućanstvima u novcu</t>
  </si>
  <si>
    <t xml:space="preserve"> Naknade građanima i kućanstvima u naravi</t>
  </si>
  <si>
    <t xml:space="preserve"> Tekuće donacije u novcu</t>
  </si>
  <si>
    <t xml:space="preserve"> Kapitalne donacije neprofitnim organizacijama</t>
  </si>
  <si>
    <t xml:space="preserve"> Nepredviđeni rashodi do visine proračunske pričuve</t>
  </si>
  <si>
    <t xml:space="preserve"> Kapitalne pomoći trg. društvima u javnom sektoru</t>
  </si>
  <si>
    <t xml:space="preserve"> RASHODI ZA NABAVU NEFINANCIJSKE IMOVINE</t>
  </si>
  <si>
    <t xml:space="preserve"> Zemljište</t>
  </si>
  <si>
    <t xml:space="preserve"> Poslovni objekti</t>
  </si>
  <si>
    <t xml:space="preserve"> Uredska oprema i namještaj</t>
  </si>
  <si>
    <t xml:space="preserve"> Knjige u knjižnicama</t>
  </si>
  <si>
    <t xml:space="preserve"> Ulaganje u računalne programe</t>
  </si>
  <si>
    <t xml:space="preserve"> U K U P N O   R A S H O D I   ( 3 + 4 )</t>
  </si>
  <si>
    <t xml:space="preserve"> II  POSEBNI DIO</t>
  </si>
  <si>
    <t xml:space="preserve">              P R I H O D I   P O S L O V A NJ A</t>
  </si>
  <si>
    <t xml:space="preserve">              R A S H O D I   P O S L O V A NJ A</t>
  </si>
  <si>
    <t xml:space="preserve">              U K U P N O    R A S H O D I</t>
  </si>
  <si>
    <t xml:space="preserve">        B.  RAČUN ZADUŽIVANJA / FINANCIRANJA: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</si>
  <si>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</si>
  <si>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</si>
  <si>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</si>
  <si>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RAZLIKA - MANJAK</t>
  </si>
  <si>
    <t xml:space="preserve">        RAZLIKA  VIŠAK/MANJAK</t>
  </si>
  <si>
    <t xml:space="preserve">   6</t>
  </si>
  <si>
    <t xml:space="preserve"> PRIHODI  POSLOVANJA</t>
  </si>
  <si>
    <t xml:space="preserve">   61</t>
  </si>
  <si>
    <t xml:space="preserve">   611</t>
  </si>
  <si>
    <t xml:space="preserve">   6111</t>
  </si>
  <si>
    <t xml:space="preserve">   6112</t>
  </si>
  <si>
    <t xml:space="preserve">   6113</t>
  </si>
  <si>
    <t xml:space="preserve">   6115</t>
  </si>
  <si>
    <t xml:space="preserve">   613</t>
  </si>
  <si>
    <t xml:space="preserve">   6131</t>
  </si>
  <si>
    <t xml:space="preserve">   6134</t>
  </si>
  <si>
    <t xml:space="preserve"> - porez na kuće za odmor</t>
  </si>
  <si>
    <t xml:space="preserve"> - porez na korištenje javnih površina</t>
  </si>
  <si>
    <t xml:space="preserve"> - porez na promet nekretnina</t>
  </si>
  <si>
    <t xml:space="preserve">   614</t>
  </si>
  <si>
    <t xml:space="preserve">   6142</t>
  </si>
  <si>
    <t xml:space="preserve">   6145</t>
  </si>
  <si>
    <t xml:space="preserve"> - porez na potrošnju</t>
  </si>
  <si>
    <t xml:space="preserve"> - porez na tvrtku odnosno naziv</t>
  </si>
  <si>
    <t xml:space="preserve">   63</t>
  </si>
  <si>
    <t xml:space="preserve">   633</t>
  </si>
  <si>
    <t xml:space="preserve">   6331</t>
  </si>
  <si>
    <t xml:space="preserve">   6332</t>
  </si>
  <si>
    <t xml:space="preserve">   64</t>
  </si>
  <si>
    <t xml:space="preserve">   641</t>
  </si>
  <si>
    <t xml:space="preserve">   6413</t>
  </si>
  <si>
    <t xml:space="preserve">   6414</t>
  </si>
  <si>
    <t xml:space="preserve">   642</t>
  </si>
  <si>
    <t xml:space="preserve">   6421</t>
  </si>
  <si>
    <t xml:space="preserve">   6422</t>
  </si>
  <si>
    <t xml:space="preserve">   6423</t>
  </si>
  <si>
    <t xml:space="preserve"> N A Z I V    P R I H O D A</t>
  </si>
  <si>
    <t xml:space="preserve">   65</t>
  </si>
  <si>
    <t xml:space="preserve">   651</t>
  </si>
  <si>
    <t xml:space="preserve">   6512</t>
  </si>
  <si>
    <t xml:space="preserve">   6513</t>
  </si>
  <si>
    <t xml:space="preserve">   6514</t>
  </si>
  <si>
    <t xml:space="preserve"> - prihodi od prodaje državnih biljega</t>
  </si>
  <si>
    <t xml:space="preserve"> - boravišne pristojbe</t>
  </si>
  <si>
    <t xml:space="preserve"> - komunalni doprinosi</t>
  </si>
  <si>
    <t xml:space="preserve"> - komunalne naknade</t>
  </si>
  <si>
    <t xml:space="preserve">   652</t>
  </si>
  <si>
    <t xml:space="preserve">   6526</t>
  </si>
  <si>
    <t xml:space="preserve">   66</t>
  </si>
  <si>
    <t xml:space="preserve">   661</t>
  </si>
  <si>
    <t xml:space="preserve">   663</t>
  </si>
  <si>
    <t xml:space="preserve">   6631</t>
  </si>
  <si>
    <t xml:space="preserve">   7</t>
  </si>
  <si>
    <t xml:space="preserve">   71</t>
  </si>
  <si>
    <t xml:space="preserve">   711</t>
  </si>
  <si>
    <t xml:space="preserve">   7111</t>
  </si>
  <si>
    <t xml:space="preserve">   72</t>
  </si>
  <si>
    <t xml:space="preserve">   721</t>
  </si>
  <si>
    <t xml:space="preserve">   7211</t>
  </si>
  <si>
    <t xml:space="preserve"> B.  RAČUN RASHODA I IZDATAKA</t>
  </si>
  <si>
    <t xml:space="preserve">   3</t>
  </si>
  <si>
    <t xml:space="preserve">   31</t>
  </si>
  <si>
    <t xml:space="preserve">   311</t>
  </si>
  <si>
    <t xml:space="preserve">   3111</t>
  </si>
  <si>
    <t xml:space="preserve">   312</t>
  </si>
  <si>
    <t xml:space="preserve">   3121</t>
  </si>
  <si>
    <t xml:space="preserve">   313</t>
  </si>
  <si>
    <t xml:space="preserve"> OSTALI RASHODI ZA ZAPOSLENE</t>
  </si>
  <si>
    <t xml:space="preserve"> NAKNADE TROŠKOVA ZAPOSLENIMA</t>
  </si>
  <si>
    <t xml:space="preserve"> - ostale naknade utvrđene gradskom odlukom</t>
  </si>
  <si>
    <t xml:space="preserve"> RASHODI ZA MATERIJAL I ENERGIJU</t>
  </si>
  <si>
    <t xml:space="preserve"> RASHODI ZA USLUGE</t>
  </si>
  <si>
    <t xml:space="preserve"> OSTALI NESPOMENUTI RASHODI POSLOVANJA</t>
  </si>
  <si>
    <t xml:space="preserve"> OSTALI FINANCIJSKI RASHODI</t>
  </si>
  <si>
    <t xml:space="preserve"> SUBVENCIJE IZVAN JAVNOG SEKTORA</t>
  </si>
  <si>
    <t xml:space="preserve"> TEKUĆE DONACIJE</t>
  </si>
  <si>
    <t xml:space="preserve"> KAPITALNE DONACIJE</t>
  </si>
  <si>
    <t xml:space="preserve"> IZVANREDNI RASHODI</t>
  </si>
  <si>
    <t xml:space="preserve"> KAPITALNE POMOĆI</t>
  </si>
  <si>
    <t xml:space="preserve"> MATERIJALNA IMOVINA - PRIRODNA BOGATSTVA</t>
  </si>
  <si>
    <t xml:space="preserve"> GRAĐEVINSKI OBJEKTI</t>
  </si>
  <si>
    <t xml:space="preserve"> R A S H O D I     P O S L O V A NJ A</t>
  </si>
  <si>
    <t xml:space="preserve">  MATERIJALNI RASHODI </t>
  </si>
  <si>
    <t>Prih. za posebne namjene</t>
  </si>
  <si>
    <t>Opći 
prihodi</t>
  </si>
  <si>
    <t>Pomoći</t>
  </si>
  <si>
    <t>Namjen.
zajmovi</t>
  </si>
  <si>
    <t>3221</t>
  </si>
  <si>
    <t xml:space="preserve">  Intelektualne i osobne usluge</t>
  </si>
  <si>
    <t xml:space="preserve">  Uredski materijal i ostali materijalni rashodi</t>
  </si>
  <si>
    <t xml:space="preserve"> - prih. na temelju refund. rashoda prethod. god.</t>
  </si>
  <si>
    <t xml:space="preserve">  Materijal i djelovi za tekuće i invest. održavanje</t>
  </si>
  <si>
    <t xml:space="preserve">   65266</t>
  </si>
  <si>
    <t>Gradonačelnik</t>
  </si>
  <si>
    <t>Gradonačelnik:</t>
  </si>
  <si>
    <t>Članak 1.</t>
  </si>
  <si>
    <t xml:space="preserve"> GLAVA 00102:   DJEČJI VRTIĆ HVAR</t>
  </si>
  <si>
    <t xml:space="preserve">   63425</t>
  </si>
  <si>
    <t xml:space="preserve">   64225</t>
  </si>
  <si>
    <t xml:space="preserve">   653</t>
  </si>
  <si>
    <t xml:space="preserve">   6522</t>
  </si>
  <si>
    <t xml:space="preserve">  Prihodi vodnog gospodarsta</t>
  </si>
  <si>
    <t xml:space="preserve">   65221</t>
  </si>
  <si>
    <t xml:space="preserve"> KOMUNALNI DOPRINOSI I NAKNADE</t>
  </si>
  <si>
    <t xml:space="preserve">   6531</t>
  </si>
  <si>
    <t xml:space="preserve"> Komunalni doprinosi</t>
  </si>
  <si>
    <t xml:space="preserve">   65311</t>
  </si>
  <si>
    <t xml:space="preserve">   6532</t>
  </si>
  <si>
    <t xml:space="preserve"> Komunalne naknade</t>
  </si>
  <si>
    <t xml:space="preserve">   65321</t>
  </si>
  <si>
    <t xml:space="preserve">   6615</t>
  </si>
  <si>
    <t xml:space="preserve"> Prihodi od pružanja usluga</t>
  </si>
  <si>
    <t xml:space="preserve">   66151</t>
  </si>
  <si>
    <t xml:space="preserve"> Ostali nespomenuti prihodi</t>
  </si>
  <si>
    <t xml:space="preserve">   68</t>
  </si>
  <si>
    <t xml:space="preserve"> KAZNE, UPRAVNE MJERE I OSTALI PRIHODI</t>
  </si>
  <si>
    <t xml:space="preserve">   681</t>
  </si>
  <si>
    <t xml:space="preserve">   6819</t>
  </si>
  <si>
    <t>329</t>
  </si>
  <si>
    <t xml:space="preserve">   64231</t>
  </si>
  <si>
    <t xml:space="preserve"> - prihodi od nak. za eksploatac.mineralnih sirovina</t>
  </si>
  <si>
    <t>42</t>
  </si>
  <si>
    <t xml:space="preserve">  RASH. ZA NABAVU PROIZV. DUGOTRAJ.IMOVINE</t>
  </si>
  <si>
    <t xml:space="preserve">  Uređaji, strojevi i oprema za ostale namjene</t>
  </si>
  <si>
    <t xml:space="preserve"> Uređaji, strojevi i oprema za ostale namjene</t>
  </si>
  <si>
    <t>OSTALI NESPOMENUTI RASHODI POSLOVANJA</t>
  </si>
  <si>
    <t>4214</t>
  </si>
  <si>
    <t xml:space="preserve"> Ostali građevinski objekti</t>
  </si>
  <si>
    <t>324</t>
  </si>
  <si>
    <t xml:space="preserve">NAKNADA TROŠ. OSOBAMA IZVAN RAD.ODNOSA </t>
  </si>
  <si>
    <t>3241</t>
  </si>
  <si>
    <t xml:space="preserve"> Naknada troškova osobama izvan radnog odnosa</t>
  </si>
  <si>
    <t xml:space="preserve"> NAKNADA TROŠKOVA OSOBAMA IZVAN RAD.ODNOSA</t>
  </si>
  <si>
    <t xml:space="preserve"> Porezi na korištenje dobara ili izvođ.aktivnosti</t>
  </si>
  <si>
    <t xml:space="preserve"> UPRAVNE I ADMINISTRATIVNE PRISTOJBE</t>
  </si>
  <si>
    <t xml:space="preserve"> Ostale upravne pristojbe i naknade</t>
  </si>
  <si>
    <t xml:space="preserve"> Ostale pristojbe i naknade</t>
  </si>
  <si>
    <t xml:space="preserve"> PRIH. OD PROD.ROBA, PRUŽ.USLUGA I DONACIJA</t>
  </si>
  <si>
    <t xml:space="preserve">   68191</t>
  </si>
  <si>
    <t xml:space="preserve"> PRIH. OD PRODAJE NEPROIZVED. DUGOTR. IMOVINE</t>
  </si>
  <si>
    <t xml:space="preserve"> PRIHODI OD PRODAJE PROIZVED. DUGOTR. IMOVINE</t>
  </si>
  <si>
    <t xml:space="preserve"> PLAĆE (BRUTO)</t>
  </si>
  <si>
    <t xml:space="preserve"> DOPRINOSI NA PLAĆE</t>
  </si>
  <si>
    <t xml:space="preserve"> Doprinosi za obvezno zdravstveno osiguranje</t>
  </si>
  <si>
    <t xml:space="preserve"> Doprinosi za obv.osig. u sluč. nezaposlenosti</t>
  </si>
  <si>
    <t>3214</t>
  </si>
  <si>
    <t xml:space="preserve"> Ostale naknade troškova zaposlenima</t>
  </si>
  <si>
    <t xml:space="preserve"> Naknada za rad predstavničkih i izvršnih tijela, povjer. i sl.</t>
  </si>
  <si>
    <t xml:space="preserve"> OSTALI RASHODI</t>
  </si>
  <si>
    <t xml:space="preserve"> RASH. ZA NABAVU NEPROIZVED. DUGOTR. IMOVINE</t>
  </si>
  <si>
    <t xml:space="preserve"> Ceste i ostali prometni objekti</t>
  </si>
  <si>
    <t>4263</t>
  </si>
  <si>
    <t xml:space="preserve"> Umjetnička, literalna i znanstvena djela (prostor.planovi) </t>
  </si>
  <si>
    <t>PLAĆE (Bruto)</t>
  </si>
  <si>
    <t xml:space="preserve">Doprinosi za obvezno zdravstveno osiguranje </t>
  </si>
  <si>
    <t xml:space="preserve">Doprinos za obvezno osig u slučaju nezaposlenosti </t>
  </si>
  <si>
    <t>Ostale naknade troškova zaposlenima</t>
  </si>
  <si>
    <t xml:space="preserve">  PLAĆE (Bruto)</t>
  </si>
  <si>
    <t xml:space="preserve">   683</t>
  </si>
  <si>
    <t xml:space="preserve">   6831</t>
  </si>
  <si>
    <t xml:space="preserve"> OSTALI PRIHODI</t>
  </si>
  <si>
    <t xml:space="preserve"> Ostali prihodi</t>
  </si>
  <si>
    <t xml:space="preserve"> RASHODI ZA NABAVU PROIZV. DUGOTR. IMOVINE</t>
  </si>
  <si>
    <t xml:space="preserve"> RASHODI ZA DODATNA ULAGANJA NA NEF. IMOVINI</t>
  </si>
  <si>
    <t xml:space="preserve">              NETO ZADUŽENJE / FINANCIRANJE</t>
  </si>
  <si>
    <t xml:space="preserve">  Dodatna ulaganja na Arsenalu sa Fontikom</t>
  </si>
  <si>
    <t>4212</t>
  </si>
  <si>
    <t xml:space="preserve">   6114</t>
  </si>
  <si>
    <t xml:space="preserve"> Porez i prirez na dod. od kapitala</t>
  </si>
  <si>
    <t xml:space="preserve">   65264</t>
  </si>
  <si>
    <t xml:space="preserve">   65267</t>
  </si>
  <si>
    <t xml:space="preserve"> - prih. od naknade štete od osiguranja</t>
  </si>
  <si>
    <t xml:space="preserve"> - prihodi od naplate NUV-a</t>
  </si>
  <si>
    <t>3295</t>
  </si>
  <si>
    <t xml:space="preserve"> Pristojbe i naknade</t>
  </si>
  <si>
    <t>3239</t>
  </si>
  <si>
    <t xml:space="preserve">  Doprinosi za obvezno zdravstveno osiguranje </t>
  </si>
  <si>
    <t xml:space="preserve">  Doprinos za obvezno osig u slučaju nezaposlenosti </t>
  </si>
  <si>
    <t xml:space="preserve">   65269</t>
  </si>
  <si>
    <t xml:space="preserve"> - ostali prihodi po posebnim propisima</t>
  </si>
  <si>
    <t>079</t>
  </si>
  <si>
    <t>082</t>
  </si>
  <si>
    <t>083</t>
  </si>
  <si>
    <t>078</t>
  </si>
  <si>
    <t xml:space="preserve">  - vodni doprinos (8% doznaka Hrv.voda)</t>
  </si>
  <si>
    <t>Ostale usluge</t>
  </si>
  <si>
    <t xml:space="preserve">3235 </t>
  </si>
  <si>
    <t>Zakupnine i najamnine</t>
  </si>
  <si>
    <t xml:space="preserve">   64229</t>
  </si>
  <si>
    <t xml:space="preserve"> - ostali prihodi od zakupa i iznajmlj. imovine</t>
  </si>
  <si>
    <t xml:space="preserve">   6429</t>
  </si>
  <si>
    <t xml:space="preserve">   64299</t>
  </si>
  <si>
    <t xml:space="preserve"> Naknada za korištenje nefinancijske imovine</t>
  </si>
  <si>
    <t xml:space="preserve"> - naknada za legalizaciju objekata</t>
  </si>
  <si>
    <t xml:space="preserve"> - prihodi od ostalih manifestacija</t>
  </si>
  <si>
    <t xml:space="preserve">  Računalne usluge</t>
  </si>
  <si>
    <t xml:space="preserve">  DODATNA ULAGANJA NA NEFINANCIJSKOJ IMOVINI</t>
  </si>
  <si>
    <t xml:space="preserve">  DODATNA ULAGANJA NA GRAĐ. OBJEKTIMA</t>
  </si>
  <si>
    <t xml:space="preserve">   6341</t>
  </si>
  <si>
    <t xml:space="preserve">   63415</t>
  </si>
  <si>
    <t xml:space="preserve">   64219</t>
  </si>
  <si>
    <t xml:space="preserve"> - naknade za ostale koncesije</t>
  </si>
  <si>
    <t xml:space="preserve"> - prihodi od Hvarskih ljetnih priredbi</t>
  </si>
  <si>
    <t xml:space="preserve"> - prihodi od ulazaka u tvrđavu "Španjolu"</t>
  </si>
  <si>
    <t xml:space="preserve">   722</t>
  </si>
  <si>
    <t xml:space="preserve"> PRIHODI OD PRODAJE POSTROJENJA I OPREME</t>
  </si>
  <si>
    <t xml:space="preserve">   7221</t>
  </si>
  <si>
    <t xml:space="preserve">   72211</t>
  </si>
  <si>
    <t xml:space="preserve"> - naknada za računalnu opremu</t>
  </si>
  <si>
    <t>3227</t>
  </si>
  <si>
    <t>Službena , radna i zaštitna odjeća i obuća</t>
  </si>
  <si>
    <t xml:space="preserve"> Službena, radna i zaštitna odjeća i obuća</t>
  </si>
  <si>
    <t xml:space="preserve"> Aktivnost A1001 01:  Rad gradonačelnika i gradske uprave</t>
  </si>
  <si>
    <t>3234</t>
  </si>
  <si>
    <t xml:space="preserve">  OSTALI RASHODI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</si>
  <si>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</si>
  <si>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</si>
  <si>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</si>
  <si>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</si>
  <si>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</si>
  <si>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</si>
  <si>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</si>
  <si>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</si>
  <si>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</si>
  <si>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</si>
  <si>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</si>
  <si>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</si>
  <si>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</si>
  <si>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</si>
  <si>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</si>
  <si>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</si>
  <si>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</si>
  <si>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</si>
  <si>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</si>
  <si>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</si>
  <si>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</si>
  <si>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</si>
  <si>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</si>
  <si>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</si>
  <si>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</si>
  <si>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</si>
  <si>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</si>
  <si>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</si>
  <si>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</si>
  <si>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</si>
  <si>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</si>
  <si>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</si>
  <si>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</si>
  <si>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</si>
  <si>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</si>
  <si>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</si>
  <si>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</si>
  <si>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</si>
  <si>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</si>
  <si>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</si>
  <si>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</si>
  <si>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</si>
  <si>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</si>
  <si>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</si>
  <si>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</si>
  <si>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</si>
  <si>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</si>
  <si>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</si>
  <si>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</si>
  <si>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</si>
  <si>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</si>
  <si>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</si>
  <si>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</si>
  <si>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</si>
  <si>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</si>
  <si>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</si>
  <si>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</si>
  <si>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</si>
  <si>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060</t>
  </si>
  <si>
    <t>061</t>
  </si>
  <si>
    <t>062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</si>
  <si>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</si>
  <si>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</si>
  <si>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</si>
  <si>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</si>
  <si>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</si>
  <si>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</si>
  <si>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</si>
  <si>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</si>
  <si>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</si>
  <si>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074</t>
  </si>
  <si>
    <t>075</t>
  </si>
  <si>
    <t>076</t>
  </si>
  <si>
    <t>077</t>
  </si>
  <si>
    <t>080</t>
  </si>
  <si>
    <t>081</t>
  </si>
  <si>
    <t>084</t>
  </si>
  <si>
    <t>086</t>
  </si>
  <si>
    <t>087</t>
  </si>
  <si>
    <t>089</t>
  </si>
  <si>
    <t>090</t>
  </si>
  <si>
    <t>091</t>
  </si>
  <si>
    <t>092</t>
  </si>
  <si>
    <t>093</t>
  </si>
  <si>
    <t>094</t>
  </si>
  <si>
    <t>095</t>
  </si>
  <si>
    <t>096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</si>
  <si>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</si>
  <si>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</si>
  <si>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</si>
  <si>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</si>
  <si>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</si>
  <si>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</si>
  <si>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</si>
  <si>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</si>
  <si>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</si>
  <si>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</si>
  <si>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</si>
  <si>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</si>
  <si>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</si>
  <si>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</si>
  <si>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</si>
  <si>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</t>
  </si>
  <si>
    <t>115</t>
  </si>
  <si>
    <t>116</t>
  </si>
  <si>
    <t>117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</si>
  <si>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</si>
  <si>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</si>
  <si>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</si>
  <si>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</si>
  <si>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</si>
  <si>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</si>
  <si>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</si>
  <si>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</si>
  <si>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</si>
  <si>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</si>
  <si>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</si>
  <si>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</si>
  <si>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</si>
  <si>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</si>
  <si>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</si>
  <si>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</si>
  <si>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</si>
  <si>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</si>
  <si>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</si>
  <si>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</si>
  <si>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</si>
  <si>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</si>
  <si>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</si>
  <si>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</si>
  <si>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</si>
  <si>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</si>
  <si>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</si>
  <si>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</si>
  <si>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</si>
  <si>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152</t>
  </si>
  <si>
    <t>154</t>
  </si>
  <si>
    <t>155</t>
  </si>
  <si>
    <t>156</t>
  </si>
  <si>
    <t>157</t>
  </si>
  <si>
    <t>158</t>
  </si>
  <si>
    <t>161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</si>
  <si>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</si>
  <si>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</si>
  <si>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</si>
  <si>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</si>
  <si>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</si>
  <si>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</si>
  <si>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</si>
  <si>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</si>
  <si>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</si>
  <si>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</si>
  <si>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</si>
  <si>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</si>
  <si>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</si>
  <si>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</si>
  <si>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</si>
  <si>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</si>
  <si>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</si>
  <si>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</si>
  <si>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190</t>
  </si>
  <si>
    <t xml:space="preserve"> GLAVA 00103:  GRADSKA KNJIŽNICA I ČITAONICA HVAR                     </t>
  </si>
  <si>
    <t>RAČUN
(konto)</t>
  </si>
  <si>
    <t>RASHODI ZA MATERIJAL I ENERGIJU</t>
  </si>
  <si>
    <t>RASHODI ZA USLUGE</t>
  </si>
  <si>
    <t>Usluge promidžbe i informiranja</t>
  </si>
  <si>
    <t>Intelektualne i osobne usluge -honorari i sl.</t>
  </si>
  <si>
    <t xml:space="preserve">Ostale usluge </t>
  </si>
  <si>
    <t>Reprezentacija</t>
  </si>
  <si>
    <t>Ostali nespomenuti rashodi poslovanja</t>
  </si>
  <si>
    <t xml:space="preserve">Usluge promidžbe i informiranja </t>
  </si>
  <si>
    <t xml:space="preserve">Intelektualne i osobne usluge </t>
  </si>
  <si>
    <t>Naknada troškova osobama izvan radnog odnosa</t>
  </si>
  <si>
    <t xml:space="preserve">Premije osiguranja </t>
  </si>
  <si>
    <t>Pristojbe i naknade</t>
  </si>
  <si>
    <t xml:space="preserve">Ostali nespomenuti rashodi </t>
  </si>
  <si>
    <t xml:space="preserve">   - rashodi za nagradu grada</t>
  </si>
  <si>
    <t xml:space="preserve">   - rashodi protokola</t>
  </si>
  <si>
    <t xml:space="preserve">   - ostali nespomenuti rashodi</t>
  </si>
  <si>
    <t xml:space="preserve">OSTALI RASHODI </t>
  </si>
  <si>
    <t xml:space="preserve">IZVANREDNI RASHODI </t>
  </si>
  <si>
    <t xml:space="preserve">Nepredviđeni rashodi - proračunska pričuva </t>
  </si>
  <si>
    <t xml:space="preserve">PROIZVEDENA DUGOTRAJNA IMOVINA </t>
  </si>
  <si>
    <t xml:space="preserve">POSTROJENJA I OPREMA </t>
  </si>
  <si>
    <t xml:space="preserve">Uredska oprema i namještaj </t>
  </si>
  <si>
    <t xml:space="preserve">Komunikacijska oprema </t>
  </si>
  <si>
    <t xml:space="preserve">Oprema za održavanje i zaštitu </t>
  </si>
  <si>
    <t xml:space="preserve">NEMATERIJALNA PROIZVED. IMOVINA </t>
  </si>
  <si>
    <t xml:space="preserve">Ulaganje u računalne programe </t>
  </si>
  <si>
    <t xml:space="preserve">   8</t>
  </si>
  <si>
    <t xml:space="preserve"> PRIMICI OD FINANC.IMOVINE I ZADUŽIVANJA</t>
  </si>
  <si>
    <t xml:space="preserve">   81</t>
  </si>
  <si>
    <t xml:space="preserve">   816</t>
  </si>
  <si>
    <t xml:space="preserve"> PRIMLJENI POVRATI ZAJMOVA TRG.DRUŠTVIMA</t>
  </si>
  <si>
    <t xml:space="preserve">   8163</t>
  </si>
  <si>
    <t xml:space="preserve"> Povrat zajma danog trg.društvu izvan jav.sektora</t>
  </si>
  <si>
    <t xml:space="preserve"> UKUPNO PRIHODI I PRIMICI ( 6 + 7 + 8 )</t>
  </si>
  <si>
    <t xml:space="preserve">  Dodatna ulaganja na Palači Vukašinović</t>
  </si>
  <si>
    <t>36</t>
  </si>
  <si>
    <t xml:space="preserve">  POMOĆI DANE U INOZ. I UNUTAR OPĆEG PRORAČUNA</t>
  </si>
  <si>
    <t>363</t>
  </si>
  <si>
    <t xml:space="preserve">  POMOĆI UNUTAR OPĆEG PRORAČUNA</t>
  </si>
  <si>
    <t>3631</t>
  </si>
  <si>
    <t xml:space="preserve">  Tekuća pomoć za programske aktivnosti Muzeja HB</t>
  </si>
  <si>
    <t xml:space="preserve">  Tekuća pomoć za održavanje ljetnikovca H.Lucića</t>
  </si>
  <si>
    <t xml:space="preserve">  Kapitalna pomoć za sanaciju crkve Sv.Marak</t>
  </si>
  <si>
    <t xml:space="preserve">  Kapitalna pomoć za otkup spomeničke i arh.građe</t>
  </si>
  <si>
    <t xml:space="preserve">  Tekuća pomoć Srednjoj školi Hvar</t>
  </si>
  <si>
    <t xml:space="preserve">  Kapitalna pomoć Srednjoj školi Hvar</t>
  </si>
  <si>
    <t xml:space="preserve">  Tekuća pomoć Osnovnoj školi Hvar</t>
  </si>
  <si>
    <t xml:space="preserve">  Kapitalna pomoć Osnovnoj školi Hvar</t>
  </si>
  <si>
    <t xml:space="preserve"> POMOĆI DANE U INOZEM. I UNUTAR OPĆEG PRORAČ.</t>
  </si>
  <si>
    <t xml:space="preserve"> POMOĆI UNUTAR OPĆEG PRORAČUNA</t>
  </si>
  <si>
    <t xml:space="preserve"> Tekuće pomoći unutar općeg proračuna</t>
  </si>
  <si>
    <t xml:space="preserve">  OSTALI PRIHODI</t>
  </si>
  <si>
    <t xml:space="preserve">  POMOĆI DANE U INOZ. I UNUTAR OPĆEG PRORAČ.</t>
  </si>
  <si>
    <t xml:space="preserve">  Troškovi Dječje olimpijade i programa Predškole</t>
  </si>
  <si>
    <t xml:space="preserve">   65148</t>
  </si>
  <si>
    <t xml:space="preserve"> - nak.za promjenu namjene poljoprivred.zemljišta</t>
  </si>
  <si>
    <t xml:space="preserve">              PRIMICI OD FINANC. IMOVINU I ZADUŽIVANJA</t>
  </si>
  <si>
    <t>4225</t>
  </si>
  <si>
    <t>Instrumenti, uređaji i strojevi</t>
  </si>
  <si>
    <t xml:space="preserve"> Instrumenti, uređaji i strojevi</t>
  </si>
  <si>
    <t xml:space="preserve"> POMOĆI IZ DRUGIH PRORAČUNA</t>
  </si>
  <si>
    <t xml:space="preserve"> Tekuće pomoći iz drugih proračuna</t>
  </si>
  <si>
    <t xml:space="preserve"> Kapitalne pomoći iz drugih proračuna</t>
  </si>
  <si>
    <t xml:space="preserve"> POMOĆI OD IZVANPRORAČUNSKIH KORISNIKA</t>
  </si>
  <si>
    <t xml:space="preserve"> Tekuće pomoći od izvanproračunskih korisnika</t>
  </si>
  <si>
    <t xml:space="preserve"> Kapitalne pomoći od izvanproračunskih korisnika</t>
  </si>
  <si>
    <t xml:space="preserve"> - prihodi od zakupa poslovnih objekata</t>
  </si>
  <si>
    <t xml:space="preserve"> PRIHODI OD PRISTOJBI I NAKNADA</t>
  </si>
  <si>
    <t xml:space="preserve"> PRIHODI OD PRODAJE ROBA TE PRUŽENIH USLUGA</t>
  </si>
  <si>
    <t xml:space="preserve"> KAZNE  I  UPRAVNE MJERE</t>
  </si>
  <si>
    <t xml:space="preserve"> Prihodi od prodaje uredske opreme i namještaja</t>
  </si>
  <si>
    <t xml:space="preserve"> PRIMLJENI POVRATI DANIH ZAJMOVA I DEPOZITA</t>
  </si>
  <si>
    <t xml:space="preserve"> Članarine i norme</t>
  </si>
  <si>
    <t xml:space="preserve"> Subvencije poljoprivrednicima i obrtnicima</t>
  </si>
  <si>
    <t xml:space="preserve"> OSTALE NAKANADE GRAĐANIMA I KUĆ. IZ PRORAČUNA</t>
  </si>
  <si>
    <t>4223</t>
  </si>
  <si>
    <t>Ured.materijal i ostali mat.rashodi</t>
  </si>
  <si>
    <t xml:space="preserve">OSTALI NESPOMENUTI RASHODI POSLOVANJA </t>
  </si>
  <si>
    <t>Članarine i norme</t>
  </si>
  <si>
    <t>366</t>
  </si>
  <si>
    <t>3661</t>
  </si>
  <si>
    <t>3662</t>
  </si>
  <si>
    <t xml:space="preserve">  POMOĆI PRORAČ.KORISNICIMA DRUGIH PRORAČ.</t>
  </si>
  <si>
    <t xml:space="preserve">  Uredski mat.  i ostali materijalni rashodi</t>
  </si>
  <si>
    <t xml:space="preserve">  Ostale usluge - uređenje prostora</t>
  </si>
  <si>
    <t xml:space="preserve">  POMOĆI KORISNICIMA DRUGIH PRORAČUNA</t>
  </si>
  <si>
    <t xml:space="preserve"> POMOĆI PRORAČ.KORISNICIMA DRUGIH PRORAČ.</t>
  </si>
  <si>
    <t xml:space="preserve"> Tekuće pomoći korisnicima drugih proračuna</t>
  </si>
  <si>
    <t xml:space="preserve"> Kapitalne pomoći korisnicima drugih proračuna</t>
  </si>
  <si>
    <t xml:space="preserve">  Pomoć Gradu Vukovaru za stipendije</t>
  </si>
  <si>
    <t>088</t>
  </si>
  <si>
    <t xml:space="preserve"> Aktivnost A2001 01:  Stručna, administrat. i izvršna tijela </t>
  </si>
  <si>
    <t xml:space="preserve"> Aktivnost A3001 01: Stručna i izvršna tijela </t>
  </si>
  <si>
    <t xml:space="preserve"> T.projekt T3001 02:  Kupnja knjižne građe i opreme</t>
  </si>
  <si>
    <t xml:space="preserve">        RASPOLOŽIVI VIŠKOVI PRETHODNIH GODINA</t>
  </si>
  <si>
    <t>Viškovi
prethod.
godina</t>
  </si>
  <si>
    <t xml:space="preserve">   RAZDJEL  001:    PREDSTAVNIČKA I IZVRŠNA TIJELA, GRADSKA
                                  UPRAVA TE  PRORAČUNSKI KORISNICI</t>
  </si>
  <si>
    <t xml:space="preserve"> GLAVA 00101:    GRADSKO VIJEĆE, GRADONAČELNIK
                                   I GRADSKA UPRAVA</t>
  </si>
  <si>
    <t xml:space="preserve">  Pristojbe i naknade</t>
  </si>
  <si>
    <t>113</t>
  </si>
  <si>
    <t xml:space="preserve"> Aktivnost A1003 01: Opće usluge i pričuva</t>
  </si>
  <si>
    <t xml:space="preserve"> K.projekt K1001 03: Nabavka opreme za poslovanje</t>
  </si>
  <si>
    <t xml:space="preserve"> Aktivnost A1005 01:  Protupožarna zaštita</t>
  </si>
  <si>
    <t xml:space="preserve"> Aktivnost A1005 02:  Donacije DVD-u Hvar</t>
  </si>
  <si>
    <t xml:space="preserve"> Aktivnost A1005 03:  Sustav zaštite i spašavanja</t>
  </si>
  <si>
    <t xml:space="preserve"> Aktivnost A1006 01:  Održ. uredskih i poslov. objekata</t>
  </si>
  <si>
    <t>059</t>
  </si>
  <si>
    <t xml:space="preserve"> T.projekt T1007 01:  Subvencije u poljoprivredi</t>
  </si>
  <si>
    <t xml:space="preserve">   64224</t>
  </si>
  <si>
    <t xml:space="preserve"> - prihodi od zakupa stambenih objekata</t>
  </si>
  <si>
    <t xml:space="preserve">   65149</t>
  </si>
  <si>
    <t xml:space="preserve"> - nak.za ukrcaj i iskrcaj putnika na obali</t>
  </si>
  <si>
    <t xml:space="preserve"> - nak.za obavljanje pokretne prodaje</t>
  </si>
  <si>
    <t xml:space="preserve"> - kazne za prekršaje u prometu</t>
  </si>
  <si>
    <t>3296</t>
  </si>
  <si>
    <t>Troškovi sudskih postupaka</t>
  </si>
  <si>
    <t xml:space="preserve"> Troškovi sudskih postupaka</t>
  </si>
  <si>
    <t xml:space="preserve">  - kapitalna pomoći Hrv.voda za kanalizaciju </t>
  </si>
  <si>
    <t xml:space="preserve">   636</t>
  </si>
  <si>
    <t xml:space="preserve"> POMOĆI PRORAČ.KORISNIC. IZ NENADLEŽ.PRORAČ.</t>
  </si>
  <si>
    <t xml:space="preserve">   6361</t>
  </si>
  <si>
    <t xml:space="preserve"> Tekuće pomoći proračun.korisnic. iz nenadlež.prorač.</t>
  </si>
  <si>
    <t xml:space="preserve">  - tekuća pomoć Minist.obrazovanja za dj.vrtić </t>
  </si>
  <si>
    <t xml:space="preserve">  - tekuća pomoć Županije SDŽ za dj.vrtić </t>
  </si>
  <si>
    <t xml:space="preserve">   6362</t>
  </si>
  <si>
    <t xml:space="preserve"> Kapitalne pomoći proračun.korisnic. iz nenadlež.prorač.</t>
  </si>
  <si>
    <t xml:space="preserve">  - kapitalna pomoć Minist.kulture za Grad.knjižnicu </t>
  </si>
  <si>
    <t xml:space="preserve"> - prihodi od zakupa poslov.prostora - Dj.vrtić</t>
  </si>
  <si>
    <t xml:space="preserve"> - sufinanciranje usluge - Dječji vrtić</t>
  </si>
  <si>
    <t xml:space="preserve"> Prihodi od zakupa i iznajmljivanja imovine</t>
  </si>
  <si>
    <t xml:space="preserve"> - kamate na depozite po viđenju - Knjižnica</t>
  </si>
  <si>
    <t xml:space="preserve"> - sufinanciranje usluge - Gradska knjižnica</t>
  </si>
  <si>
    <t xml:space="preserve"> - tekuće donacije za Dj.vrtić</t>
  </si>
  <si>
    <t xml:space="preserve"> - tekuće donacije za Gradsku knjižnicu</t>
  </si>
  <si>
    <t xml:space="preserve">  Službena putovanja</t>
  </si>
  <si>
    <t xml:space="preserve">  Stručno usavršavanje zaposlenika</t>
  </si>
  <si>
    <t xml:space="preserve">  Materijal i sirovine</t>
  </si>
  <si>
    <t xml:space="preserve">  Radna odjeća i obuća</t>
  </si>
  <si>
    <t xml:space="preserve">  Usluge telefona i pošte</t>
  </si>
  <si>
    <t xml:space="preserve">  Komunalne usluge</t>
  </si>
  <si>
    <t xml:space="preserve">  Zdravstvene usluge</t>
  </si>
  <si>
    <t xml:space="preserve">  NAKNADE TROŠ.OSOBAMA IZVAN RAD.ODNOSA </t>
  </si>
  <si>
    <t xml:space="preserve">  Naknade troš.osobama izvan radnog odnosa</t>
  </si>
  <si>
    <t xml:space="preserve">  Premije osiguranja</t>
  </si>
  <si>
    <t xml:space="preserve">  Uredska oprema i namještaj</t>
  </si>
  <si>
    <t xml:space="preserve">  Komunikacijska oprema</t>
  </si>
  <si>
    <t xml:space="preserve">  Oprema za održavanje i zaštitu</t>
  </si>
  <si>
    <t xml:space="preserve">  Instrumenti, uređaji i strojevi</t>
  </si>
  <si>
    <t xml:space="preserve">  FINANCIJSKI RASHODI</t>
  </si>
  <si>
    <t xml:space="preserve">  OSTALI FINANCIJSKI RASHODI</t>
  </si>
  <si>
    <t xml:space="preserve">  Bankarske usl. i usluge plat.prometa</t>
  </si>
  <si>
    <t>3222</t>
  </si>
  <si>
    <t xml:space="preserve"> Materijal i sirovine</t>
  </si>
  <si>
    <t xml:space="preserve">  Članarine</t>
  </si>
  <si>
    <t xml:space="preserve">  NEMATERIJALNA PROIZVEDENA IMOVINA</t>
  </si>
  <si>
    <t xml:space="preserve">  Umjetnička, literalna i znanstvena djela (el.zapisi)</t>
  </si>
  <si>
    <t xml:space="preserve">  Tekuće donacije Crvenom križu GD Hvar</t>
  </si>
  <si>
    <t xml:space="preserve"> Aktivnost A1005 04:  Donacija Gorskoj službi spašavanja</t>
  </si>
  <si>
    <t xml:space="preserve"> Aktivnost A1008 01:  Održavanje cesta i prometnica</t>
  </si>
  <si>
    <t xml:space="preserve"> K.projekt K1008 02:  Kupnja zemljišta za prometnice</t>
  </si>
  <si>
    <t xml:space="preserve"> K.projekt K1008 03:  Gradnja cesta i puteva</t>
  </si>
  <si>
    <t>063</t>
  </si>
  <si>
    <t>073</t>
  </si>
  <si>
    <t>085</t>
  </si>
  <si>
    <t>097</t>
  </si>
  <si>
    <t>118</t>
  </si>
  <si>
    <t>153</t>
  </si>
  <si>
    <t>162</t>
  </si>
  <si>
    <t xml:space="preserve"> Aktivnost A1009 01:  Sanacija divljih odlagališta</t>
  </si>
  <si>
    <t xml:space="preserve"> T.projekt T1009 02:  Pomoć Komunalnom za sanaciju komunal. 
                                 odlagališta i gradnju reciklažnog dvorišta</t>
  </si>
  <si>
    <t xml:space="preserve"> Aktivnost A1009 04:  Održavanje oborinske kanalizacije</t>
  </si>
  <si>
    <t>0820</t>
  </si>
  <si>
    <t>0911</t>
  </si>
  <si>
    <t>1020</t>
  </si>
  <si>
    <t>1090</t>
  </si>
  <si>
    <t>1060</t>
  </si>
  <si>
    <t>1012</t>
  </si>
  <si>
    <t>1040</t>
  </si>
  <si>
    <t>1070</t>
  </si>
  <si>
    <t>0912</t>
  </si>
  <si>
    <t>0180</t>
  </si>
  <si>
    <t>0840</t>
  </si>
  <si>
    <t>0810</t>
  </si>
  <si>
    <t xml:space="preserve">  Poslovni objekt - srednja škola i šk.igralište</t>
  </si>
  <si>
    <t>0721</t>
  </si>
  <si>
    <t>0660</t>
  </si>
  <si>
    <t>0452</t>
  </si>
  <si>
    <t>0630</t>
  </si>
  <si>
    <t>0640</t>
  </si>
  <si>
    <t>0620</t>
  </si>
  <si>
    <t>0520</t>
  </si>
  <si>
    <t>0510</t>
  </si>
  <si>
    <t>0451</t>
  </si>
  <si>
    <t>0421</t>
  </si>
  <si>
    <t>0310</t>
  </si>
  <si>
    <t>0360</t>
  </si>
  <si>
    <t>0320</t>
  </si>
  <si>
    <t>0112</t>
  </si>
  <si>
    <t>0133</t>
  </si>
  <si>
    <t xml:space="preserve"> - prihodi od teleskopa na Fortici</t>
  </si>
  <si>
    <t xml:space="preserve"> Program 1001:  JAVNA UPRAVA I ADMINISTRACIJA</t>
  </si>
  <si>
    <t xml:space="preserve"> Program 1003:  OPĆE USLUGE I PRIČUVA</t>
  </si>
  <si>
    <t xml:space="preserve"> Program 1005:  ORGANIZIRANJE I PROVOĐENJE
                                    ZAŠTITE I SPAŠAVANJA</t>
  </si>
  <si>
    <t xml:space="preserve"> Program 1007:  POTICAJ RAZVOJU PODUZETNIŠTVA</t>
  </si>
  <si>
    <t xml:space="preserve"> Program 2001:   PREDŠKOLSKI ODGOJ</t>
  </si>
  <si>
    <t xml:space="preserve"> Program 3001:   KNJIŽNIČNA DJELATNOST</t>
  </si>
  <si>
    <t xml:space="preserve">FINANCIJSKI RASHODI </t>
  </si>
  <si>
    <t>OSTALI FINANCIJSKI RASHODI</t>
  </si>
  <si>
    <t>Bankarske usluge i usluge platnog prometa</t>
  </si>
  <si>
    <t>Zatezne kamate</t>
  </si>
  <si>
    <t>OSTALI RASHODI POSLOVANJA</t>
  </si>
  <si>
    <t>Rashodi za protupožarnu zaštitu</t>
  </si>
  <si>
    <t>Sufinanciranje nabavke vatrogasnog vozila</t>
  </si>
  <si>
    <t>OSTALI RASHODI</t>
  </si>
  <si>
    <t>TEKUĆE DONACIJE</t>
  </si>
  <si>
    <t>DVD Hvar - tekuća donacija</t>
  </si>
  <si>
    <t>KAPITALNE DONACIJE</t>
  </si>
  <si>
    <t>Razvoj sustava zaštite i spašavanja</t>
  </si>
  <si>
    <t>Gorska služba spašavanja - tekuća donacija</t>
  </si>
  <si>
    <t>Materijal i djelovi za tekuće i invest.održ.</t>
  </si>
  <si>
    <t>Usluge tekućeg i investicijskog održavanja</t>
  </si>
  <si>
    <t>SUBVENCIJE</t>
  </si>
  <si>
    <t>SUBVENCIJE IZVAN JAVNOG SEKTORA</t>
  </si>
  <si>
    <t>Subvencije poljoprivrednicima</t>
  </si>
  <si>
    <t>Materijal i djelovi za održavanje cesta</t>
  </si>
  <si>
    <t>Održavanje nerazvrstanih cesta i dr.prometnica</t>
  </si>
  <si>
    <t xml:space="preserve">RASHODI ZA  NEPROIZVED. IMOVINU </t>
  </si>
  <si>
    <t xml:space="preserve">PRIRODNA BOGATSTVA </t>
  </si>
  <si>
    <t>Otkup zemljišta za ceste i puteve</t>
  </si>
  <si>
    <t>RASHODI ZA PROIZ.DUGOTR. IMOVINU</t>
  </si>
  <si>
    <t>GRAĐEVINSKI OBJEKTI</t>
  </si>
  <si>
    <t>Izgradnja lokalnih cesta i ostalih promet.objekata</t>
  </si>
  <si>
    <t>Održavanje i sanacija divljih odlagališta otpada</t>
  </si>
  <si>
    <t>0922</t>
  </si>
  <si>
    <t>Prih. od 
prodaje
nefin.imov.</t>
  </si>
  <si>
    <t xml:space="preserve">   6116</t>
  </si>
  <si>
    <t xml:space="preserve"> Porez i prirez na dohodak utvrđen nadzorom</t>
  </si>
  <si>
    <t xml:space="preserve">  - tekuće pomoći Hrvatskih voda </t>
  </si>
  <si>
    <t xml:space="preserve"> - kamate na depozite po viđenju - Dj.vrtić</t>
  </si>
  <si>
    <t xml:space="preserve">   638</t>
  </si>
  <si>
    <t xml:space="preserve">   6524</t>
  </si>
  <si>
    <t xml:space="preserve">  Doprinos za šume</t>
  </si>
  <si>
    <t xml:space="preserve">   65241</t>
  </si>
  <si>
    <t xml:space="preserve">  - šumski doprinos</t>
  </si>
  <si>
    <t>Oprema za ostale namjene</t>
  </si>
  <si>
    <t>3238</t>
  </si>
  <si>
    <t>Računalne usluge</t>
  </si>
  <si>
    <t xml:space="preserve"> K.projekt K1006 02:  Adaptacija i dogradnja zgrade Zakaštil</t>
  </si>
  <si>
    <t xml:space="preserve"> Program 1008:  IZGRADNJA I ODRŽAVANJE PROMETNICA</t>
  </si>
  <si>
    <t>3233</t>
  </si>
  <si>
    <t xml:space="preserve">  Dodatna ulaganja na Fortici, Venerandi i Galešniku</t>
  </si>
  <si>
    <t xml:space="preserve">  Ulaganje u računalne programe</t>
  </si>
  <si>
    <t xml:space="preserve">   6382</t>
  </si>
  <si>
    <t xml:space="preserve"> K.projekt K1006 03:  Adaptacija i uređenje vile Gazazari</t>
  </si>
  <si>
    <t xml:space="preserve">  Dodatna ulaganja na posl.objektu vila Gazzari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</si>
  <si>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</si>
  <si>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</si>
  <si>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</si>
  <si>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</si>
  <si>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</si>
  <si>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</si>
  <si>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</si>
  <si>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</si>
  <si>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</si>
  <si>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 xml:space="preserve">   63612</t>
  </si>
  <si>
    <t xml:space="preserve">   63613</t>
  </si>
  <si>
    <t xml:space="preserve">   63622</t>
  </si>
  <si>
    <t xml:space="preserve"> POMOĆI TEMELJEM PRIJENOSA EU SREDSTAVA</t>
  </si>
  <si>
    <t xml:space="preserve"> Kapitalne pomoći temeljem prijenosa EU sredstava</t>
  </si>
  <si>
    <t>godinu sastoji se od:</t>
  </si>
  <si>
    <t>Naknada članovima GV, zamjen.gradonač. i rad. tijelima</t>
  </si>
  <si>
    <t>DODATNA ULAGANJA NA NEF.IMOVINI</t>
  </si>
  <si>
    <t>DODATNA ULAG. NA GRAĐ.OBJEKTIMA</t>
  </si>
  <si>
    <t>Dodatna ulaganja na posl.objektu Zakaštil</t>
  </si>
  <si>
    <t xml:space="preserve">DONACIJE I OSTALI RASHODI </t>
  </si>
  <si>
    <t>KAPITALNE POMOĆI</t>
  </si>
  <si>
    <t>Pomoć Komunalnom za sanac.odlagal. i gradnju recikl.dvorišta</t>
  </si>
  <si>
    <t>Otkup zemljišta za sanaciju odlagališta</t>
  </si>
  <si>
    <t>Održavanje oborinske i fekalne kanalizacije</t>
  </si>
  <si>
    <t>Kapitalna pomoć Odvodnji-Hvar za izgradnju kanalizacije</t>
  </si>
  <si>
    <t>Geodetsko-katastarske usluge</t>
  </si>
  <si>
    <t>RASHODI ZA PR.DUGOTRAJNU IMOVINU</t>
  </si>
  <si>
    <t>NEMATERIJALNA PROIZVED. IMOVINA</t>
  </si>
  <si>
    <t>Prostorni planovi i ostali dokum.prostor.uređenja</t>
  </si>
  <si>
    <t>Održavanje-uređenje građevina</t>
  </si>
  <si>
    <t>Intelektualne i osobne usluge - projekti uređenja</t>
  </si>
  <si>
    <t>Prijenosi Hvarskom vodovodu Jelsa</t>
  </si>
  <si>
    <t xml:space="preserve">Energija - javna rasvjeta </t>
  </si>
  <si>
    <t>Materijal za tekuće i invest.održavanje jav.rasv.</t>
  </si>
  <si>
    <t xml:space="preserve">Nabava rasvjet.tijela i izgradnje javne rasvjete </t>
  </si>
  <si>
    <t xml:space="preserve">Uredski i ostali materijal </t>
  </si>
  <si>
    <t xml:space="preserve">Materijal za tekuće i invest.održavanje </t>
  </si>
  <si>
    <t>Veterinarske usluge</t>
  </si>
  <si>
    <t xml:space="preserve">Ostale usluge na JP (čišćenje, pranje, uređenje i sl.) </t>
  </si>
  <si>
    <t>Kapit.pomoć Komunalnom za opremu za čišćenje</t>
  </si>
  <si>
    <t>Izgradnja javnih površina</t>
  </si>
  <si>
    <t>POSTROJENJA I OPREMA</t>
  </si>
  <si>
    <t>Otkup zemljišta (za izgradnju groblja)</t>
  </si>
  <si>
    <t>Ostali građevinski objekti - gradsko groblje</t>
  </si>
  <si>
    <t xml:space="preserve">Komunalne usluge (odvoz smeća sa Paklenih otoka) </t>
  </si>
  <si>
    <t xml:space="preserve">Ostale usluge (čišćenje obalnog pojasa i sl.) </t>
  </si>
  <si>
    <t>Naknade članovima vijeća za koncesije</t>
  </si>
  <si>
    <t>POMOĆI DANE U INOZ. I UNUTAR OPĆEG PRORAČUNA</t>
  </si>
  <si>
    <t>POMOĆI PRORAČ.KORISNICIMA DRUGIH PRORAČUNA</t>
  </si>
  <si>
    <t>Tekuće pomoći Hitnoj medicinskoj pomoći SDŽ</t>
  </si>
  <si>
    <t>Tekuće pomoći zdravstv. ustanovama SDŽ</t>
  </si>
  <si>
    <t>Kapitalne pomoći zdravstv.ustanovama SDŽ</t>
  </si>
  <si>
    <t>RASH. ZA NABAVU PROIZV. DUGOTRAJ.IMOVINE</t>
  </si>
  <si>
    <t xml:space="preserve">Poslovni objekt - zdravstveni centar </t>
  </si>
  <si>
    <t>Uređenje i održavanje sportskih terena</t>
  </si>
  <si>
    <t xml:space="preserve">TEKUĆE DONACIJE </t>
  </si>
  <si>
    <t xml:space="preserve">Tekuće donacije u novcu </t>
  </si>
  <si>
    <t xml:space="preserve">Tekuće donacije sportskim društvima </t>
  </si>
  <si>
    <t xml:space="preserve">Poslovni objekt - sportski centar </t>
  </si>
  <si>
    <t>DODATNA ULAGANJA NA NEFIN.IMOVINI</t>
  </si>
  <si>
    <t>DODATNA ULAGANJA NA GRAĐEVIN.OBJEKTIMA</t>
  </si>
  <si>
    <t>Dodatno ulaganje na nogomet.igralištu K.Luka</t>
  </si>
  <si>
    <t xml:space="preserve">Najam prostora za održavanje priredbi </t>
  </si>
  <si>
    <t>OSTALI NESPOMENUTI RASHODI POSL.</t>
  </si>
  <si>
    <t>PLANA PRIHODA I PRIMITAKA, TE RASHODA I IZDATAKA</t>
  </si>
  <si>
    <t xml:space="preserve">   - rashodi za izbore</t>
  </si>
  <si>
    <t>0474</t>
  </si>
  <si>
    <t xml:space="preserve"> Aktivnost A1007 02:  Donacije Udruženju obrtnika o.Hvara</t>
  </si>
  <si>
    <t xml:space="preserve">  Tekuće donacije Udruženju obrtnika o.Hvara</t>
  </si>
  <si>
    <t xml:space="preserve">  RASHODI ZA POHRANJENE VRIJEDNOSTI</t>
  </si>
  <si>
    <t xml:space="preserve">  PLEMENITI METALI I OSTALE POHRANJENE VRIJEDNOSTI</t>
  </si>
  <si>
    <t xml:space="preserve">  Pohranjene knjige, umj.djela i ostale vrijednosti</t>
  </si>
  <si>
    <t>43</t>
  </si>
  <si>
    <t xml:space="preserve"> RASHODI ZA POHRANJENE VRIJEDNOSTI</t>
  </si>
  <si>
    <t>431</t>
  </si>
  <si>
    <t xml:space="preserve"> PLEMENITI METALI I OSTALE POHRANJ.VRIJEDNOSTI</t>
  </si>
  <si>
    <t>4312</t>
  </si>
  <si>
    <t xml:space="preserve"> Pohranjene knjige, umj.djela i ostale vrijednosti</t>
  </si>
  <si>
    <t>Rikardo Novak</t>
  </si>
  <si>
    <t xml:space="preserve">  Sportska i glazbena oprema</t>
  </si>
  <si>
    <t>4226</t>
  </si>
  <si>
    <t xml:space="preserve"> Sportska i glazbena oprema</t>
  </si>
  <si>
    <t xml:space="preserve"> Program 1004:  FINANCIJSKI POSLOVI I OBVEZE</t>
  </si>
  <si>
    <t xml:space="preserve"> Program 1009:  ZAŠTITA OKOLIŠA I GOSPODARENJE
                                OTPADOM</t>
  </si>
  <si>
    <t xml:space="preserve">  Oprema za ostale namjene</t>
  </si>
  <si>
    <t xml:space="preserve">    Prihodi i primici, te rashodi i izdaci po ekonomskoj klasifikaciji utvrđuku se u Računu prihoda i primitaka, te</t>
  </si>
  <si>
    <t xml:space="preserve">raspoređuju se po nositeljima, korisnicima, programima, aktivnostima i projektima u Posebnom dijelu  </t>
  </si>
  <si>
    <t xml:space="preserve">      Ovaj Plan stupa na snagu osmog dana od dana objave u "Službenom glasniku Grada Hvara", a primjenjuje</t>
  </si>
  <si>
    <t xml:space="preserve"> Aktivnost A1004 01: Ostali financijski poslovi</t>
  </si>
  <si>
    <t xml:space="preserve"> Aktivnost A1005 05:  Usluge policije</t>
  </si>
  <si>
    <t>Smještaj i prehrana sezonskih policajaca</t>
  </si>
  <si>
    <t>Ostale usluge (uklj.usluge uklanjanja)</t>
  </si>
  <si>
    <t xml:space="preserve"> Program 1010:  PROJEKTI STRATEŠKOG RAZVOJA
                              I EU FONDOVA</t>
  </si>
  <si>
    <t>0473</t>
  </si>
  <si>
    <t>RASHODI ZA PROIZVED.DUGOTRAJNU IMOVINU</t>
  </si>
  <si>
    <t>Razvojna strategija turizma</t>
  </si>
  <si>
    <t xml:space="preserve"> K.projekt K1010 02:  Projekt kuća Mediterana</t>
  </si>
  <si>
    <t>Projekt kuća Mediterana</t>
  </si>
  <si>
    <t xml:space="preserve"> K.projekt K1010 03:  Studija razvoja prema energ.tranziciji</t>
  </si>
  <si>
    <t>Studija razvoja prema energetskoj tranziciji</t>
  </si>
  <si>
    <t xml:space="preserve">   631</t>
  </si>
  <si>
    <t xml:space="preserve"> POMOĆI IZ INOZEMNIH VLADA</t>
  </si>
  <si>
    <t xml:space="preserve">   6311</t>
  </si>
  <si>
    <t xml:space="preserve"> Tekuće pomoći od inozemnih vlada</t>
  </si>
  <si>
    <t xml:space="preserve">   63111</t>
  </si>
  <si>
    <t xml:space="preserve">  - tekuće pomoći pokrajine Veneto (Italija)</t>
  </si>
  <si>
    <t xml:space="preserve"> Program 1011:  PROSTORNO UREĐENJE I UNAPREĐENJE
                              STANOVANJA I ZAJEDNICE</t>
  </si>
  <si>
    <t xml:space="preserve"> Aktivnost A1011 01:  Geodetsko-katastarski poslovi</t>
  </si>
  <si>
    <t xml:space="preserve"> K.projekt K1011 02:  Planovi i projekti prostornog uređenja</t>
  </si>
  <si>
    <t xml:space="preserve"> Program 1012:  RAZVOJ SUSTAVA VODOOPSKRBE</t>
  </si>
  <si>
    <t xml:space="preserve"> T.projekt T1012 01:  Pomoć Hvarskom vodovodu za
                                    izgradnju vodovodne mreže</t>
  </si>
  <si>
    <t xml:space="preserve"> Program 1013:  IZGRADNJA I ODRŽAVANJE JAVNE RASVJETE</t>
  </si>
  <si>
    <t xml:space="preserve"> Aktivnost A1013 01:  Održ.javne rasvjete i trošak energije za JR</t>
  </si>
  <si>
    <t xml:space="preserve"> K.prijekt K1013 02:  Izgradnja javne rasvjete</t>
  </si>
  <si>
    <t xml:space="preserve"> Program 1014:  IZGRADNJA I ODRŽAVANJE JAV.POVRŠINA</t>
  </si>
  <si>
    <t xml:space="preserve"> Aktivnost A1014 01:  Čišćenje i održavanje javnih površina                        </t>
  </si>
  <si>
    <t xml:space="preserve"> K.prijekt K1014 03:  Izgradnja javnih površina</t>
  </si>
  <si>
    <t xml:space="preserve"> Program 1015:  IZGRADNJA I ODRŽAVANJE GRAD.GROBLJA</t>
  </si>
  <si>
    <t xml:space="preserve"> K.projekt K1015 01:  Kupnja zemljišta za novo groblje</t>
  </si>
  <si>
    <t xml:space="preserve"> K.projekt K1015 02:  Izgradnja gradskog groblja</t>
  </si>
  <si>
    <t xml:space="preserve"> Program 1016:  ODRŽ. I GOSPODARENJE OBALNIM POJASOM</t>
  </si>
  <si>
    <t xml:space="preserve"> Aktivnost A1016 01:  Održavanje obale i obalnog pojasa                        </t>
  </si>
  <si>
    <t xml:space="preserve"> Aktivnost A1016 02:  Gospodarenje i čišćenje obale i obal.pojasa                        </t>
  </si>
  <si>
    <t xml:space="preserve"> Program 1017:  ZAŠTITA, OČUVANJE I UNAPREĐ.ZDRAVLJA</t>
  </si>
  <si>
    <t xml:space="preserve"> Aktivnost A1017 01:  Pomoć Hitnoj medicinskoj pomoći SDŽ</t>
  </si>
  <si>
    <t xml:space="preserve"> Aktivnost A1017 02:  Pomoći ostalim zdravstvenim ustanovama</t>
  </si>
  <si>
    <t xml:space="preserve"> K.projekt K1017 03:  Izgradnja zdravstvenog centra</t>
  </si>
  <si>
    <t xml:space="preserve"> Program 1018:  RAZVOJ SPORTA I REKREACIJE</t>
  </si>
  <si>
    <t xml:space="preserve"> Aktivnost A1018 01:  Održavanje sportskih terena</t>
  </si>
  <si>
    <t xml:space="preserve"> Aktivnost A1018 02:  Donacije sportskim udrugama</t>
  </si>
  <si>
    <t xml:space="preserve"> K.projekt K1018 03:  Izgradnja sportskog centra</t>
  </si>
  <si>
    <t xml:space="preserve"> Program 1019:  PROMICANJE KULTURE</t>
  </si>
  <si>
    <t xml:space="preserve"> Aktivnost A1019 01:  Hvarske ljetne priredbe</t>
  </si>
  <si>
    <t xml:space="preserve"> Aktivnost A1019 03:  Donacije udrugama u kulturi</t>
  </si>
  <si>
    <t xml:space="preserve"> Aktivnost A1019 04:  Pomoć Muzeju Hvarske baštine</t>
  </si>
  <si>
    <t xml:space="preserve"> Aktivnost A1019 05:  Održavanje spomenika kulture</t>
  </si>
  <si>
    <t xml:space="preserve"> K.projekt K1019 06:  Dodat.ulaganja na zgradi Arsenal s Fontikom</t>
  </si>
  <si>
    <t xml:space="preserve"> K.projekt K1019 07:  Opremanje spomenika kulture</t>
  </si>
  <si>
    <t xml:space="preserve"> K.projekt K1019 08:  Dodatna ulaganja na Palači Vukašinović</t>
  </si>
  <si>
    <t xml:space="preserve"> K.projekt K1019 09:  HVAR - Tvrđava kulture</t>
  </si>
  <si>
    <t xml:space="preserve"> Program 1020:  POTPORA VJERSKIM ZAJEDNICAMA</t>
  </si>
  <si>
    <t xml:space="preserve"> Aktivnost A1020 01:  Donacije vjerskim zajednicama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</si>
  <si>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</si>
  <si>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</si>
  <si>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civilnog društva</t>
  </si>
  <si>
    <t xml:space="preserve"> Program 1022:  OSNOVNO I SREDNJOŠKOL.OBRAZOVANJE</t>
  </si>
  <si>
    <t xml:space="preserve"> Aktivnost A1022 01:  Pomoći osnovnim školama</t>
  </si>
  <si>
    <t xml:space="preserve"> Aktivnost A1022 02:  Pomoći srednjoškol. ustanovama</t>
  </si>
  <si>
    <t xml:space="preserve"> K.Projekt K1022 03:  Izgradnja srednje škole i šk. igrališta</t>
  </si>
  <si>
    <t xml:space="preserve"> Program 1023:  SOCIJALNA SKRB</t>
  </si>
  <si>
    <t xml:space="preserve"> Aktivnost A1023 01:  Pomoći građanima i kućanstvima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</si>
  <si>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</si>
  <si>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</si>
  <si>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04:  Pomoć udrug.invalid. i hendikep.osoba</t>
  </si>
  <si>
    <t xml:space="preserve"> Aktivnost A1023 05:  Pomoć za podmirenje troš. stanovanja</t>
  </si>
  <si>
    <t xml:space="preserve"> Aktivnost A1023 06:  Pomoć Crvenom križu GD Hvar</t>
  </si>
  <si>
    <t xml:space="preserve"> K.projekt K1023 07:  Izgradnja doma za starije</t>
  </si>
  <si>
    <t xml:space="preserve"> K.projekt K1018 04:  Izgradnja sportsko-rekreac. terena</t>
  </si>
  <si>
    <t>199</t>
  </si>
  <si>
    <t>200</t>
  </si>
  <si>
    <t>201</t>
  </si>
  <si>
    <t>202</t>
  </si>
  <si>
    <t>203</t>
  </si>
  <si>
    <t xml:space="preserve"> K.projekt K1018 05:  Dodatno ulaganje u Nogomet.igralište K.Luka</t>
  </si>
  <si>
    <t xml:space="preserve"> K.projekt K1011 03:  Kupnja nekretnina za opće namjene
                                     i pravo prvokupa</t>
  </si>
  <si>
    <t>Ostali građevinski objekti</t>
  </si>
  <si>
    <t xml:space="preserve"> K.projekt K1019 10:  Dodatna ulaganja na gradskoj Loggi</t>
  </si>
  <si>
    <t xml:space="preserve">  Dodatna ulaganja na gradskoj Loggi</t>
  </si>
  <si>
    <t xml:space="preserve"> K.projekt K1016 03:  Izgradnja lučice Križna Luka</t>
  </si>
  <si>
    <t>Ostali građevinski objekti - luke</t>
  </si>
  <si>
    <t>Kapit.donacija DVD-u za dovršetak vatrogas.doma i kupnju opreme</t>
  </si>
  <si>
    <t xml:space="preserve">Otkup zemljišta </t>
  </si>
  <si>
    <t>191</t>
  </si>
  <si>
    <t>192</t>
  </si>
  <si>
    <t>193</t>
  </si>
  <si>
    <t>194</t>
  </si>
  <si>
    <t>195</t>
  </si>
  <si>
    <t>196</t>
  </si>
  <si>
    <t>197</t>
  </si>
  <si>
    <t>198</t>
  </si>
  <si>
    <t xml:space="preserve">Sportsko rekreacijski  tereni na JP </t>
  </si>
  <si>
    <t>204</t>
  </si>
  <si>
    <t>Na osnovi članka 37. Zakona o proračunu ("Narodne Novine", br.87/08, 136/12 i 15/15) i članka 34. Statuta</t>
  </si>
  <si>
    <t>PRORAČUNA GRADA HVARA ZA 2019. GODINU</t>
  </si>
  <si>
    <t>PLAN ZA
2019.god.</t>
  </si>
  <si>
    <t>Kapit.donacija DVD-u za nabavu autocisterne</t>
  </si>
  <si>
    <t>Plan za 2018.god.</t>
  </si>
  <si>
    <t>I Z V O R I     F I N A N C I R A N J A   za   2019. god.</t>
  </si>
  <si>
    <t xml:space="preserve"> Program 1006:  ODRŽAVANJE, DOGRADNJA I
                               ADAPTACIJA POSLOVNIH OBJEKTA</t>
  </si>
  <si>
    <t xml:space="preserve"> K.projekt K1006 04:  Rekonstrukcija posl.objekta na Trgu Marka 
                                          Miličića</t>
  </si>
  <si>
    <t xml:space="preserve"> K.projekt K1010 01:  Razvojna strategija turizma i studija 
                                          utjecaja na okoliš</t>
  </si>
  <si>
    <t xml:space="preserve"> T.projekt T1014 02:  Pomoć Komunalnom za kupnju uređaja
                                    i kom.opreme za čišćenje i zbrinjavanje 
                                    otpada na JP</t>
  </si>
  <si>
    <t>Intektualn-izrada projekta, snimak postojećeg stanje</t>
  </si>
  <si>
    <t>Održavanje-uređenje grad.groblja i mrtvačnica</t>
  </si>
  <si>
    <t xml:space="preserve"> K.Projekt K2001 02:  Dodat.ulaganje na zgradi i dvorištu 
                                          Dječjeg vrtića Hvar</t>
  </si>
  <si>
    <t xml:space="preserve"> Aktivnost A1019 02:  Dani hvarskog kazališta</t>
  </si>
  <si>
    <t xml:space="preserve"> Aktivnost A1002 01:  Prigodni kulturno-zabavni programi, priredbe, 
                                     koncerti, predstave i sl.</t>
  </si>
  <si>
    <t xml:space="preserve"> Aktivnost A1011 05:  Uređenje Etno-eko sela</t>
  </si>
  <si>
    <t>Ostali građevinski objekti - ben.postaja (projektna dok.)</t>
  </si>
  <si>
    <t xml:space="preserve"> K.prijekt K1014 04: Uređenje Trga Sv. Stjepana </t>
  </si>
  <si>
    <t xml:space="preserve"> K.prijekt K1014 05:  Izgradnja i implementacija IP mreže na JP</t>
  </si>
  <si>
    <t xml:space="preserve">    Plan prihoda i primitaka, te rashoda i izdataka Proračuna Grada Hvara (u daljnjem tekstu Plan) za 2019. </t>
  </si>
  <si>
    <t>Plan za 
2018.god.</t>
  </si>
  <si>
    <t>se od 01.siječnja 2019.godine.</t>
  </si>
  <si>
    <t>RASHODI ZA NABAVU PROIZVEDENE DUGOT.IMOVINE</t>
  </si>
  <si>
    <t>Ostali građ.objekti-oborinska odvodnja</t>
  </si>
  <si>
    <t>Dodatna ulaganja na posl.objektu na Trgu Marka Miličića</t>
  </si>
  <si>
    <t xml:space="preserve"> T.projekt T1009 05:  Pomoć Odvodnji-Hvar za izgradnju
                                          fekalne kanalizacije</t>
  </si>
  <si>
    <t xml:space="preserve"> Aktivnost A1015 03:  Održavanje grad. groblja i mrtvačnica                     </t>
  </si>
  <si>
    <t xml:space="preserve"> - prihodi od ulazaka u kazalište i Arsenal</t>
  </si>
  <si>
    <t xml:space="preserve">  - tekuće pomoći Lučke uprave</t>
  </si>
  <si>
    <t>Otkup zemljišta - tržnica</t>
  </si>
  <si>
    <t>3292</t>
  </si>
  <si>
    <t>Premije osiguranja</t>
  </si>
  <si>
    <t>3432</t>
  </si>
  <si>
    <t>Negativne tečajne razlike</t>
  </si>
  <si>
    <t xml:space="preserve"> Negativne tečajne razlike</t>
  </si>
  <si>
    <t xml:space="preserve"> K.projekt K1011 06:  Izgradnja nove benzinske postaje</t>
  </si>
  <si>
    <t xml:space="preserve"> K.projekt K1011 04:  Kupnja nekretnine na Trgu Marka Miličića-
                                          tržnica</t>
  </si>
  <si>
    <t>Izgradnja javne površine-Trg Sv. Stjepana</t>
  </si>
  <si>
    <t>3632</t>
  </si>
  <si>
    <t>Kapit.pomoć unutar općeg proračuna( don.bicikla)</t>
  </si>
  <si>
    <t>POMOĆI UNUTAR OPĆEG PRORAČUNA</t>
  </si>
  <si>
    <t xml:space="preserve"> Kapitalne pomoći unutar općeg proračuna</t>
  </si>
  <si>
    <t xml:space="preserve"> Aktivnost A1001 02: Rad gradskog vijeća i radnih tijela GV
                                        </t>
  </si>
  <si>
    <t xml:space="preserve"> Program 1002:  PRIGODNI KULTURNO-ZABAVNI PROGRAMI</t>
  </si>
  <si>
    <t xml:space="preserve"> K.projekt K1009 03:  Kupnja zemljišta za sanaciju odlagališta 
                                          i izgradnju reciklažnog dvorišta</t>
  </si>
  <si>
    <t xml:space="preserve"> K.projekt T1009 06:  Izgradnja oborinske odvodnje
                                  </t>
  </si>
  <si>
    <t xml:space="preserve"> Aktivnost A1009 07:  Nabava materijala i edukacija 
                                           građana za odvajanje otpada</t>
  </si>
  <si>
    <t>Ostali materijal (kante za otpad)</t>
  </si>
  <si>
    <t>322</t>
  </si>
  <si>
    <t xml:space="preserve"> T.Projekt T2001 03:  Uređenje dječjeg igrališta vrtića</t>
  </si>
  <si>
    <t xml:space="preserve">  Intelektualne i osobne usluge (projekt uređenja i sl.)</t>
  </si>
  <si>
    <t xml:space="preserve">  Ostale usluge ( uređenje igrališta)</t>
  </si>
  <si>
    <t xml:space="preserve">  Dodatna ulaganja - dogradnja zgrade i uređenje igrališta dj. vrtića </t>
  </si>
  <si>
    <t xml:space="preserve">  Stručno usavršavanje zaposelnika</t>
  </si>
  <si>
    <t>148</t>
  </si>
  <si>
    <t>149</t>
  </si>
  <si>
    <t>150</t>
  </si>
  <si>
    <t>151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</si>
  <si>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</si>
  <si>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</si>
  <si>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</si>
  <si>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</si>
  <si>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</si>
  <si>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</si>
  <si>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</si>
  <si>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</si>
  <si>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</si>
  <si>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</si>
  <si>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</si>
  <si>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</si>
  <si>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</si>
  <si>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</si>
  <si>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</si>
  <si>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</si>
  <si>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</si>
  <si>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</si>
  <si>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</si>
  <si>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</si>
  <si>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</si>
  <si>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</si>
  <si>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</si>
  <si>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</si>
  <si>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</si>
  <si>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</si>
  <si>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</si>
  <si>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</si>
  <si>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</si>
  <si>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</si>
  <si>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</si>
  <si>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</si>
  <si>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</si>
  <si>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</si>
  <si>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</si>
  <si>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</si>
  <si>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</si>
  <si>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</si>
  <si>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</si>
  <si>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</si>
  <si>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</si>
  <si>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</si>
  <si>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Računu rashoda i izdataka za 2019. godinu kako slijedi:</t>
  </si>
  <si>
    <t xml:space="preserve">Plana za 2019.godinu kako slijedi: </t>
  </si>
  <si>
    <t xml:space="preserve">Grada Hvara ("Službeni glasnik Grada Hvara" br.:3/18  i 10/18),a u skladu sa Proračunom Grada Hvara  </t>
  </si>
  <si>
    <t xml:space="preserve">      Rashodi poslovanja i rashodi za nabavu nefinancijske imovine u ukupnoj svoti od 61.937.100 kuna </t>
  </si>
  <si>
    <t>KLASA: 400-01/18-01/32</t>
  </si>
  <si>
    <t>URBROJ: 2128/01-01/1-18-01</t>
  </si>
  <si>
    <t>Hvar, 20. prosinca, 2018.godine</t>
  </si>
  <si>
    <t>Turistička zajednica Grada Hvara- tekuća donacija</t>
  </si>
  <si>
    <t>383</t>
  </si>
  <si>
    <t>KAZNE, PENALI I NAKNADE ŠTETE</t>
  </si>
  <si>
    <t>3831</t>
  </si>
  <si>
    <t>Naknada za štete pravinim i fizičkim osobama</t>
  </si>
  <si>
    <t xml:space="preserve"> Naknade štete pravnim i fizičkim osobama</t>
  </si>
  <si>
    <t>za 2019.godinu Gradonačelnik Grada  Hvara dana  20.prosinca, 2018. godine,  d o n o s i:</t>
  </si>
  <si>
    <t>159</t>
  </si>
  <si>
    <t>160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</si>
</sst>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1"/>
      <name val="Bell MT"/>
      <family val="1"/>
    </font>
    <font>
      <b/>
      <sz val="11"/>
      <name val="Bodoni MT"/>
      <family val="1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4"/>
      <name val="Algerian"/>
      <family val="5"/>
    </font>
    <font>
      <i/>
      <sz val="9"/>
      <name val="Bell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5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5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indent="1"/>
    </xf>
    <xf numFmtId="49" fontId="0" fillId="0" borderId="10" xfId="0" applyNumberFormat="1" applyFont="1" applyBorder="1" applyAlignment="1">
      <alignment horizontal="left" inden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6" fillId="33" borderId="12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" fillId="34" borderId="10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9" fontId="10" fillId="0" borderId="10" xfId="0" applyNumberFormat="1" applyFont="1" applyBorder="1" applyAlignment="1">
      <alignment horizontal="left" indent="1"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 indent="1"/>
    </xf>
    <xf numFmtId="3" fontId="10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/>
    </xf>
    <xf numFmtId="3" fontId="10" fillId="35" borderId="10" xfId="0" applyNumberFormat="1" applyFont="1" applyFill="1" applyBorder="1" applyAlignment="1">
      <alignment/>
    </xf>
    <xf numFmtId="49" fontId="10" fillId="35" borderId="10" xfId="0" applyNumberFormat="1" applyFont="1" applyFill="1" applyBorder="1" applyAlignment="1">
      <alignment horizontal="center"/>
    </xf>
    <xf numFmtId="49" fontId="10" fillId="35" borderId="10" xfId="0" applyNumberFormat="1" applyFont="1" applyFill="1" applyBorder="1" applyAlignment="1">
      <alignment/>
    </xf>
    <xf numFmtId="0" fontId="10" fillId="0" borderId="10" xfId="0" applyNumberFormat="1" applyFont="1" applyBorder="1" applyAlignment="1">
      <alignment horizontal="left" indent="1"/>
    </xf>
    <xf numFmtId="3" fontId="3" fillId="35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/>
    </xf>
    <xf numFmtId="49" fontId="1" fillId="10" borderId="10" xfId="0" applyNumberFormat="1" applyFont="1" applyFill="1" applyBorder="1" applyAlignment="1">
      <alignment horizontal="left"/>
    </xf>
    <xf numFmtId="49" fontId="7" fillId="10" borderId="10" xfId="0" applyNumberFormat="1" applyFont="1" applyFill="1" applyBorder="1" applyAlignment="1">
      <alignment/>
    </xf>
    <xf numFmtId="0" fontId="7" fillId="10" borderId="10" xfId="0" applyFont="1" applyFill="1" applyBorder="1" applyAlignment="1">
      <alignment/>
    </xf>
    <xf numFmtId="49" fontId="7" fillId="0" borderId="10" xfId="0" applyNumberFormat="1" applyFont="1" applyBorder="1" applyAlignment="1">
      <alignment horizontal="left"/>
    </xf>
    <xf numFmtId="3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36" borderId="10" xfId="0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49" fontId="3" fillId="36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vertical="center"/>
    </xf>
    <xf numFmtId="0" fontId="3" fillId="36" borderId="10" xfId="0" applyFont="1" applyFill="1" applyBorder="1" applyAlignment="1">
      <alignment/>
    </xf>
    <xf numFmtId="0" fontId="3" fillId="0" borderId="0" xfId="0" applyFont="1" applyAlignment="1">
      <alignment/>
    </xf>
    <xf numFmtId="49" fontId="3" fillId="36" borderId="10" xfId="0" applyNumberFormat="1" applyFont="1" applyFill="1" applyBorder="1" applyAlignment="1">
      <alignment vertical="center"/>
    </xf>
    <xf numFmtId="49" fontId="3" fillId="36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6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vertical="center"/>
    </xf>
    <xf numFmtId="49" fontId="6" fillId="35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0" fontId="0" fillId="0" borderId="11" xfId="0" applyFont="1" applyBorder="1" applyAlignment="1">
      <alignment/>
    </xf>
    <xf numFmtId="3" fontId="1" fillId="37" borderId="11" xfId="0" applyNumberFormat="1" applyFont="1" applyFill="1" applyBorder="1" applyAlignment="1">
      <alignment vertical="center"/>
    </xf>
    <xf numFmtId="49" fontId="7" fillId="10" borderId="10" xfId="0" applyNumberFormat="1" applyFont="1" applyFill="1" applyBorder="1" applyAlignment="1">
      <alignment horizontal="left"/>
    </xf>
    <xf numFmtId="3" fontId="7" fillId="1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left" indent="1"/>
    </xf>
    <xf numFmtId="49" fontId="14" fillId="0" borderId="10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left" indent="1"/>
    </xf>
    <xf numFmtId="0" fontId="14" fillId="0" borderId="10" xfId="0" applyFont="1" applyBorder="1" applyAlignment="1">
      <alignment horizontal="left" indent="1"/>
    </xf>
    <xf numFmtId="3" fontId="14" fillId="0" borderId="10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3" fontId="14" fillId="35" borderId="10" xfId="0" applyNumberFormat="1" applyFont="1" applyFill="1" applyBorder="1" applyAlignment="1">
      <alignment/>
    </xf>
    <xf numFmtId="49" fontId="14" fillId="35" borderId="10" xfId="0" applyNumberFormat="1" applyFont="1" applyFill="1" applyBorder="1" applyAlignment="1">
      <alignment horizontal="center"/>
    </xf>
    <xf numFmtId="0" fontId="14" fillId="35" borderId="10" xfId="0" applyFont="1" applyFill="1" applyBorder="1" applyAlignment="1">
      <alignment horizontal="left" indent="1"/>
    </xf>
    <xf numFmtId="0" fontId="14" fillId="0" borderId="10" xfId="0" applyFont="1" applyBorder="1" applyAlignment="1">
      <alignment horizontal="left"/>
    </xf>
    <xf numFmtId="49" fontId="14" fillId="0" borderId="10" xfId="0" applyNumberFormat="1" applyFont="1" applyBorder="1" applyAlignment="1">
      <alignment/>
    </xf>
    <xf numFmtId="3" fontId="14" fillId="35" borderId="11" xfId="0" applyNumberFormat="1" applyFont="1" applyFill="1" applyBorder="1" applyAlignment="1">
      <alignment/>
    </xf>
    <xf numFmtId="49" fontId="14" fillId="35" borderId="10" xfId="0" applyNumberFormat="1" applyFont="1" applyFill="1" applyBorder="1" applyAlignment="1">
      <alignment/>
    </xf>
    <xf numFmtId="0" fontId="14" fillId="0" borderId="10" xfId="0" applyNumberFormat="1" applyFont="1" applyBorder="1" applyAlignment="1">
      <alignment horizontal="left" indent="1"/>
    </xf>
    <xf numFmtId="0" fontId="14" fillId="0" borderId="10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left" indent="1"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7" fillId="34" borderId="16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/>
    </xf>
    <xf numFmtId="0" fontId="7" fillId="35" borderId="16" xfId="0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3" fontId="6" fillId="10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10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14" fillId="0" borderId="0" xfId="0" applyFont="1" applyBorder="1" applyAlignment="1">
      <alignment horizontal="left" indent="1"/>
    </xf>
    <xf numFmtId="0" fontId="14" fillId="35" borderId="10" xfId="0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4" borderId="17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6" fillId="33" borderId="17" xfId="0" applyNumberFormat="1" applyFont="1" applyFill="1" applyBorder="1" applyAlignment="1">
      <alignment horizontal="left" wrapText="1"/>
    </xf>
    <xf numFmtId="49" fontId="6" fillId="33" borderId="16" xfId="0" applyNumberFormat="1" applyFont="1" applyFill="1" applyBorder="1" applyAlignment="1">
      <alignment horizontal="left"/>
    </xf>
    <xf numFmtId="49" fontId="6" fillId="33" borderId="17" xfId="0" applyNumberFormat="1" applyFont="1" applyFill="1" applyBorder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49" fontId="1" fillId="34" borderId="17" xfId="0" applyNumberFormat="1" applyFont="1" applyFill="1" applyBorder="1" applyAlignment="1">
      <alignment horizontal="left" vertical="center"/>
    </xf>
    <xf numFmtId="49" fontId="1" fillId="34" borderId="16" xfId="0" applyNumberFormat="1" applyFont="1" applyFill="1" applyBorder="1" applyAlignment="1">
      <alignment horizontal="left" vertical="center"/>
    </xf>
    <xf numFmtId="49" fontId="6" fillId="33" borderId="17" xfId="0" applyNumberFormat="1" applyFont="1" applyFill="1" applyBorder="1" applyAlignment="1">
      <alignment wrapText="1"/>
    </xf>
    <xf numFmtId="49" fontId="6" fillId="33" borderId="16" xfId="0" applyNumberFormat="1" applyFont="1" applyFill="1" applyBorder="1" applyAlignment="1">
      <alignment/>
    </xf>
    <xf numFmtId="49" fontId="1" fillId="33" borderId="17" xfId="0" applyNumberFormat="1" applyFont="1" applyFill="1" applyBorder="1" applyAlignment="1">
      <alignment horizontal="left" vertical="center"/>
    </xf>
    <xf numFmtId="49" fontId="1" fillId="33" borderId="16" xfId="0" applyNumberFormat="1" applyFont="1" applyFill="1" applyBorder="1" applyAlignment="1">
      <alignment horizontal="left" vertical="center"/>
    </xf>
    <xf numFmtId="49" fontId="6" fillId="33" borderId="17" xfId="0" applyNumberFormat="1" applyFont="1" applyFill="1" applyBorder="1" applyAlignment="1">
      <alignment horizontal="left" vertical="center" wrapText="1"/>
    </xf>
    <xf numFmtId="49" fontId="6" fillId="33" borderId="16" xfId="0" applyNumberFormat="1" applyFont="1" applyFill="1" applyBorder="1" applyAlignment="1">
      <alignment horizontal="left" vertical="center"/>
    </xf>
    <xf numFmtId="49" fontId="1" fillId="34" borderId="17" xfId="0" applyNumberFormat="1" applyFont="1" applyFill="1" applyBorder="1" applyAlignment="1">
      <alignment horizontal="left" vertical="center" wrapText="1"/>
    </xf>
    <xf numFmtId="49" fontId="11" fillId="33" borderId="17" xfId="0" applyNumberFormat="1" applyFont="1" applyFill="1" applyBorder="1" applyAlignment="1">
      <alignment horizontal="left" vertical="center" wrapText="1"/>
    </xf>
    <xf numFmtId="49" fontId="11" fillId="33" borderId="16" xfId="0" applyNumberFormat="1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49" fontId="1" fillId="34" borderId="16" xfId="0" applyNumberFormat="1" applyFont="1" applyFill="1" applyBorder="1" applyAlignment="1">
      <alignment horizontal="left" vertical="center" wrapText="1"/>
    </xf>
    <xf numFmtId="49" fontId="1" fillId="33" borderId="17" xfId="0" applyNumberFormat="1" applyFont="1" applyFill="1" applyBorder="1" applyAlignment="1">
      <alignment horizontal="left" vertical="center" wrapText="1"/>
    </xf>
    <xf numFmtId="49" fontId="1" fillId="33" borderId="16" xfId="0" applyNumberFormat="1" applyFont="1" applyFill="1" applyBorder="1" applyAlignment="1">
      <alignment horizontal="left" vertical="center" wrapText="1"/>
    </xf>
    <xf numFmtId="0" fontId="1" fillId="37" borderId="18" xfId="0" applyFont="1" applyFill="1" applyBorder="1" applyAlignment="1">
      <alignment horizontal="left" vertical="center" wrapText="1"/>
    </xf>
    <xf numFmtId="0" fontId="1" fillId="37" borderId="13" xfId="0" applyFont="1" applyFill="1" applyBorder="1" applyAlignment="1">
      <alignment horizontal="left" vertical="center" wrapText="1"/>
    </xf>
    <xf numFmtId="0" fontId="1" fillId="37" borderId="15" xfId="0" applyFont="1" applyFill="1" applyBorder="1" applyAlignment="1">
      <alignment horizontal="left" vertical="center" wrapText="1"/>
    </xf>
    <xf numFmtId="49" fontId="11" fillId="33" borderId="17" xfId="0" applyNumberFormat="1" applyFont="1" applyFill="1" applyBorder="1" applyAlignment="1">
      <alignment horizontal="left"/>
    </xf>
    <xf numFmtId="49" fontId="11" fillId="33" borderId="16" xfId="0" applyNumberFormat="1" applyFont="1" applyFill="1" applyBorder="1" applyAlignment="1">
      <alignment horizontal="left"/>
    </xf>
    <xf numFmtId="0" fontId="11" fillId="33" borderId="18" xfId="0" applyFont="1" applyFill="1" applyBorder="1" applyAlignment="1">
      <alignment horizontal="left"/>
    </xf>
    <xf numFmtId="0" fontId="11" fillId="33" borderId="15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 vertical="center" wrapText="1" indent="1"/>
    </xf>
    <xf numFmtId="0" fontId="1" fillId="33" borderId="16" xfId="0" applyFont="1" applyFill="1" applyBorder="1" applyAlignment="1">
      <alignment horizontal="left" vertical="center" wrapText="1" inden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7"/>
  <sheetViews>
    <sheetView zoomScale="140" zoomScaleNormal="140" zoomScalePageLayoutView="0" workbookViewId="0" topLeftCell="A22">
      <selection activeCell="C196" sqref="C196"/>
    </sheetView>
  </sheetViews>
  <sheetFormatPr defaultColWidth="9.140625" defaultRowHeight="12.75"/>
  <cols>
    <col min="1" max="1" width="7.421875" style="9" customWidth="1"/>
    <col min="2" max="2" width="54.140625" style="9" customWidth="1"/>
    <col min="3" max="4" width="11.28125" style="9" customWidth="1"/>
    <col min="5" max="16384" width="9.140625" style="9" customWidth="1"/>
  </cols>
  <sheetData>
    <row r="1" spans="1:4" ht="15" customHeight="1">
      <c r="A1" s="74" t="s">
        <v>1063</v>
      </c>
      <c r="B1" s="74"/>
      <c r="C1" s="74"/>
      <c r="D1" s="74"/>
    </row>
    <row r="2" spans="1:4" ht="15" customHeight="1">
      <c r="A2" s="74" t="s">
        <v>1165</v>
      </c>
      <c r="B2" s="74"/>
      <c r="C2" s="74"/>
      <c r="D2" s="74"/>
    </row>
    <row r="3" spans="1:4" ht="15" customHeight="1">
      <c r="A3" s="74" t="s">
        <v>1176</v>
      </c>
      <c r="B3" s="74"/>
      <c r="C3" s="74"/>
      <c r="D3" s="74"/>
    </row>
    <row r="4" spans="1:4" ht="15" customHeight="1">
      <c r="A4" s="74"/>
      <c r="B4" s="74"/>
      <c r="C4" s="74"/>
      <c r="D4" s="74"/>
    </row>
    <row r="5" ht="23.25" customHeight="1"/>
    <row r="6" ht="15" customHeight="1"/>
    <row r="7" spans="1:4" ht="21" customHeight="1">
      <c r="A7" s="142" t="s">
        <v>945</v>
      </c>
      <c r="B7" s="142"/>
      <c r="C7" s="142"/>
      <c r="D7" s="142"/>
    </row>
    <row r="8" spans="1:4" ht="21" customHeight="1">
      <c r="A8" s="142" t="s">
        <v>1064</v>
      </c>
      <c r="B8" s="142"/>
      <c r="C8" s="142"/>
      <c r="D8" s="142"/>
    </row>
    <row r="9" spans="1:2" ht="30" customHeight="1">
      <c r="A9" s="16"/>
      <c r="B9" s="16"/>
    </row>
    <row r="10" ht="27" customHeight="1">
      <c r="A10" s="56" t="s">
        <v>171</v>
      </c>
    </row>
    <row r="12" spans="1:4" ht="20.25" customHeight="1">
      <c r="A12" s="138" t="s">
        <v>343</v>
      </c>
      <c r="B12" s="138"/>
      <c r="C12" s="138"/>
      <c r="D12" s="138"/>
    </row>
    <row r="14" spans="1:2" ht="15" customHeight="1">
      <c r="A14" s="74" t="s">
        <v>1082</v>
      </c>
      <c r="B14" s="74"/>
    </row>
    <row r="15" spans="1:2" ht="15" customHeight="1">
      <c r="A15" s="74" t="s">
        <v>895</v>
      </c>
      <c r="B15" s="74"/>
    </row>
    <row r="16" ht="10.5" customHeight="1"/>
    <row r="17" spans="1:4" ht="27" customHeight="1">
      <c r="A17" s="139" t="s">
        <v>248</v>
      </c>
      <c r="B17" s="140"/>
      <c r="C17" s="116" t="s">
        <v>1083</v>
      </c>
      <c r="D17" s="117" t="s">
        <v>1065</v>
      </c>
    </row>
    <row r="18" spans="1:4" ht="18" customHeight="1">
      <c r="A18" s="3" t="s">
        <v>244</v>
      </c>
      <c r="B18" s="3"/>
      <c r="C18" s="58">
        <f>C44</f>
        <v>53657630</v>
      </c>
      <c r="D18" s="58">
        <f>D44</f>
        <v>58023100</v>
      </c>
    </row>
    <row r="19" spans="1:4" ht="18" customHeight="1">
      <c r="A19" s="3" t="s">
        <v>172</v>
      </c>
      <c r="B19" s="3"/>
      <c r="C19" s="58">
        <f>C167</f>
        <v>15000</v>
      </c>
      <c r="D19" s="58">
        <f>D167</f>
        <v>120000</v>
      </c>
    </row>
    <row r="20" spans="1:4" ht="18" customHeight="1">
      <c r="A20" s="1" t="s">
        <v>173</v>
      </c>
      <c r="B20" s="1"/>
      <c r="C20" s="11">
        <f>SUM(C18:C19)</f>
        <v>53672630</v>
      </c>
      <c r="D20" s="11">
        <f>SUM(D18:D19)</f>
        <v>58143100</v>
      </c>
    </row>
    <row r="21" spans="1:4" ht="18" customHeight="1">
      <c r="A21" s="3" t="s">
        <v>245</v>
      </c>
      <c r="B21" s="3"/>
      <c r="C21" s="58">
        <f>C188</f>
        <v>36521488</v>
      </c>
      <c r="D21" s="58">
        <f>D188</f>
        <v>40180500</v>
      </c>
    </row>
    <row r="22" spans="1:4" ht="18" customHeight="1">
      <c r="A22" s="3" t="s">
        <v>174</v>
      </c>
      <c r="B22" s="3"/>
      <c r="C22" s="58">
        <f>C262</f>
        <v>18145200</v>
      </c>
      <c r="D22" s="58">
        <f>D262</f>
        <v>21756600</v>
      </c>
    </row>
    <row r="23" spans="1:4" ht="18" customHeight="1">
      <c r="A23" s="1" t="s">
        <v>246</v>
      </c>
      <c r="B23" s="1"/>
      <c r="C23" s="11">
        <f>SUM(C21:C22)</f>
        <v>54666688</v>
      </c>
      <c r="D23" s="11">
        <f>SUM(D21:D22)</f>
        <v>61937100</v>
      </c>
    </row>
    <row r="24" spans="1:4" ht="18" customHeight="1">
      <c r="A24" s="3" t="s">
        <v>175</v>
      </c>
      <c r="B24" s="3"/>
      <c r="C24" s="58">
        <f>C20-C23</f>
        <v>-994058</v>
      </c>
      <c r="D24" s="58">
        <f>D20-D23</f>
        <v>-3794000</v>
      </c>
    </row>
    <row r="25" ht="19.5" customHeight="1"/>
    <row r="26" spans="1:4" ht="27" customHeight="1">
      <c r="A26" s="24" t="s">
        <v>247</v>
      </c>
      <c r="B26" s="25"/>
      <c r="C26" s="116" t="s">
        <v>1083</v>
      </c>
      <c r="D26" s="117" t="s">
        <v>1065</v>
      </c>
    </row>
    <row r="27" spans="1:4" ht="18" customHeight="1">
      <c r="A27" s="26" t="s">
        <v>682</v>
      </c>
      <c r="B27" s="3"/>
      <c r="C27" s="58">
        <f>C180</f>
        <v>0</v>
      </c>
      <c r="D27" s="58">
        <f>D180</f>
        <v>0</v>
      </c>
    </row>
    <row r="28" spans="1:4" ht="18" customHeight="1">
      <c r="A28" s="1" t="s">
        <v>412</v>
      </c>
      <c r="B28" s="1"/>
      <c r="C28" s="11">
        <f>C27</f>
        <v>0</v>
      </c>
      <c r="D28" s="11">
        <f>D27</f>
        <v>0</v>
      </c>
    </row>
    <row r="29" ht="21" customHeight="1"/>
    <row r="30" spans="1:4" ht="21" customHeight="1">
      <c r="A30" s="1" t="s">
        <v>249</v>
      </c>
      <c r="B30" s="1"/>
      <c r="C30" s="118">
        <f>C20+C27</f>
        <v>53672630</v>
      </c>
      <c r="D30" s="118">
        <f>D20+D27</f>
        <v>58143100</v>
      </c>
    </row>
    <row r="31" spans="1:4" ht="21" customHeight="1">
      <c r="A31" s="1" t="s">
        <v>250</v>
      </c>
      <c r="B31" s="1"/>
      <c r="C31" s="118">
        <f>C23</f>
        <v>54666688</v>
      </c>
      <c r="D31" s="118">
        <f>D23</f>
        <v>61937100</v>
      </c>
    </row>
    <row r="32" spans="1:4" ht="21" customHeight="1">
      <c r="A32" s="3" t="s">
        <v>251</v>
      </c>
      <c r="B32" s="3"/>
      <c r="C32" s="58">
        <f>C30-C31</f>
        <v>-994058</v>
      </c>
      <c r="D32" s="58">
        <f>D30-D31</f>
        <v>-3794000</v>
      </c>
    </row>
    <row r="33" spans="1:4" ht="21" customHeight="1">
      <c r="A33" s="1" t="s">
        <v>720</v>
      </c>
      <c r="B33" s="1"/>
      <c r="C33" s="11">
        <v>994058</v>
      </c>
      <c r="D33" s="11">
        <v>3794000</v>
      </c>
    </row>
    <row r="34" spans="1:4" ht="21" customHeight="1">
      <c r="A34" s="3" t="s">
        <v>252</v>
      </c>
      <c r="B34" s="3"/>
      <c r="C34" s="58">
        <f>C33+C32</f>
        <v>0</v>
      </c>
      <c r="D34" s="58">
        <f>D33+D32</f>
        <v>0</v>
      </c>
    </row>
    <row r="35" ht="20.25" customHeight="1"/>
    <row r="36" ht="24.75" customHeight="1"/>
    <row r="37" spans="1:4" ht="18" customHeight="1">
      <c r="A37" s="138" t="s">
        <v>113</v>
      </c>
      <c r="B37" s="138"/>
      <c r="C37" s="138"/>
      <c r="D37" s="138"/>
    </row>
    <row r="38" ht="16.5" customHeight="1"/>
    <row r="39" ht="15" customHeight="1">
      <c r="A39" s="74" t="s">
        <v>966</v>
      </c>
    </row>
    <row r="40" ht="15" customHeight="1">
      <c r="A40" s="74" t="s">
        <v>1163</v>
      </c>
    </row>
    <row r="41" spans="1:2" ht="23.25" customHeight="1">
      <c r="A41" s="8" t="s">
        <v>66</v>
      </c>
      <c r="B41" s="8"/>
    </row>
    <row r="42" spans="3:4" ht="12.75" customHeight="1">
      <c r="C42" s="17"/>
      <c r="D42" s="121" t="s">
        <v>170</v>
      </c>
    </row>
    <row r="43" spans="1:4" ht="27" customHeight="1">
      <c r="A43" s="127" t="s">
        <v>169</v>
      </c>
      <c r="B43" s="27" t="s">
        <v>284</v>
      </c>
      <c r="C43" s="119" t="s">
        <v>1083</v>
      </c>
      <c r="D43" s="120" t="s">
        <v>1065</v>
      </c>
    </row>
    <row r="44" spans="1:4" ht="24" customHeight="1">
      <c r="A44" s="28" t="s">
        <v>253</v>
      </c>
      <c r="B44" s="123" t="s">
        <v>254</v>
      </c>
      <c r="C44" s="118">
        <f>C45+C64+C92+C116+C145+C160</f>
        <v>53657630</v>
      </c>
      <c r="D44" s="118">
        <f>D45+D64+D92+D116+D145+D160</f>
        <v>58023100</v>
      </c>
    </row>
    <row r="45" spans="1:4" ht="24" customHeight="1">
      <c r="A45" s="4" t="s">
        <v>255</v>
      </c>
      <c r="B45" s="124" t="s">
        <v>176</v>
      </c>
      <c r="C45" s="11">
        <f>C46+C53+C59</f>
        <v>22155000</v>
      </c>
      <c r="D45" s="11">
        <f>D46+D53+D59</f>
        <v>20811000</v>
      </c>
    </row>
    <row r="46" spans="1:4" ht="21" customHeight="1">
      <c r="A46" s="4" t="s">
        <v>256</v>
      </c>
      <c r="B46" s="124" t="s">
        <v>177</v>
      </c>
      <c r="C46" s="11">
        <f>SUM(C47:C52)</f>
        <v>9125000</v>
      </c>
      <c r="D46" s="11">
        <f>SUM(D47:D52)</f>
        <v>9051000</v>
      </c>
    </row>
    <row r="47" spans="1:4" ht="15" customHeight="1">
      <c r="A47" s="72" t="s">
        <v>257</v>
      </c>
      <c r="B47" s="59" t="s">
        <v>178</v>
      </c>
      <c r="C47" s="73">
        <v>5700000</v>
      </c>
      <c r="D47" s="73">
        <v>5600000</v>
      </c>
    </row>
    <row r="48" spans="1:4" ht="15" customHeight="1">
      <c r="A48" s="72" t="s">
        <v>258</v>
      </c>
      <c r="B48" s="59" t="s">
        <v>179</v>
      </c>
      <c r="C48" s="73">
        <v>1400000</v>
      </c>
      <c r="D48" s="73">
        <v>1300000</v>
      </c>
    </row>
    <row r="49" spans="1:4" ht="15" customHeight="1">
      <c r="A49" s="72" t="s">
        <v>259</v>
      </c>
      <c r="B49" s="59" t="s">
        <v>180</v>
      </c>
      <c r="C49" s="73">
        <v>1650000</v>
      </c>
      <c r="D49" s="73">
        <v>1650000</v>
      </c>
    </row>
    <row r="50" spans="1:4" ht="15" customHeight="1">
      <c r="A50" s="72" t="s">
        <v>415</v>
      </c>
      <c r="B50" s="59" t="s">
        <v>416</v>
      </c>
      <c r="C50" s="73">
        <v>550000</v>
      </c>
      <c r="D50" s="73">
        <v>400000</v>
      </c>
    </row>
    <row r="51" spans="1:4" ht="15" customHeight="1">
      <c r="A51" s="72" t="s">
        <v>260</v>
      </c>
      <c r="B51" s="59" t="s">
        <v>181</v>
      </c>
      <c r="C51" s="73">
        <v>-175000</v>
      </c>
      <c r="D51" s="73">
        <v>100000</v>
      </c>
    </row>
    <row r="52" spans="1:4" ht="15" customHeight="1">
      <c r="A52" s="72" t="s">
        <v>861</v>
      </c>
      <c r="B52" s="59" t="s">
        <v>862</v>
      </c>
      <c r="C52" s="73">
        <v>0</v>
      </c>
      <c r="D52" s="73">
        <v>1000</v>
      </c>
    </row>
    <row r="53" spans="1:4" ht="21" customHeight="1">
      <c r="A53" s="4" t="s">
        <v>261</v>
      </c>
      <c r="B53" s="124" t="s">
        <v>182</v>
      </c>
      <c r="C53" s="11">
        <f>C54+C57</f>
        <v>9200000</v>
      </c>
      <c r="D53" s="11">
        <f>D54+D57</f>
        <v>8000000</v>
      </c>
    </row>
    <row r="54" spans="1:4" ht="15" customHeight="1">
      <c r="A54" s="72" t="s">
        <v>262</v>
      </c>
      <c r="B54" s="59" t="s">
        <v>183</v>
      </c>
      <c r="C54" s="73">
        <f>SUM(C55:C56)</f>
        <v>5100000</v>
      </c>
      <c r="D54" s="73">
        <f>SUM(D55:D56)</f>
        <v>5350000</v>
      </c>
    </row>
    <row r="55" spans="1:4" ht="13.5" customHeight="1">
      <c r="A55" s="72" t="s">
        <v>128</v>
      </c>
      <c r="B55" s="59" t="s">
        <v>264</v>
      </c>
      <c r="C55" s="73">
        <v>200000</v>
      </c>
      <c r="D55" s="73">
        <v>250000</v>
      </c>
    </row>
    <row r="56" spans="1:4" ht="13.5" customHeight="1">
      <c r="A56" s="72" t="s">
        <v>129</v>
      </c>
      <c r="B56" s="59" t="s">
        <v>265</v>
      </c>
      <c r="C56" s="73">
        <v>4900000</v>
      </c>
      <c r="D56" s="73">
        <v>5100000</v>
      </c>
    </row>
    <row r="57" spans="1:4" ht="15" customHeight="1">
      <c r="A57" s="72" t="s">
        <v>263</v>
      </c>
      <c r="B57" s="59" t="s">
        <v>184</v>
      </c>
      <c r="C57" s="73">
        <f>SUM(C58)</f>
        <v>4100000</v>
      </c>
      <c r="D57" s="73">
        <f>SUM(D58)</f>
        <v>2650000</v>
      </c>
    </row>
    <row r="58" spans="1:4" ht="12">
      <c r="A58" s="72" t="s">
        <v>130</v>
      </c>
      <c r="B58" s="59" t="s">
        <v>266</v>
      </c>
      <c r="C58" s="73">
        <v>4100000</v>
      </c>
      <c r="D58" s="73">
        <v>2650000</v>
      </c>
    </row>
    <row r="59" spans="1:4" ht="21" customHeight="1">
      <c r="A59" s="4" t="s">
        <v>267</v>
      </c>
      <c r="B59" s="124" t="s">
        <v>185</v>
      </c>
      <c r="C59" s="11">
        <f>C60+C62</f>
        <v>3830000</v>
      </c>
      <c r="D59" s="11">
        <f>D60+D62</f>
        <v>3760000</v>
      </c>
    </row>
    <row r="60" spans="1:4" ht="15" customHeight="1">
      <c r="A60" s="72" t="s">
        <v>268</v>
      </c>
      <c r="B60" s="59" t="s">
        <v>186</v>
      </c>
      <c r="C60" s="73">
        <f>SUM(C61)</f>
        <v>3800000</v>
      </c>
      <c r="D60" s="73">
        <f>SUM(D61)</f>
        <v>3750000</v>
      </c>
    </row>
    <row r="61" spans="1:4" ht="13.5" customHeight="1">
      <c r="A61" s="72" t="s">
        <v>131</v>
      </c>
      <c r="B61" s="59" t="s">
        <v>270</v>
      </c>
      <c r="C61" s="73">
        <v>3800000</v>
      </c>
      <c r="D61" s="73">
        <v>3750000</v>
      </c>
    </row>
    <row r="62" spans="1:4" ht="15" customHeight="1">
      <c r="A62" s="72" t="s">
        <v>269</v>
      </c>
      <c r="B62" s="59" t="s">
        <v>381</v>
      </c>
      <c r="C62" s="73">
        <f>SUM(C63:C63)</f>
        <v>30000</v>
      </c>
      <c r="D62" s="73">
        <f>SUM(D63:D63)</f>
        <v>10000</v>
      </c>
    </row>
    <row r="63" spans="1:4" ht="13.5" customHeight="1">
      <c r="A63" s="72" t="s">
        <v>132</v>
      </c>
      <c r="B63" s="59" t="s">
        <v>271</v>
      </c>
      <c r="C63" s="73">
        <v>30000</v>
      </c>
      <c r="D63" s="73">
        <v>10000</v>
      </c>
    </row>
    <row r="64" spans="1:4" ht="24" customHeight="1">
      <c r="A64" s="4" t="s">
        <v>272</v>
      </c>
      <c r="B64" s="124" t="s">
        <v>187</v>
      </c>
      <c r="C64" s="11">
        <f>C65+C68+C75+C82+C90</f>
        <v>10459000</v>
      </c>
      <c r="D64" s="11">
        <f>D65+D68+D75+D82+D90</f>
        <v>12260000</v>
      </c>
    </row>
    <row r="65" spans="1:4" ht="21" customHeight="1">
      <c r="A65" s="4" t="s">
        <v>981</v>
      </c>
      <c r="B65" s="124" t="s">
        <v>982</v>
      </c>
      <c r="C65" s="11">
        <f>C66</f>
        <v>0</v>
      </c>
      <c r="D65" s="11">
        <f>D66</f>
        <v>240000</v>
      </c>
    </row>
    <row r="66" spans="1:4" ht="15" customHeight="1">
      <c r="A66" s="72" t="s">
        <v>983</v>
      </c>
      <c r="B66" s="59" t="s">
        <v>984</v>
      </c>
      <c r="C66" s="73">
        <f>C67</f>
        <v>0</v>
      </c>
      <c r="D66" s="73">
        <f>D67</f>
        <v>240000</v>
      </c>
    </row>
    <row r="67" spans="1:4" ht="13.5" customHeight="1">
      <c r="A67" s="72" t="s">
        <v>985</v>
      </c>
      <c r="B67" s="59" t="s">
        <v>986</v>
      </c>
      <c r="C67" s="73">
        <v>0</v>
      </c>
      <c r="D67" s="73">
        <v>240000</v>
      </c>
    </row>
    <row r="68" spans="1:4" ht="21" customHeight="1">
      <c r="A68" s="4" t="s">
        <v>273</v>
      </c>
      <c r="B68" s="124" t="s">
        <v>686</v>
      </c>
      <c r="C68" s="11">
        <f>C69+C72</f>
        <v>7835000</v>
      </c>
      <c r="D68" s="11">
        <f>D69+D72</f>
        <v>7740000</v>
      </c>
    </row>
    <row r="69" spans="1:4" ht="15" customHeight="1">
      <c r="A69" s="72" t="s">
        <v>274</v>
      </c>
      <c r="B69" s="59" t="s">
        <v>687</v>
      </c>
      <c r="C69" s="73">
        <f>SUM(C70:C71)</f>
        <v>985000</v>
      </c>
      <c r="D69" s="73">
        <f>SUM(D70:D71)</f>
        <v>1120000</v>
      </c>
    </row>
    <row r="70" spans="1:4" ht="13.5" customHeight="1">
      <c r="A70" s="72" t="s">
        <v>133</v>
      </c>
      <c r="B70" s="59" t="s">
        <v>134</v>
      </c>
      <c r="C70" s="73">
        <v>830000</v>
      </c>
      <c r="D70" s="73">
        <v>1000000</v>
      </c>
    </row>
    <row r="71" spans="1:4" ht="13.5" customHeight="1">
      <c r="A71" s="72" t="s">
        <v>135</v>
      </c>
      <c r="B71" s="59" t="s">
        <v>136</v>
      </c>
      <c r="C71" s="73">
        <v>155000</v>
      </c>
      <c r="D71" s="73">
        <v>120000</v>
      </c>
    </row>
    <row r="72" spans="1:4" ht="15" customHeight="1">
      <c r="A72" s="72" t="s">
        <v>275</v>
      </c>
      <c r="B72" s="59" t="s">
        <v>688</v>
      </c>
      <c r="C72" s="73">
        <f>SUM(C73:C74)</f>
        <v>6850000</v>
      </c>
      <c r="D72" s="73">
        <f>SUM(D73:D74)</f>
        <v>6620000</v>
      </c>
    </row>
    <row r="73" spans="1:4" ht="13.5" customHeight="1">
      <c r="A73" s="72" t="s">
        <v>137</v>
      </c>
      <c r="B73" s="59" t="s">
        <v>139</v>
      </c>
      <c r="C73" s="73">
        <v>6600000</v>
      </c>
      <c r="D73" s="73">
        <v>6420000</v>
      </c>
    </row>
    <row r="74" spans="1:4" ht="13.5" customHeight="1">
      <c r="A74" s="72" t="s">
        <v>138</v>
      </c>
      <c r="B74" s="59" t="s">
        <v>127</v>
      </c>
      <c r="C74" s="73">
        <v>250000</v>
      </c>
      <c r="D74" s="73">
        <v>200000</v>
      </c>
    </row>
    <row r="75" spans="1:4" ht="21" customHeight="1">
      <c r="A75" s="4" t="s">
        <v>125</v>
      </c>
      <c r="B75" s="124" t="s">
        <v>689</v>
      </c>
      <c r="C75" s="11">
        <f>C76+C79</f>
        <v>280000</v>
      </c>
      <c r="D75" s="11">
        <f>D76+D79</f>
        <v>1700000</v>
      </c>
    </row>
    <row r="76" spans="1:4" ht="15" customHeight="1">
      <c r="A76" s="72" t="s">
        <v>446</v>
      </c>
      <c r="B76" s="59" t="s">
        <v>690</v>
      </c>
      <c r="C76" s="73">
        <f>SUM(C77:C78)</f>
        <v>280000</v>
      </c>
      <c r="D76" s="73">
        <f>SUM(D77:D78)</f>
        <v>100000</v>
      </c>
    </row>
    <row r="77" spans="1:4" ht="13.5" customHeight="1">
      <c r="A77" s="72" t="s">
        <v>447</v>
      </c>
      <c r="B77" s="59" t="s">
        <v>863</v>
      </c>
      <c r="C77" s="73">
        <v>100000</v>
      </c>
      <c r="D77" s="73">
        <v>100000</v>
      </c>
    </row>
    <row r="78" spans="1:4" ht="13.5" customHeight="1">
      <c r="A78" s="72" t="s">
        <v>447</v>
      </c>
      <c r="B78" s="59" t="s">
        <v>1091</v>
      </c>
      <c r="C78" s="73">
        <v>180000</v>
      </c>
      <c r="D78" s="73">
        <v>0</v>
      </c>
    </row>
    <row r="79" spans="1:4" ht="15" customHeight="1">
      <c r="A79" s="72" t="s">
        <v>126</v>
      </c>
      <c r="B79" s="59" t="s">
        <v>691</v>
      </c>
      <c r="C79" s="73">
        <f>C80+C81</f>
        <v>0</v>
      </c>
      <c r="D79" s="73">
        <f>D80+D81</f>
        <v>1600000</v>
      </c>
    </row>
    <row r="80" spans="1:4" ht="13.5" customHeight="1">
      <c r="A80" s="72" t="s">
        <v>345</v>
      </c>
      <c r="B80" s="59" t="s">
        <v>122</v>
      </c>
      <c r="C80" s="73">
        <v>0</v>
      </c>
      <c r="D80" s="73">
        <v>1600000</v>
      </c>
    </row>
    <row r="81" spans="1:4" ht="13.5" customHeight="1">
      <c r="A81" s="72" t="s">
        <v>345</v>
      </c>
      <c r="B81" s="59" t="s">
        <v>743</v>
      </c>
      <c r="C81" s="73">
        <v>0</v>
      </c>
      <c r="D81" s="73">
        <v>0</v>
      </c>
    </row>
    <row r="82" spans="1:4" ht="21" customHeight="1">
      <c r="A82" s="69" t="s">
        <v>744</v>
      </c>
      <c r="B82" s="125" t="s">
        <v>745</v>
      </c>
      <c r="C82" s="122">
        <f>C83+C86</f>
        <v>94000</v>
      </c>
      <c r="D82" s="122">
        <f>D83+D86</f>
        <v>80000</v>
      </c>
    </row>
    <row r="83" spans="1:4" ht="15" customHeight="1">
      <c r="A83" s="92" t="s">
        <v>746</v>
      </c>
      <c r="B83" s="71" t="s">
        <v>747</v>
      </c>
      <c r="C83" s="93">
        <f>SUM(C84:C85)</f>
        <v>29000</v>
      </c>
      <c r="D83" s="93">
        <f>SUM(D84:D85)</f>
        <v>20000</v>
      </c>
    </row>
    <row r="84" spans="1:4" ht="13.5" customHeight="1">
      <c r="A84" s="92" t="s">
        <v>890</v>
      </c>
      <c r="B84" s="71" t="s">
        <v>748</v>
      </c>
      <c r="C84" s="93">
        <v>9000</v>
      </c>
      <c r="D84" s="93">
        <v>8000</v>
      </c>
    </row>
    <row r="85" spans="1:4" ht="13.5" customHeight="1">
      <c r="A85" s="92" t="s">
        <v>891</v>
      </c>
      <c r="B85" s="71" t="s">
        <v>749</v>
      </c>
      <c r="C85" s="93">
        <v>20000</v>
      </c>
      <c r="D85" s="93">
        <v>12000</v>
      </c>
    </row>
    <row r="86" spans="1:4" ht="15" customHeight="1">
      <c r="A86" s="92" t="s">
        <v>750</v>
      </c>
      <c r="B86" s="71" t="s">
        <v>751</v>
      </c>
      <c r="C86" s="93">
        <f>C87</f>
        <v>65000</v>
      </c>
      <c r="D86" s="93">
        <f>D87</f>
        <v>60000</v>
      </c>
    </row>
    <row r="87" spans="1:4" ht="13.5" customHeight="1">
      <c r="A87" s="92" t="s">
        <v>892</v>
      </c>
      <c r="B87" s="71" t="s">
        <v>752</v>
      </c>
      <c r="C87" s="93">
        <v>65000</v>
      </c>
      <c r="D87" s="93">
        <v>60000</v>
      </c>
    </row>
    <row r="88" spans="1:4" ht="14.25" customHeight="1">
      <c r="A88" s="35"/>
      <c r="B88" s="36"/>
      <c r="C88" s="37"/>
      <c r="D88" s="37"/>
    </row>
    <row r="89" spans="1:4" ht="26.25" customHeight="1">
      <c r="A89" s="127" t="s">
        <v>169</v>
      </c>
      <c r="B89" s="27" t="s">
        <v>284</v>
      </c>
      <c r="C89" s="119" t="s">
        <v>1083</v>
      </c>
      <c r="D89" s="120" t="s">
        <v>1065</v>
      </c>
    </row>
    <row r="90" spans="1:4" ht="21" customHeight="1">
      <c r="A90" s="4" t="s">
        <v>865</v>
      </c>
      <c r="B90" s="124" t="s">
        <v>893</v>
      </c>
      <c r="C90" s="11">
        <f>C91</f>
        <v>2250000</v>
      </c>
      <c r="D90" s="11">
        <f>D91</f>
        <v>2500000</v>
      </c>
    </row>
    <row r="91" spans="1:4" ht="15" customHeight="1">
      <c r="A91" s="72" t="s">
        <v>878</v>
      </c>
      <c r="B91" s="59" t="s">
        <v>894</v>
      </c>
      <c r="C91" s="73">
        <v>2250000</v>
      </c>
      <c r="D91" s="132">
        <v>2500000</v>
      </c>
    </row>
    <row r="92" spans="1:4" ht="24" customHeight="1">
      <c r="A92" s="4" t="s">
        <v>276</v>
      </c>
      <c r="B92" s="124" t="s">
        <v>188</v>
      </c>
      <c r="C92" s="11">
        <f>C93+C101</f>
        <v>5777130</v>
      </c>
      <c r="D92" s="11">
        <f>D93+D101</f>
        <v>6135600</v>
      </c>
    </row>
    <row r="93" spans="1:4" ht="21" customHeight="1">
      <c r="A93" s="4" t="s">
        <v>277</v>
      </c>
      <c r="B93" s="124" t="s">
        <v>189</v>
      </c>
      <c r="C93" s="11">
        <f>C94+C99</f>
        <v>105130</v>
      </c>
      <c r="D93" s="11">
        <f>D94+D99</f>
        <v>125600</v>
      </c>
    </row>
    <row r="94" spans="1:4" ht="15" customHeight="1">
      <c r="A94" s="72" t="s">
        <v>278</v>
      </c>
      <c r="B94" s="59" t="s">
        <v>190</v>
      </c>
      <c r="C94" s="73">
        <f>SUM(C95:C98)</f>
        <v>105130</v>
      </c>
      <c r="D94" s="73">
        <f>SUM(D95:D98)</f>
        <v>125100</v>
      </c>
    </row>
    <row r="95" spans="1:4" ht="13.5" customHeight="1">
      <c r="A95" s="72" t="s">
        <v>140</v>
      </c>
      <c r="B95" s="59" t="s">
        <v>141</v>
      </c>
      <c r="C95" s="73">
        <v>25000</v>
      </c>
      <c r="D95" s="73">
        <v>25000</v>
      </c>
    </row>
    <row r="96" spans="1:4" ht="13.5" customHeight="1">
      <c r="A96" s="72" t="s">
        <v>142</v>
      </c>
      <c r="B96" s="59" t="s">
        <v>143</v>
      </c>
      <c r="C96" s="73">
        <v>80000</v>
      </c>
      <c r="D96" s="73">
        <v>100000</v>
      </c>
    </row>
    <row r="97" spans="1:4" ht="13.5" customHeight="1">
      <c r="A97" s="92" t="s">
        <v>142</v>
      </c>
      <c r="B97" s="71" t="s">
        <v>864</v>
      </c>
      <c r="C97" s="93">
        <v>100</v>
      </c>
      <c r="D97" s="93">
        <v>100</v>
      </c>
    </row>
    <row r="98" spans="1:4" ht="13.5" customHeight="1">
      <c r="A98" s="92" t="s">
        <v>142</v>
      </c>
      <c r="B98" s="71" t="s">
        <v>756</v>
      </c>
      <c r="C98" s="93">
        <v>30</v>
      </c>
      <c r="D98" s="93">
        <v>0</v>
      </c>
    </row>
    <row r="99" spans="1:4" ht="15" customHeight="1">
      <c r="A99" s="72" t="s">
        <v>279</v>
      </c>
      <c r="B99" s="59" t="s">
        <v>191</v>
      </c>
      <c r="C99" s="73">
        <f>SUM(C100)</f>
        <v>0</v>
      </c>
      <c r="D99" s="73">
        <f>SUM(D100)</f>
        <v>500</v>
      </c>
    </row>
    <row r="100" spans="1:4" ht="13.5" customHeight="1">
      <c r="A100" s="72" t="s">
        <v>144</v>
      </c>
      <c r="B100" s="59" t="s">
        <v>145</v>
      </c>
      <c r="C100" s="73">
        <v>0</v>
      </c>
      <c r="D100" s="73">
        <v>500</v>
      </c>
    </row>
    <row r="101" spans="1:4" ht="21" customHeight="1">
      <c r="A101" s="4" t="s">
        <v>280</v>
      </c>
      <c r="B101" s="124" t="s">
        <v>192</v>
      </c>
      <c r="C101" s="11">
        <f>C102+C105+C110+C114</f>
        <v>5672000</v>
      </c>
      <c r="D101" s="11">
        <f>D102+D105+D110+D114</f>
        <v>6010000</v>
      </c>
    </row>
    <row r="102" spans="1:4" ht="15" customHeight="1">
      <c r="A102" s="72" t="s">
        <v>281</v>
      </c>
      <c r="B102" s="59" t="s">
        <v>193</v>
      </c>
      <c r="C102" s="73">
        <f>SUM(C103:C104)</f>
        <v>1630000</v>
      </c>
      <c r="D102" s="73">
        <f>SUM(D103:D104)</f>
        <v>1630000</v>
      </c>
    </row>
    <row r="103" spans="1:4" ht="13.5" customHeight="1">
      <c r="A103" s="72" t="s">
        <v>146</v>
      </c>
      <c r="B103" s="59" t="s">
        <v>147</v>
      </c>
      <c r="C103" s="73">
        <v>1600000</v>
      </c>
      <c r="D103" s="73">
        <v>1600000</v>
      </c>
    </row>
    <row r="104" spans="1:4" ht="13.5" customHeight="1">
      <c r="A104" s="72" t="s">
        <v>448</v>
      </c>
      <c r="B104" s="59" t="s">
        <v>449</v>
      </c>
      <c r="C104" s="73">
        <v>30000</v>
      </c>
      <c r="D104" s="73">
        <v>30000</v>
      </c>
    </row>
    <row r="105" spans="1:4" ht="15" customHeight="1">
      <c r="A105" s="72" t="s">
        <v>282</v>
      </c>
      <c r="B105" s="59" t="s">
        <v>755</v>
      </c>
      <c r="C105" s="73">
        <f>SUM(C106:C109)</f>
        <v>2228000</v>
      </c>
      <c r="D105" s="73">
        <f>SUM(D106:D109)</f>
        <v>2860000</v>
      </c>
    </row>
    <row r="106" spans="1:4" ht="13.5" customHeight="1">
      <c r="A106" s="72" t="s">
        <v>734</v>
      </c>
      <c r="B106" s="59" t="s">
        <v>735</v>
      </c>
      <c r="C106" s="73">
        <v>1500</v>
      </c>
      <c r="D106" s="73">
        <v>2000</v>
      </c>
    </row>
    <row r="107" spans="1:4" ht="13.5" customHeight="1">
      <c r="A107" s="72" t="s">
        <v>346</v>
      </c>
      <c r="B107" s="59" t="s">
        <v>692</v>
      </c>
      <c r="C107" s="73">
        <v>2200000</v>
      </c>
      <c r="D107" s="73">
        <v>2800000</v>
      </c>
    </row>
    <row r="108" spans="1:4" ht="13.5" customHeight="1">
      <c r="A108" s="92" t="s">
        <v>346</v>
      </c>
      <c r="B108" s="71" t="s">
        <v>753</v>
      </c>
      <c r="C108" s="93">
        <v>8000</v>
      </c>
      <c r="D108" s="93">
        <v>8000</v>
      </c>
    </row>
    <row r="109" spans="1:4" ht="13.5" customHeight="1">
      <c r="A109" s="72" t="s">
        <v>436</v>
      </c>
      <c r="B109" s="59" t="s">
        <v>437</v>
      </c>
      <c r="C109" s="73">
        <v>18500</v>
      </c>
      <c r="D109" s="73">
        <v>50000</v>
      </c>
    </row>
    <row r="110" spans="1:4" ht="15" customHeight="1">
      <c r="A110" s="72" t="s">
        <v>283</v>
      </c>
      <c r="B110" s="59" t="s">
        <v>440</v>
      </c>
      <c r="C110" s="73">
        <f>C111+C112+C113</f>
        <v>1764000</v>
      </c>
      <c r="D110" s="73">
        <f>D111+D112+D113</f>
        <v>1460000</v>
      </c>
    </row>
    <row r="111" spans="1:4" ht="13.5" customHeight="1">
      <c r="A111" s="72" t="s">
        <v>367</v>
      </c>
      <c r="B111" s="59" t="s">
        <v>368</v>
      </c>
      <c r="C111" s="73">
        <v>14000</v>
      </c>
      <c r="D111" s="73">
        <v>10000</v>
      </c>
    </row>
    <row r="112" spans="1:4" ht="13.5" customHeight="1">
      <c r="A112" s="72" t="s">
        <v>148</v>
      </c>
      <c r="B112" s="59" t="s">
        <v>99</v>
      </c>
      <c r="C112" s="73">
        <v>700000</v>
      </c>
      <c r="D112" s="73">
        <v>400000</v>
      </c>
    </row>
    <row r="113" spans="1:4" ht="13.5" customHeight="1">
      <c r="A113" s="72" t="s">
        <v>149</v>
      </c>
      <c r="B113" s="59" t="s">
        <v>100</v>
      </c>
      <c r="C113" s="73">
        <v>1050000</v>
      </c>
      <c r="D113" s="73">
        <v>1050000</v>
      </c>
    </row>
    <row r="114" spans="1:4" ht="15" customHeight="1">
      <c r="A114" s="72" t="s">
        <v>438</v>
      </c>
      <c r="B114" s="59" t="s">
        <v>98</v>
      </c>
      <c r="C114" s="73">
        <f>C115</f>
        <v>50000</v>
      </c>
      <c r="D114" s="73">
        <f>D115</f>
        <v>60000</v>
      </c>
    </row>
    <row r="115" spans="1:4" ht="13.5" customHeight="1">
      <c r="A115" s="72" t="s">
        <v>439</v>
      </c>
      <c r="B115" s="59" t="s">
        <v>441</v>
      </c>
      <c r="C115" s="73">
        <v>50000</v>
      </c>
      <c r="D115" s="73">
        <v>60000</v>
      </c>
    </row>
    <row r="116" spans="1:4" ht="24" customHeight="1">
      <c r="A116" s="29" t="s">
        <v>285</v>
      </c>
      <c r="B116" s="124" t="s">
        <v>693</v>
      </c>
      <c r="C116" s="11">
        <f>C117+C127+C140</f>
        <v>8248000</v>
      </c>
      <c r="D116" s="11">
        <f>D117+D127+D140</f>
        <v>8581500</v>
      </c>
    </row>
    <row r="117" spans="1:4" ht="21" customHeight="1">
      <c r="A117" s="29" t="s">
        <v>286</v>
      </c>
      <c r="B117" s="124" t="s">
        <v>382</v>
      </c>
      <c r="C117" s="11">
        <f>C118+C120+C122</f>
        <v>1061000</v>
      </c>
      <c r="D117" s="11">
        <f>D118+D120+D122</f>
        <v>1171500</v>
      </c>
    </row>
    <row r="118" spans="1:4" ht="15" customHeight="1">
      <c r="A118" s="60" t="s">
        <v>287</v>
      </c>
      <c r="B118" s="59" t="s">
        <v>194</v>
      </c>
      <c r="C118" s="73">
        <f>SUM(C119)</f>
        <v>80000</v>
      </c>
      <c r="D118" s="73">
        <f>SUM(D119)</f>
        <v>60000</v>
      </c>
    </row>
    <row r="119" spans="1:4" ht="13.5" customHeight="1">
      <c r="A119" s="60" t="s">
        <v>150</v>
      </c>
      <c r="B119" s="59" t="s">
        <v>317</v>
      </c>
      <c r="C119" s="73">
        <v>80000</v>
      </c>
      <c r="D119" s="73">
        <v>60000</v>
      </c>
    </row>
    <row r="120" spans="1:4" ht="15" customHeight="1">
      <c r="A120" s="60" t="s">
        <v>288</v>
      </c>
      <c r="B120" s="59" t="s">
        <v>383</v>
      </c>
      <c r="C120" s="73">
        <f>SUM(C121)</f>
        <v>80000</v>
      </c>
      <c r="D120" s="73">
        <f>SUM(D121)</f>
        <v>100000</v>
      </c>
    </row>
    <row r="121" spans="1:4" ht="13.5" customHeight="1">
      <c r="A121" s="60" t="s">
        <v>151</v>
      </c>
      <c r="B121" s="59" t="s">
        <v>290</v>
      </c>
      <c r="C121" s="73">
        <v>80000</v>
      </c>
      <c r="D121" s="73">
        <v>100000</v>
      </c>
    </row>
    <row r="122" spans="1:4" ht="15" customHeight="1">
      <c r="A122" s="60" t="s">
        <v>289</v>
      </c>
      <c r="B122" s="59" t="s">
        <v>384</v>
      </c>
      <c r="C122" s="73">
        <f>SUM(C123:C126)</f>
        <v>901000</v>
      </c>
      <c r="D122" s="73">
        <f>SUM(D123:D126)</f>
        <v>1011500</v>
      </c>
    </row>
    <row r="123" spans="1:4" ht="13.5" customHeight="1">
      <c r="A123" s="60" t="s">
        <v>152</v>
      </c>
      <c r="B123" s="59" t="s">
        <v>291</v>
      </c>
      <c r="C123" s="73">
        <v>750000</v>
      </c>
      <c r="D123" s="132">
        <v>750000</v>
      </c>
    </row>
    <row r="124" spans="1:4" ht="13.5" customHeight="1">
      <c r="A124" s="60" t="s">
        <v>680</v>
      </c>
      <c r="B124" s="59" t="s">
        <v>681</v>
      </c>
      <c r="C124" s="73">
        <v>1000</v>
      </c>
      <c r="D124" s="73">
        <v>10000</v>
      </c>
    </row>
    <row r="125" spans="1:4" ht="13.5" customHeight="1">
      <c r="A125" s="60" t="s">
        <v>736</v>
      </c>
      <c r="B125" s="59" t="s">
        <v>737</v>
      </c>
      <c r="C125" s="73">
        <v>150000</v>
      </c>
      <c r="D125" s="73">
        <v>250000</v>
      </c>
    </row>
    <row r="126" spans="1:4" ht="13.5" customHeight="1">
      <c r="A126" s="60" t="s">
        <v>736</v>
      </c>
      <c r="B126" s="59" t="s">
        <v>738</v>
      </c>
      <c r="C126" s="73">
        <v>0</v>
      </c>
      <c r="D126" s="73">
        <v>1500</v>
      </c>
    </row>
    <row r="127" spans="1:4" ht="21" customHeight="1">
      <c r="A127" s="29" t="s">
        <v>294</v>
      </c>
      <c r="B127" s="124" t="s">
        <v>195</v>
      </c>
      <c r="C127" s="11">
        <f>C128+C130+C132</f>
        <v>887000</v>
      </c>
      <c r="D127" s="11">
        <f>D128+D130+D132</f>
        <v>910000</v>
      </c>
    </row>
    <row r="128" spans="1:4" ht="15" customHeight="1">
      <c r="A128" s="60" t="s">
        <v>348</v>
      </c>
      <c r="B128" s="59" t="s">
        <v>349</v>
      </c>
      <c r="C128" s="73">
        <f>C129</f>
        <v>30000</v>
      </c>
      <c r="D128" s="73">
        <f>D129</f>
        <v>30000</v>
      </c>
    </row>
    <row r="129" spans="1:4" ht="13.5" customHeight="1">
      <c r="A129" s="60" t="s">
        <v>350</v>
      </c>
      <c r="B129" s="59" t="s">
        <v>432</v>
      </c>
      <c r="C129" s="73">
        <v>30000</v>
      </c>
      <c r="D129" s="73">
        <v>30000</v>
      </c>
    </row>
    <row r="130" spans="1:4" ht="15" customHeight="1">
      <c r="A130" s="60" t="s">
        <v>866</v>
      </c>
      <c r="B130" s="59" t="s">
        <v>867</v>
      </c>
      <c r="C130" s="73">
        <f>C131</f>
        <v>0</v>
      </c>
      <c r="D130" s="73">
        <f>D131</f>
        <v>0</v>
      </c>
    </row>
    <row r="131" spans="1:4" ht="13.5" customHeight="1">
      <c r="A131" s="60" t="s">
        <v>868</v>
      </c>
      <c r="B131" s="59" t="s">
        <v>869</v>
      </c>
      <c r="C131" s="73">
        <v>0</v>
      </c>
      <c r="D131" s="73">
        <v>0</v>
      </c>
    </row>
    <row r="132" spans="1:4" ht="15" customHeight="1">
      <c r="A132" s="60" t="s">
        <v>295</v>
      </c>
      <c r="B132" s="59" t="s">
        <v>361</v>
      </c>
      <c r="C132" s="73">
        <f>SUM(C133:C137)</f>
        <v>857000</v>
      </c>
      <c r="D132" s="73">
        <f>SUM(D133:D137)</f>
        <v>880000</v>
      </c>
    </row>
    <row r="133" spans="1:4" ht="13.5" customHeight="1">
      <c r="A133" s="70" t="s">
        <v>417</v>
      </c>
      <c r="B133" s="71" t="s">
        <v>754</v>
      </c>
      <c r="C133" s="93">
        <v>801000</v>
      </c>
      <c r="D133" s="93">
        <v>795000</v>
      </c>
    </row>
    <row r="134" spans="1:4" ht="13.5" customHeight="1">
      <c r="A134" s="70" t="s">
        <v>417</v>
      </c>
      <c r="B134" s="71" t="s">
        <v>757</v>
      </c>
      <c r="C134" s="93">
        <v>16000</v>
      </c>
      <c r="D134" s="93">
        <v>14000</v>
      </c>
    </row>
    <row r="135" spans="1:4" ht="13.5" customHeight="1">
      <c r="A135" s="60" t="s">
        <v>340</v>
      </c>
      <c r="B135" s="59" t="s">
        <v>338</v>
      </c>
      <c r="C135" s="73">
        <v>40000</v>
      </c>
      <c r="D135" s="73">
        <v>70000</v>
      </c>
    </row>
    <row r="136" spans="1:4" ht="13.5" customHeight="1">
      <c r="A136" s="60" t="s">
        <v>418</v>
      </c>
      <c r="B136" s="59" t="s">
        <v>419</v>
      </c>
      <c r="C136" s="73">
        <v>0</v>
      </c>
      <c r="D136" s="73">
        <v>0</v>
      </c>
    </row>
    <row r="137" spans="1:4" ht="13.5" customHeight="1">
      <c r="A137" s="60" t="s">
        <v>426</v>
      </c>
      <c r="B137" s="59" t="s">
        <v>427</v>
      </c>
      <c r="C137" s="73">
        <v>0</v>
      </c>
      <c r="D137" s="73">
        <v>1000</v>
      </c>
    </row>
    <row r="138" spans="1:4" ht="12.75" customHeight="1">
      <c r="A138" s="13"/>
      <c r="B138" s="14"/>
      <c r="C138" s="18"/>
      <c r="D138" s="18"/>
    </row>
    <row r="139" spans="1:4" ht="27" customHeight="1">
      <c r="A139" s="127" t="s">
        <v>169</v>
      </c>
      <c r="B139" s="27" t="s">
        <v>284</v>
      </c>
      <c r="C139" s="119" t="s">
        <v>1083</v>
      </c>
      <c r="D139" s="120" t="s">
        <v>1065</v>
      </c>
    </row>
    <row r="140" spans="1:4" ht="18" customHeight="1">
      <c r="A140" s="29" t="s">
        <v>347</v>
      </c>
      <c r="B140" s="124" t="s">
        <v>351</v>
      </c>
      <c r="C140" s="11">
        <f>C141+C143</f>
        <v>6300000</v>
      </c>
      <c r="D140" s="11">
        <f>D141+D143</f>
        <v>6500000</v>
      </c>
    </row>
    <row r="141" spans="1:4" ht="15" customHeight="1">
      <c r="A141" s="60" t="s">
        <v>352</v>
      </c>
      <c r="B141" s="59" t="s">
        <v>353</v>
      </c>
      <c r="C141" s="73">
        <f>C142</f>
        <v>3400000</v>
      </c>
      <c r="D141" s="73">
        <f>D142</f>
        <v>3500000</v>
      </c>
    </row>
    <row r="142" spans="1:4" ht="13.5" customHeight="1">
      <c r="A142" s="60" t="s">
        <v>354</v>
      </c>
      <c r="B142" s="59" t="s">
        <v>292</v>
      </c>
      <c r="C142" s="73">
        <v>3400000</v>
      </c>
      <c r="D142" s="73">
        <v>3500000</v>
      </c>
    </row>
    <row r="143" spans="1:4" ht="15" customHeight="1">
      <c r="A143" s="60" t="s">
        <v>355</v>
      </c>
      <c r="B143" s="59" t="s">
        <v>356</v>
      </c>
      <c r="C143" s="73">
        <f>C144</f>
        <v>2900000</v>
      </c>
      <c r="D143" s="73">
        <f>D144</f>
        <v>3000000</v>
      </c>
    </row>
    <row r="144" spans="1:4" ht="13.5" customHeight="1">
      <c r="A144" s="60" t="s">
        <v>357</v>
      </c>
      <c r="B144" s="59" t="s">
        <v>293</v>
      </c>
      <c r="C144" s="73">
        <v>2900000</v>
      </c>
      <c r="D144" s="73">
        <v>3000000</v>
      </c>
    </row>
    <row r="145" spans="1:4" ht="21" customHeight="1">
      <c r="A145" s="29" t="s">
        <v>296</v>
      </c>
      <c r="B145" s="124" t="s">
        <v>385</v>
      </c>
      <c r="C145" s="11">
        <f>C146+C154</f>
        <v>6598500</v>
      </c>
      <c r="D145" s="11">
        <f>D146+D154</f>
        <v>9825000</v>
      </c>
    </row>
    <row r="146" spans="1:4" ht="18" customHeight="1">
      <c r="A146" s="29" t="s">
        <v>297</v>
      </c>
      <c r="B146" s="124" t="s">
        <v>694</v>
      </c>
      <c r="C146" s="11">
        <f>C147</f>
        <v>6385000</v>
      </c>
      <c r="D146" s="11">
        <f>D147</f>
        <v>9605000</v>
      </c>
    </row>
    <row r="147" spans="1:4" ht="14.25" customHeight="1">
      <c r="A147" s="60" t="s">
        <v>358</v>
      </c>
      <c r="B147" s="59" t="s">
        <v>359</v>
      </c>
      <c r="C147" s="73">
        <f>SUM(C148:C153)</f>
        <v>6385000</v>
      </c>
      <c r="D147" s="73">
        <f>SUM(D148:D153)</f>
        <v>9605000</v>
      </c>
    </row>
    <row r="148" spans="1:4" ht="13.5" customHeight="1">
      <c r="A148" s="60" t="s">
        <v>360</v>
      </c>
      <c r="B148" s="59" t="s">
        <v>450</v>
      </c>
      <c r="C148" s="73">
        <v>165000</v>
      </c>
      <c r="D148" s="73">
        <v>170000</v>
      </c>
    </row>
    <row r="149" spans="1:4" ht="13.5" customHeight="1">
      <c r="A149" s="60" t="s">
        <v>360</v>
      </c>
      <c r="B149" s="59" t="s">
        <v>451</v>
      </c>
      <c r="C149" s="73">
        <v>6100000</v>
      </c>
      <c r="D149" s="132">
        <v>7600000</v>
      </c>
    </row>
    <row r="150" spans="1:4" ht="13.5" customHeight="1">
      <c r="A150" s="60" t="s">
        <v>360</v>
      </c>
      <c r="B150" s="59" t="s">
        <v>1090</v>
      </c>
      <c r="C150" s="73">
        <v>0</v>
      </c>
      <c r="D150" s="132">
        <v>1700000</v>
      </c>
    </row>
    <row r="151" spans="1:4" ht="13.5" customHeight="1">
      <c r="A151" s="60" t="s">
        <v>360</v>
      </c>
      <c r="B151" s="59" t="s">
        <v>420</v>
      </c>
      <c r="C151" s="73">
        <v>120000</v>
      </c>
      <c r="D151" s="73">
        <v>130000</v>
      </c>
    </row>
    <row r="152" spans="1:4" ht="13.5" customHeight="1">
      <c r="A152" s="60" t="s">
        <v>360</v>
      </c>
      <c r="B152" s="59" t="s">
        <v>442</v>
      </c>
      <c r="C152" s="73">
        <v>0</v>
      </c>
      <c r="D152" s="73">
        <v>5000</v>
      </c>
    </row>
    <row r="153" spans="1:4" ht="13.5" customHeight="1">
      <c r="A153" s="60" t="s">
        <v>360</v>
      </c>
      <c r="B153" s="59" t="s">
        <v>825</v>
      </c>
      <c r="C153" s="73">
        <v>0</v>
      </c>
      <c r="D153" s="73">
        <v>0</v>
      </c>
    </row>
    <row r="154" spans="1:4" ht="18" customHeight="1">
      <c r="A154" s="29" t="s">
        <v>298</v>
      </c>
      <c r="B154" s="124" t="s">
        <v>197</v>
      </c>
      <c r="C154" s="11">
        <f>C155</f>
        <v>213500</v>
      </c>
      <c r="D154" s="11">
        <f>D155</f>
        <v>220000</v>
      </c>
    </row>
    <row r="155" spans="1:4" ht="14.25" customHeight="1">
      <c r="A155" s="60" t="s">
        <v>299</v>
      </c>
      <c r="B155" s="59" t="s">
        <v>198</v>
      </c>
      <c r="C155" s="73">
        <f>SUM(C156:C159)</f>
        <v>213500</v>
      </c>
      <c r="D155" s="73">
        <f>SUM(D156:D159)</f>
        <v>220000</v>
      </c>
    </row>
    <row r="156" spans="1:4" ht="13.5" customHeight="1">
      <c r="A156" s="60" t="s">
        <v>154</v>
      </c>
      <c r="B156" s="59" t="s">
        <v>155</v>
      </c>
      <c r="C156" s="73">
        <v>180000</v>
      </c>
      <c r="D156" s="73">
        <v>140000</v>
      </c>
    </row>
    <row r="157" spans="1:4" ht="13.5" customHeight="1">
      <c r="A157" s="60" t="s">
        <v>156</v>
      </c>
      <c r="B157" s="59" t="s">
        <v>157</v>
      </c>
      <c r="C157" s="73">
        <v>0</v>
      </c>
      <c r="D157" s="73">
        <v>50000</v>
      </c>
    </row>
    <row r="158" spans="1:4" ht="13.5" customHeight="1">
      <c r="A158" s="70" t="s">
        <v>299</v>
      </c>
      <c r="B158" s="71" t="s">
        <v>758</v>
      </c>
      <c r="C158" s="93">
        <v>27000</v>
      </c>
      <c r="D158" s="93">
        <v>15000</v>
      </c>
    </row>
    <row r="159" spans="1:4" ht="13.5" customHeight="1">
      <c r="A159" s="70" t="s">
        <v>299</v>
      </c>
      <c r="B159" s="71" t="s">
        <v>759</v>
      </c>
      <c r="C159" s="93">
        <v>6500</v>
      </c>
      <c r="D159" s="93">
        <v>15000</v>
      </c>
    </row>
    <row r="160" spans="1:4" ht="21" customHeight="1">
      <c r="A160" s="29" t="s">
        <v>362</v>
      </c>
      <c r="B160" s="124" t="s">
        <v>363</v>
      </c>
      <c r="C160" s="11">
        <f>C161+C165</f>
        <v>420000</v>
      </c>
      <c r="D160" s="11">
        <f>D161+D165</f>
        <v>410000</v>
      </c>
    </row>
    <row r="161" spans="1:4" ht="18" customHeight="1">
      <c r="A161" s="29" t="s">
        <v>364</v>
      </c>
      <c r="B161" s="124" t="s">
        <v>695</v>
      </c>
      <c r="C161" s="11">
        <f>C162</f>
        <v>320000</v>
      </c>
      <c r="D161" s="11">
        <f>D162</f>
        <v>310000</v>
      </c>
    </row>
    <row r="162" spans="1:4" ht="15" customHeight="1">
      <c r="A162" s="60" t="s">
        <v>365</v>
      </c>
      <c r="B162" s="59" t="s">
        <v>196</v>
      </c>
      <c r="C162" s="73">
        <f>C163+C164</f>
        <v>320000</v>
      </c>
      <c r="D162" s="73">
        <f>D163+D164</f>
        <v>310000</v>
      </c>
    </row>
    <row r="163" spans="1:4" ht="13.5" customHeight="1">
      <c r="A163" s="60" t="s">
        <v>386</v>
      </c>
      <c r="B163" s="59" t="s">
        <v>739</v>
      </c>
      <c r="C163" s="73">
        <v>290000</v>
      </c>
      <c r="D163" s="73">
        <v>270000</v>
      </c>
    </row>
    <row r="164" spans="1:4" ht="13.5" customHeight="1">
      <c r="A164" s="60" t="s">
        <v>386</v>
      </c>
      <c r="B164" s="59" t="s">
        <v>153</v>
      </c>
      <c r="C164" s="73">
        <v>30000</v>
      </c>
      <c r="D164" s="73">
        <v>40000</v>
      </c>
    </row>
    <row r="165" spans="1:4" ht="18" customHeight="1">
      <c r="A165" s="29" t="s">
        <v>406</v>
      </c>
      <c r="B165" s="1" t="s">
        <v>408</v>
      </c>
      <c r="C165" s="2">
        <f>SUM(C166)</f>
        <v>100000</v>
      </c>
      <c r="D165" s="2">
        <f>SUM(D166)</f>
        <v>100000</v>
      </c>
    </row>
    <row r="166" spans="1:4" ht="15" customHeight="1">
      <c r="A166" s="60" t="s">
        <v>407</v>
      </c>
      <c r="B166" s="59" t="s">
        <v>409</v>
      </c>
      <c r="C166" s="73">
        <v>100000</v>
      </c>
      <c r="D166" s="73">
        <v>100000</v>
      </c>
    </row>
    <row r="167" spans="1:4" ht="26.25" customHeight="1">
      <c r="A167" s="30" t="s">
        <v>300</v>
      </c>
      <c r="B167" s="123" t="s">
        <v>199</v>
      </c>
      <c r="C167" s="118">
        <f>C168+C172</f>
        <v>15000</v>
      </c>
      <c r="D167" s="118">
        <f>D168+D172</f>
        <v>120000</v>
      </c>
    </row>
    <row r="168" spans="1:4" ht="21" customHeight="1">
      <c r="A168" s="29" t="s">
        <v>301</v>
      </c>
      <c r="B168" s="124" t="s">
        <v>387</v>
      </c>
      <c r="C168" s="11">
        <f>SUM(C169)</f>
        <v>0</v>
      </c>
      <c r="D168" s="11">
        <f>SUM(D169)</f>
        <v>100000</v>
      </c>
    </row>
    <row r="169" spans="1:4" ht="18" customHeight="1">
      <c r="A169" s="29" t="s">
        <v>302</v>
      </c>
      <c r="B169" s="124" t="s">
        <v>200</v>
      </c>
      <c r="C169" s="11">
        <f>SUM(C170)</f>
        <v>0</v>
      </c>
      <c r="D169" s="11">
        <f>SUM(D170)</f>
        <v>100000</v>
      </c>
    </row>
    <row r="170" spans="1:4" ht="15" customHeight="1">
      <c r="A170" s="60" t="s">
        <v>303</v>
      </c>
      <c r="B170" s="59" t="s">
        <v>201</v>
      </c>
      <c r="C170" s="73">
        <f>C171</f>
        <v>0</v>
      </c>
      <c r="D170" s="73">
        <f>D171</f>
        <v>100000</v>
      </c>
    </row>
    <row r="171" spans="1:4" ht="13.5" customHeight="1">
      <c r="A171" s="60" t="s">
        <v>158</v>
      </c>
      <c r="B171" s="59" t="s">
        <v>160</v>
      </c>
      <c r="C171" s="73">
        <v>0</v>
      </c>
      <c r="D171" s="73">
        <v>100000</v>
      </c>
    </row>
    <row r="172" spans="1:4" ht="21" customHeight="1">
      <c r="A172" s="29" t="s">
        <v>304</v>
      </c>
      <c r="B172" s="124" t="s">
        <v>388</v>
      </c>
      <c r="C172" s="11">
        <f>SUM(C173+C176)</f>
        <v>15000</v>
      </c>
      <c r="D172" s="11">
        <f>SUM(D173+D176)</f>
        <v>20000</v>
      </c>
    </row>
    <row r="173" spans="1:4" ht="18" customHeight="1">
      <c r="A173" s="29" t="s">
        <v>305</v>
      </c>
      <c r="B173" s="124" t="s">
        <v>202</v>
      </c>
      <c r="C173" s="11">
        <f>SUM(C174)</f>
        <v>15000</v>
      </c>
      <c r="D173" s="11">
        <f>SUM(D174)</f>
        <v>20000</v>
      </c>
    </row>
    <row r="174" spans="1:4" ht="15" customHeight="1">
      <c r="A174" s="60" t="s">
        <v>306</v>
      </c>
      <c r="B174" s="59" t="s">
        <v>162</v>
      </c>
      <c r="C174" s="73">
        <f>C175</f>
        <v>15000</v>
      </c>
      <c r="D174" s="73">
        <f>D175</f>
        <v>20000</v>
      </c>
    </row>
    <row r="175" spans="1:4" ht="13.5" customHeight="1">
      <c r="A175" s="60" t="s">
        <v>161</v>
      </c>
      <c r="B175" s="59" t="s">
        <v>163</v>
      </c>
      <c r="C175" s="73">
        <v>15000</v>
      </c>
      <c r="D175" s="73">
        <v>20000</v>
      </c>
    </row>
    <row r="176" spans="1:4" ht="18" customHeight="1">
      <c r="A176" s="29" t="s">
        <v>452</v>
      </c>
      <c r="B176" s="124" t="s">
        <v>453</v>
      </c>
      <c r="C176" s="11">
        <f>SUM(C177)</f>
        <v>0</v>
      </c>
      <c r="D176" s="11">
        <f>SUM(D177)</f>
        <v>0</v>
      </c>
    </row>
    <row r="177" spans="1:4" ht="15" customHeight="1">
      <c r="A177" s="60" t="s">
        <v>454</v>
      </c>
      <c r="B177" s="59" t="s">
        <v>696</v>
      </c>
      <c r="C177" s="73">
        <f>C178</f>
        <v>0</v>
      </c>
      <c r="D177" s="73">
        <f>D178</f>
        <v>0</v>
      </c>
    </row>
    <row r="178" spans="1:4" ht="13.5" customHeight="1">
      <c r="A178" s="60" t="s">
        <v>455</v>
      </c>
      <c r="B178" s="59" t="s">
        <v>456</v>
      </c>
      <c r="C178" s="73">
        <v>0</v>
      </c>
      <c r="D178" s="73">
        <v>0</v>
      </c>
    </row>
    <row r="179" spans="1:4" ht="15" customHeight="1">
      <c r="A179" s="3"/>
      <c r="B179" s="126" t="s">
        <v>203</v>
      </c>
      <c r="C179" s="118">
        <f>C44+C167</f>
        <v>53672630</v>
      </c>
      <c r="D179" s="118">
        <f>D44+D167</f>
        <v>58143100</v>
      </c>
    </row>
    <row r="180" spans="1:4" ht="17.25" customHeight="1">
      <c r="A180" s="30" t="s">
        <v>652</v>
      </c>
      <c r="B180" s="123" t="s">
        <v>653</v>
      </c>
      <c r="C180" s="118">
        <f>C181+C185</f>
        <v>0</v>
      </c>
      <c r="D180" s="118">
        <f>D181+D185</f>
        <v>0</v>
      </c>
    </row>
    <row r="181" spans="1:4" ht="21" customHeight="1">
      <c r="A181" s="29" t="s">
        <v>654</v>
      </c>
      <c r="B181" s="124" t="s">
        <v>697</v>
      </c>
      <c r="C181" s="11">
        <f>SUM(C182)</f>
        <v>0</v>
      </c>
      <c r="D181" s="11">
        <f>SUM(D182)</f>
        <v>0</v>
      </c>
    </row>
    <row r="182" spans="1:4" ht="18" customHeight="1">
      <c r="A182" s="29" t="s">
        <v>655</v>
      </c>
      <c r="B182" s="124" t="s">
        <v>656</v>
      </c>
      <c r="C182" s="11">
        <f>SUM(C183)</f>
        <v>0</v>
      </c>
      <c r="D182" s="11">
        <f>SUM(D183)</f>
        <v>0</v>
      </c>
    </row>
    <row r="183" spans="1:4" ht="15" customHeight="1">
      <c r="A183" s="60" t="s">
        <v>657</v>
      </c>
      <c r="B183" s="59" t="s">
        <v>658</v>
      </c>
      <c r="C183" s="73">
        <v>0</v>
      </c>
      <c r="D183" s="73">
        <v>0</v>
      </c>
    </row>
    <row r="184" spans="1:4" ht="20.25" customHeight="1">
      <c r="A184" s="3"/>
      <c r="B184" s="126" t="s">
        <v>659</v>
      </c>
      <c r="C184" s="118">
        <f>C179+C180</f>
        <v>53672630</v>
      </c>
      <c r="D184" s="118">
        <f>D179+D180</f>
        <v>58143100</v>
      </c>
    </row>
    <row r="185" ht="33.75" customHeight="1">
      <c r="A185" s="7" t="s">
        <v>307</v>
      </c>
    </row>
    <row r="186" ht="18" customHeight="1"/>
    <row r="187" spans="1:4" ht="27" customHeight="1">
      <c r="A187" s="127" t="s">
        <v>169</v>
      </c>
      <c r="B187" s="27" t="s">
        <v>67</v>
      </c>
      <c r="C187" s="119" t="s">
        <v>1083</v>
      </c>
      <c r="D187" s="120" t="s">
        <v>1065</v>
      </c>
    </row>
    <row r="188" spans="1:4" ht="24" customHeight="1">
      <c r="A188" s="30" t="s">
        <v>308</v>
      </c>
      <c r="B188" s="123" t="s">
        <v>329</v>
      </c>
      <c r="C188" s="118">
        <f>C189+C197+C232+C237+C240+C247+C251</f>
        <v>36521488</v>
      </c>
      <c r="D188" s="118">
        <f>D189+D197+D232+D237+D240+D247+D251</f>
        <v>40180500</v>
      </c>
    </row>
    <row r="189" spans="1:4" ht="21" customHeight="1">
      <c r="A189" s="29" t="s">
        <v>309</v>
      </c>
      <c r="B189" s="128" t="s">
        <v>204</v>
      </c>
      <c r="C189" s="11">
        <f>SUM(C190+C192+C194)</f>
        <v>7276850</v>
      </c>
      <c r="D189" s="11">
        <f>SUM(D190+D192+D194)</f>
        <v>7494000</v>
      </c>
    </row>
    <row r="190" spans="1:4" ht="18" customHeight="1">
      <c r="A190" s="29" t="s">
        <v>310</v>
      </c>
      <c r="B190" s="124" t="s">
        <v>389</v>
      </c>
      <c r="C190" s="11">
        <f>SUM(C191:C191)</f>
        <v>6048000</v>
      </c>
      <c r="D190" s="11">
        <f>SUM(D191:D191)</f>
        <v>6249500</v>
      </c>
    </row>
    <row r="191" spans="1:4" ht="15" customHeight="1">
      <c r="A191" s="60" t="s">
        <v>311</v>
      </c>
      <c r="B191" s="59" t="s">
        <v>205</v>
      </c>
      <c r="C191" s="73">
        <f>SUM(2!E10+2!E590+2!E660+2!E486)</f>
        <v>6048000</v>
      </c>
      <c r="D191" s="73">
        <f>SUM(2!F10+2!F590+2!F660+2!F486)</f>
        <v>6249500</v>
      </c>
    </row>
    <row r="192" spans="1:4" ht="18" customHeight="1">
      <c r="A192" s="29" t="s">
        <v>312</v>
      </c>
      <c r="B192" s="124" t="s">
        <v>315</v>
      </c>
      <c r="C192" s="11">
        <f>C193</f>
        <v>227000</v>
      </c>
      <c r="D192" s="11">
        <f>D193</f>
        <v>212500</v>
      </c>
    </row>
    <row r="193" spans="1:4" ht="15" customHeight="1">
      <c r="A193" s="60" t="s">
        <v>313</v>
      </c>
      <c r="B193" s="59" t="s">
        <v>206</v>
      </c>
      <c r="C193" s="73">
        <f>2!E12+2!E592+2!E662</f>
        <v>227000</v>
      </c>
      <c r="D193" s="73">
        <f>2!F12+2!F592+2!F662</f>
        <v>212500</v>
      </c>
    </row>
    <row r="194" spans="1:4" ht="18" customHeight="1">
      <c r="A194" s="29" t="s">
        <v>314</v>
      </c>
      <c r="B194" s="1" t="s">
        <v>390</v>
      </c>
      <c r="C194" s="2">
        <f>SUM(C195:C196)</f>
        <v>1001850</v>
      </c>
      <c r="D194" s="2">
        <f>SUM(D195:D196)</f>
        <v>1032000</v>
      </c>
    </row>
    <row r="195" spans="1:4" ht="15" customHeight="1">
      <c r="A195" s="94">
        <v>3132</v>
      </c>
      <c r="B195" s="59" t="s">
        <v>391</v>
      </c>
      <c r="C195" s="73">
        <f>SUM(2!E14+2!E594+2!E664+2!E488)</f>
        <v>902000</v>
      </c>
      <c r="D195" s="73">
        <f>SUM(2!F14+2!F594+2!F664+2!F488)</f>
        <v>1024200</v>
      </c>
    </row>
    <row r="196" spans="1:4" ht="15" customHeight="1">
      <c r="A196" s="94">
        <v>3133</v>
      </c>
      <c r="B196" s="59" t="s">
        <v>392</v>
      </c>
      <c r="C196" s="73">
        <f>SUM(2!E15+2!E595+2!E665+2!E489)</f>
        <v>99850</v>
      </c>
      <c r="D196" s="73">
        <f>SUM(2!F15+2!F595+2!F665+2!F489)</f>
        <v>7800</v>
      </c>
    </row>
    <row r="197" spans="1:4" ht="21" customHeight="1">
      <c r="A197" s="5">
        <v>32</v>
      </c>
      <c r="B197" s="124" t="s">
        <v>207</v>
      </c>
      <c r="C197" s="11">
        <f>SUM(C198+C203+C210+C220+C222)</f>
        <v>20129138</v>
      </c>
      <c r="D197" s="11">
        <f>SUM(D198+D203+D210+D220+D222)</f>
        <v>19325400</v>
      </c>
    </row>
    <row r="198" spans="1:4" ht="18" customHeight="1">
      <c r="A198" s="5">
        <v>321</v>
      </c>
      <c r="B198" s="124" t="s">
        <v>316</v>
      </c>
      <c r="C198" s="11">
        <f>SUM(C199:C202)</f>
        <v>409000</v>
      </c>
      <c r="D198" s="11">
        <f>SUM(D199:D202)</f>
        <v>428000</v>
      </c>
    </row>
    <row r="199" spans="1:4" ht="15" customHeight="1">
      <c r="A199" s="94">
        <v>3211</v>
      </c>
      <c r="B199" s="59" t="s">
        <v>208</v>
      </c>
      <c r="C199" s="73">
        <f>SUM(2!E18+2!E598+2!E668)</f>
        <v>96000</v>
      </c>
      <c r="D199" s="73">
        <f>SUM(2!F18+2!F598+2!F668)</f>
        <v>93000</v>
      </c>
    </row>
    <row r="200" spans="1:4" ht="15" customHeight="1">
      <c r="A200" s="94" t="s">
        <v>107</v>
      </c>
      <c r="B200" s="59" t="s">
        <v>110</v>
      </c>
      <c r="C200" s="73">
        <f>SUM(2!E19+2!E599+2!E669+2!E492)</f>
        <v>283000</v>
      </c>
      <c r="D200" s="73">
        <f>SUM(2!F19+2!F599+2!F669+2!F492)</f>
        <v>299000</v>
      </c>
    </row>
    <row r="201" spans="1:4" ht="15" customHeight="1">
      <c r="A201" s="94">
        <v>3213</v>
      </c>
      <c r="B201" s="59" t="s">
        <v>209</v>
      </c>
      <c r="C201" s="73">
        <f>SUM(2!E20+2!E600+2!E670)</f>
        <v>28000</v>
      </c>
      <c r="D201" s="73">
        <f>SUM(2!F20+2!F600+2!F670)</f>
        <v>31000</v>
      </c>
    </row>
    <row r="202" spans="1:4" ht="15" customHeight="1">
      <c r="A202" s="94" t="s">
        <v>393</v>
      </c>
      <c r="B202" s="59" t="s">
        <v>394</v>
      </c>
      <c r="C202" s="73">
        <f>2!E21</f>
        <v>2000</v>
      </c>
      <c r="D202" s="73">
        <f>2!F21</f>
        <v>5000</v>
      </c>
    </row>
    <row r="203" spans="1:4" ht="18" customHeight="1">
      <c r="A203" s="5">
        <v>322</v>
      </c>
      <c r="B203" s="124" t="s">
        <v>318</v>
      </c>
      <c r="C203" s="11">
        <f>SUM(C204:C209)</f>
        <v>2418000</v>
      </c>
      <c r="D203" s="11">
        <f>SUM(D204:D209)</f>
        <v>2272000</v>
      </c>
    </row>
    <row r="204" spans="1:4" ht="15" customHeight="1">
      <c r="A204" s="94">
        <v>3221</v>
      </c>
      <c r="B204" s="59" t="s">
        <v>210</v>
      </c>
      <c r="C204" s="73">
        <f>2!E23+2!E64+2!E303+2!E353+2!E457+2!E420+2!E606+2!E672+2!E229</f>
        <v>939000</v>
      </c>
      <c r="D204" s="73">
        <f>2!F23+2!F64+2!F303+2!F353+2!F457+2!F420+2!F606+2!F672+2!F229</f>
        <v>767000</v>
      </c>
    </row>
    <row r="205" spans="1:4" ht="15" customHeight="1">
      <c r="A205" s="94" t="s">
        <v>777</v>
      </c>
      <c r="B205" s="59" t="s">
        <v>778</v>
      </c>
      <c r="C205" s="73">
        <f>2!E607</f>
        <v>257000</v>
      </c>
      <c r="D205" s="73">
        <f>2!F607</f>
        <v>250000</v>
      </c>
    </row>
    <row r="206" spans="1:4" ht="15" customHeight="1">
      <c r="A206" s="94">
        <v>3223</v>
      </c>
      <c r="B206" s="59" t="s">
        <v>211</v>
      </c>
      <c r="C206" s="73">
        <f>2!E24+2!E291+2!E608</f>
        <v>644000</v>
      </c>
      <c r="D206" s="73">
        <f>2!F24+2!F291+2!F608</f>
        <v>630000</v>
      </c>
    </row>
    <row r="207" spans="1:4" ht="15" customHeight="1">
      <c r="A207" s="94">
        <v>3224</v>
      </c>
      <c r="B207" s="59" t="s">
        <v>212</v>
      </c>
      <c r="C207" s="73">
        <f>2!E25+2!E153+2!E458+2!E186+2!E292+2!E304+2!E354+2!E391+2!E609+2!E673</f>
        <v>498000</v>
      </c>
      <c r="D207" s="73">
        <f>2!F25+2!F153+2!F458+2!F186+2!F292+2!F304+2!F354+2!F391+2!F609+2!F673</f>
        <v>544000</v>
      </c>
    </row>
    <row r="208" spans="1:4" ht="15" customHeight="1">
      <c r="A208" s="94">
        <v>3225</v>
      </c>
      <c r="B208" s="59" t="s">
        <v>213</v>
      </c>
      <c r="C208" s="73">
        <f>2!E26+2!E421+2!E475+2!E674</f>
        <v>28000</v>
      </c>
      <c r="D208" s="73">
        <f>2!F26+2!F421+2!F475+2!F674</f>
        <v>48000</v>
      </c>
    </row>
    <row r="209" spans="1:4" ht="15" customHeight="1">
      <c r="A209" s="94" t="s">
        <v>457</v>
      </c>
      <c r="B209" s="59" t="s">
        <v>459</v>
      </c>
      <c r="C209" s="73">
        <f>2!E27+2!E610</f>
        <v>52000</v>
      </c>
      <c r="D209" s="73">
        <f>2!F27+2!F610</f>
        <v>33000</v>
      </c>
    </row>
    <row r="210" spans="1:4" ht="18" customHeight="1">
      <c r="A210" s="5">
        <v>323</v>
      </c>
      <c r="B210" s="124" t="s">
        <v>319</v>
      </c>
      <c r="C210" s="11">
        <f>SUM(C211:C219)</f>
        <v>15255750</v>
      </c>
      <c r="D210" s="11">
        <f>SUM(D211:D219)</f>
        <v>15213450</v>
      </c>
    </row>
    <row r="211" spans="1:4" ht="14.25" customHeight="1">
      <c r="A211" s="94">
        <v>3231</v>
      </c>
      <c r="B211" s="59" t="s">
        <v>214</v>
      </c>
      <c r="C211" s="73">
        <f>SUM(2!E29+2!E612+2!E680)</f>
        <v>306000</v>
      </c>
      <c r="D211" s="73">
        <f>SUM(2!F29+2!F612+2!F680)</f>
        <v>273500</v>
      </c>
    </row>
    <row r="212" spans="1:4" ht="14.25" customHeight="1">
      <c r="A212" s="94">
        <v>3232</v>
      </c>
      <c r="B212" s="59" t="s">
        <v>215</v>
      </c>
      <c r="C212" s="73">
        <f>2!E30+2!E155+2!E460+2!E188+2!E201+2!E217+2!E272+2!E294+2!E306+2!E347+2!E356+2!E393+2!E613+2!E681</f>
        <v>4954000</v>
      </c>
      <c r="D212" s="73">
        <f>2!F30+2!F155+2!F460+2!F188+2!F201+2!F217+2!F272+2!F294+2!F306+2!F347+2!F356+2!F393+2!F613+2!F681</f>
        <v>6179000</v>
      </c>
    </row>
    <row r="213" spans="1:4" ht="14.25" customHeight="1">
      <c r="A213" s="94">
        <v>3233</v>
      </c>
      <c r="B213" s="59" t="s">
        <v>216</v>
      </c>
      <c r="C213" s="73">
        <f>SUM(2!E85+2!E66+2!E231+2!E614+2!E682+2!E44)</f>
        <v>404600</v>
      </c>
      <c r="D213" s="73">
        <f>SUM(2!F85+2!F66+2!F231+2!F614+2!F682+2!F44)</f>
        <v>331500</v>
      </c>
    </row>
    <row r="214" spans="1:4" ht="14.25" customHeight="1">
      <c r="A214" s="94">
        <v>3234</v>
      </c>
      <c r="B214" s="59" t="s">
        <v>217</v>
      </c>
      <c r="C214" s="73">
        <f>2!E31+2!E307+2!E361+2!E461+2!E615</f>
        <v>1300000</v>
      </c>
      <c r="D214" s="73">
        <f>2!F31+2!F307+2!F361+2!F461+2!F615</f>
        <v>1285000</v>
      </c>
    </row>
    <row r="215" spans="1:4" ht="14.25" customHeight="1">
      <c r="A215" s="94">
        <v>3235</v>
      </c>
      <c r="B215" s="59" t="s">
        <v>218</v>
      </c>
      <c r="C215" s="73">
        <f>2!E32+2!E67+2!E423+2!E308</f>
        <v>180000</v>
      </c>
      <c r="D215" s="73">
        <f>2!F32+2!F67+2!F423+2!F308</f>
        <v>760000</v>
      </c>
    </row>
    <row r="216" spans="1:4" ht="14.25" customHeight="1">
      <c r="A216" s="94" t="s">
        <v>68</v>
      </c>
      <c r="B216" s="59" t="s">
        <v>69</v>
      </c>
      <c r="C216" s="73">
        <f>2!E309+2!E616</f>
        <v>140000</v>
      </c>
      <c r="D216" s="73">
        <f>2!F309+2!F616</f>
        <v>67000</v>
      </c>
    </row>
    <row r="217" spans="1:4" ht="14.25" customHeight="1">
      <c r="A217" s="94">
        <v>3237</v>
      </c>
      <c r="B217" s="59" t="s">
        <v>219</v>
      </c>
      <c r="C217" s="73">
        <f>2!E68+2!E86+2!E253+2!E273+2!E357+2!E424+2!E436+2!E462+2!E494+2!E617+2!E683+2!E653+2!E348</f>
        <v>3653650</v>
      </c>
      <c r="D217" s="73">
        <f>2!F68+2!F86+2!F253+2!F273+2!F357+2!F424+2!F436+2!F462+2!F494+2!F617+2!F683+2!F653+2!F348</f>
        <v>3166450</v>
      </c>
    </row>
    <row r="218" spans="1:4" ht="14.25" customHeight="1">
      <c r="A218" s="94">
        <v>3238</v>
      </c>
      <c r="B218" s="59" t="s">
        <v>220</v>
      </c>
      <c r="C218" s="73">
        <f>SUM(2!E33+2!E87+2!E618+2!E684)</f>
        <v>194000</v>
      </c>
      <c r="D218" s="73">
        <f>SUM(2!F33+2!F87+2!F618+2!F684)</f>
        <v>200000</v>
      </c>
    </row>
    <row r="219" spans="1:4" ht="14.25" customHeight="1">
      <c r="A219" s="94">
        <v>3239</v>
      </c>
      <c r="B219" s="59" t="s">
        <v>221</v>
      </c>
      <c r="C219" s="73">
        <f>2!E34+2!E69+2!E88+2!E156+2!E310+2!E362+2!E425+2!E437+2!E463+2!E619+2!E685+2!E654</f>
        <v>4123500</v>
      </c>
      <c r="D219" s="73">
        <f>2!F34+2!F69+2!F88+2!F156+2!F310+2!F362+2!F425+2!F437+2!F463+2!F619+2!F685+2!F654</f>
        <v>2951000</v>
      </c>
    </row>
    <row r="220" spans="1:4" ht="18" customHeight="1">
      <c r="A220" s="5" t="s">
        <v>376</v>
      </c>
      <c r="B220" s="124" t="s">
        <v>380</v>
      </c>
      <c r="C220" s="11">
        <f>C221</f>
        <v>12000</v>
      </c>
      <c r="D220" s="11">
        <f>D221</f>
        <v>10000</v>
      </c>
    </row>
    <row r="221" spans="1:4" ht="15.75" customHeight="1">
      <c r="A221" s="94" t="s">
        <v>378</v>
      </c>
      <c r="B221" s="59" t="s">
        <v>379</v>
      </c>
      <c r="C221" s="73">
        <f>2!E46+2!E90+2!E621</f>
        <v>12000</v>
      </c>
      <c r="D221" s="73">
        <f>2!F46+2!F90+2!F621</f>
        <v>10000</v>
      </c>
    </row>
    <row r="222" spans="1:4" ht="18" customHeight="1">
      <c r="A222" s="5">
        <v>329</v>
      </c>
      <c r="B222" s="124" t="s">
        <v>320</v>
      </c>
      <c r="C222" s="11">
        <f>SUM(C223:C229)</f>
        <v>2034388</v>
      </c>
      <c r="D222" s="11">
        <f>SUM(D223:D229)</f>
        <v>1401950</v>
      </c>
    </row>
    <row r="223" spans="1:4" ht="15" customHeight="1">
      <c r="A223" s="94">
        <v>3291</v>
      </c>
      <c r="B223" s="59" t="s">
        <v>395</v>
      </c>
      <c r="C223" s="73">
        <f>2!E48+2!E364+2!E623</f>
        <v>277000</v>
      </c>
      <c r="D223" s="73">
        <f>2!F48+2!F364+2!F623</f>
        <v>228000</v>
      </c>
    </row>
    <row r="224" spans="1:4" ht="15" customHeight="1">
      <c r="A224" s="94">
        <v>3292</v>
      </c>
      <c r="B224" s="59" t="s">
        <v>223</v>
      </c>
      <c r="C224" s="73">
        <f>SUM(2!E92+2!E624+2!E687+2!E71)</f>
        <v>184700</v>
      </c>
      <c r="D224" s="73">
        <f>SUM(2!F92+2!F624+2!F687+2!F71)</f>
        <v>154700</v>
      </c>
    </row>
    <row r="225" spans="1:4" ht="15" customHeight="1">
      <c r="A225" s="94">
        <v>3293</v>
      </c>
      <c r="B225" s="59" t="s">
        <v>224</v>
      </c>
      <c r="C225" s="73">
        <f>2!E36+2!E49+2!E72+2!E427+2!E439+2!E625+2!E688</f>
        <v>509958</v>
      </c>
      <c r="D225" s="73">
        <f>2!F36+2!F49+2!F72+2!F427+2!F439+2!F625+2!F688</f>
        <v>244500</v>
      </c>
    </row>
    <row r="226" spans="1:4" ht="15" customHeight="1">
      <c r="A226" s="94">
        <v>3294</v>
      </c>
      <c r="B226" s="59" t="s">
        <v>698</v>
      </c>
      <c r="C226" s="73">
        <f>SUM(2!E93+2!E689)</f>
        <v>150000</v>
      </c>
      <c r="D226" s="73">
        <f>SUM(2!F93+2!F689)</f>
        <v>125000</v>
      </c>
    </row>
    <row r="227" spans="1:4" ht="15" customHeight="1">
      <c r="A227" s="94" t="s">
        <v>421</v>
      </c>
      <c r="B227" s="59" t="s">
        <v>422</v>
      </c>
      <c r="C227" s="73">
        <f>2!E94+2!E626</f>
        <v>413000</v>
      </c>
      <c r="D227" s="73">
        <f>2!F94+2!F626</f>
        <v>64000</v>
      </c>
    </row>
    <row r="228" spans="1:4" ht="15" customHeight="1">
      <c r="A228" s="94" t="s">
        <v>740</v>
      </c>
      <c r="B228" s="59" t="s">
        <v>742</v>
      </c>
      <c r="C228" s="73">
        <f>2!E95</f>
        <v>10000</v>
      </c>
      <c r="D228" s="73">
        <f>2!F95</f>
        <v>60000</v>
      </c>
    </row>
    <row r="229" spans="1:4" ht="15" customHeight="1">
      <c r="A229" s="94">
        <v>3299</v>
      </c>
      <c r="B229" s="59" t="s">
        <v>222</v>
      </c>
      <c r="C229" s="73">
        <f>2!E73+2!E96+2!E121+2!E122+2!E133+2!E141+2!E428+2!E440+2!E627+2!E690</f>
        <v>489730</v>
      </c>
      <c r="D229" s="73">
        <f>2!F73+2!F96+2!F121+2!F122+2!F133+2!F141+2!F428+2!F440+2!F627+2!F690</f>
        <v>525750</v>
      </c>
    </row>
    <row r="230" ht="12" customHeight="1"/>
    <row r="231" spans="1:4" ht="27" customHeight="1">
      <c r="A231" s="127" t="s">
        <v>169</v>
      </c>
      <c r="B231" s="27" t="s">
        <v>67</v>
      </c>
      <c r="C231" s="119" t="s">
        <v>1083</v>
      </c>
      <c r="D231" s="120" t="s">
        <v>1065</v>
      </c>
    </row>
    <row r="232" spans="1:4" ht="21" customHeight="1">
      <c r="A232" s="5">
        <v>34</v>
      </c>
      <c r="B232" s="124" t="s">
        <v>225</v>
      </c>
      <c r="C232" s="11">
        <f>C233</f>
        <v>137600</v>
      </c>
      <c r="D232" s="11">
        <f>D233</f>
        <v>116300</v>
      </c>
    </row>
    <row r="233" spans="1:4" ht="18" customHeight="1">
      <c r="A233" s="5">
        <v>343</v>
      </c>
      <c r="B233" s="124" t="s">
        <v>321</v>
      </c>
      <c r="C233" s="11">
        <f>SUM(C234:C236)</f>
        <v>137600</v>
      </c>
      <c r="D233" s="11">
        <f>SUM(D234:D236)</f>
        <v>116300</v>
      </c>
    </row>
    <row r="234" spans="1:4" ht="15" customHeight="1">
      <c r="A234" s="94">
        <v>3431</v>
      </c>
      <c r="B234" s="59" t="s">
        <v>226</v>
      </c>
      <c r="C234" s="73">
        <f>SUM(2!E110+2!E630+2!E693)</f>
        <v>122600</v>
      </c>
      <c r="D234" s="73">
        <f>SUM(2!F110+2!F630+2!F693)</f>
        <v>106300</v>
      </c>
    </row>
    <row r="235" spans="1:4" ht="15" customHeight="1">
      <c r="A235" s="94" t="s">
        <v>1095</v>
      </c>
      <c r="B235" s="59" t="s">
        <v>1097</v>
      </c>
      <c r="C235" s="73">
        <f>2!E111</f>
        <v>10000</v>
      </c>
      <c r="D235" s="73">
        <f>2!F111</f>
        <v>0</v>
      </c>
    </row>
    <row r="236" spans="1:4" ht="15" customHeight="1">
      <c r="A236" s="94">
        <v>3433</v>
      </c>
      <c r="B236" s="59" t="s">
        <v>227</v>
      </c>
      <c r="C236" s="73">
        <f>SUM(2!E112)</f>
        <v>5000</v>
      </c>
      <c r="D236" s="73">
        <f>SUM(2!F112)</f>
        <v>10000</v>
      </c>
    </row>
    <row r="237" spans="1:4" ht="21" customHeight="1">
      <c r="A237" s="5">
        <v>35</v>
      </c>
      <c r="B237" s="124" t="s">
        <v>228</v>
      </c>
      <c r="C237" s="11">
        <f>C238</f>
        <v>0</v>
      </c>
      <c r="D237" s="11">
        <f>D238</f>
        <v>20000</v>
      </c>
    </row>
    <row r="238" spans="1:4" ht="18" customHeight="1">
      <c r="A238" s="5">
        <v>352</v>
      </c>
      <c r="B238" s="124" t="s">
        <v>322</v>
      </c>
      <c r="C238" s="11">
        <f>C239</f>
        <v>0</v>
      </c>
      <c r="D238" s="11">
        <f>D239</f>
        <v>20000</v>
      </c>
    </row>
    <row r="239" spans="1:4" ht="15" customHeight="1">
      <c r="A239" s="94">
        <v>3523</v>
      </c>
      <c r="B239" s="59" t="s">
        <v>699</v>
      </c>
      <c r="C239" s="73">
        <f>2!E173</f>
        <v>0</v>
      </c>
      <c r="D239" s="73">
        <f>2!F173</f>
        <v>20000</v>
      </c>
    </row>
    <row r="240" spans="1:4" ht="21" customHeight="1">
      <c r="A240" s="5" t="s">
        <v>661</v>
      </c>
      <c r="B240" s="124" t="s">
        <v>674</v>
      </c>
      <c r="C240" s="11">
        <f>C241+C244</f>
        <v>1850000</v>
      </c>
      <c r="D240" s="11">
        <f>D241+D244</f>
        <v>1701000</v>
      </c>
    </row>
    <row r="241" spans="1:4" ht="18" customHeight="1">
      <c r="A241" s="5" t="s">
        <v>663</v>
      </c>
      <c r="B241" s="124" t="s">
        <v>675</v>
      </c>
      <c r="C241" s="11">
        <f>C242+C243</f>
        <v>55000</v>
      </c>
      <c r="D241" s="11">
        <f>D242+D243</f>
        <v>40000</v>
      </c>
    </row>
    <row r="242" spans="1:4" ht="15" customHeight="1">
      <c r="A242" s="94" t="s">
        <v>665</v>
      </c>
      <c r="B242" s="59" t="s">
        <v>676</v>
      </c>
      <c r="C242" s="73">
        <f>2!E558</f>
        <v>40000</v>
      </c>
      <c r="D242" s="73">
        <f>2!F558</f>
        <v>40000</v>
      </c>
    </row>
    <row r="243" spans="1:4" ht="15" customHeight="1">
      <c r="A243" s="94" t="s">
        <v>1101</v>
      </c>
      <c r="B243" s="59" t="s">
        <v>1104</v>
      </c>
      <c r="C243" s="73">
        <f>2!E144</f>
        <v>15000</v>
      </c>
      <c r="D243" s="73">
        <f>2!F144</f>
        <v>0</v>
      </c>
    </row>
    <row r="244" spans="1:4" ht="18" customHeight="1">
      <c r="A244" s="5" t="s">
        <v>705</v>
      </c>
      <c r="B244" s="124" t="s">
        <v>712</v>
      </c>
      <c r="C244" s="11">
        <f>C245+C246</f>
        <v>1795000</v>
      </c>
      <c r="D244" s="11">
        <f>D245+D246</f>
        <v>1661000</v>
      </c>
    </row>
    <row r="245" spans="1:4" ht="15" customHeight="1">
      <c r="A245" s="94" t="s">
        <v>706</v>
      </c>
      <c r="B245" s="59" t="s">
        <v>713</v>
      </c>
      <c r="C245" s="73">
        <f>2!E373+2!E381+2!E449+2!E450+2!E526+2!E531</f>
        <v>818000</v>
      </c>
      <c r="D245" s="73">
        <f>2!F373+2!F381+2!F449+2!F450+2!F526+2!F531</f>
        <v>910000</v>
      </c>
    </row>
    <row r="246" spans="1:4" ht="15" customHeight="1">
      <c r="A246" s="94" t="s">
        <v>707</v>
      </c>
      <c r="B246" s="59" t="s">
        <v>714</v>
      </c>
      <c r="C246" s="73">
        <f>2!E382+2!E451+2!E452+2!E527+2!E532</f>
        <v>977000</v>
      </c>
      <c r="D246" s="73">
        <f>2!F382+2!F451+2!F452+2!F527+2!F532</f>
        <v>751000</v>
      </c>
    </row>
    <row r="247" spans="1:4" ht="21" customHeight="1">
      <c r="A247" s="5">
        <v>37</v>
      </c>
      <c r="B247" s="124" t="s">
        <v>229</v>
      </c>
      <c r="C247" s="11">
        <f>C248</f>
        <v>743000</v>
      </c>
      <c r="D247" s="11">
        <f>D248</f>
        <v>875000</v>
      </c>
    </row>
    <row r="248" spans="1:4" ht="18" customHeight="1">
      <c r="A248" s="5">
        <v>372</v>
      </c>
      <c r="B248" s="124" t="s">
        <v>700</v>
      </c>
      <c r="C248" s="11">
        <f>SUM(C249:C250)</f>
        <v>743000</v>
      </c>
      <c r="D248" s="11">
        <f>SUM(D249:D250)</f>
        <v>875000</v>
      </c>
    </row>
    <row r="249" spans="1:4" ht="15" customHeight="1">
      <c r="A249" s="94">
        <v>3721</v>
      </c>
      <c r="B249" s="59" t="s">
        <v>230</v>
      </c>
      <c r="C249" s="73">
        <f>2!E545+2!E562</f>
        <v>620000</v>
      </c>
      <c r="D249" s="73">
        <f>2!F545+2!F562</f>
        <v>720000</v>
      </c>
    </row>
    <row r="250" spans="1:4" ht="15" customHeight="1">
      <c r="A250" s="94">
        <v>3722</v>
      </c>
      <c r="B250" s="59" t="s">
        <v>231</v>
      </c>
      <c r="C250" s="73">
        <f>2!E548+2!E574</f>
        <v>123000</v>
      </c>
      <c r="D250" s="73">
        <f>2!F548+2!F574</f>
        <v>155000</v>
      </c>
    </row>
    <row r="251" spans="1:4" ht="21" customHeight="1">
      <c r="A251" s="5">
        <v>38</v>
      </c>
      <c r="B251" s="124" t="s">
        <v>396</v>
      </c>
      <c r="C251" s="11">
        <f>C252+C254+C258+C260+C256</f>
        <v>6384900</v>
      </c>
      <c r="D251" s="11">
        <f>D252+D254+D258+D260+D256</f>
        <v>10648800</v>
      </c>
    </row>
    <row r="252" spans="1:4" ht="18" customHeight="1">
      <c r="A252" s="5">
        <v>381</v>
      </c>
      <c r="B252" s="124" t="s">
        <v>323</v>
      </c>
      <c r="C252" s="11">
        <f>SUM(C253)</f>
        <v>3991000</v>
      </c>
      <c r="D252" s="11">
        <f>SUM(D253)</f>
        <v>4355000</v>
      </c>
    </row>
    <row r="253" spans="1:4" ht="15" customHeight="1">
      <c r="A253" s="94">
        <v>3811</v>
      </c>
      <c r="B253" s="59" t="s">
        <v>232</v>
      </c>
      <c r="C253" s="73">
        <f>2!E126+2!E137+2!E177+2!E397+2!E444+2!E511+2!E516+2!E521+2!E566+2!E579+2!E696+2!E76</f>
        <v>3991000</v>
      </c>
      <c r="D253" s="73">
        <f>2!F126+2!F137+2!F177+2!F397+2!F444+2!F511+2!F516+2!F521+2!F566+2!F579+2!F696+2!F76</f>
        <v>4355000</v>
      </c>
    </row>
    <row r="254" spans="1:4" ht="18" customHeight="1">
      <c r="A254" s="5">
        <v>382</v>
      </c>
      <c r="B254" s="124" t="s">
        <v>324</v>
      </c>
      <c r="C254" s="11">
        <f>C255</f>
        <v>200000</v>
      </c>
      <c r="D254" s="11">
        <f>D255</f>
        <v>400000</v>
      </c>
    </row>
    <row r="255" spans="1:4" ht="15" customHeight="1">
      <c r="A255" s="94">
        <v>3821</v>
      </c>
      <c r="B255" s="59" t="s">
        <v>233</v>
      </c>
      <c r="C255" s="73">
        <f>2!E128+2!E129</f>
        <v>200000</v>
      </c>
      <c r="D255" s="73">
        <f>2!F128+2!F129</f>
        <v>400000</v>
      </c>
    </row>
    <row r="256" spans="1:4" ht="18" customHeight="1">
      <c r="A256" s="5" t="s">
        <v>1171</v>
      </c>
      <c r="B256" s="124" t="s">
        <v>1172</v>
      </c>
      <c r="C256" s="11">
        <f>C257</f>
        <v>90000</v>
      </c>
      <c r="D256" s="11">
        <f>D257</f>
        <v>0</v>
      </c>
    </row>
    <row r="257" spans="1:4" ht="15" customHeight="1">
      <c r="A257" s="94" t="s">
        <v>1173</v>
      </c>
      <c r="B257" s="59" t="s">
        <v>1175</v>
      </c>
      <c r="C257" s="73">
        <f>2!E103</f>
        <v>90000</v>
      </c>
      <c r="D257" s="73">
        <f>2!F103</f>
        <v>0</v>
      </c>
    </row>
    <row r="258" spans="1:4" ht="18" customHeight="1">
      <c r="A258" s="5">
        <v>385</v>
      </c>
      <c r="B258" s="124" t="s">
        <v>325</v>
      </c>
      <c r="C258" s="11">
        <f>SUM(C259)</f>
        <v>108900</v>
      </c>
      <c r="D258" s="11">
        <f>SUM(D259)</f>
        <v>100800</v>
      </c>
    </row>
    <row r="259" spans="1:4" s="74" customFormat="1" ht="15" customHeight="1">
      <c r="A259" s="94">
        <v>3851</v>
      </c>
      <c r="B259" s="59" t="s">
        <v>234</v>
      </c>
      <c r="C259" s="73">
        <f>SUM(2!E105)</f>
        <v>108900</v>
      </c>
      <c r="D259" s="73">
        <f>SUM(2!F105)</f>
        <v>100800</v>
      </c>
    </row>
    <row r="260" spans="1:4" ht="18" customHeight="1">
      <c r="A260" s="5">
        <v>386</v>
      </c>
      <c r="B260" s="124" t="s">
        <v>326</v>
      </c>
      <c r="C260" s="11">
        <f>SUM(C261)</f>
        <v>1995000</v>
      </c>
      <c r="D260" s="11">
        <f>SUM(D261)</f>
        <v>5793000</v>
      </c>
    </row>
    <row r="261" spans="1:4" s="74" customFormat="1" ht="15" customHeight="1">
      <c r="A261" s="94">
        <v>3861</v>
      </c>
      <c r="B261" s="59" t="s">
        <v>235</v>
      </c>
      <c r="C261" s="73">
        <f>2!E205+2!E221+2!E286+2!E318</f>
        <v>1995000</v>
      </c>
      <c r="D261" s="73">
        <f>2!F205+2!F221+2!F286+2!F318</f>
        <v>5793000</v>
      </c>
    </row>
    <row r="262" spans="1:4" ht="17.25" customHeight="1">
      <c r="A262" s="31">
        <v>4</v>
      </c>
      <c r="B262" s="123" t="s">
        <v>236</v>
      </c>
      <c r="C262" s="118">
        <f>C263+C266+C285+C288</f>
        <v>18145200</v>
      </c>
      <c r="D262" s="118">
        <f>D263+D266+D285+D288</f>
        <v>21756600</v>
      </c>
    </row>
    <row r="263" spans="1:4" ht="21" customHeight="1">
      <c r="A263" s="5">
        <v>41</v>
      </c>
      <c r="B263" s="124" t="s">
        <v>397</v>
      </c>
      <c r="C263" s="11">
        <f>C264</f>
        <v>500000</v>
      </c>
      <c r="D263" s="11">
        <f>D264</f>
        <v>3120000</v>
      </c>
    </row>
    <row r="264" spans="1:4" ht="18" customHeight="1">
      <c r="A264" s="5">
        <v>411</v>
      </c>
      <c r="B264" s="124" t="s">
        <v>327</v>
      </c>
      <c r="C264" s="11">
        <f>SUM(C265)</f>
        <v>500000</v>
      </c>
      <c r="D264" s="11">
        <f>SUM(D265)</f>
        <v>3120000</v>
      </c>
    </row>
    <row r="265" spans="1:4" s="74" customFormat="1" ht="15" customHeight="1">
      <c r="A265" s="94">
        <v>4111</v>
      </c>
      <c r="B265" s="59" t="s">
        <v>237</v>
      </c>
      <c r="C265" s="73">
        <f>2!E192+2!E209+2!E261+2!E335+2!E268</f>
        <v>500000</v>
      </c>
      <c r="D265" s="73">
        <f>2!F192+2!F209+2!F261+2!F335+2!F268</f>
        <v>3120000</v>
      </c>
    </row>
    <row r="266" spans="1:4" ht="21" customHeight="1">
      <c r="A266" s="5">
        <v>42</v>
      </c>
      <c r="B266" s="124" t="s">
        <v>410</v>
      </c>
      <c r="C266" s="11">
        <f>C267+C271+C280+C282</f>
        <v>6985000</v>
      </c>
      <c r="D266" s="11">
        <f>D267+D271+D280+D282</f>
        <v>10196600</v>
      </c>
    </row>
    <row r="267" spans="1:4" ht="18" customHeight="1">
      <c r="A267" s="5">
        <v>421</v>
      </c>
      <c r="B267" s="124" t="s">
        <v>328</v>
      </c>
      <c r="C267" s="11">
        <f>SUM(C268:C270)</f>
        <v>5780000</v>
      </c>
      <c r="D267" s="11">
        <f>SUM(D268:D270)</f>
        <v>8382500</v>
      </c>
    </row>
    <row r="268" spans="1:4" s="74" customFormat="1" ht="15" customHeight="1">
      <c r="A268" s="94">
        <v>4212</v>
      </c>
      <c r="B268" s="59" t="s">
        <v>238</v>
      </c>
      <c r="C268" s="73">
        <f>2!E386+2!E402+2!E583+2!E540</f>
        <v>610000</v>
      </c>
      <c r="D268" s="73">
        <f>2!F386+2!F402+2!F583+2!F540</f>
        <v>875000</v>
      </c>
    </row>
    <row r="269" spans="1:4" s="74" customFormat="1" ht="15" customHeight="1">
      <c r="A269" s="94" t="s">
        <v>168</v>
      </c>
      <c r="B269" s="59" t="s">
        <v>398</v>
      </c>
      <c r="C269" s="73">
        <f>2!E196+2!E322+2!E326</f>
        <v>3500000</v>
      </c>
      <c r="D269" s="73">
        <f>2!F196+2!F322+2!F326</f>
        <v>4000000</v>
      </c>
    </row>
    <row r="270" spans="1:4" s="74" customFormat="1" ht="15" customHeight="1">
      <c r="A270" s="94" t="s">
        <v>374</v>
      </c>
      <c r="B270" s="59" t="s">
        <v>375</v>
      </c>
      <c r="C270" s="73">
        <f>2!E264+2!E298+2!E339+2!E368+2!E225+2!E277+2!E410</f>
        <v>1670000</v>
      </c>
      <c r="D270" s="73">
        <f>2!F264+2!F298+2!F339+2!F368+2!F225+2!F277+2!F410</f>
        <v>3507500</v>
      </c>
    </row>
    <row r="271" spans="1:4" ht="18" customHeight="1">
      <c r="A271" s="5">
        <v>422</v>
      </c>
      <c r="B271" s="124" t="s">
        <v>24</v>
      </c>
      <c r="C271" s="11">
        <f>SUM(C272:C277)</f>
        <v>794000</v>
      </c>
      <c r="D271" s="11">
        <f>SUM(D272:D277)</f>
        <v>650100</v>
      </c>
    </row>
    <row r="272" spans="1:4" s="74" customFormat="1" ht="15" customHeight="1">
      <c r="A272" s="94">
        <v>4221</v>
      </c>
      <c r="B272" s="59" t="s">
        <v>239</v>
      </c>
      <c r="C272" s="73">
        <f>SUM(2!E53+2!E634+2!E700)</f>
        <v>107000</v>
      </c>
      <c r="D272" s="73">
        <f>SUM(2!F53+2!F634+2!F700)</f>
        <v>64000</v>
      </c>
    </row>
    <row r="273" spans="1:4" s="74" customFormat="1" ht="15" customHeight="1">
      <c r="A273" s="94" t="s">
        <v>21</v>
      </c>
      <c r="B273" s="59" t="s">
        <v>22</v>
      </c>
      <c r="C273" s="73">
        <f>2!E54+2!E635</f>
        <v>0</v>
      </c>
      <c r="D273" s="73">
        <f>2!F54+2!F635</f>
        <v>7000</v>
      </c>
    </row>
    <row r="274" spans="1:4" s="74" customFormat="1" ht="15" customHeight="1">
      <c r="A274" s="94" t="s">
        <v>701</v>
      </c>
      <c r="B274" s="59" t="s">
        <v>23</v>
      </c>
      <c r="C274" s="73">
        <f>2!E55+2!E636+2!E701</f>
        <v>27000</v>
      </c>
      <c r="D274" s="73">
        <f>2!F55+2!F636+2!F701</f>
        <v>25000</v>
      </c>
    </row>
    <row r="275" spans="1:4" s="74" customFormat="1" ht="15" customHeight="1">
      <c r="A275" s="94" t="s">
        <v>683</v>
      </c>
      <c r="B275" s="59" t="s">
        <v>685</v>
      </c>
      <c r="C275" s="73">
        <f>2!E56+2!E637</f>
        <v>0</v>
      </c>
      <c r="D275" s="73">
        <f>2!F56+2!F637</f>
        <v>12000</v>
      </c>
    </row>
    <row r="276" spans="1:4" s="74" customFormat="1" ht="15" customHeight="1">
      <c r="A276" s="94" t="s">
        <v>961</v>
      </c>
      <c r="B276" s="59" t="s">
        <v>962</v>
      </c>
      <c r="C276" s="73">
        <f>2!E638</f>
        <v>0</v>
      </c>
      <c r="D276" s="73">
        <f>2!F638</f>
        <v>2100</v>
      </c>
    </row>
    <row r="277" spans="1:4" s="74" customFormat="1" ht="15" customHeight="1">
      <c r="A277" s="94" t="s">
        <v>166</v>
      </c>
      <c r="B277" s="59" t="s">
        <v>372</v>
      </c>
      <c r="C277" s="73">
        <f>2!E57+2!E330+2!E478+2!E639</f>
        <v>660000</v>
      </c>
      <c r="D277" s="73">
        <f>2!F57+2!F330+2!F478+2!F639</f>
        <v>540000</v>
      </c>
    </row>
    <row r="278" ht="21" customHeight="1"/>
    <row r="279" spans="1:4" ht="27" customHeight="1">
      <c r="A279" s="127" t="s">
        <v>169</v>
      </c>
      <c r="B279" s="27" t="s">
        <v>67</v>
      </c>
      <c r="C279" s="119" t="s">
        <v>1083</v>
      </c>
      <c r="D279" s="120" t="s">
        <v>1065</v>
      </c>
    </row>
    <row r="280" spans="1:4" ht="18" customHeight="1">
      <c r="A280" s="5">
        <v>424</v>
      </c>
      <c r="B280" s="124" t="s">
        <v>25</v>
      </c>
      <c r="C280" s="11">
        <f>SUM(C281)</f>
        <v>120000</v>
      </c>
      <c r="D280" s="11">
        <f>SUM(D281)</f>
        <v>120000</v>
      </c>
    </row>
    <row r="281" spans="1:4" s="74" customFormat="1" ht="15" customHeight="1">
      <c r="A281" s="94">
        <v>4241</v>
      </c>
      <c r="B281" s="59" t="s">
        <v>240</v>
      </c>
      <c r="C281" s="73">
        <f>SUM(2!E703)</f>
        <v>120000</v>
      </c>
      <c r="D281" s="73">
        <f>SUM(2!F703)</f>
        <v>120000</v>
      </c>
    </row>
    <row r="282" spans="1:4" ht="18" customHeight="1">
      <c r="A282" s="5">
        <v>426</v>
      </c>
      <c r="B282" s="124" t="s">
        <v>26</v>
      </c>
      <c r="C282" s="11">
        <f>SUM(C283:C284)</f>
        <v>291000</v>
      </c>
      <c r="D282" s="11">
        <f>SUM(D283:D284)</f>
        <v>1044000</v>
      </c>
    </row>
    <row r="283" spans="1:4" s="74" customFormat="1" ht="15" customHeight="1">
      <c r="A283" s="94">
        <v>4262</v>
      </c>
      <c r="B283" s="59" t="s">
        <v>241</v>
      </c>
      <c r="C283" s="73">
        <f>2!E59+2!E641+2!E705</f>
        <v>33000</v>
      </c>
      <c r="D283" s="73">
        <f>2!F59+2!F641+2!F705</f>
        <v>38000</v>
      </c>
    </row>
    <row r="284" spans="1:4" s="74" customFormat="1" ht="15" customHeight="1">
      <c r="A284" s="94" t="s">
        <v>399</v>
      </c>
      <c r="B284" s="59" t="s">
        <v>400</v>
      </c>
      <c r="C284" s="73">
        <f>SUM(2!E236+2!E240+2!E244+2!E257+2!E706)</f>
        <v>258000</v>
      </c>
      <c r="D284" s="73">
        <f>SUM(2!F236+2!F240+2!F244+2!F257+2!F706)</f>
        <v>1006000</v>
      </c>
    </row>
    <row r="285" spans="1:4" ht="21" customHeight="1">
      <c r="A285" s="5" t="s">
        <v>953</v>
      </c>
      <c r="B285" s="124" t="s">
        <v>954</v>
      </c>
      <c r="C285" s="11">
        <f>C286</f>
        <v>200</v>
      </c>
      <c r="D285" s="11">
        <f>D286</f>
        <v>0</v>
      </c>
    </row>
    <row r="286" spans="1:4" ht="18" customHeight="1">
      <c r="A286" s="5" t="s">
        <v>955</v>
      </c>
      <c r="B286" s="124" t="s">
        <v>956</v>
      </c>
      <c r="C286" s="11">
        <f>C287</f>
        <v>200</v>
      </c>
      <c r="D286" s="11">
        <f>D287</f>
        <v>0</v>
      </c>
    </row>
    <row r="287" spans="1:4" s="74" customFormat="1" ht="15" customHeight="1">
      <c r="A287" s="94" t="s">
        <v>957</v>
      </c>
      <c r="B287" s="59" t="s">
        <v>958</v>
      </c>
      <c r="C287" s="73">
        <f>2!E709</f>
        <v>200</v>
      </c>
      <c r="D287" s="73">
        <f>2!F709</f>
        <v>0</v>
      </c>
    </row>
    <row r="288" spans="1:4" ht="21" customHeight="1">
      <c r="A288" s="5" t="s">
        <v>28</v>
      </c>
      <c r="B288" s="124" t="s">
        <v>411</v>
      </c>
      <c r="C288" s="11">
        <f>C289</f>
        <v>10660000</v>
      </c>
      <c r="D288" s="11">
        <f>D289</f>
        <v>8440000</v>
      </c>
    </row>
    <row r="289" spans="1:4" ht="18" customHeight="1">
      <c r="A289" s="5" t="s">
        <v>29</v>
      </c>
      <c r="B289" s="124" t="s">
        <v>30</v>
      </c>
      <c r="C289" s="11">
        <f>C290</f>
        <v>10660000</v>
      </c>
      <c r="D289" s="11">
        <f>D290</f>
        <v>8440000</v>
      </c>
    </row>
    <row r="290" spans="1:4" s="74" customFormat="1" ht="15" customHeight="1">
      <c r="A290" s="94" t="s">
        <v>31</v>
      </c>
      <c r="B290" s="59" t="s">
        <v>123</v>
      </c>
      <c r="C290" s="73">
        <f>2!E160+2!E164+2!E168+2!E414+2!E471+2!E482+2!E497+2!E506+2!E649</f>
        <v>10660000</v>
      </c>
      <c r="D290" s="73">
        <f>2!F160+2!F164+2!F168+2!F414+2!F471+2!F482+2!F497+2!F506+2!F649</f>
        <v>8440000</v>
      </c>
    </row>
    <row r="291" spans="1:4" ht="25.5" customHeight="1">
      <c r="A291" s="6"/>
      <c r="B291" s="123" t="s">
        <v>242</v>
      </c>
      <c r="C291" s="118">
        <f>C188+C262</f>
        <v>54666688</v>
      </c>
      <c r="D291" s="118">
        <f>D188+D262</f>
        <v>61937100</v>
      </c>
    </row>
    <row r="292" spans="1:4" ht="103.5" customHeight="1">
      <c r="A292" s="32"/>
      <c r="B292" s="32"/>
      <c r="C292" s="32"/>
      <c r="D292" s="32"/>
    </row>
    <row r="293" spans="1:4" ht="78" customHeight="1">
      <c r="A293" s="57" t="s">
        <v>243</v>
      </c>
      <c r="B293" s="33"/>
      <c r="C293" s="32"/>
      <c r="D293" s="32"/>
    </row>
    <row r="294" spans="1:4" ht="18.75" customHeight="1">
      <c r="A294" s="32"/>
      <c r="B294" s="32"/>
      <c r="C294" s="32"/>
      <c r="D294" s="32"/>
    </row>
    <row r="295" spans="1:4" ht="20.25" customHeight="1">
      <c r="A295" s="138" t="s">
        <v>116</v>
      </c>
      <c r="B295" s="138"/>
      <c r="C295" s="138"/>
      <c r="D295" s="138"/>
    </row>
    <row r="296" ht="23.25" customHeight="1"/>
    <row r="297" spans="1:4" ht="12.75" customHeight="1">
      <c r="A297" s="74" t="s">
        <v>1166</v>
      </c>
      <c r="B297" s="74"/>
      <c r="C297" s="74"/>
      <c r="D297" s="74"/>
    </row>
    <row r="298" spans="1:4" ht="12.75" customHeight="1">
      <c r="A298" s="74" t="s">
        <v>967</v>
      </c>
      <c r="B298" s="74"/>
      <c r="C298" s="74"/>
      <c r="D298" s="74"/>
    </row>
    <row r="299" spans="1:4" ht="12.75" customHeight="1">
      <c r="A299" s="74" t="s">
        <v>1164</v>
      </c>
      <c r="B299" s="74"/>
      <c r="C299" s="74"/>
      <c r="D299" s="74"/>
    </row>
    <row r="300" spans="1:4" ht="69.75" customHeight="1">
      <c r="A300" s="32"/>
      <c r="B300" s="32"/>
      <c r="C300" s="32"/>
      <c r="D300" s="32"/>
    </row>
    <row r="301" spans="1:4" ht="69.75" customHeight="1">
      <c r="A301" s="32"/>
      <c r="B301" s="32"/>
      <c r="C301" s="32"/>
      <c r="D301" s="32"/>
    </row>
    <row r="302" spans="1:4" ht="84.75" customHeight="1">
      <c r="A302" s="32"/>
      <c r="B302" s="32"/>
      <c r="C302" s="32"/>
      <c r="D302" s="32"/>
    </row>
    <row r="303" ht="57" customHeight="1"/>
    <row r="304" ht="32.25" customHeight="1">
      <c r="A304" s="57" t="s">
        <v>117</v>
      </c>
    </row>
    <row r="306" spans="1:4" ht="21" customHeight="1">
      <c r="A306" s="138" t="s">
        <v>118</v>
      </c>
      <c r="B306" s="138"/>
      <c r="C306" s="138"/>
      <c r="D306" s="138"/>
    </row>
    <row r="307" ht="18" customHeight="1"/>
    <row r="308" spans="1:4" ht="12.75" customHeight="1">
      <c r="A308" s="74" t="s">
        <v>968</v>
      </c>
      <c r="B308" s="74"/>
      <c r="C308" s="74"/>
      <c r="D308" s="74"/>
    </row>
    <row r="309" spans="1:4" ht="12">
      <c r="A309" s="74" t="s">
        <v>1084</v>
      </c>
      <c r="B309" s="74"/>
      <c r="C309" s="74"/>
      <c r="D309" s="74"/>
    </row>
    <row r="310" ht="18.75" customHeight="1"/>
    <row r="311" ht="20.25" customHeight="1"/>
    <row r="312" spans="1:4" ht="20.25" customHeight="1">
      <c r="A312" s="138" t="s">
        <v>119</v>
      </c>
      <c r="B312" s="138"/>
      <c r="C312" s="138"/>
      <c r="D312" s="138"/>
    </row>
    <row r="313" spans="1:4" ht="15" customHeight="1">
      <c r="A313" s="138" t="s">
        <v>120</v>
      </c>
      <c r="B313" s="138"/>
      <c r="C313" s="138"/>
      <c r="D313" s="138"/>
    </row>
    <row r="314" spans="1:4" ht="15" customHeight="1">
      <c r="A314" s="137" t="s">
        <v>121</v>
      </c>
      <c r="B314" s="137"/>
      <c r="C314" s="137"/>
      <c r="D314" s="137"/>
    </row>
    <row r="315" spans="1:4" ht="15" customHeight="1">
      <c r="A315" s="137" t="s">
        <v>341</v>
      </c>
      <c r="B315" s="137"/>
      <c r="C315" s="137"/>
      <c r="D315" s="137"/>
    </row>
    <row r="318" spans="1:2" ht="15" customHeight="1">
      <c r="A318" s="74" t="s">
        <v>1167</v>
      </c>
      <c r="B318" s="74"/>
    </row>
    <row r="319" spans="1:2" ht="15" customHeight="1">
      <c r="A319" s="74" t="s">
        <v>1168</v>
      </c>
      <c r="B319" s="74"/>
    </row>
    <row r="320" spans="1:2" ht="12">
      <c r="A320" s="74"/>
      <c r="B320" s="74"/>
    </row>
    <row r="321" spans="1:2" ht="16.5" customHeight="1">
      <c r="A321" s="74" t="s">
        <v>1169</v>
      </c>
      <c r="B321" s="74"/>
    </row>
    <row r="322" ht="23.25" customHeight="1"/>
    <row r="323" ht="23.25" customHeight="1"/>
    <row r="324" spans="3:4" ht="17.25" customHeight="1">
      <c r="C324" s="17"/>
      <c r="D324" s="17"/>
    </row>
    <row r="325" spans="3:4" ht="21.75" customHeight="1">
      <c r="C325" s="138" t="s">
        <v>342</v>
      </c>
      <c r="D325" s="138"/>
    </row>
    <row r="326" spans="3:4" ht="15.75" customHeight="1">
      <c r="C326" s="141" t="s">
        <v>959</v>
      </c>
      <c r="D326" s="141"/>
    </row>
    <row r="327" spans="2:4" ht="33.75" customHeight="1">
      <c r="B327" s="12"/>
      <c r="C327" s="23"/>
      <c r="D327" s="23"/>
    </row>
  </sheetData>
  <sheetProtection/>
  <mergeCells count="13">
    <mergeCell ref="A12:D12"/>
    <mergeCell ref="A306:D306"/>
    <mergeCell ref="A8:D8"/>
    <mergeCell ref="A312:D312"/>
    <mergeCell ref="A313:D313"/>
    <mergeCell ref="A7:D7"/>
    <mergeCell ref="A314:D314"/>
    <mergeCell ref="A295:D295"/>
    <mergeCell ref="A17:B17"/>
    <mergeCell ref="A37:D37"/>
    <mergeCell ref="C325:D325"/>
    <mergeCell ref="C326:D326"/>
    <mergeCell ref="A315:D315"/>
  </mergeCells>
  <printOptions/>
  <pageMargins left="0.984251968503937" right="0.7480314960629921" top="0.7874015748031497" bottom="0.55118110236220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10"/>
  <sheetViews>
    <sheetView tabSelected="1" zoomScale="85" zoomScaleNormal="85" zoomScaleSheetLayoutView="50" workbookViewId="0" topLeftCell="A479">
      <selection activeCell="A498" sqref="A498"/>
    </sheetView>
  </sheetViews>
  <sheetFormatPr defaultColWidth="9.140625" defaultRowHeight="12.75"/>
  <cols>
    <col min="1" max="1" width="5.140625" style="39" customWidth="1"/>
    <col min="2" max="2" width="6.8515625" style="65" customWidth="1"/>
    <col min="3" max="3" width="8.57421875" style="39" customWidth="1"/>
    <col min="4" max="4" width="48.57421875" style="39" customWidth="1"/>
    <col min="5" max="6" width="10.28125" style="39" customWidth="1"/>
    <col min="7" max="7" width="9.8515625" style="39" customWidth="1"/>
    <col min="8" max="8" width="9.28125" style="39" customWidth="1"/>
    <col min="9" max="9" width="9.8515625" style="39" customWidth="1"/>
    <col min="10" max="10" width="10.57421875" style="39" customWidth="1"/>
    <col min="11" max="11" width="8.28125" style="39" customWidth="1"/>
    <col min="12" max="12" width="8.421875" style="39" customWidth="1"/>
    <col min="13" max="13" width="6.7109375" style="39" customWidth="1"/>
    <col min="14" max="14" width="9.28125" style="39" customWidth="1"/>
    <col min="15" max="16384" width="9.140625" style="39" customWidth="1"/>
  </cols>
  <sheetData>
    <row r="1" spans="1:14" ht="17.25" customHeight="1">
      <c r="A1" s="148" t="s">
        <v>19</v>
      </c>
      <c r="B1" s="149" t="s">
        <v>94</v>
      </c>
      <c r="C1" s="146" t="s">
        <v>625</v>
      </c>
      <c r="D1" s="150" t="s">
        <v>114</v>
      </c>
      <c r="E1" s="151" t="s">
        <v>1067</v>
      </c>
      <c r="F1" s="146" t="s">
        <v>1065</v>
      </c>
      <c r="G1" s="147" t="s">
        <v>1068</v>
      </c>
      <c r="H1" s="147"/>
      <c r="I1" s="147"/>
      <c r="J1" s="147"/>
      <c r="K1" s="147"/>
      <c r="L1" s="147"/>
      <c r="M1" s="147"/>
      <c r="N1" s="147"/>
    </row>
    <row r="2" spans="1:14" ht="36" customHeight="1">
      <c r="A2" s="148"/>
      <c r="B2" s="148"/>
      <c r="C2" s="147"/>
      <c r="D2" s="150"/>
      <c r="E2" s="152"/>
      <c r="F2" s="147"/>
      <c r="G2" s="111" t="s">
        <v>332</v>
      </c>
      <c r="H2" s="111" t="s">
        <v>95</v>
      </c>
      <c r="I2" s="111" t="s">
        <v>331</v>
      </c>
      <c r="J2" s="111" t="s">
        <v>333</v>
      </c>
      <c r="K2" s="111" t="s">
        <v>96</v>
      </c>
      <c r="L2" s="111" t="s">
        <v>860</v>
      </c>
      <c r="M2" s="111" t="s">
        <v>334</v>
      </c>
      <c r="N2" s="111" t="s">
        <v>721</v>
      </c>
    </row>
    <row r="3" spans="1:14" ht="10.5" customHeight="1">
      <c r="A3" s="61">
        <v>1</v>
      </c>
      <c r="B3" s="61">
        <v>2</v>
      </c>
      <c r="C3" s="61">
        <v>3</v>
      </c>
      <c r="D3" s="61">
        <v>4</v>
      </c>
      <c r="E3" s="61">
        <v>5</v>
      </c>
      <c r="F3" s="61">
        <v>6</v>
      </c>
      <c r="G3" s="61">
        <v>7</v>
      </c>
      <c r="H3" s="61">
        <v>8</v>
      </c>
      <c r="I3" s="61">
        <v>9</v>
      </c>
      <c r="J3" s="61">
        <v>10</v>
      </c>
      <c r="K3" s="61">
        <v>11</v>
      </c>
      <c r="L3" s="61">
        <v>12</v>
      </c>
      <c r="M3" s="61">
        <v>13</v>
      </c>
      <c r="N3" s="61">
        <v>14</v>
      </c>
    </row>
    <row r="4" spans="1:14" s="32" customFormat="1" ht="36.75" customHeight="1">
      <c r="A4" s="90"/>
      <c r="B4" s="170" t="s">
        <v>722</v>
      </c>
      <c r="C4" s="171"/>
      <c r="D4" s="172"/>
      <c r="E4" s="91">
        <f>E5+E584+E655</f>
        <v>54666688</v>
      </c>
      <c r="F4" s="91">
        <f aca="true" t="shared" si="0" ref="F4:F36">SUM(G4:N4)</f>
        <v>61937100</v>
      </c>
      <c r="G4" s="91">
        <f aca="true" t="shared" si="1" ref="G4:N4">G5+G584+G655</f>
        <v>25731000</v>
      </c>
      <c r="H4" s="91">
        <f t="shared" si="1"/>
        <v>9627100</v>
      </c>
      <c r="I4" s="91">
        <f t="shared" si="1"/>
        <v>10185000</v>
      </c>
      <c r="J4" s="91">
        <f t="shared" si="1"/>
        <v>12260000</v>
      </c>
      <c r="K4" s="91">
        <f t="shared" si="1"/>
        <v>220000</v>
      </c>
      <c r="L4" s="91">
        <f t="shared" si="1"/>
        <v>120000</v>
      </c>
      <c r="M4" s="91">
        <f t="shared" si="1"/>
        <v>0</v>
      </c>
      <c r="N4" s="91">
        <f t="shared" si="1"/>
        <v>3794000</v>
      </c>
    </row>
    <row r="5" spans="1:14" ht="34.5" customHeight="1">
      <c r="A5" s="41"/>
      <c r="B5" s="62"/>
      <c r="C5" s="177" t="s">
        <v>723</v>
      </c>
      <c r="D5" s="178"/>
      <c r="E5" s="20">
        <f>E6+E60+E81+E106+E117+E149+E169+E182+E197+E232+E249+E282+E287+E299+E331+E349+E369+E387+E416+E507+E512+E522+E541</f>
        <v>50175358</v>
      </c>
      <c r="F5" s="20">
        <f>SUM(G5:N5)</f>
        <v>54783300</v>
      </c>
      <c r="G5" s="20">
        <f aca="true" t="shared" si="2" ref="G5:N5">G6+G60+G81+G106+G117+G149+G169+G182+G197+G232+G249+G282+G287+G299+G331+G349+G369+G387+G416+G507+G512+G522+G541</f>
        <v>21772300</v>
      </c>
      <c r="H5" s="20">
        <f t="shared" si="2"/>
        <v>9605000</v>
      </c>
      <c r="I5" s="20">
        <f t="shared" si="2"/>
        <v>9390000</v>
      </c>
      <c r="J5" s="20">
        <f t="shared" si="2"/>
        <v>9980000</v>
      </c>
      <c r="K5" s="20">
        <f t="shared" si="2"/>
        <v>190000</v>
      </c>
      <c r="L5" s="20">
        <f t="shared" si="2"/>
        <v>120000</v>
      </c>
      <c r="M5" s="20">
        <f t="shared" si="2"/>
        <v>0</v>
      </c>
      <c r="N5" s="20">
        <f t="shared" si="2"/>
        <v>3726000</v>
      </c>
    </row>
    <row r="6" spans="1:14" s="81" customFormat="1" ht="27" customHeight="1">
      <c r="A6" s="80"/>
      <c r="B6" s="75"/>
      <c r="C6" s="166" t="s">
        <v>826</v>
      </c>
      <c r="D6" s="166"/>
      <c r="E6" s="79">
        <f>E7+E41+E50</f>
        <v>5968000</v>
      </c>
      <c r="F6" s="79">
        <f t="shared" si="0"/>
        <v>6041000</v>
      </c>
      <c r="G6" s="79">
        <f>G7+G41+G50</f>
        <v>3275000</v>
      </c>
      <c r="H6" s="79">
        <f aca="true" t="shared" si="3" ref="H6:N6">H7+H41+H50</f>
        <v>2766000</v>
      </c>
      <c r="I6" s="79">
        <f t="shared" si="3"/>
        <v>0</v>
      </c>
      <c r="J6" s="79">
        <f t="shared" si="3"/>
        <v>0</v>
      </c>
      <c r="K6" s="79">
        <f t="shared" si="3"/>
        <v>0</v>
      </c>
      <c r="L6" s="79">
        <f t="shared" si="3"/>
        <v>0</v>
      </c>
      <c r="M6" s="79">
        <f t="shared" si="3"/>
        <v>0</v>
      </c>
      <c r="N6" s="79">
        <f t="shared" si="3"/>
        <v>0</v>
      </c>
    </row>
    <row r="7" spans="1:14" s="9" customFormat="1" ht="24" customHeight="1">
      <c r="A7" s="19"/>
      <c r="B7" s="63" t="s">
        <v>20</v>
      </c>
      <c r="C7" s="175" t="s">
        <v>460</v>
      </c>
      <c r="D7" s="176"/>
      <c r="E7" s="21">
        <f>E8+E16</f>
        <v>5383000</v>
      </c>
      <c r="F7" s="21">
        <f t="shared" si="0"/>
        <v>5626000</v>
      </c>
      <c r="G7" s="21">
        <f>G8+G16</f>
        <v>3010000</v>
      </c>
      <c r="H7" s="21">
        <f aca="true" t="shared" si="4" ref="H7:N7">H8+H16</f>
        <v>2616000</v>
      </c>
      <c r="I7" s="21">
        <f t="shared" si="4"/>
        <v>0</v>
      </c>
      <c r="J7" s="21">
        <f t="shared" si="4"/>
        <v>0</v>
      </c>
      <c r="K7" s="21">
        <f t="shared" si="4"/>
        <v>0</v>
      </c>
      <c r="L7" s="21">
        <f t="shared" si="4"/>
        <v>0</v>
      </c>
      <c r="M7" s="21">
        <f t="shared" si="4"/>
        <v>0</v>
      </c>
      <c r="N7" s="21">
        <f t="shared" si="4"/>
        <v>0</v>
      </c>
    </row>
    <row r="8" spans="1:14" ht="21" customHeight="1">
      <c r="A8" s="34"/>
      <c r="B8" s="64"/>
      <c r="C8" s="34">
        <v>31</v>
      </c>
      <c r="D8" s="43" t="s">
        <v>32</v>
      </c>
      <c r="E8" s="44">
        <f>E9+E11+E13</f>
        <v>4006000</v>
      </c>
      <c r="F8" s="45">
        <f t="shared" si="0"/>
        <v>4236000</v>
      </c>
      <c r="G8" s="44">
        <f aca="true" t="shared" si="5" ref="G8:N8">G9+G11+G13</f>
        <v>1645000</v>
      </c>
      <c r="H8" s="44">
        <f t="shared" si="5"/>
        <v>2591000</v>
      </c>
      <c r="I8" s="44">
        <f t="shared" si="5"/>
        <v>0</v>
      </c>
      <c r="J8" s="44">
        <f t="shared" si="5"/>
        <v>0</v>
      </c>
      <c r="K8" s="44">
        <f t="shared" si="5"/>
        <v>0</v>
      </c>
      <c r="L8" s="44">
        <f t="shared" si="5"/>
        <v>0</v>
      </c>
      <c r="M8" s="44">
        <f>M9+M11+M13</f>
        <v>0</v>
      </c>
      <c r="N8" s="44">
        <f t="shared" si="5"/>
        <v>0</v>
      </c>
    </row>
    <row r="9" spans="1:14" ht="18" customHeight="1">
      <c r="A9" s="34"/>
      <c r="B9" s="64"/>
      <c r="C9" s="34">
        <v>311</v>
      </c>
      <c r="D9" s="43" t="s">
        <v>401</v>
      </c>
      <c r="E9" s="44">
        <f>SUM(E10:E10)</f>
        <v>3360000</v>
      </c>
      <c r="F9" s="45">
        <f t="shared" si="0"/>
        <v>3550000</v>
      </c>
      <c r="G9" s="44">
        <f aca="true" t="shared" si="6" ref="G9:N9">SUM(G10:G10)</f>
        <v>1300000</v>
      </c>
      <c r="H9" s="44">
        <f t="shared" si="6"/>
        <v>2250000</v>
      </c>
      <c r="I9" s="44">
        <f t="shared" si="6"/>
        <v>0</v>
      </c>
      <c r="J9" s="44">
        <f t="shared" si="6"/>
        <v>0</v>
      </c>
      <c r="K9" s="44">
        <f t="shared" si="6"/>
        <v>0</v>
      </c>
      <c r="L9" s="44">
        <f t="shared" si="6"/>
        <v>0</v>
      </c>
      <c r="M9" s="44">
        <f t="shared" si="6"/>
        <v>0</v>
      </c>
      <c r="N9" s="44">
        <f t="shared" si="6"/>
        <v>0</v>
      </c>
    </row>
    <row r="10" spans="1:14" s="102" customFormat="1" ht="15" customHeight="1">
      <c r="A10" s="95" t="s">
        <v>463</v>
      </c>
      <c r="B10" s="96"/>
      <c r="C10" s="97">
        <v>3111</v>
      </c>
      <c r="D10" s="98" t="s">
        <v>33</v>
      </c>
      <c r="E10" s="99">
        <v>3360000</v>
      </c>
      <c r="F10" s="108">
        <f t="shared" si="0"/>
        <v>3550000</v>
      </c>
      <c r="G10" s="99">
        <v>1300000</v>
      </c>
      <c r="H10" s="99">
        <v>2250000</v>
      </c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</row>
    <row r="11" spans="1:14" ht="18" customHeight="1">
      <c r="A11" s="46"/>
      <c r="B11" s="64"/>
      <c r="C11" s="34">
        <v>312</v>
      </c>
      <c r="D11" s="43" t="s">
        <v>34</v>
      </c>
      <c r="E11" s="44">
        <f aca="true" t="shared" si="7" ref="E11:N11">E12</f>
        <v>110000</v>
      </c>
      <c r="F11" s="45">
        <f t="shared" si="0"/>
        <v>100000</v>
      </c>
      <c r="G11" s="44">
        <f t="shared" si="7"/>
        <v>100000</v>
      </c>
      <c r="H11" s="44">
        <f t="shared" si="7"/>
        <v>0</v>
      </c>
      <c r="I11" s="44">
        <f t="shared" si="7"/>
        <v>0</v>
      </c>
      <c r="J11" s="44">
        <f t="shared" si="7"/>
        <v>0</v>
      </c>
      <c r="K11" s="44">
        <f t="shared" si="7"/>
        <v>0</v>
      </c>
      <c r="L11" s="44">
        <f t="shared" si="7"/>
        <v>0</v>
      </c>
      <c r="M11" s="44">
        <f t="shared" si="7"/>
        <v>0</v>
      </c>
      <c r="N11" s="44">
        <f t="shared" si="7"/>
        <v>0</v>
      </c>
    </row>
    <row r="12" spans="1:14" s="102" customFormat="1" ht="15" customHeight="1">
      <c r="A12" s="95" t="s">
        <v>464</v>
      </c>
      <c r="B12" s="96"/>
      <c r="C12" s="97">
        <v>3121</v>
      </c>
      <c r="D12" s="98" t="s">
        <v>35</v>
      </c>
      <c r="E12" s="99">
        <v>110000</v>
      </c>
      <c r="F12" s="100">
        <f t="shared" si="0"/>
        <v>100000</v>
      </c>
      <c r="G12" s="99">
        <v>100000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</row>
    <row r="13" spans="1:14" ht="18" customHeight="1">
      <c r="A13" s="46"/>
      <c r="B13" s="64"/>
      <c r="C13" s="34">
        <v>313</v>
      </c>
      <c r="D13" s="43" t="s">
        <v>36</v>
      </c>
      <c r="E13" s="44">
        <f>SUM(E14:E15)</f>
        <v>536000</v>
      </c>
      <c r="F13" s="45">
        <f t="shared" si="0"/>
        <v>586000</v>
      </c>
      <c r="G13" s="44">
        <f>SUM(G14:G15)</f>
        <v>245000</v>
      </c>
      <c r="H13" s="44">
        <f>SUM(H14:H15)</f>
        <v>341000</v>
      </c>
      <c r="I13" s="44">
        <f>SUM(I14:I15)</f>
        <v>0</v>
      </c>
      <c r="J13" s="44">
        <f>SUM(J14:J15)</f>
        <v>0</v>
      </c>
      <c r="K13" s="42">
        <v>0</v>
      </c>
      <c r="L13" s="42">
        <v>0</v>
      </c>
      <c r="M13" s="42">
        <v>0</v>
      </c>
      <c r="N13" s="42">
        <v>0</v>
      </c>
    </row>
    <row r="14" spans="1:14" s="102" customFormat="1" ht="15" customHeight="1">
      <c r="A14" s="95" t="s">
        <v>465</v>
      </c>
      <c r="B14" s="95"/>
      <c r="C14" s="97">
        <v>3132</v>
      </c>
      <c r="D14" s="98" t="s">
        <v>402</v>
      </c>
      <c r="E14" s="99">
        <v>483000</v>
      </c>
      <c r="F14" s="100">
        <f t="shared" si="0"/>
        <v>581700</v>
      </c>
      <c r="G14" s="99">
        <v>240700</v>
      </c>
      <c r="H14" s="99">
        <v>341000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</row>
    <row r="15" spans="1:14" s="102" customFormat="1" ht="15" customHeight="1">
      <c r="A15" s="95" t="s">
        <v>466</v>
      </c>
      <c r="B15" s="95"/>
      <c r="C15" s="97">
        <v>3133</v>
      </c>
      <c r="D15" s="98" t="s">
        <v>403</v>
      </c>
      <c r="E15" s="99">
        <v>53000</v>
      </c>
      <c r="F15" s="100">
        <f t="shared" si="0"/>
        <v>4300</v>
      </c>
      <c r="G15" s="99">
        <v>4300</v>
      </c>
      <c r="H15" s="99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</row>
    <row r="16" spans="1:14" ht="21" customHeight="1">
      <c r="A16" s="46"/>
      <c r="B16" s="46"/>
      <c r="C16" s="34">
        <v>32</v>
      </c>
      <c r="D16" s="43" t="s">
        <v>37</v>
      </c>
      <c r="E16" s="44">
        <f>E17+E22+E28+E35</f>
        <v>1377000</v>
      </c>
      <c r="F16" s="45">
        <f t="shared" si="0"/>
        <v>1390000</v>
      </c>
      <c r="G16" s="44">
        <f>G17+G22+G28+G35</f>
        <v>1365000</v>
      </c>
      <c r="H16" s="44">
        <f>H17+H22+H28+H35</f>
        <v>25000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</row>
    <row r="17" spans="1:14" ht="18" customHeight="1">
      <c r="A17" s="46"/>
      <c r="B17" s="46"/>
      <c r="C17" s="34">
        <v>321</v>
      </c>
      <c r="D17" s="43" t="s">
        <v>38</v>
      </c>
      <c r="E17" s="44">
        <f>SUM(E18:E21)</f>
        <v>217000</v>
      </c>
      <c r="F17" s="45">
        <f t="shared" si="0"/>
        <v>230000</v>
      </c>
      <c r="G17" s="44">
        <f>SUM(G18:G21)</f>
        <v>230000</v>
      </c>
      <c r="H17" s="44">
        <f>SUM(H18:H20)</f>
        <v>0</v>
      </c>
      <c r="I17" s="44">
        <f>SUM(I18:I20)</f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</row>
    <row r="18" spans="1:14" s="102" customFormat="1" ht="15" customHeight="1">
      <c r="A18" s="95" t="s">
        <v>467</v>
      </c>
      <c r="B18" s="95"/>
      <c r="C18" s="97">
        <v>3211</v>
      </c>
      <c r="D18" s="98" t="s">
        <v>39</v>
      </c>
      <c r="E18" s="99">
        <v>80000</v>
      </c>
      <c r="F18" s="100">
        <f t="shared" si="0"/>
        <v>80000</v>
      </c>
      <c r="G18" s="99">
        <v>80000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</row>
    <row r="19" spans="1:14" s="102" customFormat="1" ht="15" customHeight="1">
      <c r="A19" s="95" t="s">
        <v>468</v>
      </c>
      <c r="B19" s="95"/>
      <c r="C19" s="97" t="s">
        <v>107</v>
      </c>
      <c r="D19" s="98" t="s">
        <v>109</v>
      </c>
      <c r="E19" s="99">
        <v>120000</v>
      </c>
      <c r="F19" s="100">
        <f t="shared" si="0"/>
        <v>125000</v>
      </c>
      <c r="G19" s="99">
        <v>125000</v>
      </c>
      <c r="H19" s="99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</row>
    <row r="20" spans="1:14" s="102" customFormat="1" ht="15" customHeight="1">
      <c r="A20" s="95" t="s">
        <v>469</v>
      </c>
      <c r="B20" s="95"/>
      <c r="C20" s="97">
        <v>3213</v>
      </c>
      <c r="D20" s="98" t="s">
        <v>40</v>
      </c>
      <c r="E20" s="99">
        <v>15000</v>
      </c>
      <c r="F20" s="100">
        <f t="shared" si="0"/>
        <v>20000</v>
      </c>
      <c r="G20" s="99">
        <v>20000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</row>
    <row r="21" spans="1:14" s="102" customFormat="1" ht="15" customHeight="1">
      <c r="A21" s="95" t="s">
        <v>470</v>
      </c>
      <c r="B21" s="95"/>
      <c r="C21" s="97" t="s">
        <v>393</v>
      </c>
      <c r="D21" s="98" t="s">
        <v>404</v>
      </c>
      <c r="E21" s="99">
        <v>2000</v>
      </c>
      <c r="F21" s="100">
        <f t="shared" si="0"/>
        <v>5000</v>
      </c>
      <c r="G21" s="99">
        <v>5000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</row>
    <row r="22" spans="1:14" ht="18" customHeight="1">
      <c r="A22" s="46"/>
      <c r="B22" s="46"/>
      <c r="C22" s="34">
        <v>322</v>
      </c>
      <c r="D22" s="43" t="s">
        <v>41</v>
      </c>
      <c r="E22" s="44">
        <f>SUM(E23:E27)</f>
        <v>350000</v>
      </c>
      <c r="F22" s="45">
        <f t="shared" si="0"/>
        <v>340000</v>
      </c>
      <c r="G22" s="44">
        <f>SUM(G23:G27)</f>
        <v>340000</v>
      </c>
      <c r="H22" s="44">
        <f>SUM(H23:H27)</f>
        <v>0</v>
      </c>
      <c r="I22" s="44">
        <f>SUM(I23:I27)</f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</row>
    <row r="23" spans="1:14" s="102" customFormat="1" ht="15" customHeight="1">
      <c r="A23" s="95" t="s">
        <v>471</v>
      </c>
      <c r="B23" s="95"/>
      <c r="C23" s="97">
        <v>3221</v>
      </c>
      <c r="D23" s="98" t="s">
        <v>42</v>
      </c>
      <c r="E23" s="99">
        <v>140000</v>
      </c>
      <c r="F23" s="100">
        <f t="shared" si="0"/>
        <v>150000</v>
      </c>
      <c r="G23" s="99">
        <v>150000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</row>
    <row r="24" spans="1:14" s="102" customFormat="1" ht="15" customHeight="1">
      <c r="A24" s="95" t="s">
        <v>472</v>
      </c>
      <c r="B24" s="95"/>
      <c r="C24" s="97">
        <v>3223</v>
      </c>
      <c r="D24" s="98" t="s">
        <v>43</v>
      </c>
      <c r="E24" s="99">
        <v>140000</v>
      </c>
      <c r="F24" s="100">
        <f t="shared" si="0"/>
        <v>140000</v>
      </c>
      <c r="G24" s="99">
        <v>140000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</row>
    <row r="25" spans="1:14" s="102" customFormat="1" ht="15" customHeight="1">
      <c r="A25" s="95" t="s">
        <v>473</v>
      </c>
      <c r="B25" s="95"/>
      <c r="C25" s="97">
        <v>3224</v>
      </c>
      <c r="D25" s="98" t="s">
        <v>44</v>
      </c>
      <c r="E25" s="99">
        <v>10000</v>
      </c>
      <c r="F25" s="100">
        <f t="shared" si="0"/>
        <v>10000</v>
      </c>
      <c r="G25" s="99">
        <v>10000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</row>
    <row r="26" spans="1:14" s="102" customFormat="1" ht="15" customHeight="1">
      <c r="A26" s="95" t="s">
        <v>474</v>
      </c>
      <c r="B26" s="95"/>
      <c r="C26" s="97">
        <v>3225</v>
      </c>
      <c r="D26" s="98" t="s">
        <v>45</v>
      </c>
      <c r="E26" s="99">
        <v>10000</v>
      </c>
      <c r="F26" s="100">
        <f>SUM(G26:N26)</f>
        <v>10000</v>
      </c>
      <c r="G26" s="99">
        <v>10000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</row>
    <row r="27" spans="1:14" s="102" customFormat="1" ht="15" customHeight="1">
      <c r="A27" s="95" t="s">
        <v>475</v>
      </c>
      <c r="B27" s="95"/>
      <c r="C27" s="97" t="s">
        <v>457</v>
      </c>
      <c r="D27" s="98" t="s">
        <v>458</v>
      </c>
      <c r="E27" s="99">
        <v>50000</v>
      </c>
      <c r="F27" s="100">
        <f t="shared" si="0"/>
        <v>30000</v>
      </c>
      <c r="G27" s="99">
        <v>30000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</row>
    <row r="28" spans="1:14" ht="18" customHeight="1">
      <c r="A28" s="47"/>
      <c r="B28" s="46"/>
      <c r="C28" s="34">
        <v>323</v>
      </c>
      <c r="D28" s="43" t="s">
        <v>46</v>
      </c>
      <c r="E28" s="44">
        <f>SUM(E29:E34)</f>
        <v>720000</v>
      </c>
      <c r="F28" s="45">
        <f t="shared" si="0"/>
        <v>730000</v>
      </c>
      <c r="G28" s="44">
        <f aca="true" t="shared" si="8" ref="G28:L28">SUM(G29:G34)</f>
        <v>705000</v>
      </c>
      <c r="H28" s="44">
        <f t="shared" si="8"/>
        <v>25000</v>
      </c>
      <c r="I28" s="44">
        <f t="shared" si="8"/>
        <v>0</v>
      </c>
      <c r="J28" s="44">
        <f t="shared" si="8"/>
        <v>0</v>
      </c>
      <c r="K28" s="44">
        <f t="shared" si="8"/>
        <v>0</v>
      </c>
      <c r="L28" s="44">
        <f t="shared" si="8"/>
        <v>0</v>
      </c>
      <c r="M28" s="42">
        <v>0</v>
      </c>
      <c r="N28" s="42">
        <v>0</v>
      </c>
    </row>
    <row r="29" spans="1:14" s="102" customFormat="1" ht="15" customHeight="1">
      <c r="A29" s="95" t="s">
        <v>476</v>
      </c>
      <c r="B29" s="95"/>
      <c r="C29" s="97">
        <v>3231</v>
      </c>
      <c r="D29" s="98" t="s">
        <v>47</v>
      </c>
      <c r="E29" s="99">
        <v>280000</v>
      </c>
      <c r="F29" s="100">
        <f t="shared" si="0"/>
        <v>250000</v>
      </c>
      <c r="G29" s="99">
        <v>250000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1">
        <v>0</v>
      </c>
    </row>
    <row r="30" spans="1:14" s="102" customFormat="1" ht="15" customHeight="1">
      <c r="A30" s="95" t="s">
        <v>477</v>
      </c>
      <c r="B30" s="95"/>
      <c r="C30" s="97">
        <v>3232</v>
      </c>
      <c r="D30" s="98" t="s">
        <v>48</v>
      </c>
      <c r="E30" s="99">
        <v>100000</v>
      </c>
      <c r="F30" s="100">
        <f t="shared" si="0"/>
        <v>100000</v>
      </c>
      <c r="G30" s="99">
        <v>100000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</row>
    <row r="31" spans="1:14" s="102" customFormat="1" ht="15" customHeight="1">
      <c r="A31" s="95" t="s">
        <v>478</v>
      </c>
      <c r="B31" s="95"/>
      <c r="C31" s="97">
        <v>3234</v>
      </c>
      <c r="D31" s="98" t="s">
        <v>49</v>
      </c>
      <c r="E31" s="99">
        <v>40000</v>
      </c>
      <c r="F31" s="100">
        <f t="shared" si="0"/>
        <v>40000</v>
      </c>
      <c r="G31" s="99">
        <v>40000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</row>
    <row r="32" spans="1:14" s="102" customFormat="1" ht="15" customHeight="1">
      <c r="A32" s="95" t="s">
        <v>479</v>
      </c>
      <c r="B32" s="95"/>
      <c r="C32" s="97" t="s">
        <v>434</v>
      </c>
      <c r="D32" s="98" t="s">
        <v>435</v>
      </c>
      <c r="E32" s="99">
        <v>130000</v>
      </c>
      <c r="F32" s="100">
        <f t="shared" si="0"/>
        <v>170000</v>
      </c>
      <c r="G32" s="99">
        <v>145000</v>
      </c>
      <c r="H32" s="99">
        <v>25000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1">
        <v>0</v>
      </c>
    </row>
    <row r="33" spans="1:14" s="102" customFormat="1" ht="15" customHeight="1">
      <c r="A33" s="95" t="s">
        <v>480</v>
      </c>
      <c r="B33" s="95"/>
      <c r="C33" s="97">
        <v>3238</v>
      </c>
      <c r="D33" s="98" t="s">
        <v>50</v>
      </c>
      <c r="E33" s="99">
        <v>160000</v>
      </c>
      <c r="F33" s="100">
        <f t="shared" si="0"/>
        <v>160000</v>
      </c>
      <c r="G33" s="103">
        <v>160000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</row>
    <row r="34" spans="1:14" s="102" customFormat="1" ht="15" customHeight="1">
      <c r="A34" s="95" t="s">
        <v>481</v>
      </c>
      <c r="B34" s="95"/>
      <c r="C34" s="97" t="s">
        <v>423</v>
      </c>
      <c r="D34" s="98" t="s">
        <v>433</v>
      </c>
      <c r="E34" s="99">
        <v>10000</v>
      </c>
      <c r="F34" s="100">
        <f t="shared" si="0"/>
        <v>10000</v>
      </c>
      <c r="G34" s="99">
        <v>10000</v>
      </c>
      <c r="H34" s="101">
        <v>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1">
        <v>0</v>
      </c>
    </row>
    <row r="35" spans="1:14" ht="18" customHeight="1">
      <c r="A35" s="47"/>
      <c r="B35" s="46"/>
      <c r="C35" s="34" t="s">
        <v>366</v>
      </c>
      <c r="D35" s="43" t="s">
        <v>373</v>
      </c>
      <c r="E35" s="44">
        <f aca="true" t="shared" si="9" ref="E35:N35">E36</f>
        <v>90000</v>
      </c>
      <c r="F35" s="44">
        <f t="shared" si="9"/>
        <v>90000</v>
      </c>
      <c r="G35" s="44">
        <f t="shared" si="9"/>
        <v>90000</v>
      </c>
      <c r="H35" s="44">
        <f t="shared" si="9"/>
        <v>0</v>
      </c>
      <c r="I35" s="44">
        <f t="shared" si="9"/>
        <v>0</v>
      </c>
      <c r="J35" s="44">
        <f t="shared" si="9"/>
        <v>0</v>
      </c>
      <c r="K35" s="44">
        <f t="shared" si="9"/>
        <v>0</v>
      </c>
      <c r="L35" s="44">
        <f t="shared" si="9"/>
        <v>0</v>
      </c>
      <c r="M35" s="44">
        <f t="shared" si="9"/>
        <v>0</v>
      </c>
      <c r="N35" s="44">
        <f t="shared" si="9"/>
        <v>0</v>
      </c>
    </row>
    <row r="36" spans="1:14" s="102" customFormat="1" ht="15" customHeight="1">
      <c r="A36" s="95" t="s">
        <v>482</v>
      </c>
      <c r="B36" s="95"/>
      <c r="C36" s="97">
        <v>3293</v>
      </c>
      <c r="D36" s="98" t="s">
        <v>631</v>
      </c>
      <c r="E36" s="99">
        <v>90000</v>
      </c>
      <c r="F36" s="100">
        <f t="shared" si="0"/>
        <v>90000</v>
      </c>
      <c r="G36" s="99">
        <v>90000</v>
      </c>
      <c r="H36" s="101">
        <v>0</v>
      </c>
      <c r="I36" s="101">
        <v>0</v>
      </c>
      <c r="J36" s="101">
        <v>0</v>
      </c>
      <c r="K36" s="101">
        <v>0</v>
      </c>
      <c r="L36" s="101">
        <v>0</v>
      </c>
      <c r="M36" s="101">
        <v>0</v>
      </c>
      <c r="N36" s="101">
        <v>0</v>
      </c>
    </row>
    <row r="37" ht="12" customHeight="1"/>
    <row r="38" spans="1:14" ht="17.25" customHeight="1">
      <c r="A38" s="148" t="s">
        <v>19</v>
      </c>
      <c r="B38" s="149" t="s">
        <v>94</v>
      </c>
      <c r="C38" s="146" t="s">
        <v>625</v>
      </c>
      <c r="D38" s="150" t="s">
        <v>114</v>
      </c>
      <c r="E38" s="151" t="s">
        <v>1067</v>
      </c>
      <c r="F38" s="146" t="s">
        <v>1065</v>
      </c>
      <c r="G38" s="147" t="s">
        <v>1068</v>
      </c>
      <c r="H38" s="147"/>
      <c r="I38" s="147"/>
      <c r="J38" s="147"/>
      <c r="K38" s="147"/>
      <c r="L38" s="147"/>
      <c r="M38" s="147"/>
      <c r="N38" s="147"/>
    </row>
    <row r="39" spans="1:14" ht="36" customHeight="1">
      <c r="A39" s="148"/>
      <c r="B39" s="148"/>
      <c r="C39" s="147"/>
      <c r="D39" s="150"/>
      <c r="E39" s="152"/>
      <c r="F39" s="147"/>
      <c r="G39" s="111" t="s">
        <v>332</v>
      </c>
      <c r="H39" s="111" t="s">
        <v>95</v>
      </c>
      <c r="I39" s="111" t="s">
        <v>331</v>
      </c>
      <c r="J39" s="111" t="s">
        <v>333</v>
      </c>
      <c r="K39" s="111" t="s">
        <v>96</v>
      </c>
      <c r="L39" s="111" t="s">
        <v>860</v>
      </c>
      <c r="M39" s="111" t="s">
        <v>334</v>
      </c>
      <c r="N39" s="111" t="s">
        <v>721</v>
      </c>
    </row>
    <row r="40" spans="1:14" ht="10.5" customHeight="1">
      <c r="A40" s="61">
        <v>1</v>
      </c>
      <c r="B40" s="61">
        <v>2</v>
      </c>
      <c r="C40" s="61">
        <v>3</v>
      </c>
      <c r="D40" s="61">
        <v>4</v>
      </c>
      <c r="E40" s="61">
        <v>5</v>
      </c>
      <c r="F40" s="61">
        <v>6</v>
      </c>
      <c r="G40" s="61">
        <v>7</v>
      </c>
      <c r="H40" s="61">
        <v>8</v>
      </c>
      <c r="I40" s="61">
        <v>9</v>
      </c>
      <c r="J40" s="61">
        <v>10</v>
      </c>
      <c r="K40" s="61">
        <v>11</v>
      </c>
      <c r="L40" s="61">
        <v>12</v>
      </c>
      <c r="M40" s="61">
        <v>13</v>
      </c>
      <c r="N40" s="61">
        <v>14</v>
      </c>
    </row>
    <row r="41" spans="1:14" s="9" customFormat="1" ht="25.5" customHeight="1">
      <c r="A41" s="38"/>
      <c r="B41" s="66" t="s">
        <v>20</v>
      </c>
      <c r="C41" s="164" t="s">
        <v>1105</v>
      </c>
      <c r="D41" s="165"/>
      <c r="E41" s="21">
        <f>E42</f>
        <v>315000</v>
      </c>
      <c r="F41" s="21">
        <f aca="true" t="shared" si="10" ref="F41:F105">SUM(G41:N41)</f>
        <v>255000</v>
      </c>
      <c r="G41" s="21">
        <f>G42</f>
        <v>105000</v>
      </c>
      <c r="H41" s="21">
        <f aca="true" t="shared" si="11" ref="H41:N41">H42</f>
        <v>150000</v>
      </c>
      <c r="I41" s="21">
        <f t="shared" si="11"/>
        <v>0</v>
      </c>
      <c r="J41" s="21">
        <f t="shared" si="11"/>
        <v>0</v>
      </c>
      <c r="K41" s="21">
        <f t="shared" si="11"/>
        <v>0</v>
      </c>
      <c r="L41" s="21">
        <f t="shared" si="11"/>
        <v>0</v>
      </c>
      <c r="M41" s="21">
        <f t="shared" si="11"/>
        <v>0</v>
      </c>
      <c r="N41" s="21">
        <f t="shared" si="11"/>
        <v>0</v>
      </c>
    </row>
    <row r="42" spans="1:14" ht="21" customHeight="1">
      <c r="A42" s="46"/>
      <c r="B42" s="46"/>
      <c r="C42" s="34">
        <v>32</v>
      </c>
      <c r="D42" s="43" t="s">
        <v>52</v>
      </c>
      <c r="E42" s="44">
        <f>E43+E45+E47</f>
        <v>315000</v>
      </c>
      <c r="F42" s="45">
        <f t="shared" si="10"/>
        <v>255000</v>
      </c>
      <c r="G42" s="44">
        <f aca="true" t="shared" si="12" ref="G42:N42">G43+G45+G47</f>
        <v>105000</v>
      </c>
      <c r="H42" s="44">
        <f t="shared" si="12"/>
        <v>150000</v>
      </c>
      <c r="I42" s="44">
        <f t="shared" si="12"/>
        <v>0</v>
      </c>
      <c r="J42" s="44">
        <f t="shared" si="12"/>
        <v>0</v>
      </c>
      <c r="K42" s="44">
        <f t="shared" si="12"/>
        <v>0</v>
      </c>
      <c r="L42" s="44">
        <f t="shared" si="12"/>
        <v>0</v>
      </c>
      <c r="M42" s="44">
        <f>M43+M45+M47</f>
        <v>0</v>
      </c>
      <c r="N42" s="44">
        <f t="shared" si="12"/>
        <v>0</v>
      </c>
    </row>
    <row r="43" spans="1:14" ht="18" customHeight="1">
      <c r="A43" s="46"/>
      <c r="B43" s="46"/>
      <c r="C43" s="34">
        <v>323</v>
      </c>
      <c r="D43" s="43" t="s">
        <v>627</v>
      </c>
      <c r="E43" s="44">
        <f>E44</f>
        <v>30000</v>
      </c>
      <c r="F43" s="44">
        <f t="shared" si="10"/>
        <v>50000</v>
      </c>
      <c r="G43" s="44">
        <f>G44</f>
        <v>50000</v>
      </c>
      <c r="H43" s="44">
        <f aca="true" t="shared" si="13" ref="H43:N43">H44</f>
        <v>0</v>
      </c>
      <c r="I43" s="44">
        <f t="shared" si="13"/>
        <v>0</v>
      </c>
      <c r="J43" s="44">
        <f t="shared" si="13"/>
        <v>0</v>
      </c>
      <c r="K43" s="44">
        <f t="shared" si="13"/>
        <v>0</v>
      </c>
      <c r="L43" s="44">
        <f t="shared" si="13"/>
        <v>0</v>
      </c>
      <c r="M43" s="44">
        <f t="shared" si="13"/>
        <v>0</v>
      </c>
      <c r="N43" s="44">
        <f t="shared" si="13"/>
        <v>0</v>
      </c>
    </row>
    <row r="44" spans="1:14" s="102" customFormat="1" ht="15" customHeight="1">
      <c r="A44" s="95" t="s">
        <v>483</v>
      </c>
      <c r="B44" s="95"/>
      <c r="C44" s="97">
        <v>3233</v>
      </c>
      <c r="D44" s="98" t="s">
        <v>628</v>
      </c>
      <c r="E44" s="99">
        <v>30000</v>
      </c>
      <c r="F44" s="99">
        <f t="shared" si="10"/>
        <v>50000</v>
      </c>
      <c r="G44" s="103">
        <v>50000</v>
      </c>
      <c r="H44" s="99">
        <v>0</v>
      </c>
      <c r="I44" s="99">
        <v>0</v>
      </c>
      <c r="J44" s="99">
        <v>0</v>
      </c>
      <c r="K44" s="99">
        <v>0</v>
      </c>
      <c r="L44" s="99">
        <v>0</v>
      </c>
      <c r="M44" s="99">
        <v>0</v>
      </c>
      <c r="N44" s="99">
        <v>0</v>
      </c>
    </row>
    <row r="45" spans="1:14" ht="18" customHeight="1">
      <c r="A45" s="46"/>
      <c r="B45" s="46"/>
      <c r="C45" s="34" t="s">
        <v>376</v>
      </c>
      <c r="D45" s="43" t="s">
        <v>377</v>
      </c>
      <c r="E45" s="44">
        <f aca="true" t="shared" si="14" ref="E45:N45">E46</f>
        <v>5000</v>
      </c>
      <c r="F45" s="45">
        <f t="shared" si="10"/>
        <v>5000</v>
      </c>
      <c r="G45" s="44">
        <f t="shared" si="14"/>
        <v>5000</v>
      </c>
      <c r="H45" s="44">
        <f t="shared" si="14"/>
        <v>0</v>
      </c>
      <c r="I45" s="44">
        <f t="shared" si="14"/>
        <v>0</v>
      </c>
      <c r="J45" s="44">
        <f t="shared" si="14"/>
        <v>0</v>
      </c>
      <c r="K45" s="44">
        <f t="shared" si="14"/>
        <v>0</v>
      </c>
      <c r="L45" s="44">
        <f t="shared" si="14"/>
        <v>0</v>
      </c>
      <c r="M45" s="44">
        <f t="shared" si="14"/>
        <v>0</v>
      </c>
      <c r="N45" s="44">
        <f t="shared" si="14"/>
        <v>0</v>
      </c>
    </row>
    <row r="46" spans="1:14" s="102" customFormat="1" ht="15" customHeight="1">
      <c r="A46" s="95" t="s">
        <v>484</v>
      </c>
      <c r="B46" s="95"/>
      <c r="C46" s="97" t="s">
        <v>378</v>
      </c>
      <c r="D46" s="98" t="s">
        <v>635</v>
      </c>
      <c r="E46" s="99">
        <v>5000</v>
      </c>
      <c r="F46" s="100">
        <f t="shared" si="10"/>
        <v>5000</v>
      </c>
      <c r="G46" s="99">
        <v>5000</v>
      </c>
      <c r="H46" s="101">
        <v>0</v>
      </c>
      <c r="I46" s="101">
        <v>0</v>
      </c>
      <c r="J46" s="101">
        <v>0</v>
      </c>
      <c r="K46" s="101">
        <v>0</v>
      </c>
      <c r="L46" s="101">
        <v>0</v>
      </c>
      <c r="M46" s="101">
        <v>0</v>
      </c>
      <c r="N46" s="101">
        <v>0</v>
      </c>
    </row>
    <row r="47" spans="1:14" ht="18" customHeight="1">
      <c r="A47" s="46"/>
      <c r="B47" s="46"/>
      <c r="C47" s="34">
        <v>329</v>
      </c>
      <c r="D47" s="43" t="s">
        <v>51</v>
      </c>
      <c r="E47" s="44">
        <f>SUM(E48:E49)</f>
        <v>280000</v>
      </c>
      <c r="F47" s="45">
        <f t="shared" si="10"/>
        <v>200000</v>
      </c>
      <c r="G47" s="44">
        <f>SUM(G48:G49)</f>
        <v>50000</v>
      </c>
      <c r="H47" s="44">
        <f>SUM(H48:H49)</f>
        <v>150000</v>
      </c>
      <c r="I47" s="44">
        <f>SUM(I48:I49)</f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</row>
    <row r="48" spans="1:14" s="102" customFormat="1" ht="15" customHeight="1">
      <c r="A48" s="95" t="s">
        <v>485</v>
      </c>
      <c r="B48" s="95"/>
      <c r="C48" s="97">
        <v>3291</v>
      </c>
      <c r="D48" s="98" t="s">
        <v>896</v>
      </c>
      <c r="E48" s="99">
        <v>200000</v>
      </c>
      <c r="F48" s="100">
        <f t="shared" si="10"/>
        <v>150000</v>
      </c>
      <c r="G48" s="99">
        <v>0</v>
      </c>
      <c r="H48" s="99">
        <v>150000</v>
      </c>
      <c r="I48" s="101">
        <v>0</v>
      </c>
      <c r="J48" s="101">
        <v>0</v>
      </c>
      <c r="K48" s="101">
        <v>0</v>
      </c>
      <c r="L48" s="101">
        <v>0</v>
      </c>
      <c r="M48" s="101">
        <v>0</v>
      </c>
      <c r="N48" s="101">
        <v>0</v>
      </c>
    </row>
    <row r="49" spans="1:14" s="102" customFormat="1" ht="15" customHeight="1">
      <c r="A49" s="95" t="s">
        <v>486</v>
      </c>
      <c r="B49" s="95"/>
      <c r="C49" s="97">
        <v>3293</v>
      </c>
      <c r="D49" s="98" t="s">
        <v>631</v>
      </c>
      <c r="E49" s="99">
        <v>80000</v>
      </c>
      <c r="F49" s="100">
        <f t="shared" si="10"/>
        <v>50000</v>
      </c>
      <c r="G49" s="99">
        <v>50000</v>
      </c>
      <c r="H49" s="101">
        <v>0</v>
      </c>
      <c r="I49" s="101">
        <v>0</v>
      </c>
      <c r="J49" s="101">
        <v>0</v>
      </c>
      <c r="K49" s="101">
        <v>0</v>
      </c>
      <c r="L49" s="101">
        <v>0</v>
      </c>
      <c r="M49" s="101">
        <v>0</v>
      </c>
      <c r="N49" s="101">
        <v>0</v>
      </c>
    </row>
    <row r="50" spans="1:14" s="9" customFormat="1" ht="24" customHeight="1">
      <c r="A50" s="15"/>
      <c r="B50" s="67" t="s">
        <v>20</v>
      </c>
      <c r="C50" s="173" t="s">
        <v>727</v>
      </c>
      <c r="D50" s="174"/>
      <c r="E50" s="11">
        <f>E51</f>
        <v>270000</v>
      </c>
      <c r="F50" s="11">
        <f t="shared" si="10"/>
        <v>160000</v>
      </c>
      <c r="G50" s="11">
        <f>G51</f>
        <v>160000</v>
      </c>
      <c r="H50" s="11">
        <f aca="true" t="shared" si="15" ref="H50:N50">H51</f>
        <v>0</v>
      </c>
      <c r="I50" s="11">
        <f t="shared" si="15"/>
        <v>0</v>
      </c>
      <c r="J50" s="11">
        <f t="shared" si="15"/>
        <v>0</v>
      </c>
      <c r="K50" s="11">
        <f t="shared" si="15"/>
        <v>0</v>
      </c>
      <c r="L50" s="11">
        <f t="shared" si="15"/>
        <v>0</v>
      </c>
      <c r="M50" s="11">
        <f t="shared" si="15"/>
        <v>0</v>
      </c>
      <c r="N50" s="11">
        <f t="shared" si="15"/>
        <v>0</v>
      </c>
    </row>
    <row r="51" spans="1:14" ht="21" customHeight="1">
      <c r="A51" s="48"/>
      <c r="B51" s="46"/>
      <c r="C51" s="34">
        <v>42</v>
      </c>
      <c r="D51" s="43" t="s">
        <v>645</v>
      </c>
      <c r="E51" s="44">
        <f>E52+E58</f>
        <v>270000</v>
      </c>
      <c r="F51" s="44">
        <f t="shared" si="10"/>
        <v>160000</v>
      </c>
      <c r="G51" s="44">
        <f aca="true" t="shared" si="16" ref="G51:L51">G52+G58</f>
        <v>160000</v>
      </c>
      <c r="H51" s="44">
        <f t="shared" si="16"/>
        <v>0</v>
      </c>
      <c r="I51" s="44">
        <f t="shared" si="16"/>
        <v>0</v>
      </c>
      <c r="J51" s="44">
        <f t="shared" si="16"/>
        <v>0</v>
      </c>
      <c r="K51" s="44">
        <f t="shared" si="16"/>
        <v>0</v>
      </c>
      <c r="L51" s="44">
        <f t="shared" si="16"/>
        <v>0</v>
      </c>
      <c r="M51" s="44">
        <f>M52+M58</f>
        <v>0</v>
      </c>
      <c r="N51" s="44">
        <f>N52+N58</f>
        <v>0</v>
      </c>
    </row>
    <row r="52" spans="1:14" ht="18" customHeight="1">
      <c r="A52" s="48"/>
      <c r="B52" s="46"/>
      <c r="C52" s="34">
        <v>422</v>
      </c>
      <c r="D52" s="43" t="s">
        <v>646</v>
      </c>
      <c r="E52" s="44">
        <f>SUM(E53:E57)</f>
        <v>245000</v>
      </c>
      <c r="F52" s="44">
        <f t="shared" si="10"/>
        <v>130000</v>
      </c>
      <c r="G52" s="44">
        <f>SUM(G53:G57)</f>
        <v>130000</v>
      </c>
      <c r="H52" s="44">
        <f aca="true" t="shared" si="17" ref="H52:N52">SUM(H53:H57)</f>
        <v>0</v>
      </c>
      <c r="I52" s="44">
        <f t="shared" si="17"/>
        <v>0</v>
      </c>
      <c r="J52" s="44">
        <f t="shared" si="17"/>
        <v>0</v>
      </c>
      <c r="K52" s="44">
        <f t="shared" si="17"/>
        <v>0</v>
      </c>
      <c r="L52" s="44">
        <f t="shared" si="17"/>
        <v>0</v>
      </c>
      <c r="M52" s="44">
        <f t="shared" si="17"/>
        <v>0</v>
      </c>
      <c r="N52" s="44">
        <f t="shared" si="17"/>
        <v>0</v>
      </c>
    </row>
    <row r="53" spans="1:14" s="102" customFormat="1" ht="14.25" customHeight="1">
      <c r="A53" s="95" t="s">
        <v>487</v>
      </c>
      <c r="B53" s="95"/>
      <c r="C53" s="97">
        <v>4221</v>
      </c>
      <c r="D53" s="98" t="s">
        <v>647</v>
      </c>
      <c r="E53" s="99">
        <v>90000</v>
      </c>
      <c r="F53" s="99">
        <f t="shared" si="10"/>
        <v>50000</v>
      </c>
      <c r="G53" s="99">
        <v>50000</v>
      </c>
      <c r="H53" s="101">
        <v>0</v>
      </c>
      <c r="I53" s="101">
        <v>0</v>
      </c>
      <c r="J53" s="101">
        <v>0</v>
      </c>
      <c r="K53" s="101">
        <v>0</v>
      </c>
      <c r="L53" s="99">
        <v>0</v>
      </c>
      <c r="M53" s="101">
        <v>0</v>
      </c>
      <c r="N53" s="101">
        <v>0</v>
      </c>
    </row>
    <row r="54" spans="1:14" s="102" customFormat="1" ht="14.25" customHeight="1">
      <c r="A54" s="95" t="s">
        <v>488</v>
      </c>
      <c r="B54" s="95"/>
      <c r="C54" s="97">
        <v>4222</v>
      </c>
      <c r="D54" s="98" t="s">
        <v>648</v>
      </c>
      <c r="E54" s="99">
        <v>0</v>
      </c>
      <c r="F54" s="99">
        <f t="shared" si="10"/>
        <v>5000</v>
      </c>
      <c r="G54" s="99">
        <v>5000</v>
      </c>
      <c r="H54" s="101">
        <v>0</v>
      </c>
      <c r="I54" s="101">
        <v>0</v>
      </c>
      <c r="J54" s="101">
        <v>0</v>
      </c>
      <c r="K54" s="101">
        <v>0</v>
      </c>
      <c r="L54" s="101">
        <v>0</v>
      </c>
      <c r="M54" s="101">
        <v>0</v>
      </c>
      <c r="N54" s="101">
        <v>0</v>
      </c>
    </row>
    <row r="55" spans="1:14" s="102" customFormat="1" ht="14.25" customHeight="1">
      <c r="A55" s="95" t="s">
        <v>489</v>
      </c>
      <c r="B55" s="95"/>
      <c r="C55" s="97">
        <v>4223</v>
      </c>
      <c r="D55" s="98" t="s">
        <v>649</v>
      </c>
      <c r="E55" s="99">
        <v>25000</v>
      </c>
      <c r="F55" s="99">
        <f>SUM(G55:N55)</f>
        <v>20000</v>
      </c>
      <c r="G55" s="99">
        <v>20000</v>
      </c>
      <c r="H55" s="101">
        <v>0</v>
      </c>
      <c r="I55" s="101">
        <v>0</v>
      </c>
      <c r="J55" s="101">
        <v>0</v>
      </c>
      <c r="K55" s="101">
        <v>0</v>
      </c>
      <c r="L55" s="101">
        <v>0</v>
      </c>
      <c r="M55" s="101">
        <v>0</v>
      </c>
      <c r="N55" s="101">
        <v>0</v>
      </c>
    </row>
    <row r="56" spans="1:14" s="102" customFormat="1" ht="14.25" customHeight="1">
      <c r="A56" s="95" t="s">
        <v>490</v>
      </c>
      <c r="B56" s="95"/>
      <c r="C56" s="97" t="s">
        <v>683</v>
      </c>
      <c r="D56" s="98" t="s">
        <v>684</v>
      </c>
      <c r="E56" s="99">
        <v>0</v>
      </c>
      <c r="F56" s="99">
        <f>SUM(G56:N56)</f>
        <v>5000</v>
      </c>
      <c r="G56" s="99">
        <v>5000</v>
      </c>
      <c r="H56" s="101">
        <v>0</v>
      </c>
      <c r="I56" s="101">
        <v>0</v>
      </c>
      <c r="J56" s="101">
        <v>0</v>
      </c>
      <c r="K56" s="101">
        <v>0</v>
      </c>
      <c r="L56" s="101">
        <v>0</v>
      </c>
      <c r="M56" s="101">
        <v>0</v>
      </c>
      <c r="N56" s="101">
        <v>0</v>
      </c>
    </row>
    <row r="57" spans="1:14" s="102" customFormat="1" ht="14.25" customHeight="1">
      <c r="A57" s="95" t="s">
        <v>491</v>
      </c>
      <c r="B57" s="95"/>
      <c r="C57" s="97" t="s">
        <v>166</v>
      </c>
      <c r="D57" s="98" t="s">
        <v>870</v>
      </c>
      <c r="E57" s="99">
        <v>130000</v>
      </c>
      <c r="F57" s="99">
        <f>SUM(G57:N57)</f>
        <v>50000</v>
      </c>
      <c r="G57" s="99">
        <v>50000</v>
      </c>
      <c r="H57" s="101">
        <v>0</v>
      </c>
      <c r="I57" s="101">
        <v>0</v>
      </c>
      <c r="J57" s="101">
        <v>0</v>
      </c>
      <c r="K57" s="101">
        <v>0</v>
      </c>
      <c r="L57" s="101">
        <v>0</v>
      </c>
      <c r="M57" s="101">
        <v>0</v>
      </c>
      <c r="N57" s="101">
        <v>0</v>
      </c>
    </row>
    <row r="58" spans="1:14" ht="18" customHeight="1">
      <c r="A58" s="48"/>
      <c r="B58" s="46"/>
      <c r="C58" s="34">
        <v>426</v>
      </c>
      <c r="D58" s="43" t="s">
        <v>650</v>
      </c>
      <c r="E58" s="44">
        <f>E59</f>
        <v>25000</v>
      </c>
      <c r="F58" s="44">
        <f>SUM(G58:N58)</f>
        <v>30000</v>
      </c>
      <c r="G58" s="44">
        <f>G59</f>
        <v>30000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</row>
    <row r="59" spans="1:14" s="102" customFormat="1" ht="15" customHeight="1">
      <c r="A59" s="95" t="s">
        <v>492</v>
      </c>
      <c r="B59" s="95"/>
      <c r="C59" s="97">
        <v>4262</v>
      </c>
      <c r="D59" s="98" t="s">
        <v>651</v>
      </c>
      <c r="E59" s="99">
        <v>25000</v>
      </c>
      <c r="F59" s="99">
        <f>SUM(G59:N59)</f>
        <v>30000</v>
      </c>
      <c r="G59" s="99">
        <v>30000</v>
      </c>
      <c r="H59" s="101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</row>
    <row r="60" spans="1:14" s="9" customFormat="1" ht="27" customHeight="1">
      <c r="A60" s="77"/>
      <c r="B60" s="75"/>
      <c r="C60" s="166" t="s">
        <v>1106</v>
      </c>
      <c r="D60" s="166"/>
      <c r="E60" s="79">
        <f>E61</f>
        <v>3040458</v>
      </c>
      <c r="F60" s="79">
        <f t="shared" si="10"/>
        <v>1250000</v>
      </c>
      <c r="G60" s="79">
        <f>G61</f>
        <v>220000</v>
      </c>
      <c r="H60" s="79">
        <f>H61</f>
        <v>800000</v>
      </c>
      <c r="I60" s="79">
        <f aca="true" t="shared" si="18" ref="I60:N61">I61</f>
        <v>180000</v>
      </c>
      <c r="J60" s="79">
        <f t="shared" si="18"/>
        <v>0</v>
      </c>
      <c r="K60" s="79">
        <f t="shared" si="18"/>
        <v>50000</v>
      </c>
      <c r="L60" s="79">
        <f t="shared" si="18"/>
        <v>0</v>
      </c>
      <c r="M60" s="79">
        <f t="shared" si="18"/>
        <v>0</v>
      </c>
      <c r="N60" s="79">
        <f t="shared" si="18"/>
        <v>0</v>
      </c>
    </row>
    <row r="61" spans="1:14" s="9" customFormat="1" ht="25.5" customHeight="1">
      <c r="A61" s="15"/>
      <c r="B61" s="67" t="s">
        <v>824</v>
      </c>
      <c r="C61" s="161" t="s">
        <v>1077</v>
      </c>
      <c r="D61" s="162"/>
      <c r="E61" s="11">
        <f>E62+E74</f>
        <v>3040458</v>
      </c>
      <c r="F61" s="11">
        <f t="shared" si="10"/>
        <v>1250000</v>
      </c>
      <c r="G61" s="11">
        <f>G62+G74</f>
        <v>220000</v>
      </c>
      <c r="H61" s="11">
        <f aca="true" t="shared" si="19" ref="H61:M61">H62+H74</f>
        <v>800000</v>
      </c>
      <c r="I61" s="11">
        <f t="shared" si="19"/>
        <v>180000</v>
      </c>
      <c r="J61" s="11">
        <f t="shared" si="19"/>
        <v>0</v>
      </c>
      <c r="K61" s="11">
        <f t="shared" si="19"/>
        <v>50000</v>
      </c>
      <c r="L61" s="11">
        <f t="shared" si="19"/>
        <v>0</v>
      </c>
      <c r="M61" s="11">
        <f t="shared" si="19"/>
        <v>0</v>
      </c>
      <c r="N61" s="11">
        <f t="shared" si="18"/>
        <v>0</v>
      </c>
    </row>
    <row r="62" spans="1:14" ht="21" customHeight="1">
      <c r="A62" s="48"/>
      <c r="B62" s="46"/>
      <c r="C62" s="34">
        <v>32</v>
      </c>
      <c r="D62" s="43" t="s">
        <v>37</v>
      </c>
      <c r="E62" s="44">
        <f>E63+E65+E70</f>
        <v>2870458</v>
      </c>
      <c r="F62" s="44">
        <f t="shared" si="10"/>
        <v>1250000</v>
      </c>
      <c r="G62" s="44">
        <f aca="true" t="shared" si="20" ref="G62:N62">G63+G65+G70</f>
        <v>220000</v>
      </c>
      <c r="H62" s="44">
        <f t="shared" si="20"/>
        <v>800000</v>
      </c>
      <c r="I62" s="44">
        <f t="shared" si="20"/>
        <v>180000</v>
      </c>
      <c r="J62" s="44">
        <f t="shared" si="20"/>
        <v>0</v>
      </c>
      <c r="K62" s="44">
        <f t="shared" si="20"/>
        <v>50000</v>
      </c>
      <c r="L62" s="44">
        <f t="shared" si="20"/>
        <v>0</v>
      </c>
      <c r="M62" s="44">
        <f t="shared" si="20"/>
        <v>0</v>
      </c>
      <c r="N62" s="44">
        <f t="shared" si="20"/>
        <v>0</v>
      </c>
    </row>
    <row r="63" spans="1:14" ht="18" customHeight="1">
      <c r="A63" s="48"/>
      <c r="B63" s="46"/>
      <c r="C63" s="34">
        <v>322</v>
      </c>
      <c r="D63" s="43" t="s">
        <v>626</v>
      </c>
      <c r="E63" s="44">
        <f aca="true" t="shared" si="21" ref="E63:N63">SUM(E64:E64)</f>
        <v>36000</v>
      </c>
      <c r="F63" s="44">
        <f t="shared" si="10"/>
        <v>15000</v>
      </c>
      <c r="G63" s="44">
        <f t="shared" si="21"/>
        <v>15000</v>
      </c>
      <c r="H63" s="44">
        <f t="shared" si="21"/>
        <v>0</v>
      </c>
      <c r="I63" s="44">
        <f t="shared" si="21"/>
        <v>0</v>
      </c>
      <c r="J63" s="44">
        <f t="shared" si="21"/>
        <v>0</v>
      </c>
      <c r="K63" s="44">
        <f t="shared" si="21"/>
        <v>0</v>
      </c>
      <c r="L63" s="44">
        <f t="shared" si="21"/>
        <v>0</v>
      </c>
      <c r="M63" s="44">
        <f t="shared" si="21"/>
        <v>0</v>
      </c>
      <c r="N63" s="44">
        <f t="shared" si="21"/>
        <v>0</v>
      </c>
    </row>
    <row r="64" spans="1:14" s="102" customFormat="1" ht="15" customHeight="1">
      <c r="A64" s="95" t="s">
        <v>493</v>
      </c>
      <c r="B64" s="95"/>
      <c r="C64" s="97">
        <v>3221</v>
      </c>
      <c r="D64" s="98" t="s">
        <v>702</v>
      </c>
      <c r="E64" s="99">
        <v>36000</v>
      </c>
      <c r="F64" s="99">
        <f t="shared" si="10"/>
        <v>15000</v>
      </c>
      <c r="G64" s="99">
        <v>15000</v>
      </c>
      <c r="H64" s="99">
        <v>0</v>
      </c>
      <c r="I64" s="99">
        <v>0</v>
      </c>
      <c r="J64" s="99">
        <v>0</v>
      </c>
      <c r="K64" s="99">
        <v>0</v>
      </c>
      <c r="L64" s="99">
        <v>0</v>
      </c>
      <c r="M64" s="101">
        <v>0</v>
      </c>
      <c r="N64" s="101">
        <v>0</v>
      </c>
    </row>
    <row r="65" spans="1:14" ht="18" customHeight="1">
      <c r="A65" s="46"/>
      <c r="B65" s="46"/>
      <c r="C65" s="34">
        <v>323</v>
      </c>
      <c r="D65" s="43" t="s">
        <v>627</v>
      </c>
      <c r="E65" s="44">
        <f>SUM(E66:E69)</f>
        <v>2388000</v>
      </c>
      <c r="F65" s="136">
        <f t="shared" si="10"/>
        <v>1105000</v>
      </c>
      <c r="G65" s="44">
        <f>SUM(G66:G69)</f>
        <v>75000</v>
      </c>
      <c r="H65" s="136">
        <f aca="true" t="shared" si="22" ref="H65:N65">SUM(H66:H69)</f>
        <v>800000</v>
      </c>
      <c r="I65" s="44">
        <f t="shared" si="22"/>
        <v>180000</v>
      </c>
      <c r="J65" s="44">
        <f t="shared" si="22"/>
        <v>0</v>
      </c>
      <c r="K65" s="44">
        <f t="shared" si="22"/>
        <v>50000</v>
      </c>
      <c r="L65" s="44">
        <f t="shared" si="22"/>
        <v>0</v>
      </c>
      <c r="M65" s="44">
        <f>SUM(M66:M69)</f>
        <v>0</v>
      </c>
      <c r="N65" s="44">
        <f t="shared" si="22"/>
        <v>0</v>
      </c>
    </row>
    <row r="66" spans="1:14" s="102" customFormat="1" ht="15" customHeight="1">
      <c r="A66" s="95" t="s">
        <v>494</v>
      </c>
      <c r="B66" s="95"/>
      <c r="C66" s="97">
        <v>3233</v>
      </c>
      <c r="D66" s="98" t="s">
        <v>628</v>
      </c>
      <c r="E66" s="99">
        <v>258000</v>
      </c>
      <c r="F66" s="99">
        <f t="shared" si="10"/>
        <v>155000</v>
      </c>
      <c r="G66" s="99">
        <v>5000</v>
      </c>
      <c r="H66" s="99">
        <v>150000</v>
      </c>
      <c r="I66" s="99">
        <v>0</v>
      </c>
      <c r="J66" s="99">
        <v>0</v>
      </c>
      <c r="K66" s="99">
        <v>0</v>
      </c>
      <c r="L66" s="99">
        <v>0</v>
      </c>
      <c r="M66" s="101">
        <v>0</v>
      </c>
      <c r="N66" s="101">
        <v>0</v>
      </c>
    </row>
    <row r="67" spans="1:14" s="102" customFormat="1" ht="14.25" customHeight="1">
      <c r="A67" s="95" t="s">
        <v>495</v>
      </c>
      <c r="B67" s="95"/>
      <c r="C67" s="97" t="s">
        <v>434</v>
      </c>
      <c r="D67" s="98" t="s">
        <v>435</v>
      </c>
      <c r="E67" s="99">
        <v>20000</v>
      </c>
      <c r="F67" s="100">
        <f t="shared" si="10"/>
        <v>40000</v>
      </c>
      <c r="G67" s="99">
        <v>40000</v>
      </c>
      <c r="H67" s="101">
        <v>0</v>
      </c>
      <c r="I67" s="101">
        <v>0</v>
      </c>
      <c r="J67" s="101">
        <v>0</v>
      </c>
      <c r="K67" s="101">
        <v>0</v>
      </c>
      <c r="L67" s="101">
        <v>0</v>
      </c>
      <c r="M67" s="101">
        <v>0</v>
      </c>
      <c r="N67" s="101">
        <v>0</v>
      </c>
    </row>
    <row r="68" spans="1:14" s="102" customFormat="1" ht="15" customHeight="1">
      <c r="A68" s="95" t="s">
        <v>496</v>
      </c>
      <c r="B68" s="95"/>
      <c r="C68" s="97">
        <v>3237</v>
      </c>
      <c r="D68" s="98" t="s">
        <v>629</v>
      </c>
      <c r="E68" s="99">
        <v>810000</v>
      </c>
      <c r="F68" s="99">
        <f t="shared" si="10"/>
        <v>510000</v>
      </c>
      <c r="G68" s="99">
        <v>20000</v>
      </c>
      <c r="H68" s="99">
        <v>350000</v>
      </c>
      <c r="I68" s="99">
        <v>90000</v>
      </c>
      <c r="J68" s="99">
        <v>0</v>
      </c>
      <c r="K68" s="99">
        <v>50000</v>
      </c>
      <c r="L68" s="99">
        <v>0</v>
      </c>
      <c r="M68" s="101">
        <v>0</v>
      </c>
      <c r="N68" s="101">
        <v>0</v>
      </c>
    </row>
    <row r="69" spans="1:14" s="102" customFormat="1" ht="15" customHeight="1">
      <c r="A69" s="95" t="s">
        <v>497</v>
      </c>
      <c r="B69" s="95"/>
      <c r="C69" s="97" t="s">
        <v>423</v>
      </c>
      <c r="D69" s="98" t="s">
        <v>630</v>
      </c>
      <c r="E69" s="99">
        <v>1300000</v>
      </c>
      <c r="F69" s="99">
        <f t="shared" si="10"/>
        <v>400000</v>
      </c>
      <c r="G69" s="99">
        <v>10000</v>
      </c>
      <c r="H69" s="99">
        <v>300000</v>
      </c>
      <c r="I69" s="99">
        <v>90000</v>
      </c>
      <c r="J69" s="99">
        <v>0</v>
      </c>
      <c r="K69" s="99">
        <v>0</v>
      </c>
      <c r="L69" s="99">
        <v>0</v>
      </c>
      <c r="M69" s="101">
        <v>0</v>
      </c>
      <c r="N69" s="101">
        <v>0</v>
      </c>
    </row>
    <row r="70" spans="1:14" ht="18" customHeight="1">
      <c r="A70" s="48"/>
      <c r="B70" s="46"/>
      <c r="C70" s="34">
        <v>329</v>
      </c>
      <c r="D70" s="43" t="s">
        <v>373</v>
      </c>
      <c r="E70" s="44">
        <f>SUM(E71:E73)</f>
        <v>446458</v>
      </c>
      <c r="F70" s="44">
        <f t="shared" si="10"/>
        <v>130000</v>
      </c>
      <c r="G70" s="44">
        <f>SUM(G71:G73)</f>
        <v>130000</v>
      </c>
      <c r="H70" s="44">
        <f aca="true" t="shared" si="23" ref="H70:N70">SUM(H72:H73)</f>
        <v>0</v>
      </c>
      <c r="I70" s="44">
        <f t="shared" si="23"/>
        <v>0</v>
      </c>
      <c r="J70" s="44">
        <f t="shared" si="23"/>
        <v>0</v>
      </c>
      <c r="K70" s="44">
        <f t="shared" si="23"/>
        <v>0</v>
      </c>
      <c r="L70" s="44">
        <f t="shared" si="23"/>
        <v>0</v>
      </c>
      <c r="M70" s="44">
        <f>SUM(M72:M73)</f>
        <v>0</v>
      </c>
      <c r="N70" s="44">
        <f t="shared" si="23"/>
        <v>0</v>
      </c>
    </row>
    <row r="71" spans="1:14" s="102" customFormat="1" ht="15" customHeight="1">
      <c r="A71" s="95" t="s">
        <v>498</v>
      </c>
      <c r="B71" s="95"/>
      <c r="C71" s="97" t="s">
        <v>1093</v>
      </c>
      <c r="D71" s="98" t="s">
        <v>1094</v>
      </c>
      <c r="E71" s="99">
        <v>31000</v>
      </c>
      <c r="F71" s="99">
        <f>SUM(G71:N71)</f>
        <v>0</v>
      </c>
      <c r="G71" s="99">
        <v>0</v>
      </c>
      <c r="H71" s="99">
        <v>0</v>
      </c>
      <c r="I71" s="99">
        <v>0</v>
      </c>
      <c r="J71" s="99">
        <v>0</v>
      </c>
      <c r="K71" s="99">
        <v>0</v>
      </c>
      <c r="L71" s="99">
        <v>0</v>
      </c>
      <c r="M71" s="101">
        <v>0</v>
      </c>
      <c r="N71" s="101">
        <v>0</v>
      </c>
    </row>
    <row r="72" spans="1:14" s="102" customFormat="1" ht="15" customHeight="1">
      <c r="A72" s="95" t="s">
        <v>499</v>
      </c>
      <c r="B72" s="95"/>
      <c r="C72" s="97">
        <v>3293</v>
      </c>
      <c r="D72" s="98" t="s">
        <v>631</v>
      </c>
      <c r="E72" s="99">
        <v>315458</v>
      </c>
      <c r="F72" s="99">
        <f t="shared" si="10"/>
        <v>80000</v>
      </c>
      <c r="G72" s="99">
        <v>80000</v>
      </c>
      <c r="H72" s="99">
        <v>0</v>
      </c>
      <c r="I72" s="99">
        <v>0</v>
      </c>
      <c r="J72" s="99">
        <v>0</v>
      </c>
      <c r="K72" s="99">
        <v>0</v>
      </c>
      <c r="L72" s="99">
        <v>0</v>
      </c>
      <c r="M72" s="101">
        <v>0</v>
      </c>
      <c r="N72" s="101">
        <v>0</v>
      </c>
    </row>
    <row r="73" spans="1:14" s="102" customFormat="1" ht="15" customHeight="1">
      <c r="A73" s="95" t="s">
        <v>500</v>
      </c>
      <c r="B73" s="95"/>
      <c r="C73" s="97">
        <v>3299</v>
      </c>
      <c r="D73" s="98" t="s">
        <v>632</v>
      </c>
      <c r="E73" s="99">
        <v>100000</v>
      </c>
      <c r="F73" s="99">
        <f t="shared" si="10"/>
        <v>50000</v>
      </c>
      <c r="G73" s="99">
        <v>50000</v>
      </c>
      <c r="H73" s="99">
        <v>0</v>
      </c>
      <c r="I73" s="99">
        <v>0</v>
      </c>
      <c r="J73" s="99">
        <v>0</v>
      </c>
      <c r="K73" s="99">
        <v>0</v>
      </c>
      <c r="L73" s="99">
        <v>0</v>
      </c>
      <c r="M73" s="101">
        <v>0</v>
      </c>
      <c r="N73" s="101">
        <v>0</v>
      </c>
    </row>
    <row r="74" spans="1:14" ht="21" customHeight="1">
      <c r="A74" s="48"/>
      <c r="B74" s="46"/>
      <c r="C74" s="34">
        <v>38</v>
      </c>
      <c r="D74" s="43" t="s">
        <v>839</v>
      </c>
      <c r="E74" s="44">
        <f>SUM(E75+E77)</f>
        <v>170000</v>
      </c>
      <c r="F74" s="44">
        <f t="shared" si="10"/>
        <v>0</v>
      </c>
      <c r="G74" s="44">
        <f aca="true" t="shared" si="24" ref="G74:L74">SUM(G75+G77)</f>
        <v>0</v>
      </c>
      <c r="H74" s="44">
        <f t="shared" si="24"/>
        <v>0</v>
      </c>
      <c r="I74" s="44">
        <f t="shared" si="24"/>
        <v>0</v>
      </c>
      <c r="J74" s="44">
        <f t="shared" si="24"/>
        <v>0</v>
      </c>
      <c r="K74" s="44">
        <f t="shared" si="24"/>
        <v>0</v>
      </c>
      <c r="L74" s="44">
        <f t="shared" si="24"/>
        <v>0</v>
      </c>
      <c r="M74" s="44">
        <f>SUM(M75+M77)</f>
        <v>0</v>
      </c>
      <c r="N74" s="44">
        <f>SUM(N75+N77)</f>
        <v>0</v>
      </c>
    </row>
    <row r="75" spans="1:14" ht="17.25" customHeight="1">
      <c r="A75" s="48"/>
      <c r="B75" s="46"/>
      <c r="C75" s="34">
        <v>381</v>
      </c>
      <c r="D75" s="43" t="s">
        <v>840</v>
      </c>
      <c r="E75" s="44">
        <f aca="true" t="shared" si="25" ref="E75:N75">E76</f>
        <v>170000</v>
      </c>
      <c r="F75" s="44">
        <f t="shared" si="10"/>
        <v>0</v>
      </c>
      <c r="G75" s="44">
        <f t="shared" si="25"/>
        <v>0</v>
      </c>
      <c r="H75" s="44">
        <f t="shared" si="25"/>
        <v>0</v>
      </c>
      <c r="I75" s="44">
        <f t="shared" si="25"/>
        <v>0</v>
      </c>
      <c r="J75" s="44">
        <f t="shared" si="25"/>
        <v>0</v>
      </c>
      <c r="K75" s="44">
        <f t="shared" si="25"/>
        <v>0</v>
      </c>
      <c r="L75" s="44">
        <f t="shared" si="25"/>
        <v>0</v>
      </c>
      <c r="M75" s="44">
        <f t="shared" si="25"/>
        <v>0</v>
      </c>
      <c r="N75" s="44">
        <f t="shared" si="25"/>
        <v>0</v>
      </c>
    </row>
    <row r="76" spans="1:14" s="102" customFormat="1" ht="15" customHeight="1">
      <c r="A76" s="104"/>
      <c r="B76" s="95"/>
      <c r="C76" s="97">
        <v>3811</v>
      </c>
      <c r="D76" s="98" t="s">
        <v>1170</v>
      </c>
      <c r="E76" s="99">
        <v>170000</v>
      </c>
      <c r="F76" s="99">
        <f t="shared" si="10"/>
        <v>0</v>
      </c>
      <c r="G76" s="103">
        <v>0</v>
      </c>
      <c r="H76" s="99">
        <v>0</v>
      </c>
      <c r="I76" s="99">
        <v>0</v>
      </c>
      <c r="J76" s="99">
        <v>0</v>
      </c>
      <c r="K76" s="99">
        <v>0</v>
      </c>
      <c r="L76" s="99">
        <v>0</v>
      </c>
      <c r="M76" s="99">
        <v>0</v>
      </c>
      <c r="N76" s="99">
        <v>0</v>
      </c>
    </row>
    <row r="77" spans="1:14" s="102" customFormat="1" ht="15" customHeight="1">
      <c r="A77" s="112"/>
      <c r="B77" s="112"/>
      <c r="C77" s="113"/>
      <c r="D77" s="129"/>
      <c r="E77" s="114"/>
      <c r="F77" s="114"/>
      <c r="G77" s="114"/>
      <c r="H77" s="114"/>
      <c r="I77" s="114"/>
      <c r="J77" s="114"/>
      <c r="K77" s="114"/>
      <c r="L77" s="114"/>
      <c r="M77" s="115"/>
      <c r="N77" s="115"/>
    </row>
    <row r="78" spans="1:14" ht="17.25" customHeight="1">
      <c r="A78" s="148" t="s">
        <v>19</v>
      </c>
      <c r="B78" s="149" t="s">
        <v>94</v>
      </c>
      <c r="C78" s="146" t="s">
        <v>625</v>
      </c>
      <c r="D78" s="150" t="s">
        <v>114</v>
      </c>
      <c r="E78" s="151" t="s">
        <v>1067</v>
      </c>
      <c r="F78" s="146" t="s">
        <v>1065</v>
      </c>
      <c r="G78" s="147" t="s">
        <v>1068</v>
      </c>
      <c r="H78" s="147"/>
      <c r="I78" s="147"/>
      <c r="J78" s="147"/>
      <c r="K78" s="147"/>
      <c r="L78" s="147"/>
      <c r="M78" s="147"/>
      <c r="N78" s="147"/>
    </row>
    <row r="79" spans="1:14" ht="36" customHeight="1">
      <c r="A79" s="148"/>
      <c r="B79" s="148"/>
      <c r="C79" s="147"/>
      <c r="D79" s="150"/>
      <c r="E79" s="152"/>
      <c r="F79" s="147"/>
      <c r="G79" s="111" t="s">
        <v>332</v>
      </c>
      <c r="H79" s="111" t="s">
        <v>95</v>
      </c>
      <c r="I79" s="111" t="s">
        <v>331</v>
      </c>
      <c r="J79" s="111" t="s">
        <v>333</v>
      </c>
      <c r="K79" s="111" t="s">
        <v>96</v>
      </c>
      <c r="L79" s="111" t="s">
        <v>860</v>
      </c>
      <c r="M79" s="111" t="s">
        <v>334</v>
      </c>
      <c r="N79" s="111" t="s">
        <v>721</v>
      </c>
    </row>
    <row r="80" spans="1:14" ht="10.5" customHeight="1">
      <c r="A80" s="61">
        <v>1</v>
      </c>
      <c r="B80" s="61">
        <v>2</v>
      </c>
      <c r="C80" s="61">
        <v>3</v>
      </c>
      <c r="D80" s="61">
        <v>4</v>
      </c>
      <c r="E80" s="61">
        <v>5</v>
      </c>
      <c r="F80" s="61">
        <v>6</v>
      </c>
      <c r="G80" s="61">
        <v>7</v>
      </c>
      <c r="H80" s="61">
        <v>8</v>
      </c>
      <c r="I80" s="61">
        <v>9</v>
      </c>
      <c r="J80" s="61">
        <v>10</v>
      </c>
      <c r="K80" s="61">
        <v>11</v>
      </c>
      <c r="L80" s="61">
        <v>12</v>
      </c>
      <c r="M80" s="61">
        <v>13</v>
      </c>
      <c r="N80" s="61">
        <v>14</v>
      </c>
    </row>
    <row r="81" spans="1:14" s="9" customFormat="1" ht="27" customHeight="1">
      <c r="A81" s="77"/>
      <c r="B81" s="75"/>
      <c r="C81" s="166" t="s">
        <v>827</v>
      </c>
      <c r="D81" s="166"/>
      <c r="E81" s="79">
        <f>E82</f>
        <v>1665900</v>
      </c>
      <c r="F81" s="79">
        <f>SUM(G81:N81)</f>
        <v>1680800</v>
      </c>
      <c r="G81" s="79">
        <f>G82</f>
        <v>730800</v>
      </c>
      <c r="H81" s="79">
        <f aca="true" t="shared" si="26" ref="H81:N81">H82</f>
        <v>950000</v>
      </c>
      <c r="I81" s="79">
        <f t="shared" si="26"/>
        <v>0</v>
      </c>
      <c r="J81" s="79">
        <f t="shared" si="26"/>
        <v>0</v>
      </c>
      <c r="K81" s="79">
        <f t="shared" si="26"/>
        <v>0</v>
      </c>
      <c r="L81" s="79">
        <f t="shared" si="26"/>
        <v>0</v>
      </c>
      <c r="M81" s="79">
        <f t="shared" si="26"/>
        <v>0</v>
      </c>
      <c r="N81" s="79">
        <f t="shared" si="26"/>
        <v>0</v>
      </c>
    </row>
    <row r="82" spans="1:14" s="9" customFormat="1" ht="24" customHeight="1">
      <c r="A82" s="15"/>
      <c r="B82" s="67" t="s">
        <v>824</v>
      </c>
      <c r="C82" s="173" t="s">
        <v>726</v>
      </c>
      <c r="D82" s="174"/>
      <c r="E82" s="11">
        <f>E83+E101</f>
        <v>1665900</v>
      </c>
      <c r="F82" s="11">
        <f t="shared" si="10"/>
        <v>1680800</v>
      </c>
      <c r="G82" s="11">
        <f aca="true" t="shared" si="27" ref="G82:N82">G83+G101</f>
        <v>730800</v>
      </c>
      <c r="H82" s="11">
        <f t="shared" si="27"/>
        <v>950000</v>
      </c>
      <c r="I82" s="11">
        <f t="shared" si="27"/>
        <v>0</v>
      </c>
      <c r="J82" s="11">
        <f t="shared" si="27"/>
        <v>0</v>
      </c>
      <c r="K82" s="11">
        <f t="shared" si="27"/>
        <v>0</v>
      </c>
      <c r="L82" s="11">
        <f t="shared" si="27"/>
        <v>0</v>
      </c>
      <c r="M82" s="11">
        <f t="shared" si="27"/>
        <v>0</v>
      </c>
      <c r="N82" s="11">
        <f t="shared" si="27"/>
        <v>0</v>
      </c>
    </row>
    <row r="83" spans="1:14" ht="21" customHeight="1">
      <c r="A83" s="48"/>
      <c r="B83" s="46"/>
      <c r="C83" s="34">
        <v>32</v>
      </c>
      <c r="D83" s="43" t="s">
        <v>52</v>
      </c>
      <c r="E83" s="44">
        <f>E84+E89+E91</f>
        <v>1467000</v>
      </c>
      <c r="F83" s="44">
        <f t="shared" si="10"/>
        <v>1580000</v>
      </c>
      <c r="G83" s="44">
        <f aca="true" t="shared" si="28" ref="G83:N83">G84+G89+G91</f>
        <v>630000</v>
      </c>
      <c r="H83" s="44">
        <f t="shared" si="28"/>
        <v>950000</v>
      </c>
      <c r="I83" s="44">
        <f t="shared" si="28"/>
        <v>0</v>
      </c>
      <c r="J83" s="44">
        <f t="shared" si="28"/>
        <v>0</v>
      </c>
      <c r="K83" s="44">
        <f t="shared" si="28"/>
        <v>0</v>
      </c>
      <c r="L83" s="44">
        <f t="shared" si="28"/>
        <v>0</v>
      </c>
      <c r="M83" s="44">
        <f t="shared" si="28"/>
        <v>0</v>
      </c>
      <c r="N83" s="44">
        <f t="shared" si="28"/>
        <v>0</v>
      </c>
    </row>
    <row r="84" spans="1:14" ht="18" customHeight="1">
      <c r="A84" s="48"/>
      <c r="B84" s="46"/>
      <c r="C84" s="34">
        <v>323</v>
      </c>
      <c r="D84" s="43" t="s">
        <v>46</v>
      </c>
      <c r="E84" s="44">
        <f>SUM(E85:E88)</f>
        <v>720000</v>
      </c>
      <c r="F84" s="136">
        <f t="shared" si="10"/>
        <v>1110000</v>
      </c>
      <c r="G84" s="44">
        <f aca="true" t="shared" si="29" ref="G84:N84">SUM(G85:G88)</f>
        <v>160000</v>
      </c>
      <c r="H84" s="136">
        <v>950000</v>
      </c>
      <c r="I84" s="44">
        <f t="shared" si="29"/>
        <v>0</v>
      </c>
      <c r="J84" s="44">
        <f t="shared" si="29"/>
        <v>0</v>
      </c>
      <c r="K84" s="44">
        <f t="shared" si="29"/>
        <v>0</v>
      </c>
      <c r="L84" s="44">
        <f t="shared" si="29"/>
        <v>0</v>
      </c>
      <c r="M84" s="44">
        <f>SUM(M85:M88)</f>
        <v>0</v>
      </c>
      <c r="N84" s="44">
        <f t="shared" si="29"/>
        <v>0</v>
      </c>
    </row>
    <row r="85" spans="1:14" s="102" customFormat="1" ht="15" customHeight="1">
      <c r="A85" s="95" t="s">
        <v>501</v>
      </c>
      <c r="B85" s="95"/>
      <c r="C85" s="97">
        <v>3233</v>
      </c>
      <c r="D85" s="98" t="s">
        <v>633</v>
      </c>
      <c r="E85" s="99">
        <v>110000</v>
      </c>
      <c r="F85" s="99">
        <f t="shared" si="10"/>
        <v>100000</v>
      </c>
      <c r="G85" s="99">
        <v>50000</v>
      </c>
      <c r="H85" s="99">
        <v>50000</v>
      </c>
      <c r="I85" s="99">
        <v>0</v>
      </c>
      <c r="J85" s="101">
        <v>0</v>
      </c>
      <c r="K85" s="101">
        <v>0</v>
      </c>
      <c r="L85" s="101">
        <v>0</v>
      </c>
      <c r="M85" s="101">
        <v>0</v>
      </c>
      <c r="N85" s="101">
        <v>0</v>
      </c>
    </row>
    <row r="86" spans="1:14" s="102" customFormat="1" ht="15" customHeight="1">
      <c r="A86" s="95" t="s">
        <v>502</v>
      </c>
      <c r="B86" s="95"/>
      <c r="C86" s="97" t="s">
        <v>27</v>
      </c>
      <c r="D86" s="98" t="s">
        <v>634</v>
      </c>
      <c r="E86" s="99">
        <v>530000</v>
      </c>
      <c r="F86" s="99">
        <f t="shared" si="10"/>
        <v>600000</v>
      </c>
      <c r="G86" s="99">
        <v>0</v>
      </c>
      <c r="H86" s="99">
        <v>600000</v>
      </c>
      <c r="I86" s="101">
        <v>0</v>
      </c>
      <c r="J86" s="101">
        <v>0</v>
      </c>
      <c r="K86" s="101">
        <v>0</v>
      </c>
      <c r="L86" s="101">
        <v>0</v>
      </c>
      <c r="M86" s="101">
        <v>0</v>
      </c>
      <c r="N86" s="101">
        <v>0</v>
      </c>
    </row>
    <row r="87" spans="1:14" s="102" customFormat="1" ht="15" customHeight="1">
      <c r="A87" s="95" t="s">
        <v>503</v>
      </c>
      <c r="B87" s="95"/>
      <c r="C87" s="97" t="s">
        <v>871</v>
      </c>
      <c r="D87" s="98" t="s">
        <v>872</v>
      </c>
      <c r="E87" s="99">
        <v>10000</v>
      </c>
      <c r="F87" s="99">
        <f>SUM(G87:N87)</f>
        <v>10000</v>
      </c>
      <c r="G87" s="99">
        <v>10000</v>
      </c>
      <c r="H87" s="101">
        <v>0</v>
      </c>
      <c r="I87" s="101">
        <v>0</v>
      </c>
      <c r="J87" s="101">
        <v>0</v>
      </c>
      <c r="K87" s="101">
        <v>0</v>
      </c>
      <c r="L87" s="101">
        <v>0</v>
      </c>
      <c r="M87" s="101">
        <v>0</v>
      </c>
      <c r="N87" s="101">
        <v>0</v>
      </c>
    </row>
    <row r="88" spans="1:14" s="102" customFormat="1" ht="15" customHeight="1">
      <c r="A88" s="95" t="s">
        <v>504</v>
      </c>
      <c r="B88" s="95"/>
      <c r="C88" s="97">
        <v>3239</v>
      </c>
      <c r="D88" s="98" t="s">
        <v>972</v>
      </c>
      <c r="E88" s="99">
        <v>70000</v>
      </c>
      <c r="F88" s="99">
        <f t="shared" si="10"/>
        <v>400000</v>
      </c>
      <c r="G88" s="99">
        <v>100000</v>
      </c>
      <c r="H88" s="99">
        <v>300000</v>
      </c>
      <c r="I88" s="101">
        <v>0</v>
      </c>
      <c r="J88" s="101">
        <v>0</v>
      </c>
      <c r="K88" s="101">
        <v>0</v>
      </c>
      <c r="L88" s="101">
        <v>0</v>
      </c>
      <c r="M88" s="101">
        <v>0</v>
      </c>
      <c r="N88" s="101">
        <v>0</v>
      </c>
    </row>
    <row r="89" spans="1:14" ht="18" customHeight="1">
      <c r="A89" s="47"/>
      <c r="B89" s="46"/>
      <c r="C89" s="34" t="s">
        <v>376</v>
      </c>
      <c r="D89" s="43" t="s">
        <v>377</v>
      </c>
      <c r="E89" s="44">
        <f aca="true" t="shared" si="30" ref="E89:N89">E90</f>
        <v>7000</v>
      </c>
      <c r="F89" s="45">
        <f>SUM(G89:N89)</f>
        <v>5000</v>
      </c>
      <c r="G89" s="44">
        <f t="shared" si="30"/>
        <v>5000</v>
      </c>
      <c r="H89" s="44">
        <f t="shared" si="30"/>
        <v>0</v>
      </c>
      <c r="I89" s="44">
        <f t="shared" si="30"/>
        <v>0</v>
      </c>
      <c r="J89" s="44">
        <f t="shared" si="30"/>
        <v>0</v>
      </c>
      <c r="K89" s="44">
        <f t="shared" si="30"/>
        <v>0</v>
      </c>
      <c r="L89" s="44">
        <f t="shared" si="30"/>
        <v>0</v>
      </c>
      <c r="M89" s="44">
        <f t="shared" si="30"/>
        <v>0</v>
      </c>
      <c r="N89" s="44">
        <f t="shared" si="30"/>
        <v>0</v>
      </c>
    </row>
    <row r="90" spans="1:14" s="102" customFormat="1" ht="15" customHeight="1">
      <c r="A90" s="95" t="s">
        <v>505</v>
      </c>
      <c r="B90" s="95"/>
      <c r="C90" s="97" t="s">
        <v>378</v>
      </c>
      <c r="D90" s="98" t="s">
        <v>635</v>
      </c>
      <c r="E90" s="99">
        <v>7000</v>
      </c>
      <c r="F90" s="100">
        <f>SUM(G90:N90)</f>
        <v>5000</v>
      </c>
      <c r="G90" s="99">
        <v>5000</v>
      </c>
      <c r="H90" s="101">
        <v>0</v>
      </c>
      <c r="I90" s="101">
        <v>0</v>
      </c>
      <c r="J90" s="101">
        <v>0</v>
      </c>
      <c r="K90" s="101">
        <v>0</v>
      </c>
      <c r="L90" s="101">
        <v>0</v>
      </c>
      <c r="M90" s="101">
        <v>0</v>
      </c>
      <c r="N90" s="101">
        <v>0</v>
      </c>
    </row>
    <row r="91" spans="1:14" ht="18" customHeight="1">
      <c r="A91" s="48"/>
      <c r="B91" s="46"/>
      <c r="C91" s="34">
        <v>329</v>
      </c>
      <c r="D91" s="43" t="s">
        <v>703</v>
      </c>
      <c r="E91" s="44">
        <f>E92+E93+E94+E95+E96</f>
        <v>740000</v>
      </c>
      <c r="F91" s="44">
        <f t="shared" si="10"/>
        <v>465000</v>
      </c>
      <c r="G91" s="44">
        <f>G92+G93+G94+G95+G96</f>
        <v>465000</v>
      </c>
      <c r="H91" s="44">
        <f aca="true" t="shared" si="31" ref="H91:N91">H92+H93+H94+H95+H96</f>
        <v>0</v>
      </c>
      <c r="I91" s="44">
        <f t="shared" si="31"/>
        <v>0</v>
      </c>
      <c r="J91" s="44">
        <f t="shared" si="31"/>
        <v>0</v>
      </c>
      <c r="K91" s="44">
        <f t="shared" si="31"/>
        <v>0</v>
      </c>
      <c r="L91" s="44">
        <f t="shared" si="31"/>
        <v>0</v>
      </c>
      <c r="M91" s="44">
        <f t="shared" si="31"/>
        <v>0</v>
      </c>
      <c r="N91" s="44">
        <f t="shared" si="31"/>
        <v>0</v>
      </c>
    </row>
    <row r="92" spans="1:14" s="102" customFormat="1" ht="15" customHeight="1">
      <c r="A92" s="95" t="s">
        <v>506</v>
      </c>
      <c r="B92" s="95"/>
      <c r="C92" s="97">
        <v>3292</v>
      </c>
      <c r="D92" s="98" t="s">
        <v>636</v>
      </c>
      <c r="E92" s="99">
        <v>100000</v>
      </c>
      <c r="F92" s="99">
        <f t="shared" si="10"/>
        <v>100000</v>
      </c>
      <c r="G92" s="99">
        <v>100000</v>
      </c>
      <c r="H92" s="101">
        <v>0</v>
      </c>
      <c r="I92" s="101">
        <v>0</v>
      </c>
      <c r="J92" s="101">
        <v>0</v>
      </c>
      <c r="K92" s="101">
        <v>0</v>
      </c>
      <c r="L92" s="101">
        <v>0</v>
      </c>
      <c r="M92" s="99">
        <v>0</v>
      </c>
      <c r="N92" s="99">
        <v>0</v>
      </c>
    </row>
    <row r="93" spans="1:14" s="102" customFormat="1" ht="15" customHeight="1">
      <c r="A93" s="95" t="s">
        <v>507</v>
      </c>
      <c r="B93" s="95"/>
      <c r="C93" s="97">
        <v>3294</v>
      </c>
      <c r="D93" s="98" t="s">
        <v>704</v>
      </c>
      <c r="E93" s="99">
        <v>150000</v>
      </c>
      <c r="F93" s="99">
        <f t="shared" si="10"/>
        <v>125000</v>
      </c>
      <c r="G93" s="103">
        <v>125000</v>
      </c>
      <c r="H93" s="101">
        <v>0</v>
      </c>
      <c r="I93" s="101">
        <v>0</v>
      </c>
      <c r="J93" s="101">
        <v>0</v>
      </c>
      <c r="K93" s="101">
        <v>0</v>
      </c>
      <c r="L93" s="101">
        <v>0</v>
      </c>
      <c r="M93" s="99">
        <v>0</v>
      </c>
      <c r="N93" s="99">
        <v>0</v>
      </c>
    </row>
    <row r="94" spans="1:14" s="102" customFormat="1" ht="15" customHeight="1">
      <c r="A94" s="95" t="s">
        <v>508</v>
      </c>
      <c r="B94" s="95"/>
      <c r="C94" s="97" t="s">
        <v>421</v>
      </c>
      <c r="D94" s="98" t="s">
        <v>637</v>
      </c>
      <c r="E94" s="99">
        <v>400000</v>
      </c>
      <c r="F94" s="99">
        <f>SUM(G94:N94)</f>
        <v>50000</v>
      </c>
      <c r="G94" s="99">
        <v>50000</v>
      </c>
      <c r="H94" s="99">
        <v>0</v>
      </c>
      <c r="I94" s="101">
        <v>0</v>
      </c>
      <c r="J94" s="101">
        <v>0</v>
      </c>
      <c r="K94" s="101">
        <v>0</v>
      </c>
      <c r="L94" s="101">
        <v>0</v>
      </c>
      <c r="M94" s="99">
        <v>0</v>
      </c>
      <c r="N94" s="99">
        <v>0</v>
      </c>
    </row>
    <row r="95" spans="1:14" s="102" customFormat="1" ht="15" customHeight="1">
      <c r="A95" s="95" t="s">
        <v>509</v>
      </c>
      <c r="B95" s="95"/>
      <c r="C95" s="97" t="s">
        <v>740</v>
      </c>
      <c r="D95" s="98" t="s">
        <v>741</v>
      </c>
      <c r="E95" s="99">
        <v>10000</v>
      </c>
      <c r="F95" s="99">
        <f>SUM(G95:N95)</f>
        <v>60000</v>
      </c>
      <c r="G95" s="99">
        <v>60000</v>
      </c>
      <c r="H95" s="99">
        <v>0</v>
      </c>
      <c r="I95" s="101">
        <v>0</v>
      </c>
      <c r="J95" s="101">
        <v>0</v>
      </c>
      <c r="K95" s="101">
        <v>0</v>
      </c>
      <c r="L95" s="101">
        <v>0</v>
      </c>
      <c r="M95" s="99">
        <v>0</v>
      </c>
      <c r="N95" s="99">
        <v>0</v>
      </c>
    </row>
    <row r="96" spans="1:14" ht="15" customHeight="1">
      <c r="A96" s="48"/>
      <c r="B96" s="46"/>
      <c r="C96" s="34">
        <v>3299</v>
      </c>
      <c r="D96" s="43" t="s">
        <v>638</v>
      </c>
      <c r="E96" s="44">
        <f>E97+E98+E99+E100</f>
        <v>80000</v>
      </c>
      <c r="F96" s="44">
        <f t="shared" si="10"/>
        <v>130000</v>
      </c>
      <c r="G96" s="44">
        <f aca="true" t="shared" si="32" ref="G96:N96">G97+G98+G99+G100</f>
        <v>130000</v>
      </c>
      <c r="H96" s="44">
        <f t="shared" si="32"/>
        <v>0</v>
      </c>
      <c r="I96" s="44">
        <f t="shared" si="32"/>
        <v>0</v>
      </c>
      <c r="J96" s="44">
        <f t="shared" si="32"/>
        <v>0</v>
      </c>
      <c r="K96" s="44">
        <f t="shared" si="32"/>
        <v>0</v>
      </c>
      <c r="L96" s="44">
        <f t="shared" si="32"/>
        <v>0</v>
      </c>
      <c r="M96" s="44">
        <f t="shared" si="32"/>
        <v>0</v>
      </c>
      <c r="N96" s="44">
        <f t="shared" si="32"/>
        <v>0</v>
      </c>
    </row>
    <row r="97" spans="1:14" s="102" customFormat="1" ht="14.25" customHeight="1">
      <c r="A97" s="95" t="s">
        <v>510</v>
      </c>
      <c r="B97" s="95"/>
      <c r="C97" s="97"/>
      <c r="D97" s="101" t="s">
        <v>639</v>
      </c>
      <c r="E97" s="99">
        <v>30000</v>
      </c>
      <c r="F97" s="99">
        <f t="shared" si="10"/>
        <v>20000</v>
      </c>
      <c r="G97" s="99">
        <v>20000</v>
      </c>
      <c r="H97" s="101">
        <v>0</v>
      </c>
      <c r="I97" s="101">
        <v>0</v>
      </c>
      <c r="J97" s="101">
        <v>0</v>
      </c>
      <c r="K97" s="101">
        <v>0</v>
      </c>
      <c r="L97" s="101">
        <v>0</v>
      </c>
      <c r="M97" s="99">
        <v>0</v>
      </c>
      <c r="N97" s="99">
        <v>0</v>
      </c>
    </row>
    <row r="98" spans="1:14" s="102" customFormat="1" ht="14.25" customHeight="1">
      <c r="A98" s="95"/>
      <c r="B98" s="95"/>
      <c r="C98" s="97"/>
      <c r="D98" s="101" t="s">
        <v>946</v>
      </c>
      <c r="E98" s="99">
        <v>30000</v>
      </c>
      <c r="F98" s="99">
        <f t="shared" si="10"/>
        <v>50000</v>
      </c>
      <c r="G98" s="99">
        <v>50000</v>
      </c>
      <c r="H98" s="101">
        <v>0</v>
      </c>
      <c r="I98" s="101">
        <v>0</v>
      </c>
      <c r="J98" s="101">
        <v>0</v>
      </c>
      <c r="K98" s="101">
        <v>0</v>
      </c>
      <c r="L98" s="101">
        <v>0</v>
      </c>
      <c r="M98" s="99">
        <v>0</v>
      </c>
      <c r="N98" s="99">
        <v>0</v>
      </c>
    </row>
    <row r="99" spans="1:14" s="102" customFormat="1" ht="14.25" customHeight="1">
      <c r="A99" s="95" t="s">
        <v>511</v>
      </c>
      <c r="B99" s="95"/>
      <c r="C99" s="97"/>
      <c r="D99" s="101" t="s">
        <v>640</v>
      </c>
      <c r="E99" s="99">
        <v>10000</v>
      </c>
      <c r="F99" s="99">
        <f t="shared" si="10"/>
        <v>10000</v>
      </c>
      <c r="G99" s="99">
        <v>10000</v>
      </c>
      <c r="H99" s="101">
        <v>0</v>
      </c>
      <c r="I99" s="101">
        <v>0</v>
      </c>
      <c r="J99" s="101">
        <v>0</v>
      </c>
      <c r="K99" s="101">
        <v>0</v>
      </c>
      <c r="L99" s="101">
        <v>0</v>
      </c>
      <c r="M99" s="99">
        <v>0</v>
      </c>
      <c r="N99" s="99">
        <v>0</v>
      </c>
    </row>
    <row r="100" spans="1:14" s="102" customFormat="1" ht="14.25" customHeight="1">
      <c r="A100" s="95" t="s">
        <v>512</v>
      </c>
      <c r="B100" s="95"/>
      <c r="C100" s="97"/>
      <c r="D100" s="101" t="s">
        <v>641</v>
      </c>
      <c r="E100" s="99">
        <v>10000</v>
      </c>
      <c r="F100" s="99">
        <f t="shared" si="10"/>
        <v>50000</v>
      </c>
      <c r="G100" s="99">
        <v>50000</v>
      </c>
      <c r="H100" s="101">
        <v>0</v>
      </c>
      <c r="I100" s="101">
        <v>0</v>
      </c>
      <c r="J100" s="101">
        <v>0</v>
      </c>
      <c r="K100" s="101">
        <v>0</v>
      </c>
      <c r="L100" s="101">
        <v>0</v>
      </c>
      <c r="M100" s="99">
        <v>0</v>
      </c>
      <c r="N100" s="99">
        <v>0</v>
      </c>
    </row>
    <row r="101" spans="1:14" ht="21" customHeight="1">
      <c r="A101" s="48"/>
      <c r="B101" s="46"/>
      <c r="C101" s="34">
        <v>38</v>
      </c>
      <c r="D101" s="43" t="s">
        <v>642</v>
      </c>
      <c r="E101" s="44">
        <f>E104+E102</f>
        <v>198900</v>
      </c>
      <c r="F101" s="44">
        <f t="shared" si="10"/>
        <v>100800</v>
      </c>
      <c r="G101" s="44">
        <f>G104+G102</f>
        <v>100800</v>
      </c>
      <c r="H101" s="44">
        <f aca="true" t="shared" si="33" ref="H101:N101">H104</f>
        <v>0</v>
      </c>
      <c r="I101" s="44">
        <f t="shared" si="33"/>
        <v>0</v>
      </c>
      <c r="J101" s="44">
        <f t="shared" si="33"/>
        <v>0</v>
      </c>
      <c r="K101" s="44">
        <f t="shared" si="33"/>
        <v>0</v>
      </c>
      <c r="L101" s="44">
        <f t="shared" si="33"/>
        <v>0</v>
      </c>
      <c r="M101" s="44">
        <f t="shared" si="33"/>
        <v>0</v>
      </c>
      <c r="N101" s="44">
        <f t="shared" si="33"/>
        <v>0</v>
      </c>
    </row>
    <row r="102" spans="1:14" ht="18" customHeight="1">
      <c r="A102" s="48"/>
      <c r="B102" s="46"/>
      <c r="C102" s="34" t="s">
        <v>1171</v>
      </c>
      <c r="D102" s="43" t="s">
        <v>1172</v>
      </c>
      <c r="E102" s="44">
        <f>E103</f>
        <v>90000</v>
      </c>
      <c r="F102" s="44">
        <f>SUM(G102:N102)</f>
        <v>0</v>
      </c>
      <c r="G102" s="44">
        <f>G103</f>
        <v>0</v>
      </c>
      <c r="H102" s="44">
        <f aca="true" t="shared" si="34" ref="H102:N104">H103</f>
        <v>0</v>
      </c>
      <c r="I102" s="44">
        <f t="shared" si="34"/>
        <v>0</v>
      </c>
      <c r="J102" s="44">
        <f t="shared" si="34"/>
        <v>0</v>
      </c>
      <c r="K102" s="44">
        <f t="shared" si="34"/>
        <v>0</v>
      </c>
      <c r="L102" s="44">
        <f t="shared" si="34"/>
        <v>0</v>
      </c>
      <c r="M102" s="44">
        <f t="shared" si="34"/>
        <v>0</v>
      </c>
      <c r="N102" s="44">
        <f t="shared" si="34"/>
        <v>0</v>
      </c>
    </row>
    <row r="103" spans="1:14" s="102" customFormat="1" ht="15" customHeight="1">
      <c r="A103" s="95" t="s">
        <v>513</v>
      </c>
      <c r="B103" s="95"/>
      <c r="C103" s="97" t="s">
        <v>1173</v>
      </c>
      <c r="D103" s="98" t="s">
        <v>1174</v>
      </c>
      <c r="E103" s="99">
        <v>90000</v>
      </c>
      <c r="F103" s="99">
        <f>SUM(G103:N103)</f>
        <v>0</v>
      </c>
      <c r="G103" s="99">
        <v>0</v>
      </c>
      <c r="H103" s="101">
        <v>0</v>
      </c>
      <c r="I103" s="101">
        <v>0</v>
      </c>
      <c r="J103" s="101">
        <v>0</v>
      </c>
      <c r="K103" s="101">
        <v>0</v>
      </c>
      <c r="L103" s="101">
        <v>0</v>
      </c>
      <c r="M103" s="101">
        <v>0</v>
      </c>
      <c r="N103" s="101">
        <v>0</v>
      </c>
    </row>
    <row r="104" spans="1:14" ht="18" customHeight="1">
      <c r="A104" s="48"/>
      <c r="B104" s="46"/>
      <c r="C104" s="34">
        <v>385</v>
      </c>
      <c r="D104" s="43" t="s">
        <v>643</v>
      </c>
      <c r="E104" s="44">
        <f>E105</f>
        <v>108900</v>
      </c>
      <c r="F104" s="44">
        <f t="shared" si="10"/>
        <v>100800</v>
      </c>
      <c r="G104" s="44">
        <f>G105</f>
        <v>100800</v>
      </c>
      <c r="H104" s="44">
        <f t="shared" si="34"/>
        <v>0</v>
      </c>
      <c r="I104" s="44">
        <f t="shared" si="34"/>
        <v>0</v>
      </c>
      <c r="J104" s="44">
        <f t="shared" si="34"/>
        <v>0</v>
      </c>
      <c r="K104" s="44">
        <f t="shared" si="34"/>
        <v>0</v>
      </c>
      <c r="L104" s="44">
        <f t="shared" si="34"/>
        <v>0</v>
      </c>
      <c r="M104" s="44">
        <f t="shared" si="34"/>
        <v>0</v>
      </c>
      <c r="N104" s="44">
        <f t="shared" si="34"/>
        <v>0</v>
      </c>
    </row>
    <row r="105" spans="1:14" s="102" customFormat="1" ht="15" customHeight="1">
      <c r="A105" s="95" t="s">
        <v>513</v>
      </c>
      <c r="B105" s="95"/>
      <c r="C105" s="97">
        <v>3851</v>
      </c>
      <c r="D105" s="98" t="s">
        <v>644</v>
      </c>
      <c r="E105" s="99">
        <v>108900</v>
      </c>
      <c r="F105" s="99">
        <f t="shared" si="10"/>
        <v>100800</v>
      </c>
      <c r="G105" s="99">
        <v>100800</v>
      </c>
      <c r="H105" s="101">
        <v>0</v>
      </c>
      <c r="I105" s="101">
        <v>0</v>
      </c>
      <c r="J105" s="101">
        <v>0</v>
      </c>
      <c r="K105" s="101">
        <v>0</v>
      </c>
      <c r="L105" s="101">
        <v>0</v>
      </c>
      <c r="M105" s="101">
        <v>0</v>
      </c>
      <c r="N105" s="101">
        <v>0</v>
      </c>
    </row>
    <row r="106" spans="1:14" s="84" customFormat="1" ht="27" customHeight="1">
      <c r="A106" s="82"/>
      <c r="B106" s="83"/>
      <c r="C106" s="155" t="s">
        <v>963</v>
      </c>
      <c r="D106" s="156"/>
      <c r="E106" s="79">
        <f>E107</f>
        <v>115000</v>
      </c>
      <c r="F106" s="79">
        <f aca="true" t="shared" si="35" ref="F106:F112">SUM(G106:N106)</f>
        <v>95000</v>
      </c>
      <c r="G106" s="79">
        <f aca="true" t="shared" si="36" ref="G106:N106">G107</f>
        <v>95000</v>
      </c>
      <c r="H106" s="79">
        <f t="shared" si="36"/>
        <v>0</v>
      </c>
      <c r="I106" s="79">
        <f t="shared" si="36"/>
        <v>0</v>
      </c>
      <c r="J106" s="79">
        <f t="shared" si="36"/>
        <v>0</v>
      </c>
      <c r="K106" s="79">
        <f t="shared" si="36"/>
        <v>0</v>
      </c>
      <c r="L106" s="79">
        <f t="shared" si="36"/>
        <v>0</v>
      </c>
      <c r="M106" s="79">
        <f t="shared" si="36"/>
        <v>0</v>
      </c>
      <c r="N106" s="79">
        <f t="shared" si="36"/>
        <v>0</v>
      </c>
    </row>
    <row r="107" spans="1:14" s="9" customFormat="1" ht="24" customHeight="1">
      <c r="A107" s="15"/>
      <c r="B107" s="67" t="s">
        <v>823</v>
      </c>
      <c r="C107" s="145" t="s">
        <v>969</v>
      </c>
      <c r="D107" s="144"/>
      <c r="E107" s="11">
        <f>E108</f>
        <v>115000</v>
      </c>
      <c r="F107" s="11">
        <f t="shared" si="35"/>
        <v>95000</v>
      </c>
      <c r="G107" s="11">
        <f>G108</f>
        <v>95000</v>
      </c>
      <c r="H107" s="11">
        <f aca="true" t="shared" si="37" ref="H107:N107">H108</f>
        <v>0</v>
      </c>
      <c r="I107" s="11">
        <f t="shared" si="37"/>
        <v>0</v>
      </c>
      <c r="J107" s="11">
        <f t="shared" si="37"/>
        <v>0</v>
      </c>
      <c r="K107" s="11">
        <f t="shared" si="37"/>
        <v>0</v>
      </c>
      <c r="L107" s="11">
        <f t="shared" si="37"/>
        <v>0</v>
      </c>
      <c r="M107" s="11">
        <f t="shared" si="37"/>
        <v>0</v>
      </c>
      <c r="N107" s="11">
        <f t="shared" si="37"/>
        <v>0</v>
      </c>
    </row>
    <row r="108" spans="1:14" ht="21" customHeight="1">
      <c r="A108" s="48"/>
      <c r="B108" s="46"/>
      <c r="C108" s="34">
        <v>34</v>
      </c>
      <c r="D108" s="43" t="s">
        <v>832</v>
      </c>
      <c r="E108" s="44">
        <f>E109</f>
        <v>115000</v>
      </c>
      <c r="F108" s="44">
        <f t="shared" si="35"/>
        <v>95000</v>
      </c>
      <c r="G108" s="44">
        <f>G109</f>
        <v>95000</v>
      </c>
      <c r="H108" s="44">
        <f aca="true" t="shared" si="38" ref="H108:N108">H109</f>
        <v>0</v>
      </c>
      <c r="I108" s="44">
        <f t="shared" si="38"/>
        <v>0</v>
      </c>
      <c r="J108" s="44">
        <f t="shared" si="38"/>
        <v>0</v>
      </c>
      <c r="K108" s="44">
        <f t="shared" si="38"/>
        <v>0</v>
      </c>
      <c r="L108" s="44">
        <f t="shared" si="38"/>
        <v>0</v>
      </c>
      <c r="M108" s="44">
        <f t="shared" si="38"/>
        <v>0</v>
      </c>
      <c r="N108" s="44">
        <f t="shared" si="38"/>
        <v>0</v>
      </c>
    </row>
    <row r="109" spans="1:14" ht="18" customHeight="1">
      <c r="A109" s="48"/>
      <c r="B109" s="46"/>
      <c r="C109" s="34">
        <v>343</v>
      </c>
      <c r="D109" s="43" t="s">
        <v>833</v>
      </c>
      <c r="E109" s="44">
        <f>SUM(E110:E112)</f>
        <v>115000</v>
      </c>
      <c r="F109" s="44">
        <f t="shared" si="35"/>
        <v>95000</v>
      </c>
      <c r="G109" s="44">
        <f aca="true" t="shared" si="39" ref="G109:N109">SUM(G110:G112)</f>
        <v>95000</v>
      </c>
      <c r="H109" s="44">
        <f t="shared" si="39"/>
        <v>0</v>
      </c>
      <c r="I109" s="44">
        <f t="shared" si="39"/>
        <v>0</v>
      </c>
      <c r="J109" s="44">
        <f t="shared" si="39"/>
        <v>0</v>
      </c>
      <c r="K109" s="44">
        <f t="shared" si="39"/>
        <v>0</v>
      </c>
      <c r="L109" s="44">
        <f t="shared" si="39"/>
        <v>0</v>
      </c>
      <c r="M109" s="44">
        <f>SUM(M110:M112)</f>
        <v>0</v>
      </c>
      <c r="N109" s="44">
        <f t="shared" si="39"/>
        <v>0</v>
      </c>
    </row>
    <row r="110" spans="1:14" s="102" customFormat="1" ht="15" customHeight="1">
      <c r="A110" s="95" t="s">
        <v>514</v>
      </c>
      <c r="B110" s="95"/>
      <c r="C110" s="97">
        <v>3431</v>
      </c>
      <c r="D110" s="98" t="s">
        <v>834</v>
      </c>
      <c r="E110" s="99">
        <v>100000</v>
      </c>
      <c r="F110" s="99">
        <f t="shared" si="35"/>
        <v>85000</v>
      </c>
      <c r="G110" s="99">
        <v>85000</v>
      </c>
      <c r="H110" s="101">
        <v>0</v>
      </c>
      <c r="I110" s="101">
        <v>0</v>
      </c>
      <c r="J110" s="101">
        <v>0</v>
      </c>
      <c r="K110" s="101">
        <v>0</v>
      </c>
      <c r="L110" s="101">
        <v>0</v>
      </c>
      <c r="M110" s="101">
        <v>0</v>
      </c>
      <c r="N110" s="101">
        <v>0</v>
      </c>
    </row>
    <row r="111" spans="1:14" s="102" customFormat="1" ht="15" customHeight="1">
      <c r="A111" s="95" t="s">
        <v>515</v>
      </c>
      <c r="B111" s="95"/>
      <c r="C111" s="97" t="s">
        <v>1095</v>
      </c>
      <c r="D111" s="98" t="s">
        <v>1096</v>
      </c>
      <c r="E111" s="99">
        <v>10000</v>
      </c>
      <c r="F111" s="99">
        <f>SUM(G111:N111)</f>
        <v>0</v>
      </c>
      <c r="G111" s="99">
        <v>0</v>
      </c>
      <c r="H111" s="101">
        <v>0</v>
      </c>
      <c r="I111" s="101">
        <v>0</v>
      </c>
      <c r="J111" s="101">
        <v>0</v>
      </c>
      <c r="K111" s="101">
        <v>0</v>
      </c>
      <c r="L111" s="101">
        <v>0</v>
      </c>
      <c r="M111" s="101">
        <v>0</v>
      </c>
      <c r="N111" s="101">
        <v>0</v>
      </c>
    </row>
    <row r="112" spans="1:14" s="102" customFormat="1" ht="15" customHeight="1">
      <c r="A112" s="95" t="s">
        <v>516</v>
      </c>
      <c r="B112" s="95"/>
      <c r="C112" s="97">
        <v>3433</v>
      </c>
      <c r="D112" s="98" t="s">
        <v>835</v>
      </c>
      <c r="E112" s="99">
        <v>5000</v>
      </c>
      <c r="F112" s="99">
        <f t="shared" si="35"/>
        <v>10000</v>
      </c>
      <c r="G112" s="99">
        <v>10000</v>
      </c>
      <c r="H112" s="99">
        <v>0</v>
      </c>
      <c r="I112" s="101">
        <v>0</v>
      </c>
      <c r="J112" s="101">
        <v>0</v>
      </c>
      <c r="K112" s="101">
        <v>0</v>
      </c>
      <c r="L112" s="101">
        <v>0</v>
      </c>
      <c r="M112" s="101">
        <v>0</v>
      </c>
      <c r="N112" s="101">
        <v>0</v>
      </c>
    </row>
    <row r="113" ht="48.75" customHeight="1"/>
    <row r="114" spans="1:14" ht="17.25" customHeight="1">
      <c r="A114" s="148" t="s">
        <v>19</v>
      </c>
      <c r="B114" s="149" t="s">
        <v>94</v>
      </c>
      <c r="C114" s="146" t="s">
        <v>625</v>
      </c>
      <c r="D114" s="150" t="s">
        <v>114</v>
      </c>
      <c r="E114" s="151" t="s">
        <v>1067</v>
      </c>
      <c r="F114" s="146" t="s">
        <v>1065</v>
      </c>
      <c r="G114" s="147" t="s">
        <v>1068</v>
      </c>
      <c r="H114" s="147"/>
      <c r="I114" s="147"/>
      <c r="J114" s="147"/>
      <c r="K114" s="147"/>
      <c r="L114" s="147"/>
      <c r="M114" s="147"/>
      <c r="N114" s="147"/>
    </row>
    <row r="115" spans="1:14" ht="36" customHeight="1">
      <c r="A115" s="148"/>
      <c r="B115" s="148"/>
      <c r="C115" s="147"/>
      <c r="D115" s="150"/>
      <c r="E115" s="152"/>
      <c r="F115" s="147"/>
      <c r="G115" s="111" t="s">
        <v>332</v>
      </c>
      <c r="H115" s="111" t="s">
        <v>95</v>
      </c>
      <c r="I115" s="111" t="s">
        <v>331</v>
      </c>
      <c r="J115" s="111" t="s">
        <v>333</v>
      </c>
      <c r="K115" s="111" t="s">
        <v>96</v>
      </c>
      <c r="L115" s="111" t="s">
        <v>860</v>
      </c>
      <c r="M115" s="111" t="s">
        <v>334</v>
      </c>
      <c r="N115" s="111" t="s">
        <v>721</v>
      </c>
    </row>
    <row r="116" spans="1:14" ht="10.5" customHeight="1">
      <c r="A116" s="61">
        <v>1</v>
      </c>
      <c r="B116" s="61">
        <v>2</v>
      </c>
      <c r="C116" s="61">
        <v>3</v>
      </c>
      <c r="D116" s="61">
        <v>4</v>
      </c>
      <c r="E116" s="61">
        <v>5</v>
      </c>
      <c r="F116" s="61">
        <v>6</v>
      </c>
      <c r="G116" s="61">
        <v>7</v>
      </c>
      <c r="H116" s="61">
        <v>8</v>
      </c>
      <c r="I116" s="61">
        <v>9</v>
      </c>
      <c r="J116" s="61">
        <v>10</v>
      </c>
      <c r="K116" s="61">
        <v>11</v>
      </c>
      <c r="L116" s="61">
        <v>12</v>
      </c>
      <c r="M116" s="61">
        <v>13</v>
      </c>
      <c r="N116" s="61">
        <v>14</v>
      </c>
    </row>
    <row r="117" spans="1:14" s="9" customFormat="1" ht="27" customHeight="1">
      <c r="A117" s="78"/>
      <c r="B117" s="76"/>
      <c r="C117" s="163" t="s">
        <v>828</v>
      </c>
      <c r="D117" s="156"/>
      <c r="E117" s="79">
        <f>E118+E123+E130+E134+E138</f>
        <v>1885000</v>
      </c>
      <c r="F117" s="79">
        <f aca="true" t="shared" si="40" ref="F117:F137">SUM(G117:N117)</f>
        <v>2100000</v>
      </c>
      <c r="G117" s="79">
        <f aca="true" t="shared" si="41" ref="G117:N117">G118+G123+G130+G134+G138</f>
        <v>1950000</v>
      </c>
      <c r="H117" s="79">
        <f t="shared" si="41"/>
        <v>150000</v>
      </c>
      <c r="I117" s="79">
        <f t="shared" si="41"/>
        <v>0</v>
      </c>
      <c r="J117" s="79">
        <f t="shared" si="41"/>
        <v>0</v>
      </c>
      <c r="K117" s="79">
        <f t="shared" si="41"/>
        <v>0</v>
      </c>
      <c r="L117" s="79">
        <f t="shared" si="41"/>
        <v>0</v>
      </c>
      <c r="M117" s="79">
        <f t="shared" si="41"/>
        <v>0</v>
      </c>
      <c r="N117" s="79">
        <f t="shared" si="41"/>
        <v>0</v>
      </c>
    </row>
    <row r="118" spans="1:14" s="9" customFormat="1" ht="24" customHeight="1">
      <c r="A118" s="15"/>
      <c r="B118" s="67" t="s">
        <v>822</v>
      </c>
      <c r="C118" s="145" t="s">
        <v>728</v>
      </c>
      <c r="D118" s="144"/>
      <c r="E118" s="11">
        <f>E119</f>
        <v>10000</v>
      </c>
      <c r="F118" s="11">
        <f t="shared" si="40"/>
        <v>20000</v>
      </c>
      <c r="G118" s="11">
        <f>G119</f>
        <v>20000</v>
      </c>
      <c r="H118" s="11">
        <f aca="true" t="shared" si="42" ref="H118:N118">H119</f>
        <v>0</v>
      </c>
      <c r="I118" s="11">
        <f t="shared" si="42"/>
        <v>0</v>
      </c>
      <c r="J118" s="11">
        <f t="shared" si="42"/>
        <v>0</v>
      </c>
      <c r="K118" s="11">
        <f t="shared" si="42"/>
        <v>0</v>
      </c>
      <c r="L118" s="11">
        <f t="shared" si="42"/>
        <v>0</v>
      </c>
      <c r="M118" s="11">
        <f t="shared" si="42"/>
        <v>0</v>
      </c>
      <c r="N118" s="11">
        <f t="shared" si="42"/>
        <v>0</v>
      </c>
    </row>
    <row r="119" spans="1:14" ht="15" customHeight="1">
      <c r="A119" s="48"/>
      <c r="B119" s="46"/>
      <c r="C119" s="34">
        <v>32</v>
      </c>
      <c r="D119" s="43" t="s">
        <v>37</v>
      </c>
      <c r="E119" s="44">
        <f aca="true" t="shared" si="43" ref="E119:N119">E120</f>
        <v>10000</v>
      </c>
      <c r="F119" s="44">
        <f t="shared" si="40"/>
        <v>20000</v>
      </c>
      <c r="G119" s="44">
        <f t="shared" si="43"/>
        <v>20000</v>
      </c>
      <c r="H119" s="44">
        <f t="shared" si="43"/>
        <v>0</v>
      </c>
      <c r="I119" s="44">
        <f t="shared" si="43"/>
        <v>0</v>
      </c>
      <c r="J119" s="44">
        <f t="shared" si="43"/>
        <v>0</v>
      </c>
      <c r="K119" s="44">
        <f t="shared" si="43"/>
        <v>0</v>
      </c>
      <c r="L119" s="44">
        <f t="shared" si="43"/>
        <v>0</v>
      </c>
      <c r="M119" s="44">
        <f t="shared" si="43"/>
        <v>0</v>
      </c>
      <c r="N119" s="44">
        <f t="shared" si="43"/>
        <v>0</v>
      </c>
    </row>
    <row r="120" spans="1:14" ht="18" customHeight="1">
      <c r="A120" s="48"/>
      <c r="B120" s="46"/>
      <c r="C120" s="34">
        <v>329</v>
      </c>
      <c r="D120" s="43" t="s">
        <v>836</v>
      </c>
      <c r="E120" s="44">
        <f>SUM(E121:E122)</f>
        <v>10000</v>
      </c>
      <c r="F120" s="44">
        <f t="shared" si="40"/>
        <v>20000</v>
      </c>
      <c r="G120" s="44">
        <f aca="true" t="shared" si="44" ref="G120:N120">SUM(G121:G122)</f>
        <v>20000</v>
      </c>
      <c r="H120" s="44">
        <f t="shared" si="44"/>
        <v>0</v>
      </c>
      <c r="I120" s="44">
        <f t="shared" si="44"/>
        <v>0</v>
      </c>
      <c r="J120" s="44">
        <f t="shared" si="44"/>
        <v>0</v>
      </c>
      <c r="K120" s="44">
        <f t="shared" si="44"/>
        <v>0</v>
      </c>
      <c r="L120" s="44">
        <f t="shared" si="44"/>
        <v>0</v>
      </c>
      <c r="M120" s="44">
        <f>SUM(M121:M122)</f>
        <v>0</v>
      </c>
      <c r="N120" s="44">
        <f t="shared" si="44"/>
        <v>0</v>
      </c>
    </row>
    <row r="121" spans="1:14" s="102" customFormat="1" ht="15" customHeight="1">
      <c r="A121" s="95" t="s">
        <v>517</v>
      </c>
      <c r="B121" s="95"/>
      <c r="C121" s="97">
        <v>3299</v>
      </c>
      <c r="D121" s="98" t="s">
        <v>837</v>
      </c>
      <c r="E121" s="99">
        <v>10000</v>
      </c>
      <c r="F121" s="99">
        <f t="shared" si="40"/>
        <v>20000</v>
      </c>
      <c r="G121" s="99">
        <v>20000</v>
      </c>
      <c r="H121" s="101">
        <v>0</v>
      </c>
      <c r="I121" s="101">
        <v>0</v>
      </c>
      <c r="J121" s="101">
        <v>0</v>
      </c>
      <c r="K121" s="101">
        <v>0</v>
      </c>
      <c r="L121" s="101">
        <v>0</v>
      </c>
      <c r="M121" s="101">
        <v>0</v>
      </c>
      <c r="N121" s="101">
        <v>0</v>
      </c>
    </row>
    <row r="122" spans="1:14" s="102" customFormat="1" ht="15" customHeight="1">
      <c r="A122" s="95" t="s">
        <v>518</v>
      </c>
      <c r="B122" s="95"/>
      <c r="C122" s="97" t="s">
        <v>70</v>
      </c>
      <c r="D122" s="98" t="s">
        <v>838</v>
      </c>
      <c r="E122" s="99">
        <v>0</v>
      </c>
      <c r="F122" s="103">
        <f t="shared" si="40"/>
        <v>0</v>
      </c>
      <c r="G122" s="99">
        <v>0</v>
      </c>
      <c r="H122" s="101">
        <v>0</v>
      </c>
      <c r="I122" s="101">
        <v>0</v>
      </c>
      <c r="J122" s="99">
        <v>0</v>
      </c>
      <c r="K122" s="101">
        <v>0</v>
      </c>
      <c r="L122" s="101">
        <v>0</v>
      </c>
      <c r="M122" s="101">
        <v>0</v>
      </c>
      <c r="N122" s="101">
        <v>0</v>
      </c>
    </row>
    <row r="123" spans="1:14" s="9" customFormat="1" ht="24" customHeight="1">
      <c r="A123" s="15"/>
      <c r="B123" s="67" t="s">
        <v>822</v>
      </c>
      <c r="C123" s="145" t="s">
        <v>729</v>
      </c>
      <c r="D123" s="144"/>
      <c r="E123" s="11">
        <f aca="true" t="shared" si="45" ref="E123:N123">E124</f>
        <v>1600000</v>
      </c>
      <c r="F123" s="11">
        <f>SUM(G123:N123)</f>
        <v>1800000</v>
      </c>
      <c r="G123" s="11">
        <f t="shared" si="45"/>
        <v>1800000</v>
      </c>
      <c r="H123" s="11">
        <f t="shared" si="45"/>
        <v>0</v>
      </c>
      <c r="I123" s="11">
        <f t="shared" si="45"/>
        <v>0</v>
      </c>
      <c r="J123" s="11">
        <f t="shared" si="45"/>
        <v>0</v>
      </c>
      <c r="K123" s="11">
        <f t="shared" si="45"/>
        <v>0</v>
      </c>
      <c r="L123" s="11">
        <f t="shared" si="45"/>
        <v>0</v>
      </c>
      <c r="M123" s="11">
        <f t="shared" si="45"/>
        <v>0</v>
      </c>
      <c r="N123" s="11">
        <f t="shared" si="45"/>
        <v>0</v>
      </c>
    </row>
    <row r="124" spans="1:14" ht="21" customHeight="1">
      <c r="A124" s="48"/>
      <c r="B124" s="46"/>
      <c r="C124" s="34">
        <v>38</v>
      </c>
      <c r="D124" s="43" t="s">
        <v>839</v>
      </c>
      <c r="E124" s="44">
        <f>SUM(E125+E127)</f>
        <v>1600000</v>
      </c>
      <c r="F124" s="44">
        <f t="shared" si="40"/>
        <v>1800000</v>
      </c>
      <c r="G124" s="44">
        <f aca="true" t="shared" si="46" ref="G124:N124">SUM(G125+G127)</f>
        <v>1800000</v>
      </c>
      <c r="H124" s="44">
        <f t="shared" si="46"/>
        <v>0</v>
      </c>
      <c r="I124" s="44">
        <f t="shared" si="46"/>
        <v>0</v>
      </c>
      <c r="J124" s="44">
        <f t="shared" si="46"/>
        <v>0</v>
      </c>
      <c r="K124" s="44">
        <f t="shared" si="46"/>
        <v>0</v>
      </c>
      <c r="L124" s="44">
        <f t="shared" si="46"/>
        <v>0</v>
      </c>
      <c r="M124" s="44">
        <f>SUM(M125+M127)</f>
        <v>0</v>
      </c>
      <c r="N124" s="44">
        <f t="shared" si="46"/>
        <v>0</v>
      </c>
    </row>
    <row r="125" spans="1:14" ht="17.25" customHeight="1">
      <c r="A125" s="48"/>
      <c r="B125" s="46"/>
      <c r="C125" s="34">
        <v>381</v>
      </c>
      <c r="D125" s="43" t="s">
        <v>840</v>
      </c>
      <c r="E125" s="44">
        <f aca="true" t="shared" si="47" ref="E125:N125">E126</f>
        <v>1400000</v>
      </c>
      <c r="F125" s="44">
        <f t="shared" si="40"/>
        <v>1400000</v>
      </c>
      <c r="G125" s="44">
        <f t="shared" si="47"/>
        <v>1400000</v>
      </c>
      <c r="H125" s="44">
        <f t="shared" si="47"/>
        <v>0</v>
      </c>
      <c r="I125" s="44">
        <f t="shared" si="47"/>
        <v>0</v>
      </c>
      <c r="J125" s="44">
        <f t="shared" si="47"/>
        <v>0</v>
      </c>
      <c r="K125" s="44">
        <f t="shared" si="47"/>
        <v>0</v>
      </c>
      <c r="L125" s="44">
        <f t="shared" si="47"/>
        <v>0</v>
      </c>
      <c r="M125" s="44">
        <f t="shared" si="47"/>
        <v>0</v>
      </c>
      <c r="N125" s="44">
        <f t="shared" si="47"/>
        <v>0</v>
      </c>
    </row>
    <row r="126" spans="1:14" s="102" customFormat="1" ht="15" customHeight="1">
      <c r="A126" s="104" t="s">
        <v>519</v>
      </c>
      <c r="B126" s="95"/>
      <c r="C126" s="97">
        <v>3811</v>
      </c>
      <c r="D126" s="98" t="s">
        <v>841</v>
      </c>
      <c r="E126" s="99">
        <v>1400000</v>
      </c>
      <c r="F126" s="99">
        <f t="shared" si="40"/>
        <v>1400000</v>
      </c>
      <c r="G126" s="103">
        <v>1400000</v>
      </c>
      <c r="H126" s="99">
        <v>0</v>
      </c>
      <c r="I126" s="99">
        <v>0</v>
      </c>
      <c r="J126" s="99">
        <v>0</v>
      </c>
      <c r="K126" s="99">
        <v>0</v>
      </c>
      <c r="L126" s="99">
        <v>0</v>
      </c>
      <c r="M126" s="99">
        <v>0</v>
      </c>
      <c r="N126" s="99">
        <v>0</v>
      </c>
    </row>
    <row r="127" spans="1:14" ht="17.25" customHeight="1">
      <c r="A127" s="51"/>
      <c r="B127" s="46"/>
      <c r="C127" s="34" t="s">
        <v>111</v>
      </c>
      <c r="D127" s="43" t="s">
        <v>842</v>
      </c>
      <c r="E127" s="44">
        <f>SUM(E128:E129)</f>
        <v>200000</v>
      </c>
      <c r="F127" s="44">
        <f t="shared" si="40"/>
        <v>400000</v>
      </c>
      <c r="G127" s="50">
        <f>SUM(G128:G129)</f>
        <v>400000</v>
      </c>
      <c r="H127" s="44">
        <f aca="true" t="shared" si="48" ref="H127:M127">SUM(H128:H128)</f>
        <v>0</v>
      </c>
      <c r="I127" s="44">
        <f t="shared" si="48"/>
        <v>0</v>
      </c>
      <c r="J127" s="44">
        <f t="shared" si="48"/>
        <v>0</v>
      </c>
      <c r="K127" s="44">
        <f t="shared" si="48"/>
        <v>0</v>
      </c>
      <c r="L127" s="44">
        <f t="shared" si="48"/>
        <v>0</v>
      </c>
      <c r="M127" s="44">
        <f t="shared" si="48"/>
        <v>0</v>
      </c>
      <c r="N127" s="44">
        <f>SUM(N128:N129)</f>
        <v>0</v>
      </c>
    </row>
    <row r="128" spans="1:14" s="102" customFormat="1" ht="14.25" customHeight="1">
      <c r="A128" s="104" t="s">
        <v>520</v>
      </c>
      <c r="B128" s="95"/>
      <c r="C128" s="97" t="s">
        <v>112</v>
      </c>
      <c r="D128" s="98" t="s">
        <v>1051</v>
      </c>
      <c r="E128" s="99">
        <v>200000</v>
      </c>
      <c r="F128" s="99">
        <f t="shared" si="40"/>
        <v>0</v>
      </c>
      <c r="G128" s="103">
        <v>0</v>
      </c>
      <c r="H128" s="101">
        <v>0</v>
      </c>
      <c r="I128" s="99">
        <v>0</v>
      </c>
      <c r="J128" s="99">
        <v>0</v>
      </c>
      <c r="K128" s="101">
        <v>0</v>
      </c>
      <c r="L128" s="101">
        <v>0</v>
      </c>
      <c r="M128" s="101">
        <v>0</v>
      </c>
      <c r="N128" s="99">
        <v>0</v>
      </c>
    </row>
    <row r="129" spans="1:14" s="102" customFormat="1" ht="14.25" customHeight="1">
      <c r="A129" s="104" t="s">
        <v>732</v>
      </c>
      <c r="B129" s="95"/>
      <c r="C129" s="97" t="s">
        <v>112</v>
      </c>
      <c r="D129" s="98" t="s">
        <v>1066</v>
      </c>
      <c r="E129" s="99">
        <v>0</v>
      </c>
      <c r="F129" s="99">
        <f>SUM(G129:N129)</f>
        <v>400000</v>
      </c>
      <c r="G129" s="103">
        <v>400000</v>
      </c>
      <c r="H129" s="101">
        <v>0</v>
      </c>
      <c r="I129" s="99">
        <v>0</v>
      </c>
      <c r="J129" s="99">
        <v>0</v>
      </c>
      <c r="K129" s="101">
        <v>0</v>
      </c>
      <c r="L129" s="101">
        <v>0</v>
      </c>
      <c r="M129" s="101">
        <v>0</v>
      </c>
      <c r="N129" s="99">
        <v>0</v>
      </c>
    </row>
    <row r="130" spans="1:14" s="9" customFormat="1" ht="24" customHeight="1">
      <c r="A130" s="15"/>
      <c r="B130" s="67" t="s">
        <v>821</v>
      </c>
      <c r="C130" s="145" t="s">
        <v>730</v>
      </c>
      <c r="D130" s="144"/>
      <c r="E130" s="11">
        <f>E131</f>
        <v>0</v>
      </c>
      <c r="F130" s="11">
        <f t="shared" si="40"/>
        <v>20000</v>
      </c>
      <c r="G130" s="11">
        <f>G131</f>
        <v>20000</v>
      </c>
      <c r="H130" s="11">
        <f aca="true" t="shared" si="49" ref="H130:N130">H131</f>
        <v>0</v>
      </c>
      <c r="I130" s="11">
        <f t="shared" si="49"/>
        <v>0</v>
      </c>
      <c r="J130" s="11">
        <f t="shared" si="49"/>
        <v>0</v>
      </c>
      <c r="K130" s="11">
        <f t="shared" si="49"/>
        <v>0</v>
      </c>
      <c r="L130" s="11">
        <f t="shared" si="49"/>
        <v>0</v>
      </c>
      <c r="M130" s="11">
        <f t="shared" si="49"/>
        <v>0</v>
      </c>
      <c r="N130" s="11">
        <f t="shared" si="49"/>
        <v>0</v>
      </c>
    </row>
    <row r="131" spans="1:14" ht="21" customHeight="1">
      <c r="A131" s="48"/>
      <c r="B131" s="46"/>
      <c r="C131" s="34">
        <v>32</v>
      </c>
      <c r="D131" s="43" t="s">
        <v>37</v>
      </c>
      <c r="E131" s="44">
        <f aca="true" t="shared" si="50" ref="E131:N131">E132</f>
        <v>0</v>
      </c>
      <c r="F131" s="44">
        <f t="shared" si="40"/>
        <v>20000</v>
      </c>
      <c r="G131" s="44">
        <f t="shared" si="50"/>
        <v>20000</v>
      </c>
      <c r="H131" s="44">
        <f t="shared" si="50"/>
        <v>0</v>
      </c>
      <c r="I131" s="44">
        <f t="shared" si="50"/>
        <v>0</v>
      </c>
      <c r="J131" s="44">
        <f t="shared" si="50"/>
        <v>0</v>
      </c>
      <c r="K131" s="44">
        <f t="shared" si="50"/>
        <v>0</v>
      </c>
      <c r="L131" s="44">
        <f t="shared" si="50"/>
        <v>0</v>
      </c>
      <c r="M131" s="44">
        <f t="shared" si="50"/>
        <v>0</v>
      </c>
      <c r="N131" s="44">
        <f t="shared" si="50"/>
        <v>0</v>
      </c>
    </row>
    <row r="132" spans="1:14" ht="17.25" customHeight="1">
      <c r="A132" s="48"/>
      <c r="B132" s="46"/>
      <c r="C132" s="34">
        <v>329</v>
      </c>
      <c r="D132" s="43" t="s">
        <v>836</v>
      </c>
      <c r="E132" s="44">
        <f>E133</f>
        <v>0</v>
      </c>
      <c r="F132" s="44">
        <f t="shared" si="40"/>
        <v>20000</v>
      </c>
      <c r="G132" s="44">
        <f>G133</f>
        <v>20000</v>
      </c>
      <c r="H132" s="44">
        <f aca="true" t="shared" si="51" ref="H132:N132">SUM(H133:H135)</f>
        <v>0</v>
      </c>
      <c r="I132" s="44">
        <f t="shared" si="51"/>
        <v>0</v>
      </c>
      <c r="J132" s="44">
        <f t="shared" si="51"/>
        <v>0</v>
      </c>
      <c r="K132" s="44">
        <f t="shared" si="51"/>
        <v>0</v>
      </c>
      <c r="L132" s="44">
        <f t="shared" si="51"/>
        <v>0</v>
      </c>
      <c r="M132" s="44">
        <f t="shared" si="51"/>
        <v>0</v>
      </c>
      <c r="N132" s="44">
        <f t="shared" si="51"/>
        <v>0</v>
      </c>
    </row>
    <row r="133" spans="1:14" s="102" customFormat="1" ht="15" customHeight="1">
      <c r="A133" s="95" t="s">
        <v>521</v>
      </c>
      <c r="B133" s="95"/>
      <c r="C133" s="97">
        <v>3299</v>
      </c>
      <c r="D133" s="98" t="s">
        <v>843</v>
      </c>
      <c r="E133" s="99">
        <v>0</v>
      </c>
      <c r="F133" s="99">
        <f t="shared" si="40"/>
        <v>20000</v>
      </c>
      <c r="G133" s="99">
        <v>20000</v>
      </c>
      <c r="H133" s="101">
        <v>0</v>
      </c>
      <c r="I133" s="101">
        <v>0</v>
      </c>
      <c r="J133" s="101">
        <v>0</v>
      </c>
      <c r="K133" s="101">
        <v>0</v>
      </c>
      <c r="L133" s="101">
        <v>0</v>
      </c>
      <c r="M133" s="101">
        <v>0</v>
      </c>
      <c r="N133" s="101">
        <v>0</v>
      </c>
    </row>
    <row r="134" spans="1:14" s="9" customFormat="1" ht="24" customHeight="1">
      <c r="A134" s="15"/>
      <c r="B134" s="67" t="s">
        <v>821</v>
      </c>
      <c r="C134" s="145" t="s">
        <v>783</v>
      </c>
      <c r="D134" s="144"/>
      <c r="E134" s="11">
        <f>E135</f>
        <v>10000</v>
      </c>
      <c r="F134" s="11">
        <f>SUM(G134:N134)</f>
        <v>10000</v>
      </c>
      <c r="G134" s="11">
        <f>G135</f>
        <v>10000</v>
      </c>
      <c r="H134" s="11">
        <f aca="true" t="shared" si="52" ref="H134:N134">H135</f>
        <v>0</v>
      </c>
      <c r="I134" s="11">
        <f t="shared" si="52"/>
        <v>0</v>
      </c>
      <c r="J134" s="11">
        <f t="shared" si="52"/>
        <v>0</v>
      </c>
      <c r="K134" s="11">
        <f t="shared" si="52"/>
        <v>0</v>
      </c>
      <c r="L134" s="11">
        <f t="shared" si="52"/>
        <v>0</v>
      </c>
      <c r="M134" s="11">
        <f t="shared" si="52"/>
        <v>0</v>
      </c>
      <c r="N134" s="11">
        <f t="shared" si="52"/>
        <v>0</v>
      </c>
    </row>
    <row r="135" spans="1:14" ht="21" customHeight="1">
      <c r="A135" s="46"/>
      <c r="B135" s="46"/>
      <c r="C135" s="34">
        <v>38</v>
      </c>
      <c r="D135" s="43" t="s">
        <v>839</v>
      </c>
      <c r="E135" s="44">
        <f aca="true" t="shared" si="53" ref="E135:N136">E136</f>
        <v>10000</v>
      </c>
      <c r="F135" s="44">
        <f t="shared" si="40"/>
        <v>10000</v>
      </c>
      <c r="G135" s="44">
        <f t="shared" si="53"/>
        <v>10000</v>
      </c>
      <c r="H135" s="44">
        <f t="shared" si="53"/>
        <v>0</v>
      </c>
      <c r="I135" s="44">
        <f t="shared" si="53"/>
        <v>0</v>
      </c>
      <c r="J135" s="44">
        <f t="shared" si="53"/>
        <v>0</v>
      </c>
      <c r="K135" s="44">
        <f t="shared" si="53"/>
        <v>0</v>
      </c>
      <c r="L135" s="44">
        <f t="shared" si="53"/>
        <v>0</v>
      </c>
      <c r="M135" s="44">
        <f t="shared" si="53"/>
        <v>0</v>
      </c>
      <c r="N135" s="44">
        <f t="shared" si="53"/>
        <v>0</v>
      </c>
    </row>
    <row r="136" spans="1:14" ht="18" customHeight="1">
      <c r="A136" s="46"/>
      <c r="B136" s="46"/>
      <c r="C136" s="34">
        <v>381</v>
      </c>
      <c r="D136" s="43" t="s">
        <v>840</v>
      </c>
      <c r="E136" s="44">
        <f t="shared" si="53"/>
        <v>10000</v>
      </c>
      <c r="F136" s="44">
        <f t="shared" si="40"/>
        <v>10000</v>
      </c>
      <c r="G136" s="44">
        <f t="shared" si="53"/>
        <v>10000</v>
      </c>
      <c r="H136" s="44">
        <f t="shared" si="53"/>
        <v>0</v>
      </c>
      <c r="I136" s="44">
        <f t="shared" si="53"/>
        <v>0</v>
      </c>
      <c r="J136" s="44">
        <f t="shared" si="53"/>
        <v>0</v>
      </c>
      <c r="K136" s="44">
        <f t="shared" si="53"/>
        <v>0</v>
      </c>
      <c r="L136" s="44">
        <f t="shared" si="53"/>
        <v>0</v>
      </c>
      <c r="M136" s="44">
        <f t="shared" si="53"/>
        <v>0</v>
      </c>
      <c r="N136" s="44">
        <f t="shared" si="53"/>
        <v>0</v>
      </c>
    </row>
    <row r="137" spans="1:14" s="102" customFormat="1" ht="15" customHeight="1">
      <c r="A137" s="104" t="s">
        <v>522</v>
      </c>
      <c r="B137" s="95"/>
      <c r="C137" s="97">
        <v>3811</v>
      </c>
      <c r="D137" s="105" t="s">
        <v>844</v>
      </c>
      <c r="E137" s="99">
        <v>10000</v>
      </c>
      <c r="F137" s="99">
        <f t="shared" si="40"/>
        <v>10000</v>
      </c>
      <c r="G137" s="99">
        <v>10000</v>
      </c>
      <c r="H137" s="99">
        <v>0</v>
      </c>
      <c r="I137" s="99">
        <v>0</v>
      </c>
      <c r="J137" s="99">
        <v>0</v>
      </c>
      <c r="K137" s="99">
        <v>0</v>
      </c>
      <c r="L137" s="99">
        <v>0</v>
      </c>
      <c r="M137" s="99">
        <v>0</v>
      </c>
      <c r="N137" s="99">
        <v>0</v>
      </c>
    </row>
    <row r="138" spans="1:14" s="9" customFormat="1" ht="24" customHeight="1">
      <c r="A138" s="15"/>
      <c r="B138" s="67" t="s">
        <v>820</v>
      </c>
      <c r="C138" s="145" t="s">
        <v>970</v>
      </c>
      <c r="D138" s="144"/>
      <c r="E138" s="11">
        <f>E139+E142</f>
        <v>265000</v>
      </c>
      <c r="F138" s="11">
        <f aca="true" t="shared" si="54" ref="F138:F144">SUM(G138:N138)</f>
        <v>250000</v>
      </c>
      <c r="G138" s="11">
        <f>G139+G142</f>
        <v>100000</v>
      </c>
      <c r="H138" s="11">
        <f aca="true" t="shared" si="55" ref="H138:N138">H139+H142</f>
        <v>150000</v>
      </c>
      <c r="I138" s="11">
        <f t="shared" si="55"/>
        <v>0</v>
      </c>
      <c r="J138" s="11">
        <f t="shared" si="55"/>
        <v>0</v>
      </c>
      <c r="K138" s="11">
        <f t="shared" si="55"/>
        <v>0</v>
      </c>
      <c r="L138" s="11">
        <f t="shared" si="55"/>
        <v>0</v>
      </c>
      <c r="M138" s="11">
        <f t="shared" si="55"/>
        <v>0</v>
      </c>
      <c r="N138" s="11">
        <f t="shared" si="55"/>
        <v>0</v>
      </c>
    </row>
    <row r="139" spans="1:14" ht="21" customHeight="1">
      <c r="A139" s="48"/>
      <c r="B139" s="46"/>
      <c r="C139" s="34">
        <v>32</v>
      </c>
      <c r="D139" s="43" t="s">
        <v>37</v>
      </c>
      <c r="E139" s="44">
        <f aca="true" t="shared" si="56" ref="E139:N140">E140</f>
        <v>250000</v>
      </c>
      <c r="F139" s="44">
        <f t="shared" si="54"/>
        <v>250000</v>
      </c>
      <c r="G139" s="44">
        <f t="shared" si="56"/>
        <v>100000</v>
      </c>
      <c r="H139" s="44">
        <f t="shared" si="56"/>
        <v>150000</v>
      </c>
      <c r="I139" s="44">
        <f t="shared" si="56"/>
        <v>0</v>
      </c>
      <c r="J139" s="44">
        <f t="shared" si="56"/>
        <v>0</v>
      </c>
      <c r="K139" s="44">
        <f t="shared" si="56"/>
        <v>0</v>
      </c>
      <c r="L139" s="44">
        <f t="shared" si="56"/>
        <v>0</v>
      </c>
      <c r="M139" s="44">
        <f t="shared" si="56"/>
        <v>0</v>
      </c>
      <c r="N139" s="44">
        <f t="shared" si="56"/>
        <v>0</v>
      </c>
    </row>
    <row r="140" spans="1:14" ht="18" customHeight="1">
      <c r="A140" s="48"/>
      <c r="B140" s="46"/>
      <c r="C140" s="34">
        <v>329</v>
      </c>
      <c r="D140" s="43" t="s">
        <v>836</v>
      </c>
      <c r="E140" s="44">
        <f>E141</f>
        <v>250000</v>
      </c>
      <c r="F140" s="44">
        <f t="shared" si="54"/>
        <v>250000</v>
      </c>
      <c r="G140" s="44">
        <f>G141</f>
        <v>100000</v>
      </c>
      <c r="H140" s="44">
        <f t="shared" si="56"/>
        <v>150000</v>
      </c>
      <c r="I140" s="44">
        <f t="shared" si="56"/>
        <v>0</v>
      </c>
      <c r="J140" s="44">
        <f t="shared" si="56"/>
        <v>0</v>
      </c>
      <c r="K140" s="44">
        <f t="shared" si="56"/>
        <v>0</v>
      </c>
      <c r="L140" s="44">
        <f t="shared" si="56"/>
        <v>0</v>
      </c>
      <c r="M140" s="44">
        <f t="shared" si="56"/>
        <v>0</v>
      </c>
      <c r="N140" s="44">
        <f t="shared" si="56"/>
        <v>0</v>
      </c>
    </row>
    <row r="141" spans="1:14" s="102" customFormat="1" ht="15" customHeight="1">
      <c r="A141" s="95" t="s">
        <v>523</v>
      </c>
      <c r="B141" s="95"/>
      <c r="C141" s="97">
        <v>3299</v>
      </c>
      <c r="D141" s="98" t="s">
        <v>971</v>
      </c>
      <c r="E141" s="99">
        <v>250000</v>
      </c>
      <c r="F141" s="103">
        <f t="shared" si="54"/>
        <v>250000</v>
      </c>
      <c r="G141" s="103">
        <v>100000</v>
      </c>
      <c r="H141" s="99">
        <v>150000</v>
      </c>
      <c r="I141" s="101">
        <v>0</v>
      </c>
      <c r="J141" s="101">
        <v>0</v>
      </c>
      <c r="K141" s="101">
        <v>0</v>
      </c>
      <c r="L141" s="101">
        <v>0</v>
      </c>
      <c r="M141" s="101">
        <v>0</v>
      </c>
      <c r="N141" s="101">
        <v>0</v>
      </c>
    </row>
    <row r="142" spans="1:14" ht="21" customHeight="1">
      <c r="A142" s="48"/>
      <c r="B142" s="46"/>
      <c r="C142" s="34" t="s">
        <v>661</v>
      </c>
      <c r="D142" s="43" t="s">
        <v>928</v>
      </c>
      <c r="E142" s="44">
        <f>E143</f>
        <v>15000</v>
      </c>
      <c r="F142" s="44">
        <f t="shared" si="54"/>
        <v>0</v>
      </c>
      <c r="G142" s="44">
        <f>G143</f>
        <v>0</v>
      </c>
      <c r="H142" s="44">
        <f aca="true" t="shared" si="57" ref="H142:N143">H143</f>
        <v>0</v>
      </c>
      <c r="I142" s="44">
        <f t="shared" si="57"/>
        <v>0</v>
      </c>
      <c r="J142" s="44">
        <f t="shared" si="57"/>
        <v>0</v>
      </c>
      <c r="K142" s="44">
        <f t="shared" si="57"/>
        <v>0</v>
      </c>
      <c r="L142" s="44">
        <f t="shared" si="57"/>
        <v>0</v>
      </c>
      <c r="M142" s="44">
        <f t="shared" si="57"/>
        <v>0</v>
      </c>
      <c r="N142" s="44">
        <f t="shared" si="57"/>
        <v>0</v>
      </c>
    </row>
    <row r="143" spans="1:14" ht="18" customHeight="1">
      <c r="A143" s="48"/>
      <c r="B143" s="46"/>
      <c r="C143" s="34" t="s">
        <v>663</v>
      </c>
      <c r="D143" s="43" t="s">
        <v>1103</v>
      </c>
      <c r="E143" s="44">
        <f>SUM(E144:E144)</f>
        <v>15000</v>
      </c>
      <c r="F143" s="44">
        <f t="shared" si="54"/>
        <v>0</v>
      </c>
      <c r="G143" s="44">
        <f>SUM(G144:G144)</f>
        <v>0</v>
      </c>
      <c r="H143" s="44">
        <f t="shared" si="57"/>
        <v>0</v>
      </c>
      <c r="I143" s="44">
        <f t="shared" si="57"/>
        <v>0</v>
      </c>
      <c r="J143" s="44">
        <f t="shared" si="57"/>
        <v>0</v>
      </c>
      <c r="K143" s="44">
        <f t="shared" si="57"/>
        <v>0</v>
      </c>
      <c r="L143" s="44">
        <f t="shared" si="57"/>
        <v>0</v>
      </c>
      <c r="M143" s="44">
        <f t="shared" si="57"/>
        <v>0</v>
      </c>
      <c r="N143" s="44">
        <f t="shared" si="57"/>
        <v>0</v>
      </c>
    </row>
    <row r="144" spans="1:14" s="102" customFormat="1" ht="15" customHeight="1">
      <c r="A144" s="104" t="s">
        <v>787</v>
      </c>
      <c r="B144" s="95"/>
      <c r="C144" s="97" t="s">
        <v>1101</v>
      </c>
      <c r="D144" s="98" t="s">
        <v>1102</v>
      </c>
      <c r="E144" s="99">
        <v>15000</v>
      </c>
      <c r="F144" s="99">
        <f t="shared" si="54"/>
        <v>0</v>
      </c>
      <c r="G144" s="99">
        <v>0</v>
      </c>
      <c r="H144" s="101">
        <v>0</v>
      </c>
      <c r="I144" s="101">
        <v>0</v>
      </c>
      <c r="J144" s="101">
        <v>0</v>
      </c>
      <c r="K144" s="101">
        <v>0</v>
      </c>
      <c r="L144" s="101">
        <v>0</v>
      </c>
      <c r="M144" s="101">
        <v>0</v>
      </c>
      <c r="N144" s="101">
        <v>0</v>
      </c>
    </row>
    <row r="145" ht="69" customHeight="1"/>
    <row r="146" spans="1:14" ht="17.25" customHeight="1">
      <c r="A146" s="148" t="s">
        <v>19</v>
      </c>
      <c r="B146" s="149" t="s">
        <v>94</v>
      </c>
      <c r="C146" s="146" t="s">
        <v>625</v>
      </c>
      <c r="D146" s="150" t="s">
        <v>114</v>
      </c>
      <c r="E146" s="151" t="s">
        <v>1067</v>
      </c>
      <c r="F146" s="146" t="s">
        <v>1065</v>
      </c>
      <c r="G146" s="147" t="s">
        <v>1068</v>
      </c>
      <c r="H146" s="147"/>
      <c r="I146" s="147"/>
      <c r="J146" s="147"/>
      <c r="K146" s="147"/>
      <c r="L146" s="147"/>
      <c r="M146" s="147"/>
      <c r="N146" s="147"/>
    </row>
    <row r="147" spans="1:14" ht="36" customHeight="1">
      <c r="A147" s="148"/>
      <c r="B147" s="148"/>
      <c r="C147" s="147"/>
      <c r="D147" s="150"/>
      <c r="E147" s="152"/>
      <c r="F147" s="147"/>
      <c r="G147" s="111" t="s">
        <v>332</v>
      </c>
      <c r="H147" s="111" t="s">
        <v>95</v>
      </c>
      <c r="I147" s="111" t="s">
        <v>331</v>
      </c>
      <c r="J147" s="111" t="s">
        <v>333</v>
      </c>
      <c r="K147" s="111" t="s">
        <v>96</v>
      </c>
      <c r="L147" s="111" t="s">
        <v>860</v>
      </c>
      <c r="M147" s="111" t="s">
        <v>334</v>
      </c>
      <c r="N147" s="111" t="s">
        <v>721</v>
      </c>
    </row>
    <row r="148" spans="1:14" ht="10.5" customHeight="1">
      <c r="A148" s="61">
        <v>1</v>
      </c>
      <c r="B148" s="61">
        <v>2</v>
      </c>
      <c r="C148" s="61">
        <v>3</v>
      </c>
      <c r="D148" s="61">
        <v>4</v>
      </c>
      <c r="E148" s="61">
        <v>5</v>
      </c>
      <c r="F148" s="61">
        <v>6</v>
      </c>
      <c r="G148" s="61">
        <v>7</v>
      </c>
      <c r="H148" s="61">
        <v>8</v>
      </c>
      <c r="I148" s="61">
        <v>9</v>
      </c>
      <c r="J148" s="61">
        <v>10</v>
      </c>
      <c r="K148" s="61">
        <v>11</v>
      </c>
      <c r="L148" s="61">
        <v>12</v>
      </c>
      <c r="M148" s="61">
        <v>13</v>
      </c>
      <c r="N148" s="61">
        <v>14</v>
      </c>
    </row>
    <row r="149" spans="1:14" s="9" customFormat="1" ht="27" customHeight="1">
      <c r="A149" s="78"/>
      <c r="B149" s="76"/>
      <c r="C149" s="163" t="s">
        <v>1069</v>
      </c>
      <c r="D149" s="156"/>
      <c r="E149" s="79">
        <f>E150+E157+E161+E165</f>
        <v>166000</v>
      </c>
      <c r="F149" s="79">
        <f aca="true" t="shared" si="58" ref="F149:F155">SUM(G149:N149)</f>
        <v>345000</v>
      </c>
      <c r="G149" s="79">
        <f aca="true" t="shared" si="59" ref="G149:N149">G150+G157+G161+G165</f>
        <v>75000</v>
      </c>
      <c r="H149" s="79">
        <f t="shared" si="59"/>
        <v>270000</v>
      </c>
      <c r="I149" s="79">
        <f t="shared" si="59"/>
        <v>0</v>
      </c>
      <c r="J149" s="79">
        <f t="shared" si="59"/>
        <v>0</v>
      </c>
      <c r="K149" s="79">
        <f t="shared" si="59"/>
        <v>0</v>
      </c>
      <c r="L149" s="79">
        <f t="shared" si="59"/>
        <v>0</v>
      </c>
      <c r="M149" s="79">
        <f t="shared" si="59"/>
        <v>0</v>
      </c>
      <c r="N149" s="79">
        <f t="shared" si="59"/>
        <v>0</v>
      </c>
    </row>
    <row r="150" spans="1:14" s="9" customFormat="1" ht="24" customHeight="1">
      <c r="A150" s="15"/>
      <c r="B150" s="67" t="s">
        <v>20</v>
      </c>
      <c r="C150" s="145" t="s">
        <v>731</v>
      </c>
      <c r="D150" s="144"/>
      <c r="E150" s="11">
        <f>E151</f>
        <v>166000</v>
      </c>
      <c r="F150" s="11">
        <f t="shared" si="58"/>
        <v>135000</v>
      </c>
      <c r="G150" s="11">
        <f>G151</f>
        <v>15000</v>
      </c>
      <c r="H150" s="11">
        <f aca="true" t="shared" si="60" ref="H150:N150">H151</f>
        <v>120000</v>
      </c>
      <c r="I150" s="11">
        <f t="shared" si="60"/>
        <v>0</v>
      </c>
      <c r="J150" s="11">
        <f t="shared" si="60"/>
        <v>0</v>
      </c>
      <c r="K150" s="11">
        <f t="shared" si="60"/>
        <v>0</v>
      </c>
      <c r="L150" s="11">
        <f t="shared" si="60"/>
        <v>0</v>
      </c>
      <c r="M150" s="11">
        <f t="shared" si="60"/>
        <v>0</v>
      </c>
      <c r="N150" s="11">
        <f t="shared" si="60"/>
        <v>0</v>
      </c>
    </row>
    <row r="151" spans="1:14" ht="21" customHeight="1">
      <c r="A151" s="48"/>
      <c r="B151" s="46"/>
      <c r="C151" s="34">
        <v>32</v>
      </c>
      <c r="D151" s="43" t="s">
        <v>37</v>
      </c>
      <c r="E151" s="44">
        <f>E152+E154</f>
        <v>166000</v>
      </c>
      <c r="F151" s="44">
        <f t="shared" si="58"/>
        <v>135000</v>
      </c>
      <c r="G151" s="44">
        <f aca="true" t="shared" si="61" ref="G151:N151">G152+G154</f>
        <v>15000</v>
      </c>
      <c r="H151" s="44">
        <f t="shared" si="61"/>
        <v>120000</v>
      </c>
      <c r="I151" s="44">
        <f t="shared" si="61"/>
        <v>0</v>
      </c>
      <c r="J151" s="44">
        <f t="shared" si="61"/>
        <v>0</v>
      </c>
      <c r="K151" s="44">
        <f t="shared" si="61"/>
        <v>0</v>
      </c>
      <c r="L151" s="44">
        <f t="shared" si="61"/>
        <v>0</v>
      </c>
      <c r="M151" s="44">
        <f t="shared" si="61"/>
        <v>0</v>
      </c>
      <c r="N151" s="44">
        <f t="shared" si="61"/>
        <v>0</v>
      </c>
    </row>
    <row r="152" spans="1:14" ht="18" customHeight="1">
      <c r="A152" s="48"/>
      <c r="B152" s="46"/>
      <c r="C152" s="34">
        <v>322</v>
      </c>
      <c r="D152" s="43" t="s">
        <v>626</v>
      </c>
      <c r="E152" s="44">
        <f>E153</f>
        <v>6000</v>
      </c>
      <c r="F152" s="44">
        <f t="shared" si="58"/>
        <v>5000</v>
      </c>
      <c r="G152" s="44">
        <f>G153</f>
        <v>5000</v>
      </c>
      <c r="H152" s="44">
        <f>H153</f>
        <v>0</v>
      </c>
      <c r="I152" s="44">
        <f>I153</f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</row>
    <row r="153" spans="1:14" s="102" customFormat="1" ht="14.25" customHeight="1">
      <c r="A153" s="95" t="s">
        <v>524</v>
      </c>
      <c r="B153" s="95"/>
      <c r="C153" s="97">
        <v>3224</v>
      </c>
      <c r="D153" s="98" t="s">
        <v>845</v>
      </c>
      <c r="E153" s="99">
        <v>6000</v>
      </c>
      <c r="F153" s="99">
        <f t="shared" si="58"/>
        <v>5000</v>
      </c>
      <c r="G153" s="99">
        <v>5000</v>
      </c>
      <c r="H153" s="101">
        <v>0</v>
      </c>
      <c r="I153" s="101">
        <v>0</v>
      </c>
      <c r="J153" s="101">
        <v>0</v>
      </c>
      <c r="K153" s="101">
        <v>0</v>
      </c>
      <c r="L153" s="101">
        <v>0</v>
      </c>
      <c r="M153" s="101">
        <v>0</v>
      </c>
      <c r="N153" s="101">
        <v>0</v>
      </c>
    </row>
    <row r="154" spans="1:14" ht="18" customHeight="1">
      <c r="A154" s="46"/>
      <c r="B154" s="46"/>
      <c r="C154" s="34">
        <v>323</v>
      </c>
      <c r="D154" s="43" t="s">
        <v>627</v>
      </c>
      <c r="E154" s="44">
        <f>E155+E156</f>
        <v>160000</v>
      </c>
      <c r="F154" s="44">
        <f t="shared" si="58"/>
        <v>130000</v>
      </c>
      <c r="G154" s="44">
        <f aca="true" t="shared" si="62" ref="G154:N154">G155+G156</f>
        <v>10000</v>
      </c>
      <c r="H154" s="44">
        <f t="shared" si="62"/>
        <v>120000</v>
      </c>
      <c r="I154" s="44">
        <f t="shared" si="62"/>
        <v>0</v>
      </c>
      <c r="J154" s="44">
        <f t="shared" si="62"/>
        <v>0</v>
      </c>
      <c r="K154" s="44">
        <f t="shared" si="62"/>
        <v>0</v>
      </c>
      <c r="L154" s="44">
        <f t="shared" si="62"/>
        <v>0</v>
      </c>
      <c r="M154" s="44">
        <f t="shared" si="62"/>
        <v>0</v>
      </c>
      <c r="N154" s="44">
        <f t="shared" si="62"/>
        <v>0</v>
      </c>
    </row>
    <row r="155" spans="1:14" s="102" customFormat="1" ht="13.5" customHeight="1">
      <c r="A155" s="95" t="s">
        <v>525</v>
      </c>
      <c r="B155" s="95"/>
      <c r="C155" s="97">
        <v>3232</v>
      </c>
      <c r="D155" s="98" t="s">
        <v>846</v>
      </c>
      <c r="E155" s="99">
        <v>150000</v>
      </c>
      <c r="F155" s="99">
        <f t="shared" si="58"/>
        <v>120000</v>
      </c>
      <c r="G155" s="99">
        <v>0</v>
      </c>
      <c r="H155" s="99">
        <v>120000</v>
      </c>
      <c r="I155" s="101">
        <v>0</v>
      </c>
      <c r="J155" s="99">
        <v>0</v>
      </c>
      <c r="K155" s="101">
        <v>0</v>
      </c>
      <c r="L155" s="101">
        <v>0</v>
      </c>
      <c r="M155" s="101">
        <v>0</v>
      </c>
      <c r="N155" s="101">
        <v>0</v>
      </c>
    </row>
    <row r="156" spans="1:14" s="102" customFormat="1" ht="13.5" customHeight="1">
      <c r="A156" s="95" t="s">
        <v>526</v>
      </c>
      <c r="B156" s="95"/>
      <c r="C156" s="97" t="s">
        <v>423</v>
      </c>
      <c r="D156" s="98" t="s">
        <v>433</v>
      </c>
      <c r="E156" s="99">
        <v>10000</v>
      </c>
      <c r="F156" s="99">
        <f aca="true" t="shared" si="63" ref="F156:F177">SUM(G156:N156)</f>
        <v>10000</v>
      </c>
      <c r="G156" s="99">
        <v>10000</v>
      </c>
      <c r="H156" s="101">
        <v>0</v>
      </c>
      <c r="I156" s="101">
        <v>0</v>
      </c>
      <c r="J156" s="99">
        <v>0</v>
      </c>
      <c r="K156" s="101">
        <v>0</v>
      </c>
      <c r="L156" s="101">
        <v>0</v>
      </c>
      <c r="M156" s="101">
        <v>0</v>
      </c>
      <c r="N156" s="101">
        <v>0</v>
      </c>
    </row>
    <row r="157" spans="1:14" s="9" customFormat="1" ht="23.25" customHeight="1">
      <c r="A157" s="15"/>
      <c r="B157" s="67" t="s">
        <v>20</v>
      </c>
      <c r="C157" s="145" t="s">
        <v>873</v>
      </c>
      <c r="D157" s="144"/>
      <c r="E157" s="11">
        <f>E158</f>
        <v>0</v>
      </c>
      <c r="F157" s="11">
        <f t="shared" si="63"/>
        <v>50000</v>
      </c>
      <c r="G157" s="11">
        <f>G158</f>
        <v>50000</v>
      </c>
      <c r="H157" s="11">
        <f aca="true" t="shared" si="64" ref="H157:N167">H158</f>
        <v>0</v>
      </c>
      <c r="I157" s="11">
        <f t="shared" si="64"/>
        <v>0</v>
      </c>
      <c r="J157" s="11">
        <f t="shared" si="64"/>
        <v>0</v>
      </c>
      <c r="K157" s="11">
        <f t="shared" si="64"/>
        <v>0</v>
      </c>
      <c r="L157" s="11">
        <f t="shared" si="64"/>
        <v>0</v>
      </c>
      <c r="M157" s="11">
        <f t="shared" si="64"/>
        <v>0</v>
      </c>
      <c r="N157" s="11">
        <f t="shared" si="64"/>
        <v>0</v>
      </c>
    </row>
    <row r="158" spans="1:14" ht="21" customHeight="1">
      <c r="A158" s="48"/>
      <c r="B158" s="46"/>
      <c r="C158" s="34">
        <v>45</v>
      </c>
      <c r="D158" s="43" t="s">
        <v>897</v>
      </c>
      <c r="E158" s="44">
        <f>E159</f>
        <v>0</v>
      </c>
      <c r="F158" s="44">
        <f t="shared" si="63"/>
        <v>50000</v>
      </c>
      <c r="G158" s="44">
        <f>G159</f>
        <v>50000</v>
      </c>
      <c r="H158" s="44">
        <f t="shared" si="64"/>
        <v>0</v>
      </c>
      <c r="I158" s="44">
        <f t="shared" si="64"/>
        <v>0</v>
      </c>
      <c r="J158" s="44">
        <f t="shared" si="64"/>
        <v>0</v>
      </c>
      <c r="K158" s="44">
        <f t="shared" si="64"/>
        <v>0</v>
      </c>
      <c r="L158" s="44">
        <f t="shared" si="64"/>
        <v>0</v>
      </c>
      <c r="M158" s="44">
        <f t="shared" si="64"/>
        <v>0</v>
      </c>
      <c r="N158" s="44">
        <f t="shared" si="64"/>
        <v>0</v>
      </c>
    </row>
    <row r="159" spans="1:14" ht="18" customHeight="1">
      <c r="A159" s="48"/>
      <c r="B159" s="46"/>
      <c r="C159" s="34">
        <v>451</v>
      </c>
      <c r="D159" s="43" t="s">
        <v>898</v>
      </c>
      <c r="E159" s="44">
        <f>E160</f>
        <v>0</v>
      </c>
      <c r="F159" s="44">
        <f t="shared" si="63"/>
        <v>50000</v>
      </c>
      <c r="G159" s="44">
        <f>G160</f>
        <v>50000</v>
      </c>
      <c r="H159" s="44">
        <f t="shared" si="64"/>
        <v>0</v>
      </c>
      <c r="I159" s="44">
        <f t="shared" si="64"/>
        <v>0</v>
      </c>
      <c r="J159" s="44">
        <f t="shared" si="64"/>
        <v>0</v>
      </c>
      <c r="K159" s="44">
        <f t="shared" si="64"/>
        <v>0</v>
      </c>
      <c r="L159" s="44">
        <f t="shared" si="64"/>
        <v>0</v>
      </c>
      <c r="M159" s="44">
        <f t="shared" si="64"/>
        <v>0</v>
      </c>
      <c r="N159" s="44">
        <f t="shared" si="64"/>
        <v>0</v>
      </c>
    </row>
    <row r="160" spans="1:14" s="102" customFormat="1" ht="13.5" customHeight="1">
      <c r="A160" s="95" t="s">
        <v>527</v>
      </c>
      <c r="B160" s="95"/>
      <c r="C160" s="97">
        <v>4511</v>
      </c>
      <c r="D160" s="98" t="s">
        <v>899</v>
      </c>
      <c r="E160" s="99">
        <v>0</v>
      </c>
      <c r="F160" s="103">
        <f t="shared" si="63"/>
        <v>50000</v>
      </c>
      <c r="G160" s="99">
        <v>50000</v>
      </c>
      <c r="H160" s="99">
        <v>0</v>
      </c>
      <c r="I160" s="99">
        <v>0</v>
      </c>
      <c r="J160" s="99">
        <v>0</v>
      </c>
      <c r="K160" s="101">
        <v>0</v>
      </c>
      <c r="L160" s="99">
        <v>0</v>
      </c>
      <c r="M160" s="101">
        <v>0</v>
      </c>
      <c r="N160" s="99">
        <v>0</v>
      </c>
    </row>
    <row r="161" spans="1:14" s="9" customFormat="1" ht="23.25" customHeight="1">
      <c r="A161" s="15"/>
      <c r="B161" s="67" t="s">
        <v>20</v>
      </c>
      <c r="C161" s="145" t="s">
        <v>879</v>
      </c>
      <c r="D161" s="144"/>
      <c r="E161" s="11">
        <f>E162</f>
        <v>0</v>
      </c>
      <c r="F161" s="11">
        <f aca="true" t="shared" si="65" ref="F161:F168">SUM(G161:N161)</f>
        <v>10000</v>
      </c>
      <c r="G161" s="11">
        <f>G162</f>
        <v>10000</v>
      </c>
      <c r="H161" s="11">
        <f t="shared" si="64"/>
        <v>0</v>
      </c>
      <c r="I161" s="11">
        <f t="shared" si="64"/>
        <v>0</v>
      </c>
      <c r="J161" s="11">
        <f t="shared" si="64"/>
        <v>0</v>
      </c>
      <c r="K161" s="11">
        <f t="shared" si="64"/>
        <v>0</v>
      </c>
      <c r="L161" s="11">
        <f t="shared" si="64"/>
        <v>0</v>
      </c>
      <c r="M161" s="11">
        <f t="shared" si="64"/>
        <v>0</v>
      </c>
      <c r="N161" s="11">
        <f t="shared" si="64"/>
        <v>0</v>
      </c>
    </row>
    <row r="162" spans="1:14" ht="21" customHeight="1">
      <c r="A162" s="48"/>
      <c r="B162" s="46"/>
      <c r="C162" s="34">
        <v>45</v>
      </c>
      <c r="D162" s="49" t="s">
        <v>62</v>
      </c>
      <c r="E162" s="44">
        <f>E163</f>
        <v>0</v>
      </c>
      <c r="F162" s="44">
        <f t="shared" si="65"/>
        <v>10000</v>
      </c>
      <c r="G162" s="44">
        <f>G163</f>
        <v>10000</v>
      </c>
      <c r="H162" s="44">
        <f t="shared" si="64"/>
        <v>0</v>
      </c>
      <c r="I162" s="44">
        <f t="shared" si="64"/>
        <v>0</v>
      </c>
      <c r="J162" s="44">
        <f t="shared" si="64"/>
        <v>0</v>
      </c>
      <c r="K162" s="44">
        <f t="shared" si="64"/>
        <v>0</v>
      </c>
      <c r="L162" s="44">
        <f t="shared" si="64"/>
        <v>0</v>
      </c>
      <c r="M162" s="44">
        <f t="shared" si="64"/>
        <v>0</v>
      </c>
      <c r="N162" s="44">
        <f t="shared" si="64"/>
        <v>0</v>
      </c>
    </row>
    <row r="163" spans="1:14" ht="18" customHeight="1">
      <c r="A163" s="48"/>
      <c r="B163" s="46"/>
      <c r="C163" s="34">
        <v>451</v>
      </c>
      <c r="D163" s="49" t="s">
        <v>63</v>
      </c>
      <c r="E163" s="44">
        <f>E164</f>
        <v>0</v>
      </c>
      <c r="F163" s="44">
        <f t="shared" si="65"/>
        <v>10000</v>
      </c>
      <c r="G163" s="44">
        <f>G164</f>
        <v>10000</v>
      </c>
      <c r="H163" s="44">
        <f t="shared" si="64"/>
        <v>0</v>
      </c>
      <c r="I163" s="44">
        <f t="shared" si="64"/>
        <v>0</v>
      </c>
      <c r="J163" s="44">
        <f t="shared" si="64"/>
        <v>0</v>
      </c>
      <c r="K163" s="44">
        <f t="shared" si="64"/>
        <v>0</v>
      </c>
      <c r="L163" s="44">
        <f t="shared" si="64"/>
        <v>0</v>
      </c>
      <c r="M163" s="44">
        <f t="shared" si="64"/>
        <v>0</v>
      </c>
      <c r="N163" s="44">
        <f t="shared" si="64"/>
        <v>0</v>
      </c>
    </row>
    <row r="164" spans="1:14" s="102" customFormat="1" ht="13.5" customHeight="1">
      <c r="A164" s="95" t="s">
        <v>528</v>
      </c>
      <c r="B164" s="95"/>
      <c r="C164" s="97">
        <v>4511</v>
      </c>
      <c r="D164" s="106" t="s">
        <v>880</v>
      </c>
      <c r="E164" s="99">
        <v>0</v>
      </c>
      <c r="F164" s="103">
        <f t="shared" si="65"/>
        <v>10000</v>
      </c>
      <c r="G164" s="99">
        <v>10000</v>
      </c>
      <c r="H164" s="99">
        <v>0</v>
      </c>
      <c r="I164" s="99">
        <v>0</v>
      </c>
      <c r="J164" s="99">
        <v>0</v>
      </c>
      <c r="K164" s="101">
        <v>0</v>
      </c>
      <c r="L164" s="99">
        <v>0</v>
      </c>
      <c r="M164" s="101">
        <v>0</v>
      </c>
      <c r="N164" s="99">
        <v>0</v>
      </c>
    </row>
    <row r="165" spans="1:14" s="9" customFormat="1" ht="23.25" customHeight="1">
      <c r="A165" s="15"/>
      <c r="B165" s="67" t="s">
        <v>20</v>
      </c>
      <c r="C165" s="143" t="s">
        <v>1070</v>
      </c>
      <c r="D165" s="144"/>
      <c r="E165" s="11">
        <f>E166</f>
        <v>0</v>
      </c>
      <c r="F165" s="133">
        <f t="shared" si="65"/>
        <v>150000</v>
      </c>
      <c r="G165" s="11">
        <f>G166</f>
        <v>0</v>
      </c>
      <c r="H165" s="11">
        <f t="shared" si="64"/>
        <v>150000</v>
      </c>
      <c r="I165" s="11">
        <f t="shared" si="64"/>
        <v>0</v>
      </c>
      <c r="J165" s="11">
        <f t="shared" si="64"/>
        <v>0</v>
      </c>
      <c r="K165" s="11">
        <f t="shared" si="64"/>
        <v>0</v>
      </c>
      <c r="L165" s="11">
        <f t="shared" si="64"/>
        <v>0</v>
      </c>
      <c r="M165" s="11">
        <f t="shared" si="64"/>
        <v>0</v>
      </c>
      <c r="N165" s="11">
        <f t="shared" si="64"/>
        <v>0</v>
      </c>
    </row>
    <row r="166" spans="1:14" ht="21" customHeight="1">
      <c r="A166" s="48"/>
      <c r="B166" s="46"/>
      <c r="C166" s="34">
        <v>45</v>
      </c>
      <c r="D166" s="43" t="s">
        <v>897</v>
      </c>
      <c r="E166" s="44">
        <f>E167</f>
        <v>0</v>
      </c>
      <c r="F166" s="44">
        <f t="shared" si="65"/>
        <v>150000</v>
      </c>
      <c r="G166" s="44">
        <f>G167</f>
        <v>0</v>
      </c>
      <c r="H166" s="44">
        <f t="shared" si="64"/>
        <v>150000</v>
      </c>
      <c r="I166" s="44">
        <f t="shared" si="64"/>
        <v>0</v>
      </c>
      <c r="J166" s="44">
        <f t="shared" si="64"/>
        <v>0</v>
      </c>
      <c r="K166" s="44">
        <f t="shared" si="64"/>
        <v>0</v>
      </c>
      <c r="L166" s="44">
        <f t="shared" si="64"/>
        <v>0</v>
      </c>
      <c r="M166" s="44">
        <f t="shared" si="64"/>
        <v>0</v>
      </c>
      <c r="N166" s="44">
        <f t="shared" si="64"/>
        <v>0</v>
      </c>
    </row>
    <row r="167" spans="1:14" ht="18" customHeight="1">
      <c r="A167" s="48"/>
      <c r="B167" s="46"/>
      <c r="C167" s="34">
        <v>451</v>
      </c>
      <c r="D167" s="43" t="s">
        <v>898</v>
      </c>
      <c r="E167" s="44">
        <f>E168</f>
        <v>0</v>
      </c>
      <c r="F167" s="44">
        <f t="shared" si="65"/>
        <v>150000</v>
      </c>
      <c r="G167" s="44">
        <f>G168</f>
        <v>0</v>
      </c>
      <c r="H167" s="44">
        <f t="shared" si="64"/>
        <v>150000</v>
      </c>
      <c r="I167" s="44">
        <f t="shared" si="64"/>
        <v>0</v>
      </c>
      <c r="J167" s="44">
        <f t="shared" si="64"/>
        <v>0</v>
      </c>
      <c r="K167" s="44">
        <f t="shared" si="64"/>
        <v>0</v>
      </c>
      <c r="L167" s="44">
        <f t="shared" si="64"/>
        <v>0</v>
      </c>
      <c r="M167" s="44">
        <f t="shared" si="64"/>
        <v>0</v>
      </c>
      <c r="N167" s="44">
        <f t="shared" si="64"/>
        <v>0</v>
      </c>
    </row>
    <row r="168" spans="1:14" s="102" customFormat="1" ht="13.5" customHeight="1">
      <c r="A168" s="95" t="s">
        <v>529</v>
      </c>
      <c r="B168" s="95"/>
      <c r="C168" s="97">
        <v>4511</v>
      </c>
      <c r="D168" s="98" t="s">
        <v>1087</v>
      </c>
      <c r="E168" s="99">
        <v>0</v>
      </c>
      <c r="F168" s="103">
        <f t="shared" si="65"/>
        <v>150000</v>
      </c>
      <c r="G168" s="99">
        <v>0</v>
      </c>
      <c r="H168" s="99">
        <v>150000</v>
      </c>
      <c r="I168" s="99">
        <v>0</v>
      </c>
      <c r="J168" s="99">
        <v>0</v>
      </c>
      <c r="K168" s="101">
        <v>0</v>
      </c>
      <c r="L168" s="99">
        <v>0</v>
      </c>
      <c r="M168" s="101">
        <v>0</v>
      </c>
      <c r="N168" s="99">
        <v>0</v>
      </c>
    </row>
    <row r="169" spans="1:14" s="9" customFormat="1" ht="26.25" customHeight="1">
      <c r="A169" s="78"/>
      <c r="B169" s="76"/>
      <c r="C169" s="155" t="s">
        <v>829</v>
      </c>
      <c r="D169" s="156"/>
      <c r="E169" s="79">
        <f>E170+E174</f>
        <v>30000</v>
      </c>
      <c r="F169" s="79">
        <f t="shared" si="63"/>
        <v>50000</v>
      </c>
      <c r="G169" s="79">
        <f>G170+G174</f>
        <v>40000</v>
      </c>
      <c r="H169" s="79">
        <f aca="true" t="shared" si="66" ref="H169:N169">H170+H174</f>
        <v>0</v>
      </c>
      <c r="I169" s="79">
        <f t="shared" si="66"/>
        <v>0</v>
      </c>
      <c r="J169" s="79">
        <f t="shared" si="66"/>
        <v>10000</v>
      </c>
      <c r="K169" s="79">
        <f t="shared" si="66"/>
        <v>0</v>
      </c>
      <c r="L169" s="79">
        <f t="shared" si="66"/>
        <v>0</v>
      </c>
      <c r="M169" s="79">
        <f t="shared" si="66"/>
        <v>0</v>
      </c>
      <c r="N169" s="79">
        <f t="shared" si="66"/>
        <v>0</v>
      </c>
    </row>
    <row r="170" spans="1:14" s="9" customFormat="1" ht="23.25" customHeight="1">
      <c r="A170" s="15"/>
      <c r="B170" s="67" t="s">
        <v>819</v>
      </c>
      <c r="C170" s="143" t="s">
        <v>733</v>
      </c>
      <c r="D170" s="144"/>
      <c r="E170" s="11">
        <f>E171</f>
        <v>0</v>
      </c>
      <c r="F170" s="11">
        <f t="shared" si="63"/>
        <v>20000</v>
      </c>
      <c r="G170" s="11">
        <f>G171</f>
        <v>10000</v>
      </c>
      <c r="H170" s="11">
        <f aca="true" t="shared" si="67" ref="H170:N170">H171</f>
        <v>0</v>
      </c>
      <c r="I170" s="11">
        <f t="shared" si="67"/>
        <v>0</v>
      </c>
      <c r="J170" s="11">
        <f t="shared" si="67"/>
        <v>10000</v>
      </c>
      <c r="K170" s="11">
        <f t="shared" si="67"/>
        <v>0</v>
      </c>
      <c r="L170" s="11">
        <f t="shared" si="67"/>
        <v>0</v>
      </c>
      <c r="M170" s="11">
        <f t="shared" si="67"/>
        <v>0</v>
      </c>
      <c r="N170" s="11">
        <f t="shared" si="67"/>
        <v>0</v>
      </c>
    </row>
    <row r="171" spans="1:14" ht="21" customHeight="1">
      <c r="A171" s="48"/>
      <c r="B171" s="46"/>
      <c r="C171" s="34">
        <v>35</v>
      </c>
      <c r="D171" s="43" t="s">
        <v>847</v>
      </c>
      <c r="E171" s="44">
        <f>E172</f>
        <v>0</v>
      </c>
      <c r="F171" s="44">
        <f t="shared" si="63"/>
        <v>20000</v>
      </c>
      <c r="G171" s="44">
        <f>G172</f>
        <v>10000</v>
      </c>
      <c r="H171" s="44">
        <f aca="true" t="shared" si="68" ref="H171:N171">H172</f>
        <v>0</v>
      </c>
      <c r="I171" s="44">
        <f t="shared" si="68"/>
        <v>0</v>
      </c>
      <c r="J171" s="44">
        <f t="shared" si="68"/>
        <v>10000</v>
      </c>
      <c r="K171" s="44">
        <f t="shared" si="68"/>
        <v>0</v>
      </c>
      <c r="L171" s="44">
        <f t="shared" si="68"/>
        <v>0</v>
      </c>
      <c r="M171" s="44">
        <f t="shared" si="68"/>
        <v>0</v>
      </c>
      <c r="N171" s="44">
        <f t="shared" si="68"/>
        <v>0</v>
      </c>
    </row>
    <row r="172" spans="1:14" ht="18" customHeight="1">
      <c r="A172" s="48"/>
      <c r="B172" s="46"/>
      <c r="C172" s="34">
        <v>352</v>
      </c>
      <c r="D172" s="43" t="s">
        <v>848</v>
      </c>
      <c r="E172" s="44">
        <f aca="true" t="shared" si="69" ref="E172:N172">SUM(E173:E173)</f>
        <v>0</v>
      </c>
      <c r="F172" s="44">
        <f t="shared" si="63"/>
        <v>20000</v>
      </c>
      <c r="G172" s="44">
        <f t="shared" si="69"/>
        <v>10000</v>
      </c>
      <c r="H172" s="44">
        <f t="shared" si="69"/>
        <v>0</v>
      </c>
      <c r="I172" s="44">
        <f t="shared" si="69"/>
        <v>0</v>
      </c>
      <c r="J172" s="44">
        <f t="shared" si="69"/>
        <v>10000</v>
      </c>
      <c r="K172" s="44">
        <f t="shared" si="69"/>
        <v>0</v>
      </c>
      <c r="L172" s="44">
        <f t="shared" si="69"/>
        <v>0</v>
      </c>
      <c r="M172" s="44">
        <f t="shared" si="69"/>
        <v>0</v>
      </c>
      <c r="N172" s="44">
        <f t="shared" si="69"/>
        <v>0</v>
      </c>
    </row>
    <row r="173" spans="1:14" s="102" customFormat="1" ht="13.5" customHeight="1">
      <c r="A173" s="95" t="s">
        <v>530</v>
      </c>
      <c r="B173" s="95"/>
      <c r="C173" s="97">
        <v>3523</v>
      </c>
      <c r="D173" s="98" t="s">
        <v>849</v>
      </c>
      <c r="E173" s="99">
        <v>0</v>
      </c>
      <c r="F173" s="99">
        <f t="shared" si="63"/>
        <v>20000</v>
      </c>
      <c r="G173" s="99">
        <v>10000</v>
      </c>
      <c r="H173" s="101">
        <v>0</v>
      </c>
      <c r="I173" s="101">
        <v>0</v>
      </c>
      <c r="J173" s="99">
        <v>10000</v>
      </c>
      <c r="K173" s="101">
        <v>0</v>
      </c>
      <c r="L173" s="101">
        <v>0</v>
      </c>
      <c r="M173" s="101">
        <v>0</v>
      </c>
      <c r="N173" s="101">
        <v>0</v>
      </c>
    </row>
    <row r="174" spans="1:14" s="9" customFormat="1" ht="23.25" customHeight="1">
      <c r="A174" s="15"/>
      <c r="B174" s="67" t="s">
        <v>947</v>
      </c>
      <c r="C174" s="145" t="s">
        <v>948</v>
      </c>
      <c r="D174" s="144"/>
      <c r="E174" s="11">
        <f>E175</f>
        <v>30000</v>
      </c>
      <c r="F174" s="54">
        <f t="shared" si="63"/>
        <v>30000</v>
      </c>
      <c r="G174" s="11">
        <f>G175</f>
        <v>30000</v>
      </c>
      <c r="H174" s="11">
        <f aca="true" t="shared" si="70" ref="H174:N176">H175</f>
        <v>0</v>
      </c>
      <c r="I174" s="11">
        <f t="shared" si="70"/>
        <v>0</v>
      </c>
      <c r="J174" s="11">
        <f t="shared" si="70"/>
        <v>0</v>
      </c>
      <c r="K174" s="11">
        <f t="shared" si="70"/>
        <v>0</v>
      </c>
      <c r="L174" s="11">
        <f t="shared" si="70"/>
        <v>0</v>
      </c>
      <c r="M174" s="11">
        <f t="shared" si="70"/>
        <v>0</v>
      </c>
      <c r="N174" s="11">
        <f t="shared" si="70"/>
        <v>0</v>
      </c>
    </row>
    <row r="175" spans="1:14" ht="21" customHeight="1">
      <c r="A175" s="48"/>
      <c r="B175" s="46"/>
      <c r="C175" s="34">
        <v>38</v>
      </c>
      <c r="D175" s="48" t="s">
        <v>462</v>
      </c>
      <c r="E175" s="44">
        <f>E176</f>
        <v>30000</v>
      </c>
      <c r="F175" s="50">
        <f t="shared" si="63"/>
        <v>30000</v>
      </c>
      <c r="G175" s="44">
        <f>G176</f>
        <v>30000</v>
      </c>
      <c r="H175" s="44">
        <f t="shared" si="70"/>
        <v>0</v>
      </c>
      <c r="I175" s="44">
        <f t="shared" si="70"/>
        <v>0</v>
      </c>
      <c r="J175" s="44">
        <f t="shared" si="70"/>
        <v>0</v>
      </c>
      <c r="K175" s="44">
        <f t="shared" si="70"/>
        <v>0</v>
      </c>
      <c r="L175" s="44">
        <f t="shared" si="70"/>
        <v>0</v>
      </c>
      <c r="M175" s="44">
        <f t="shared" si="70"/>
        <v>0</v>
      </c>
      <c r="N175" s="44">
        <f t="shared" si="70"/>
        <v>0</v>
      </c>
    </row>
    <row r="176" spans="1:14" ht="18" customHeight="1">
      <c r="A176" s="48"/>
      <c r="B176" s="46"/>
      <c r="C176" s="34">
        <v>381</v>
      </c>
      <c r="D176" s="48" t="s">
        <v>55</v>
      </c>
      <c r="E176" s="44">
        <f>E177</f>
        <v>30000</v>
      </c>
      <c r="F176" s="50">
        <f t="shared" si="63"/>
        <v>30000</v>
      </c>
      <c r="G176" s="44">
        <f>G177</f>
        <v>30000</v>
      </c>
      <c r="H176" s="44">
        <f t="shared" si="70"/>
        <v>0</v>
      </c>
      <c r="I176" s="44">
        <f t="shared" si="70"/>
        <v>0</v>
      </c>
      <c r="J176" s="44">
        <f t="shared" si="70"/>
        <v>0</v>
      </c>
      <c r="K176" s="44">
        <f t="shared" si="70"/>
        <v>0</v>
      </c>
      <c r="L176" s="44">
        <f t="shared" si="70"/>
        <v>0</v>
      </c>
      <c r="M176" s="44">
        <f t="shared" si="70"/>
        <v>0</v>
      </c>
      <c r="N176" s="44">
        <f t="shared" si="70"/>
        <v>0</v>
      </c>
    </row>
    <row r="177" spans="1:14" s="102" customFormat="1" ht="13.5" customHeight="1">
      <c r="A177" s="104" t="s">
        <v>531</v>
      </c>
      <c r="B177" s="95"/>
      <c r="C177" s="97">
        <v>3811</v>
      </c>
      <c r="D177" s="107" t="s">
        <v>949</v>
      </c>
      <c r="E177" s="99">
        <v>30000</v>
      </c>
      <c r="F177" s="103">
        <f t="shared" si="63"/>
        <v>30000</v>
      </c>
      <c r="G177" s="99">
        <v>30000</v>
      </c>
      <c r="H177" s="99">
        <v>0</v>
      </c>
      <c r="I177" s="99">
        <v>0</v>
      </c>
      <c r="J177" s="99">
        <v>0</v>
      </c>
      <c r="K177" s="99">
        <v>0</v>
      </c>
      <c r="L177" s="99">
        <v>0</v>
      </c>
      <c r="M177" s="99">
        <v>0</v>
      </c>
      <c r="N177" s="99">
        <v>0</v>
      </c>
    </row>
    <row r="178" ht="24" customHeight="1"/>
    <row r="179" spans="1:14" ht="17.25" customHeight="1">
      <c r="A179" s="148" t="s">
        <v>19</v>
      </c>
      <c r="B179" s="149" t="s">
        <v>94</v>
      </c>
      <c r="C179" s="146" t="s">
        <v>625</v>
      </c>
      <c r="D179" s="150" t="s">
        <v>114</v>
      </c>
      <c r="E179" s="151" t="s">
        <v>1067</v>
      </c>
      <c r="F179" s="146" t="s">
        <v>1065</v>
      </c>
      <c r="G179" s="147" t="s">
        <v>1068</v>
      </c>
      <c r="H179" s="147"/>
      <c r="I179" s="147"/>
      <c r="J179" s="147"/>
      <c r="K179" s="147"/>
      <c r="L179" s="147"/>
      <c r="M179" s="147"/>
      <c r="N179" s="147"/>
    </row>
    <row r="180" spans="1:14" ht="36" customHeight="1">
      <c r="A180" s="148"/>
      <c r="B180" s="148"/>
      <c r="C180" s="147"/>
      <c r="D180" s="150"/>
      <c r="E180" s="152"/>
      <c r="F180" s="147"/>
      <c r="G180" s="111" t="s">
        <v>332</v>
      </c>
      <c r="H180" s="111" t="s">
        <v>95</v>
      </c>
      <c r="I180" s="111" t="s">
        <v>331</v>
      </c>
      <c r="J180" s="111" t="s">
        <v>333</v>
      </c>
      <c r="K180" s="111" t="s">
        <v>96</v>
      </c>
      <c r="L180" s="111" t="s">
        <v>860</v>
      </c>
      <c r="M180" s="111" t="s">
        <v>334</v>
      </c>
      <c r="N180" s="111" t="s">
        <v>721</v>
      </c>
    </row>
    <row r="181" spans="1:14" ht="10.5" customHeight="1">
      <c r="A181" s="61">
        <v>1</v>
      </c>
      <c r="B181" s="61">
        <v>2</v>
      </c>
      <c r="C181" s="61">
        <v>3</v>
      </c>
      <c r="D181" s="61">
        <v>4</v>
      </c>
      <c r="E181" s="61">
        <v>5</v>
      </c>
      <c r="F181" s="61">
        <v>6</v>
      </c>
      <c r="G181" s="61">
        <v>7</v>
      </c>
      <c r="H181" s="61">
        <v>8</v>
      </c>
      <c r="I181" s="61">
        <v>9</v>
      </c>
      <c r="J181" s="61">
        <v>10</v>
      </c>
      <c r="K181" s="61">
        <v>11</v>
      </c>
      <c r="L181" s="61">
        <v>12</v>
      </c>
      <c r="M181" s="61">
        <v>13</v>
      </c>
      <c r="N181" s="61">
        <v>14</v>
      </c>
    </row>
    <row r="182" spans="1:14" s="84" customFormat="1" ht="26.25" customHeight="1">
      <c r="A182" s="82"/>
      <c r="B182" s="83"/>
      <c r="C182" s="155" t="s">
        <v>874</v>
      </c>
      <c r="D182" s="156"/>
      <c r="E182" s="79">
        <f>E183+E189+E193</f>
        <v>2840000</v>
      </c>
      <c r="F182" s="79">
        <f aca="true" t="shared" si="71" ref="F182:F205">SUM(G182:N182)</f>
        <v>3370000</v>
      </c>
      <c r="G182" s="79">
        <f aca="true" t="shared" si="72" ref="G182:N182">G183+G189+G193</f>
        <v>430000</v>
      </c>
      <c r="H182" s="79">
        <f t="shared" si="72"/>
        <v>0</v>
      </c>
      <c r="I182" s="79">
        <f t="shared" si="72"/>
        <v>2640000</v>
      </c>
      <c r="J182" s="79">
        <f t="shared" si="72"/>
        <v>0</v>
      </c>
      <c r="K182" s="79">
        <f t="shared" si="72"/>
        <v>0</v>
      </c>
      <c r="L182" s="79">
        <f t="shared" si="72"/>
        <v>0</v>
      </c>
      <c r="M182" s="79">
        <f t="shared" si="72"/>
        <v>0</v>
      </c>
      <c r="N182" s="79">
        <f t="shared" si="72"/>
        <v>300000</v>
      </c>
    </row>
    <row r="183" spans="1:14" s="9" customFormat="1" ht="23.25" customHeight="1">
      <c r="A183" s="15"/>
      <c r="B183" s="67" t="s">
        <v>818</v>
      </c>
      <c r="C183" s="145" t="s">
        <v>784</v>
      </c>
      <c r="D183" s="144"/>
      <c r="E183" s="11">
        <f>E184</f>
        <v>640000</v>
      </c>
      <c r="F183" s="11">
        <f t="shared" si="71"/>
        <v>770000</v>
      </c>
      <c r="G183" s="11">
        <f>G184</f>
        <v>30000</v>
      </c>
      <c r="H183" s="11">
        <f aca="true" t="shared" si="73" ref="H183:N183">H184</f>
        <v>0</v>
      </c>
      <c r="I183" s="11">
        <f t="shared" si="73"/>
        <v>640000</v>
      </c>
      <c r="J183" s="11">
        <f t="shared" si="73"/>
        <v>0</v>
      </c>
      <c r="K183" s="11">
        <f t="shared" si="73"/>
        <v>0</v>
      </c>
      <c r="L183" s="11">
        <f t="shared" si="73"/>
        <v>0</v>
      </c>
      <c r="M183" s="11">
        <f t="shared" si="73"/>
        <v>0</v>
      </c>
      <c r="N183" s="11">
        <f t="shared" si="73"/>
        <v>100000</v>
      </c>
    </row>
    <row r="184" spans="1:14" ht="21" customHeight="1">
      <c r="A184" s="48"/>
      <c r="B184" s="46"/>
      <c r="C184" s="34">
        <v>32</v>
      </c>
      <c r="D184" s="43" t="s">
        <v>52</v>
      </c>
      <c r="E184" s="44">
        <f>E185+E187</f>
        <v>640000</v>
      </c>
      <c r="F184" s="44">
        <f t="shared" si="71"/>
        <v>770000</v>
      </c>
      <c r="G184" s="44">
        <f aca="true" t="shared" si="74" ref="G184:N184">G185+G187</f>
        <v>30000</v>
      </c>
      <c r="H184" s="44">
        <f t="shared" si="74"/>
        <v>0</v>
      </c>
      <c r="I184" s="44">
        <f t="shared" si="74"/>
        <v>640000</v>
      </c>
      <c r="J184" s="44">
        <f t="shared" si="74"/>
        <v>0</v>
      </c>
      <c r="K184" s="44">
        <f t="shared" si="74"/>
        <v>0</v>
      </c>
      <c r="L184" s="44">
        <f t="shared" si="74"/>
        <v>0</v>
      </c>
      <c r="M184" s="44">
        <f t="shared" si="74"/>
        <v>0</v>
      </c>
      <c r="N184" s="44">
        <f t="shared" si="74"/>
        <v>100000</v>
      </c>
    </row>
    <row r="185" spans="1:14" ht="17.25" customHeight="1">
      <c r="A185" s="48"/>
      <c r="B185" s="46" t="s">
        <v>4</v>
      </c>
      <c r="C185" s="34">
        <v>322</v>
      </c>
      <c r="D185" s="43" t="s">
        <v>626</v>
      </c>
      <c r="E185" s="44">
        <f aca="true" t="shared" si="75" ref="E185:N185">E186</f>
        <v>140000</v>
      </c>
      <c r="F185" s="44">
        <f t="shared" si="71"/>
        <v>150000</v>
      </c>
      <c r="G185" s="44">
        <f t="shared" si="75"/>
        <v>30000</v>
      </c>
      <c r="H185" s="44">
        <f t="shared" si="75"/>
        <v>0</v>
      </c>
      <c r="I185" s="44">
        <f t="shared" si="75"/>
        <v>120000</v>
      </c>
      <c r="J185" s="44">
        <f t="shared" si="75"/>
        <v>0</v>
      </c>
      <c r="K185" s="44">
        <f t="shared" si="75"/>
        <v>0</v>
      </c>
      <c r="L185" s="44">
        <f t="shared" si="75"/>
        <v>0</v>
      </c>
      <c r="M185" s="44">
        <f t="shared" si="75"/>
        <v>0</v>
      </c>
      <c r="N185" s="44">
        <f t="shared" si="75"/>
        <v>0</v>
      </c>
    </row>
    <row r="186" spans="1:14" s="102" customFormat="1" ht="13.5" customHeight="1">
      <c r="A186" s="95" t="s">
        <v>532</v>
      </c>
      <c r="B186" s="95"/>
      <c r="C186" s="97">
        <v>3224</v>
      </c>
      <c r="D186" s="98" t="s">
        <v>850</v>
      </c>
      <c r="E186" s="99">
        <v>140000</v>
      </c>
      <c r="F186" s="99">
        <f t="shared" si="71"/>
        <v>150000</v>
      </c>
      <c r="G186" s="99">
        <v>30000</v>
      </c>
      <c r="H186" s="101">
        <v>0</v>
      </c>
      <c r="I186" s="99">
        <v>120000</v>
      </c>
      <c r="J186" s="101">
        <v>0</v>
      </c>
      <c r="K186" s="101">
        <v>0</v>
      </c>
      <c r="L186" s="101">
        <v>0</v>
      </c>
      <c r="M186" s="101">
        <v>0</v>
      </c>
      <c r="N186" s="101">
        <v>0</v>
      </c>
    </row>
    <row r="187" spans="1:14" ht="17.25" customHeight="1">
      <c r="A187" s="46"/>
      <c r="B187" s="46"/>
      <c r="C187" s="34">
        <v>323</v>
      </c>
      <c r="D187" s="43" t="s">
        <v>627</v>
      </c>
      <c r="E187" s="44">
        <f>SUM(E188:E188)</f>
        <v>500000</v>
      </c>
      <c r="F187" s="44">
        <f t="shared" si="71"/>
        <v>620000</v>
      </c>
      <c r="G187" s="44">
        <f>SUM(G188:G188)</f>
        <v>0</v>
      </c>
      <c r="H187" s="44">
        <f>SUM(H188:H188)</f>
        <v>0</v>
      </c>
      <c r="I187" s="44">
        <f>SUM(I188:I188)</f>
        <v>520000</v>
      </c>
      <c r="J187" s="44">
        <f>SUM(J188:J188)</f>
        <v>0</v>
      </c>
      <c r="K187" s="44">
        <f>K188</f>
        <v>0</v>
      </c>
      <c r="L187" s="44">
        <f>L188</f>
        <v>0</v>
      </c>
      <c r="M187" s="44">
        <f>M188</f>
        <v>0</v>
      </c>
      <c r="N187" s="44">
        <f>N188</f>
        <v>100000</v>
      </c>
    </row>
    <row r="188" spans="1:14" s="102" customFormat="1" ht="13.5" customHeight="1">
      <c r="A188" s="95" t="s">
        <v>788</v>
      </c>
      <c r="B188" s="95"/>
      <c r="C188" s="97">
        <v>3232</v>
      </c>
      <c r="D188" s="98" t="s">
        <v>851</v>
      </c>
      <c r="E188" s="99">
        <v>500000</v>
      </c>
      <c r="F188" s="99">
        <f t="shared" si="71"/>
        <v>620000</v>
      </c>
      <c r="G188" s="99">
        <v>0</v>
      </c>
      <c r="H188" s="101">
        <v>0</v>
      </c>
      <c r="I188" s="99">
        <v>520000</v>
      </c>
      <c r="J188" s="99">
        <v>0</v>
      </c>
      <c r="K188" s="101">
        <v>0</v>
      </c>
      <c r="L188" s="101">
        <v>0</v>
      </c>
      <c r="M188" s="101">
        <v>0</v>
      </c>
      <c r="N188" s="99">
        <v>100000</v>
      </c>
    </row>
    <row r="189" spans="1:14" s="9" customFormat="1" ht="24" customHeight="1">
      <c r="A189" s="15"/>
      <c r="B189" s="67" t="s">
        <v>818</v>
      </c>
      <c r="C189" s="145" t="s">
        <v>785</v>
      </c>
      <c r="D189" s="144"/>
      <c r="E189" s="11">
        <f>E190</f>
        <v>0</v>
      </c>
      <c r="F189" s="11">
        <f t="shared" si="71"/>
        <v>100000</v>
      </c>
      <c r="G189" s="11">
        <f>G190</f>
        <v>100000</v>
      </c>
      <c r="H189" s="11">
        <f aca="true" t="shared" si="76" ref="H189:N189">H190</f>
        <v>0</v>
      </c>
      <c r="I189" s="11">
        <f t="shared" si="76"/>
        <v>0</v>
      </c>
      <c r="J189" s="11">
        <f t="shared" si="76"/>
        <v>0</v>
      </c>
      <c r="K189" s="11">
        <f t="shared" si="76"/>
        <v>0</v>
      </c>
      <c r="L189" s="11">
        <f t="shared" si="76"/>
        <v>0</v>
      </c>
      <c r="M189" s="11">
        <f t="shared" si="76"/>
        <v>0</v>
      </c>
      <c r="N189" s="11">
        <f t="shared" si="76"/>
        <v>0</v>
      </c>
    </row>
    <row r="190" spans="1:14" ht="21" customHeight="1">
      <c r="A190" s="48"/>
      <c r="B190" s="46"/>
      <c r="C190" s="34">
        <v>41</v>
      </c>
      <c r="D190" s="43" t="s">
        <v>852</v>
      </c>
      <c r="E190" s="44">
        <f>E191</f>
        <v>0</v>
      </c>
      <c r="F190" s="44">
        <f t="shared" si="71"/>
        <v>100000</v>
      </c>
      <c r="G190" s="44">
        <f>G191</f>
        <v>100000</v>
      </c>
      <c r="H190" s="44">
        <f aca="true" t="shared" si="77" ref="H190:N191">H191</f>
        <v>0</v>
      </c>
      <c r="I190" s="44">
        <f t="shared" si="77"/>
        <v>0</v>
      </c>
      <c r="J190" s="44">
        <f t="shared" si="77"/>
        <v>0</v>
      </c>
      <c r="K190" s="44">
        <f t="shared" si="77"/>
        <v>0</v>
      </c>
      <c r="L190" s="44">
        <f t="shared" si="77"/>
        <v>0</v>
      </c>
      <c r="M190" s="44">
        <f t="shared" si="77"/>
        <v>0</v>
      </c>
      <c r="N190" s="44">
        <f t="shared" si="77"/>
        <v>0</v>
      </c>
    </row>
    <row r="191" spans="1:14" ht="18" customHeight="1">
      <c r="A191" s="48"/>
      <c r="B191" s="46"/>
      <c r="C191" s="34">
        <v>411</v>
      </c>
      <c r="D191" s="43" t="s">
        <v>853</v>
      </c>
      <c r="E191" s="44">
        <f>E192</f>
        <v>0</v>
      </c>
      <c r="F191" s="44">
        <f t="shared" si="71"/>
        <v>100000</v>
      </c>
      <c r="G191" s="44">
        <f>G192</f>
        <v>100000</v>
      </c>
      <c r="H191" s="44">
        <f t="shared" si="77"/>
        <v>0</v>
      </c>
      <c r="I191" s="44">
        <f t="shared" si="77"/>
        <v>0</v>
      </c>
      <c r="J191" s="44">
        <f t="shared" si="77"/>
        <v>0</v>
      </c>
      <c r="K191" s="44">
        <f t="shared" si="77"/>
        <v>0</v>
      </c>
      <c r="L191" s="44">
        <f t="shared" si="77"/>
        <v>0</v>
      </c>
      <c r="M191" s="44">
        <f t="shared" si="77"/>
        <v>0</v>
      </c>
      <c r="N191" s="44">
        <f t="shared" si="77"/>
        <v>0</v>
      </c>
    </row>
    <row r="192" spans="1:14" s="102" customFormat="1" ht="15" customHeight="1">
      <c r="A192" s="95" t="s">
        <v>533</v>
      </c>
      <c r="B192" s="95"/>
      <c r="C192" s="97">
        <v>4111</v>
      </c>
      <c r="D192" s="98" t="s">
        <v>854</v>
      </c>
      <c r="E192" s="99">
        <v>0</v>
      </c>
      <c r="F192" s="103">
        <f t="shared" si="71"/>
        <v>100000</v>
      </c>
      <c r="G192" s="99">
        <v>100000</v>
      </c>
      <c r="H192" s="101">
        <v>0</v>
      </c>
      <c r="I192" s="99">
        <v>0</v>
      </c>
      <c r="J192" s="101">
        <v>0</v>
      </c>
      <c r="K192" s="101">
        <v>0</v>
      </c>
      <c r="L192" s="99">
        <v>0</v>
      </c>
      <c r="M192" s="101">
        <v>0</v>
      </c>
      <c r="N192" s="99">
        <v>0</v>
      </c>
    </row>
    <row r="193" spans="1:14" s="9" customFormat="1" ht="24" customHeight="1">
      <c r="A193" s="22"/>
      <c r="B193" s="67" t="s">
        <v>818</v>
      </c>
      <c r="C193" s="145" t="s">
        <v>786</v>
      </c>
      <c r="D193" s="144"/>
      <c r="E193" s="11">
        <f>E194</f>
        <v>2200000</v>
      </c>
      <c r="F193" s="11">
        <f t="shared" si="71"/>
        <v>2500000</v>
      </c>
      <c r="G193" s="11">
        <f>G194</f>
        <v>300000</v>
      </c>
      <c r="H193" s="11">
        <f aca="true" t="shared" si="78" ref="H193:N193">H194</f>
        <v>0</v>
      </c>
      <c r="I193" s="11">
        <f t="shared" si="78"/>
        <v>2000000</v>
      </c>
      <c r="J193" s="11">
        <f t="shared" si="78"/>
        <v>0</v>
      </c>
      <c r="K193" s="11">
        <f t="shared" si="78"/>
        <v>0</v>
      </c>
      <c r="L193" s="11">
        <f t="shared" si="78"/>
        <v>0</v>
      </c>
      <c r="M193" s="11">
        <f t="shared" si="78"/>
        <v>0</v>
      </c>
      <c r="N193" s="11">
        <f t="shared" si="78"/>
        <v>200000</v>
      </c>
    </row>
    <row r="194" spans="1:14" ht="21" customHeight="1">
      <c r="A194" s="46"/>
      <c r="B194" s="46" t="s">
        <v>4</v>
      </c>
      <c r="C194" s="34">
        <v>42</v>
      </c>
      <c r="D194" s="43" t="s">
        <v>855</v>
      </c>
      <c r="E194" s="44">
        <f>E195</f>
        <v>2200000</v>
      </c>
      <c r="F194" s="44">
        <f t="shared" si="71"/>
        <v>2500000</v>
      </c>
      <c r="G194" s="44">
        <f>G195</f>
        <v>300000</v>
      </c>
      <c r="H194" s="44">
        <f>H195</f>
        <v>0</v>
      </c>
      <c r="I194" s="44">
        <f>I195</f>
        <v>2000000</v>
      </c>
      <c r="J194" s="44">
        <f aca="true" t="shared" si="79" ref="J194:N195">J195</f>
        <v>0</v>
      </c>
      <c r="K194" s="44">
        <f t="shared" si="79"/>
        <v>0</v>
      </c>
      <c r="L194" s="44">
        <f t="shared" si="79"/>
        <v>0</v>
      </c>
      <c r="M194" s="44">
        <f t="shared" si="79"/>
        <v>0</v>
      </c>
      <c r="N194" s="44">
        <f t="shared" si="79"/>
        <v>200000</v>
      </c>
    </row>
    <row r="195" spans="1:14" ht="18" customHeight="1">
      <c r="A195" s="46"/>
      <c r="B195" s="46" t="s">
        <v>4</v>
      </c>
      <c r="C195" s="34">
        <v>421</v>
      </c>
      <c r="D195" s="43" t="s">
        <v>856</v>
      </c>
      <c r="E195" s="44">
        <f>E196</f>
        <v>2200000</v>
      </c>
      <c r="F195" s="44">
        <f t="shared" si="71"/>
        <v>2500000</v>
      </c>
      <c r="G195" s="44">
        <f>G196</f>
        <v>300000</v>
      </c>
      <c r="H195" s="44">
        <f>H196</f>
        <v>0</v>
      </c>
      <c r="I195" s="44">
        <f>I196</f>
        <v>2000000</v>
      </c>
      <c r="J195" s="44">
        <f t="shared" si="79"/>
        <v>0</v>
      </c>
      <c r="K195" s="44">
        <f t="shared" si="79"/>
        <v>0</v>
      </c>
      <c r="L195" s="44">
        <f t="shared" si="79"/>
        <v>0</v>
      </c>
      <c r="M195" s="44">
        <f t="shared" si="79"/>
        <v>0</v>
      </c>
      <c r="N195" s="44">
        <f t="shared" si="79"/>
        <v>200000</v>
      </c>
    </row>
    <row r="196" spans="1:14" s="102" customFormat="1" ht="14.25" customHeight="1">
      <c r="A196" s="95" t="s">
        <v>534</v>
      </c>
      <c r="B196" s="95"/>
      <c r="C196" s="97">
        <v>4213</v>
      </c>
      <c r="D196" s="98" t="s">
        <v>857</v>
      </c>
      <c r="E196" s="99">
        <v>2200000</v>
      </c>
      <c r="F196" s="103">
        <f t="shared" si="71"/>
        <v>2500000</v>
      </c>
      <c r="G196" s="99">
        <v>300000</v>
      </c>
      <c r="H196" s="101">
        <v>0</v>
      </c>
      <c r="I196" s="99">
        <v>2000000</v>
      </c>
      <c r="J196" s="99">
        <v>0</v>
      </c>
      <c r="K196" s="101">
        <v>0</v>
      </c>
      <c r="L196" s="99">
        <v>0</v>
      </c>
      <c r="M196" s="101">
        <v>0</v>
      </c>
      <c r="N196" s="99">
        <v>200000</v>
      </c>
    </row>
    <row r="197" spans="1:14" s="84" customFormat="1" ht="27.75" customHeight="1">
      <c r="A197" s="82"/>
      <c r="B197" s="83"/>
      <c r="C197" s="163" t="s">
        <v>964</v>
      </c>
      <c r="D197" s="156"/>
      <c r="E197" s="79">
        <f>E198+E202+E206+E214+E218+E222+E226</f>
        <v>2535000</v>
      </c>
      <c r="F197" s="79">
        <f t="shared" si="71"/>
        <v>7970500</v>
      </c>
      <c r="G197" s="79">
        <f aca="true" t="shared" si="80" ref="G197:N197">G198+G202+G206+G214+G218+G222+G226</f>
        <v>1680500</v>
      </c>
      <c r="H197" s="79">
        <f t="shared" si="80"/>
        <v>0</v>
      </c>
      <c r="I197" s="79">
        <f t="shared" si="80"/>
        <v>40000</v>
      </c>
      <c r="J197" s="79">
        <f t="shared" si="80"/>
        <v>5800000</v>
      </c>
      <c r="K197" s="79">
        <f t="shared" si="80"/>
        <v>0</v>
      </c>
      <c r="L197" s="79">
        <f t="shared" si="80"/>
        <v>50000</v>
      </c>
      <c r="M197" s="79">
        <f t="shared" si="80"/>
        <v>0</v>
      </c>
      <c r="N197" s="79">
        <f t="shared" si="80"/>
        <v>400000</v>
      </c>
    </row>
    <row r="198" spans="1:14" s="9" customFormat="1" ht="24" customHeight="1">
      <c r="A198" s="15"/>
      <c r="B198" s="67" t="s">
        <v>817</v>
      </c>
      <c r="C198" s="145" t="s">
        <v>794</v>
      </c>
      <c r="D198" s="144"/>
      <c r="E198" s="11">
        <f>E199</f>
        <v>14000</v>
      </c>
      <c r="F198" s="11">
        <f>SUM(G198:N198)</f>
        <v>60000</v>
      </c>
      <c r="G198" s="11">
        <f>G199</f>
        <v>50000</v>
      </c>
      <c r="H198" s="11">
        <f aca="true" t="shared" si="81" ref="H198:N198">H199</f>
        <v>0</v>
      </c>
      <c r="I198" s="11">
        <f t="shared" si="81"/>
        <v>10000</v>
      </c>
      <c r="J198" s="11">
        <f t="shared" si="81"/>
        <v>0</v>
      </c>
      <c r="K198" s="11">
        <f t="shared" si="81"/>
        <v>0</v>
      </c>
      <c r="L198" s="11">
        <f t="shared" si="81"/>
        <v>0</v>
      </c>
      <c r="M198" s="11">
        <f t="shared" si="81"/>
        <v>0</v>
      </c>
      <c r="N198" s="11">
        <f t="shared" si="81"/>
        <v>0</v>
      </c>
    </row>
    <row r="199" spans="1:14" ht="21" customHeight="1">
      <c r="A199" s="48"/>
      <c r="B199" s="46"/>
      <c r="C199" s="34">
        <v>32</v>
      </c>
      <c r="D199" s="43" t="s">
        <v>52</v>
      </c>
      <c r="E199" s="44">
        <f aca="true" t="shared" si="82" ref="E199:I200">E200</f>
        <v>14000</v>
      </c>
      <c r="F199" s="44">
        <f t="shared" si="71"/>
        <v>60000</v>
      </c>
      <c r="G199" s="44">
        <f t="shared" si="82"/>
        <v>50000</v>
      </c>
      <c r="H199" s="44">
        <f t="shared" si="82"/>
        <v>0</v>
      </c>
      <c r="I199" s="44">
        <f t="shared" si="82"/>
        <v>10000</v>
      </c>
      <c r="J199" s="44">
        <f aca="true" t="shared" si="83" ref="J199:N200">J200</f>
        <v>0</v>
      </c>
      <c r="K199" s="44">
        <f t="shared" si="83"/>
        <v>0</v>
      </c>
      <c r="L199" s="44">
        <f t="shared" si="83"/>
        <v>0</v>
      </c>
      <c r="M199" s="44">
        <f t="shared" si="83"/>
        <v>0</v>
      </c>
      <c r="N199" s="44">
        <f t="shared" si="83"/>
        <v>0</v>
      </c>
    </row>
    <row r="200" spans="1:14" ht="18" customHeight="1">
      <c r="A200" s="48"/>
      <c r="B200" s="46"/>
      <c r="C200" s="34">
        <v>323</v>
      </c>
      <c r="D200" s="43" t="s">
        <v>627</v>
      </c>
      <c r="E200" s="44">
        <f t="shared" si="82"/>
        <v>14000</v>
      </c>
      <c r="F200" s="44">
        <f t="shared" si="71"/>
        <v>60000</v>
      </c>
      <c r="G200" s="44">
        <f t="shared" si="82"/>
        <v>50000</v>
      </c>
      <c r="H200" s="44">
        <f t="shared" si="82"/>
        <v>0</v>
      </c>
      <c r="I200" s="44">
        <f t="shared" si="82"/>
        <v>10000</v>
      </c>
      <c r="J200" s="44">
        <f t="shared" si="83"/>
        <v>0</v>
      </c>
      <c r="K200" s="44">
        <f t="shared" si="83"/>
        <v>0</v>
      </c>
      <c r="L200" s="44">
        <f t="shared" si="83"/>
        <v>0</v>
      </c>
      <c r="M200" s="44">
        <f t="shared" si="83"/>
        <v>0</v>
      </c>
      <c r="N200" s="44">
        <f t="shared" si="83"/>
        <v>0</v>
      </c>
    </row>
    <row r="201" spans="1:14" s="102" customFormat="1" ht="14.25" customHeight="1">
      <c r="A201" s="104" t="s">
        <v>535</v>
      </c>
      <c r="B201" s="95"/>
      <c r="C201" s="97">
        <v>3232</v>
      </c>
      <c r="D201" s="98" t="s">
        <v>858</v>
      </c>
      <c r="E201" s="99">
        <v>14000</v>
      </c>
      <c r="F201" s="99">
        <f t="shared" si="71"/>
        <v>60000</v>
      </c>
      <c r="G201" s="99">
        <v>50000</v>
      </c>
      <c r="H201" s="101">
        <v>0</v>
      </c>
      <c r="I201" s="99">
        <v>10000</v>
      </c>
      <c r="J201" s="99">
        <v>0</v>
      </c>
      <c r="K201" s="101">
        <v>0</v>
      </c>
      <c r="L201" s="101">
        <v>0</v>
      </c>
      <c r="M201" s="101">
        <v>0</v>
      </c>
      <c r="N201" s="101">
        <v>0</v>
      </c>
    </row>
    <row r="202" spans="1:14" s="9" customFormat="1" ht="25.5" customHeight="1">
      <c r="A202" s="15"/>
      <c r="B202" s="67" t="s">
        <v>817</v>
      </c>
      <c r="C202" s="161" t="s">
        <v>795</v>
      </c>
      <c r="D202" s="162"/>
      <c r="E202" s="11">
        <f>E203</f>
        <v>400000</v>
      </c>
      <c r="F202" s="11">
        <f>SUM(G202:N202)</f>
        <v>3500000</v>
      </c>
      <c r="G202" s="11">
        <f aca="true" t="shared" si="84" ref="G202:N202">G203</f>
        <v>700000</v>
      </c>
      <c r="H202" s="11">
        <f t="shared" si="84"/>
        <v>0</v>
      </c>
      <c r="I202" s="11">
        <f t="shared" si="84"/>
        <v>0</v>
      </c>
      <c r="J202" s="11">
        <f t="shared" si="84"/>
        <v>2800000</v>
      </c>
      <c r="K202" s="11">
        <f t="shared" si="84"/>
        <v>0</v>
      </c>
      <c r="L202" s="11">
        <f t="shared" si="84"/>
        <v>0</v>
      </c>
      <c r="M202" s="11">
        <f t="shared" si="84"/>
        <v>0</v>
      </c>
      <c r="N202" s="11">
        <f t="shared" si="84"/>
        <v>0</v>
      </c>
    </row>
    <row r="203" spans="1:14" ht="21" customHeight="1">
      <c r="A203" s="46"/>
      <c r="B203" s="46"/>
      <c r="C203" s="34">
        <v>38</v>
      </c>
      <c r="D203" s="43" t="s">
        <v>900</v>
      </c>
      <c r="E203" s="44">
        <f aca="true" t="shared" si="85" ref="E203:N204">E204</f>
        <v>400000</v>
      </c>
      <c r="F203" s="44">
        <f t="shared" si="71"/>
        <v>3500000</v>
      </c>
      <c r="G203" s="44">
        <f t="shared" si="85"/>
        <v>700000</v>
      </c>
      <c r="H203" s="44">
        <f t="shared" si="85"/>
        <v>0</v>
      </c>
      <c r="I203" s="44">
        <f t="shared" si="85"/>
        <v>0</v>
      </c>
      <c r="J203" s="44">
        <f t="shared" si="85"/>
        <v>2800000</v>
      </c>
      <c r="K203" s="44">
        <f t="shared" si="85"/>
        <v>0</v>
      </c>
      <c r="L203" s="44">
        <f t="shared" si="85"/>
        <v>0</v>
      </c>
      <c r="M203" s="44">
        <f t="shared" si="85"/>
        <v>0</v>
      </c>
      <c r="N203" s="44">
        <f t="shared" si="85"/>
        <v>0</v>
      </c>
    </row>
    <row r="204" spans="1:14" ht="18" customHeight="1">
      <c r="A204" s="46" t="s">
        <v>4</v>
      </c>
      <c r="B204" s="46" t="s">
        <v>4</v>
      </c>
      <c r="C204" s="34">
        <v>386</v>
      </c>
      <c r="D204" s="43" t="s">
        <v>901</v>
      </c>
      <c r="E204" s="44">
        <f t="shared" si="85"/>
        <v>400000</v>
      </c>
      <c r="F204" s="44">
        <f t="shared" si="71"/>
        <v>3500000</v>
      </c>
      <c r="G204" s="44">
        <f t="shared" si="85"/>
        <v>700000</v>
      </c>
      <c r="H204" s="44">
        <f t="shared" si="85"/>
        <v>0</v>
      </c>
      <c r="I204" s="44">
        <f t="shared" si="85"/>
        <v>0</v>
      </c>
      <c r="J204" s="44">
        <f t="shared" si="85"/>
        <v>2800000</v>
      </c>
      <c r="K204" s="44">
        <f t="shared" si="85"/>
        <v>0</v>
      </c>
      <c r="L204" s="44">
        <f t="shared" si="85"/>
        <v>0</v>
      </c>
      <c r="M204" s="44">
        <f t="shared" si="85"/>
        <v>0</v>
      </c>
      <c r="N204" s="44">
        <f t="shared" si="85"/>
        <v>0</v>
      </c>
    </row>
    <row r="205" spans="1:14" s="102" customFormat="1" ht="14.25" customHeight="1">
      <c r="A205" s="104" t="s">
        <v>536</v>
      </c>
      <c r="B205" s="95"/>
      <c r="C205" s="97">
        <v>3861</v>
      </c>
      <c r="D205" s="98" t="s">
        <v>902</v>
      </c>
      <c r="E205" s="99">
        <v>400000</v>
      </c>
      <c r="F205" s="99">
        <f t="shared" si="71"/>
        <v>3500000</v>
      </c>
      <c r="G205" s="99">
        <v>700000</v>
      </c>
      <c r="H205" s="101">
        <v>0</v>
      </c>
      <c r="I205" s="99">
        <v>0</v>
      </c>
      <c r="J205" s="99">
        <v>2800000</v>
      </c>
      <c r="K205" s="101">
        <v>0</v>
      </c>
      <c r="L205" s="101">
        <v>0</v>
      </c>
      <c r="M205" s="101">
        <v>0</v>
      </c>
      <c r="N205" s="101">
        <v>0</v>
      </c>
    </row>
    <row r="206" spans="1:14" s="9" customFormat="1" ht="24" customHeight="1">
      <c r="A206" s="15"/>
      <c r="B206" s="67" t="s">
        <v>817</v>
      </c>
      <c r="C206" s="143" t="s">
        <v>1107</v>
      </c>
      <c r="D206" s="144"/>
      <c r="E206" s="11">
        <f>E207</f>
        <v>450000</v>
      </c>
      <c r="F206" s="11">
        <f aca="true" t="shared" si="86" ref="F206:F221">SUM(G206:N206)</f>
        <v>420000</v>
      </c>
      <c r="G206" s="11">
        <f>G207</f>
        <v>370000</v>
      </c>
      <c r="H206" s="11">
        <f aca="true" t="shared" si="87" ref="H206:N206">H207</f>
        <v>0</v>
      </c>
      <c r="I206" s="11">
        <f t="shared" si="87"/>
        <v>0</v>
      </c>
      <c r="J206" s="11">
        <f t="shared" si="87"/>
        <v>0</v>
      </c>
      <c r="K206" s="11">
        <f t="shared" si="87"/>
        <v>0</v>
      </c>
      <c r="L206" s="11">
        <f t="shared" si="87"/>
        <v>50000</v>
      </c>
      <c r="M206" s="11">
        <f t="shared" si="87"/>
        <v>0</v>
      </c>
      <c r="N206" s="11">
        <f t="shared" si="87"/>
        <v>0</v>
      </c>
    </row>
    <row r="207" spans="1:14" ht="21" customHeight="1">
      <c r="A207" s="48"/>
      <c r="B207" s="46"/>
      <c r="C207" s="34">
        <v>41</v>
      </c>
      <c r="D207" s="43" t="s">
        <v>852</v>
      </c>
      <c r="E207" s="44">
        <f>E208</f>
        <v>450000</v>
      </c>
      <c r="F207" s="44">
        <f t="shared" si="86"/>
        <v>420000</v>
      </c>
      <c r="G207" s="44">
        <f>G208</f>
        <v>370000</v>
      </c>
      <c r="H207" s="44">
        <f aca="true" t="shared" si="88" ref="H207:N208">H208</f>
        <v>0</v>
      </c>
      <c r="I207" s="44">
        <f t="shared" si="88"/>
        <v>0</v>
      </c>
      <c r="J207" s="44">
        <f t="shared" si="88"/>
        <v>0</v>
      </c>
      <c r="K207" s="44">
        <f t="shared" si="88"/>
        <v>0</v>
      </c>
      <c r="L207" s="44">
        <f t="shared" si="88"/>
        <v>50000</v>
      </c>
      <c r="M207" s="44">
        <f t="shared" si="88"/>
        <v>0</v>
      </c>
      <c r="N207" s="44">
        <f t="shared" si="88"/>
        <v>0</v>
      </c>
    </row>
    <row r="208" spans="1:14" ht="18" customHeight="1">
      <c r="A208" s="48"/>
      <c r="B208" s="46"/>
      <c r="C208" s="34">
        <v>411</v>
      </c>
      <c r="D208" s="43" t="s">
        <v>853</v>
      </c>
      <c r="E208" s="44">
        <f>E209</f>
        <v>450000</v>
      </c>
      <c r="F208" s="44">
        <f t="shared" si="86"/>
        <v>420000</v>
      </c>
      <c r="G208" s="44">
        <f>G209</f>
        <v>370000</v>
      </c>
      <c r="H208" s="44">
        <f t="shared" si="88"/>
        <v>0</v>
      </c>
      <c r="I208" s="44">
        <f t="shared" si="88"/>
        <v>0</v>
      </c>
      <c r="J208" s="44">
        <f t="shared" si="88"/>
        <v>0</v>
      </c>
      <c r="K208" s="44">
        <f t="shared" si="88"/>
        <v>0</v>
      </c>
      <c r="L208" s="44">
        <f t="shared" si="88"/>
        <v>50000</v>
      </c>
      <c r="M208" s="44">
        <f t="shared" si="88"/>
        <v>0</v>
      </c>
      <c r="N208" s="44">
        <f t="shared" si="88"/>
        <v>0</v>
      </c>
    </row>
    <row r="209" spans="1:14" s="102" customFormat="1" ht="14.25" customHeight="1">
      <c r="A209" s="95" t="s">
        <v>431</v>
      </c>
      <c r="B209" s="95"/>
      <c r="C209" s="97">
        <v>4111</v>
      </c>
      <c r="D209" s="98" t="s">
        <v>903</v>
      </c>
      <c r="E209" s="99">
        <v>450000</v>
      </c>
      <c r="F209" s="103">
        <f t="shared" si="86"/>
        <v>420000</v>
      </c>
      <c r="G209" s="99">
        <v>370000</v>
      </c>
      <c r="H209" s="101">
        <v>0</v>
      </c>
      <c r="I209" s="99">
        <v>0</v>
      </c>
      <c r="J209" s="99">
        <v>0</v>
      </c>
      <c r="K209" s="101">
        <v>0</v>
      </c>
      <c r="L209" s="99">
        <v>50000</v>
      </c>
      <c r="M209" s="101">
        <v>0</v>
      </c>
      <c r="N209" s="99">
        <v>0</v>
      </c>
    </row>
    <row r="210" ht="30.75" customHeight="1"/>
    <row r="211" spans="1:14" ht="17.25" customHeight="1">
      <c r="A211" s="148" t="s">
        <v>19</v>
      </c>
      <c r="B211" s="149" t="s">
        <v>94</v>
      </c>
      <c r="C211" s="146" t="s">
        <v>625</v>
      </c>
      <c r="D211" s="150" t="s">
        <v>114</v>
      </c>
      <c r="E211" s="151" t="s">
        <v>1067</v>
      </c>
      <c r="F211" s="146" t="s">
        <v>1065</v>
      </c>
      <c r="G211" s="147" t="s">
        <v>1068</v>
      </c>
      <c r="H211" s="147"/>
      <c r="I211" s="147"/>
      <c r="J211" s="147"/>
      <c r="K211" s="147"/>
      <c r="L211" s="147"/>
      <c r="M211" s="147"/>
      <c r="N211" s="147"/>
    </row>
    <row r="212" spans="1:14" ht="36" customHeight="1">
      <c r="A212" s="148"/>
      <c r="B212" s="148"/>
      <c r="C212" s="147"/>
      <c r="D212" s="150"/>
      <c r="E212" s="152"/>
      <c r="F212" s="147"/>
      <c r="G212" s="111" t="s">
        <v>332</v>
      </c>
      <c r="H212" s="111" t="s">
        <v>95</v>
      </c>
      <c r="I212" s="111" t="s">
        <v>331</v>
      </c>
      <c r="J212" s="111" t="s">
        <v>333</v>
      </c>
      <c r="K212" s="111" t="s">
        <v>96</v>
      </c>
      <c r="L212" s="111" t="s">
        <v>860</v>
      </c>
      <c r="M212" s="111" t="s">
        <v>334</v>
      </c>
      <c r="N212" s="111" t="s">
        <v>721</v>
      </c>
    </row>
    <row r="213" spans="1:14" ht="10.5" customHeight="1">
      <c r="A213" s="61">
        <v>1</v>
      </c>
      <c r="B213" s="61">
        <v>2</v>
      </c>
      <c r="C213" s="61">
        <v>3</v>
      </c>
      <c r="D213" s="61">
        <v>4</v>
      </c>
      <c r="E213" s="61">
        <v>5</v>
      </c>
      <c r="F213" s="61">
        <v>6</v>
      </c>
      <c r="G213" s="61">
        <v>7</v>
      </c>
      <c r="H213" s="61">
        <v>8</v>
      </c>
      <c r="I213" s="61">
        <v>9</v>
      </c>
      <c r="J213" s="61">
        <v>10</v>
      </c>
      <c r="K213" s="61">
        <v>11</v>
      </c>
      <c r="L213" s="61">
        <v>12</v>
      </c>
      <c r="M213" s="61">
        <v>13</v>
      </c>
      <c r="N213" s="61">
        <v>14</v>
      </c>
    </row>
    <row r="214" spans="1:14" s="9" customFormat="1" ht="20.25" customHeight="1">
      <c r="A214" s="22"/>
      <c r="B214" s="67" t="s">
        <v>816</v>
      </c>
      <c r="C214" s="145" t="s">
        <v>796</v>
      </c>
      <c r="D214" s="144"/>
      <c r="E214" s="11">
        <f>E215</f>
        <v>10000</v>
      </c>
      <c r="F214" s="11">
        <f t="shared" si="86"/>
        <v>20000</v>
      </c>
      <c r="G214" s="11">
        <f>G215</f>
        <v>20000</v>
      </c>
      <c r="H214" s="11">
        <f aca="true" t="shared" si="89" ref="H214:N214">H215</f>
        <v>0</v>
      </c>
      <c r="I214" s="11">
        <f t="shared" si="89"/>
        <v>0</v>
      </c>
      <c r="J214" s="11">
        <f t="shared" si="89"/>
        <v>0</v>
      </c>
      <c r="K214" s="11">
        <f t="shared" si="89"/>
        <v>0</v>
      </c>
      <c r="L214" s="11">
        <f t="shared" si="89"/>
        <v>0</v>
      </c>
      <c r="M214" s="11">
        <f t="shared" si="89"/>
        <v>0</v>
      </c>
      <c r="N214" s="11">
        <f t="shared" si="89"/>
        <v>0</v>
      </c>
    </row>
    <row r="215" spans="1:14" ht="21" customHeight="1">
      <c r="A215" s="46"/>
      <c r="B215" s="46"/>
      <c r="C215" s="34">
        <v>32</v>
      </c>
      <c r="D215" s="43" t="s">
        <v>52</v>
      </c>
      <c r="E215" s="44">
        <f>E216</f>
        <v>10000</v>
      </c>
      <c r="F215" s="44">
        <f t="shared" si="86"/>
        <v>20000</v>
      </c>
      <c r="G215" s="44">
        <f>G216</f>
        <v>20000</v>
      </c>
      <c r="H215" s="44">
        <f aca="true" t="shared" si="90" ref="H215:N216">H216</f>
        <v>0</v>
      </c>
      <c r="I215" s="44">
        <f t="shared" si="90"/>
        <v>0</v>
      </c>
      <c r="J215" s="44">
        <f t="shared" si="90"/>
        <v>0</v>
      </c>
      <c r="K215" s="44">
        <f t="shared" si="90"/>
        <v>0</v>
      </c>
      <c r="L215" s="44">
        <f t="shared" si="90"/>
        <v>0</v>
      </c>
      <c r="M215" s="44">
        <f t="shared" si="90"/>
        <v>0</v>
      </c>
      <c r="N215" s="44">
        <f t="shared" si="90"/>
        <v>0</v>
      </c>
    </row>
    <row r="216" spans="1:14" ht="18" customHeight="1">
      <c r="A216" s="46"/>
      <c r="B216" s="46"/>
      <c r="C216" s="34">
        <v>323</v>
      </c>
      <c r="D216" s="43" t="s">
        <v>627</v>
      </c>
      <c r="E216" s="44">
        <f>E217</f>
        <v>10000</v>
      </c>
      <c r="F216" s="44">
        <f t="shared" si="86"/>
        <v>20000</v>
      </c>
      <c r="G216" s="44">
        <f>G217</f>
        <v>20000</v>
      </c>
      <c r="H216" s="44">
        <f t="shared" si="90"/>
        <v>0</v>
      </c>
      <c r="I216" s="44">
        <f t="shared" si="90"/>
        <v>0</v>
      </c>
      <c r="J216" s="44">
        <f t="shared" si="90"/>
        <v>0</v>
      </c>
      <c r="K216" s="44">
        <f t="shared" si="90"/>
        <v>0</v>
      </c>
      <c r="L216" s="44">
        <f t="shared" si="90"/>
        <v>0</v>
      </c>
      <c r="M216" s="44">
        <f t="shared" si="90"/>
        <v>0</v>
      </c>
      <c r="N216" s="44">
        <f t="shared" si="90"/>
        <v>0</v>
      </c>
    </row>
    <row r="217" spans="1:14" s="102" customFormat="1" ht="14.25" customHeight="1">
      <c r="A217" s="95" t="s">
        <v>428</v>
      </c>
      <c r="B217" s="95"/>
      <c r="C217" s="97">
        <v>3232</v>
      </c>
      <c r="D217" s="98" t="s">
        <v>904</v>
      </c>
      <c r="E217" s="99">
        <v>10000</v>
      </c>
      <c r="F217" s="99">
        <f t="shared" si="86"/>
        <v>20000</v>
      </c>
      <c r="G217" s="99">
        <v>20000</v>
      </c>
      <c r="H217" s="101">
        <v>0</v>
      </c>
      <c r="I217" s="99">
        <v>0</v>
      </c>
      <c r="J217" s="99">
        <v>0</v>
      </c>
      <c r="K217" s="101">
        <v>0</v>
      </c>
      <c r="L217" s="101">
        <v>0</v>
      </c>
      <c r="M217" s="101">
        <v>0</v>
      </c>
      <c r="N217" s="101">
        <v>0</v>
      </c>
    </row>
    <row r="218" spans="1:14" s="9" customFormat="1" ht="22.5" customHeight="1">
      <c r="A218" s="15"/>
      <c r="B218" s="67" t="s">
        <v>816</v>
      </c>
      <c r="C218" s="161" t="s">
        <v>1088</v>
      </c>
      <c r="D218" s="162"/>
      <c r="E218" s="11">
        <f>E219</f>
        <v>1545000</v>
      </c>
      <c r="F218" s="11">
        <f t="shared" si="86"/>
        <v>2243000</v>
      </c>
      <c r="G218" s="11">
        <f aca="true" t="shared" si="91" ref="G218:N218">G219</f>
        <v>370000</v>
      </c>
      <c r="H218" s="11">
        <f t="shared" si="91"/>
        <v>0</v>
      </c>
      <c r="I218" s="11">
        <f t="shared" si="91"/>
        <v>30000</v>
      </c>
      <c r="J218" s="11">
        <f t="shared" si="91"/>
        <v>1643000</v>
      </c>
      <c r="K218" s="11">
        <f t="shared" si="91"/>
        <v>0</v>
      </c>
      <c r="L218" s="11">
        <f t="shared" si="91"/>
        <v>0</v>
      </c>
      <c r="M218" s="11">
        <f t="shared" si="91"/>
        <v>0</v>
      </c>
      <c r="N218" s="11">
        <f t="shared" si="91"/>
        <v>200000</v>
      </c>
    </row>
    <row r="219" spans="1:14" ht="21" customHeight="1">
      <c r="A219" s="46"/>
      <c r="B219" s="46"/>
      <c r="C219" s="34">
        <v>38</v>
      </c>
      <c r="D219" s="43" t="s">
        <v>642</v>
      </c>
      <c r="E219" s="44">
        <f aca="true" t="shared" si="92" ref="E219:N220">E220</f>
        <v>1545000</v>
      </c>
      <c r="F219" s="44">
        <f t="shared" si="86"/>
        <v>2243000</v>
      </c>
      <c r="G219" s="44">
        <f t="shared" si="92"/>
        <v>370000</v>
      </c>
      <c r="H219" s="44">
        <f t="shared" si="92"/>
        <v>0</v>
      </c>
      <c r="I219" s="44">
        <f t="shared" si="92"/>
        <v>30000</v>
      </c>
      <c r="J219" s="44">
        <f t="shared" si="92"/>
        <v>1643000</v>
      </c>
      <c r="K219" s="44">
        <f t="shared" si="92"/>
        <v>0</v>
      </c>
      <c r="L219" s="44">
        <f t="shared" si="92"/>
        <v>0</v>
      </c>
      <c r="M219" s="44">
        <f t="shared" si="92"/>
        <v>0</v>
      </c>
      <c r="N219" s="44">
        <f t="shared" si="92"/>
        <v>200000</v>
      </c>
    </row>
    <row r="220" spans="1:14" ht="18" customHeight="1">
      <c r="A220" s="46"/>
      <c r="B220" s="46" t="s">
        <v>4</v>
      </c>
      <c r="C220" s="34">
        <v>386</v>
      </c>
      <c r="D220" s="43" t="s">
        <v>901</v>
      </c>
      <c r="E220" s="44">
        <f>E221</f>
        <v>1545000</v>
      </c>
      <c r="F220" s="44">
        <f t="shared" si="86"/>
        <v>2243000</v>
      </c>
      <c r="G220" s="44">
        <f t="shared" si="92"/>
        <v>370000</v>
      </c>
      <c r="H220" s="44">
        <f t="shared" si="92"/>
        <v>0</v>
      </c>
      <c r="I220" s="44">
        <f t="shared" si="92"/>
        <v>30000</v>
      </c>
      <c r="J220" s="44">
        <f t="shared" si="92"/>
        <v>1643000</v>
      </c>
      <c r="K220" s="44">
        <f t="shared" si="92"/>
        <v>0</v>
      </c>
      <c r="L220" s="44">
        <f t="shared" si="92"/>
        <v>0</v>
      </c>
      <c r="M220" s="44">
        <f t="shared" si="92"/>
        <v>0</v>
      </c>
      <c r="N220" s="44">
        <f t="shared" si="92"/>
        <v>200000</v>
      </c>
    </row>
    <row r="221" spans="1:14" s="102" customFormat="1" ht="14.25" customHeight="1">
      <c r="A221" s="104" t="s">
        <v>537</v>
      </c>
      <c r="B221" s="95"/>
      <c r="C221" s="97">
        <v>3861</v>
      </c>
      <c r="D221" s="98" t="s">
        <v>905</v>
      </c>
      <c r="E221" s="99">
        <v>1545000</v>
      </c>
      <c r="F221" s="103">
        <f t="shared" si="86"/>
        <v>2243000</v>
      </c>
      <c r="G221" s="99">
        <v>370000</v>
      </c>
      <c r="H221" s="101">
        <v>0</v>
      </c>
      <c r="I221" s="99">
        <v>30000</v>
      </c>
      <c r="J221" s="99">
        <v>1643000</v>
      </c>
      <c r="K221" s="99">
        <v>0</v>
      </c>
      <c r="L221" s="99">
        <v>0</v>
      </c>
      <c r="M221" s="101">
        <v>0</v>
      </c>
      <c r="N221" s="99">
        <v>200000</v>
      </c>
    </row>
    <row r="222" spans="1:14" s="9" customFormat="1" ht="25.5" customHeight="1">
      <c r="A222" s="15"/>
      <c r="B222" s="67" t="s">
        <v>816</v>
      </c>
      <c r="C222" s="161" t="s">
        <v>1108</v>
      </c>
      <c r="D222" s="162"/>
      <c r="E222" s="11">
        <f>E223</f>
        <v>0</v>
      </c>
      <c r="F222" s="133">
        <f aca="true" t="shared" si="93" ref="F222:F231">SUM(G222:N222)</f>
        <v>1707500</v>
      </c>
      <c r="G222" s="11">
        <f aca="true" t="shared" si="94" ref="G222:N222">G223</f>
        <v>150500</v>
      </c>
      <c r="H222" s="11">
        <f t="shared" si="94"/>
        <v>0</v>
      </c>
      <c r="I222" s="11">
        <f t="shared" si="94"/>
        <v>0</v>
      </c>
      <c r="J222" s="11">
        <f t="shared" si="94"/>
        <v>1357000</v>
      </c>
      <c r="K222" s="11">
        <f t="shared" si="94"/>
        <v>0</v>
      </c>
      <c r="L222" s="11">
        <f t="shared" si="94"/>
        <v>0</v>
      </c>
      <c r="M222" s="11">
        <f t="shared" si="94"/>
        <v>0</v>
      </c>
      <c r="N222" s="11">
        <f t="shared" si="94"/>
        <v>200000</v>
      </c>
    </row>
    <row r="223" spans="1:14" ht="21" customHeight="1">
      <c r="A223" s="46"/>
      <c r="B223" s="46"/>
      <c r="C223" s="34" t="s">
        <v>369</v>
      </c>
      <c r="D223" s="43" t="s">
        <v>1085</v>
      </c>
      <c r="E223" s="44">
        <f aca="true" t="shared" si="95" ref="E223:N224">E224</f>
        <v>0</v>
      </c>
      <c r="F223" s="44">
        <f t="shared" si="93"/>
        <v>1707500</v>
      </c>
      <c r="G223" s="44">
        <f t="shared" si="95"/>
        <v>150500</v>
      </c>
      <c r="H223" s="44">
        <f t="shared" si="95"/>
        <v>0</v>
      </c>
      <c r="I223" s="44">
        <f t="shared" si="95"/>
        <v>0</v>
      </c>
      <c r="J223" s="44">
        <f t="shared" si="95"/>
        <v>1357000</v>
      </c>
      <c r="K223" s="44">
        <f t="shared" si="95"/>
        <v>0</v>
      </c>
      <c r="L223" s="44">
        <f t="shared" si="95"/>
        <v>0</v>
      </c>
      <c r="M223" s="44">
        <f t="shared" si="95"/>
        <v>0</v>
      </c>
      <c r="N223" s="44">
        <f t="shared" si="95"/>
        <v>200000</v>
      </c>
    </row>
    <row r="224" spans="1:14" ht="18" customHeight="1">
      <c r="A224" s="46"/>
      <c r="B224" s="46" t="s">
        <v>4</v>
      </c>
      <c r="C224" s="34" t="s">
        <v>167</v>
      </c>
      <c r="D224" s="43" t="s">
        <v>856</v>
      </c>
      <c r="E224" s="44">
        <f>E225</f>
        <v>0</v>
      </c>
      <c r="F224" s="44">
        <f t="shared" si="93"/>
        <v>1707500</v>
      </c>
      <c r="G224" s="44">
        <f t="shared" si="95"/>
        <v>150500</v>
      </c>
      <c r="H224" s="44">
        <f t="shared" si="95"/>
        <v>0</v>
      </c>
      <c r="I224" s="44">
        <f t="shared" si="95"/>
        <v>0</v>
      </c>
      <c r="J224" s="44">
        <f t="shared" si="95"/>
        <v>1357000</v>
      </c>
      <c r="K224" s="44">
        <f t="shared" si="95"/>
        <v>0</v>
      </c>
      <c r="L224" s="44">
        <f t="shared" si="95"/>
        <v>0</v>
      </c>
      <c r="M224" s="44">
        <f t="shared" si="95"/>
        <v>0</v>
      </c>
      <c r="N224" s="44">
        <f t="shared" si="95"/>
        <v>200000</v>
      </c>
    </row>
    <row r="225" spans="1:14" s="102" customFormat="1" ht="14.25" customHeight="1">
      <c r="A225" s="104" t="s">
        <v>538</v>
      </c>
      <c r="B225" s="95"/>
      <c r="C225" s="97" t="s">
        <v>374</v>
      </c>
      <c r="D225" s="98" t="s">
        <v>1086</v>
      </c>
      <c r="E225" s="99">
        <v>0</v>
      </c>
      <c r="F225" s="103">
        <f t="shared" si="93"/>
        <v>1707500</v>
      </c>
      <c r="G225" s="99">
        <v>150500</v>
      </c>
      <c r="H225" s="101">
        <v>0</v>
      </c>
      <c r="I225" s="99">
        <v>0</v>
      </c>
      <c r="J225" s="99">
        <v>1357000</v>
      </c>
      <c r="K225" s="99">
        <v>0</v>
      </c>
      <c r="L225" s="99">
        <v>0</v>
      </c>
      <c r="M225" s="101">
        <v>0</v>
      </c>
      <c r="N225" s="99">
        <v>200000</v>
      </c>
    </row>
    <row r="226" spans="1:14" s="9" customFormat="1" ht="23.25" customHeight="1">
      <c r="A226" s="15"/>
      <c r="B226" s="67" t="s">
        <v>817</v>
      </c>
      <c r="C226" s="143" t="s">
        <v>1109</v>
      </c>
      <c r="D226" s="144"/>
      <c r="E226" s="11">
        <f>E227</f>
        <v>116000</v>
      </c>
      <c r="F226" s="11">
        <f t="shared" si="93"/>
        <v>20000</v>
      </c>
      <c r="G226" s="11">
        <f>G227</f>
        <v>20000</v>
      </c>
      <c r="H226" s="11">
        <f aca="true" t="shared" si="96" ref="H226:N226">H227</f>
        <v>0</v>
      </c>
      <c r="I226" s="11">
        <f t="shared" si="96"/>
        <v>0</v>
      </c>
      <c r="J226" s="11">
        <f t="shared" si="96"/>
        <v>0</v>
      </c>
      <c r="K226" s="11">
        <f t="shared" si="96"/>
        <v>0</v>
      </c>
      <c r="L226" s="11">
        <f t="shared" si="96"/>
        <v>0</v>
      </c>
      <c r="M226" s="11">
        <f t="shared" si="96"/>
        <v>0</v>
      </c>
      <c r="N226" s="11">
        <f t="shared" si="96"/>
        <v>0</v>
      </c>
    </row>
    <row r="227" spans="1:14" ht="21" customHeight="1">
      <c r="A227" s="48"/>
      <c r="B227" s="46"/>
      <c r="C227" s="34">
        <v>32</v>
      </c>
      <c r="D227" s="43" t="s">
        <v>52</v>
      </c>
      <c r="E227" s="44">
        <f>E230+E228</f>
        <v>116000</v>
      </c>
      <c r="F227" s="44">
        <f t="shared" si="93"/>
        <v>20000</v>
      </c>
      <c r="G227" s="44">
        <f>G230+G228</f>
        <v>20000</v>
      </c>
      <c r="H227" s="44">
        <f aca="true" t="shared" si="97" ref="H227:N227">H230</f>
        <v>0</v>
      </c>
      <c r="I227" s="44">
        <f t="shared" si="97"/>
        <v>0</v>
      </c>
      <c r="J227" s="44">
        <f t="shared" si="97"/>
        <v>0</v>
      </c>
      <c r="K227" s="44">
        <f t="shared" si="97"/>
        <v>0</v>
      </c>
      <c r="L227" s="44">
        <f t="shared" si="97"/>
        <v>0</v>
      </c>
      <c r="M227" s="44">
        <f t="shared" si="97"/>
        <v>0</v>
      </c>
      <c r="N227" s="44">
        <f t="shared" si="97"/>
        <v>0</v>
      </c>
    </row>
    <row r="228" spans="1:14" ht="18" customHeight="1">
      <c r="A228" s="48"/>
      <c r="B228" s="46"/>
      <c r="C228" s="34" t="s">
        <v>1111</v>
      </c>
      <c r="D228" s="43" t="s">
        <v>626</v>
      </c>
      <c r="E228" s="44">
        <f>E229</f>
        <v>116000</v>
      </c>
      <c r="F228" s="44">
        <f>SUM(G228:N228)</f>
        <v>0</v>
      </c>
      <c r="G228" s="44">
        <f aca="true" t="shared" si="98" ref="G228:N228">G229</f>
        <v>0</v>
      </c>
      <c r="H228" s="44">
        <f t="shared" si="98"/>
        <v>0</v>
      </c>
      <c r="I228" s="44">
        <f t="shared" si="98"/>
        <v>0</v>
      </c>
      <c r="J228" s="44">
        <f t="shared" si="98"/>
        <v>0</v>
      </c>
      <c r="K228" s="44">
        <f t="shared" si="98"/>
        <v>0</v>
      </c>
      <c r="L228" s="44">
        <f t="shared" si="98"/>
        <v>0</v>
      </c>
      <c r="M228" s="44">
        <f t="shared" si="98"/>
        <v>0</v>
      </c>
      <c r="N228" s="44">
        <f t="shared" si="98"/>
        <v>0</v>
      </c>
    </row>
    <row r="229" spans="1:14" s="102" customFormat="1" ht="14.25" customHeight="1">
      <c r="A229" s="95" t="s">
        <v>429</v>
      </c>
      <c r="B229" s="95"/>
      <c r="C229" s="97" t="s">
        <v>335</v>
      </c>
      <c r="D229" s="98" t="s">
        <v>1110</v>
      </c>
      <c r="E229" s="99">
        <v>116000</v>
      </c>
      <c r="F229" s="103">
        <f>SUM(G229:N229)</f>
        <v>0</v>
      </c>
      <c r="G229" s="99">
        <v>0</v>
      </c>
      <c r="H229" s="101">
        <v>0</v>
      </c>
      <c r="I229" s="101">
        <v>0</v>
      </c>
      <c r="J229" s="99">
        <v>0</v>
      </c>
      <c r="K229" s="101">
        <v>0</v>
      </c>
      <c r="L229" s="101">
        <v>0</v>
      </c>
      <c r="M229" s="101">
        <v>0</v>
      </c>
      <c r="N229" s="101">
        <v>0</v>
      </c>
    </row>
    <row r="230" spans="1:14" ht="18" customHeight="1">
      <c r="A230" s="48"/>
      <c r="B230" s="46"/>
      <c r="C230" s="34">
        <v>323</v>
      </c>
      <c r="D230" s="43" t="s">
        <v>46</v>
      </c>
      <c r="E230" s="44">
        <f>E231</f>
        <v>0</v>
      </c>
      <c r="F230" s="44">
        <f t="shared" si="93"/>
        <v>20000</v>
      </c>
      <c r="G230" s="44">
        <f aca="true" t="shared" si="99" ref="G230:N230">G231</f>
        <v>20000</v>
      </c>
      <c r="H230" s="44">
        <f t="shared" si="99"/>
        <v>0</v>
      </c>
      <c r="I230" s="44">
        <f t="shared" si="99"/>
        <v>0</v>
      </c>
      <c r="J230" s="44">
        <f t="shared" si="99"/>
        <v>0</v>
      </c>
      <c r="K230" s="44">
        <f t="shared" si="99"/>
        <v>0</v>
      </c>
      <c r="L230" s="44">
        <f t="shared" si="99"/>
        <v>0</v>
      </c>
      <c r="M230" s="44">
        <f t="shared" si="99"/>
        <v>0</v>
      </c>
      <c r="N230" s="44">
        <f t="shared" si="99"/>
        <v>0</v>
      </c>
    </row>
    <row r="231" spans="1:14" s="102" customFormat="1" ht="14.25" customHeight="1">
      <c r="A231" s="95" t="s">
        <v>430</v>
      </c>
      <c r="B231" s="95"/>
      <c r="C231" s="97" t="s">
        <v>875</v>
      </c>
      <c r="D231" s="98" t="s">
        <v>628</v>
      </c>
      <c r="E231" s="99">
        <v>0</v>
      </c>
      <c r="F231" s="103">
        <f t="shared" si="93"/>
        <v>20000</v>
      </c>
      <c r="G231" s="99">
        <v>20000</v>
      </c>
      <c r="H231" s="101">
        <v>0</v>
      </c>
      <c r="I231" s="101">
        <v>0</v>
      </c>
      <c r="J231" s="99">
        <v>0</v>
      </c>
      <c r="K231" s="101">
        <v>0</v>
      </c>
      <c r="L231" s="101">
        <v>0</v>
      </c>
      <c r="M231" s="101">
        <v>0</v>
      </c>
      <c r="N231" s="101">
        <v>0</v>
      </c>
    </row>
    <row r="232" spans="1:14" s="84" customFormat="1" ht="23.25" customHeight="1">
      <c r="A232" s="82"/>
      <c r="B232" s="85"/>
      <c r="C232" s="163" t="s">
        <v>973</v>
      </c>
      <c r="D232" s="156"/>
      <c r="E232" s="79">
        <f>E233+E237+E241</f>
        <v>0</v>
      </c>
      <c r="F232" s="79">
        <f aca="true" t="shared" si="100" ref="F232:F244">SUM(G232:N232)</f>
        <v>500000</v>
      </c>
      <c r="G232" s="79">
        <f aca="true" t="shared" si="101" ref="G232:N232">G233+G237+G241</f>
        <v>500000</v>
      </c>
      <c r="H232" s="79">
        <f t="shared" si="101"/>
        <v>0</v>
      </c>
      <c r="I232" s="79">
        <f t="shared" si="101"/>
        <v>0</v>
      </c>
      <c r="J232" s="79">
        <f t="shared" si="101"/>
        <v>0</v>
      </c>
      <c r="K232" s="79">
        <f t="shared" si="101"/>
        <v>0</v>
      </c>
      <c r="L232" s="79">
        <f t="shared" si="101"/>
        <v>0</v>
      </c>
      <c r="M232" s="79">
        <f t="shared" si="101"/>
        <v>0</v>
      </c>
      <c r="N232" s="79">
        <f t="shared" si="101"/>
        <v>0</v>
      </c>
    </row>
    <row r="233" spans="1:14" s="9" customFormat="1" ht="23.25" customHeight="1">
      <c r="A233" s="15"/>
      <c r="B233" s="67" t="s">
        <v>974</v>
      </c>
      <c r="C233" s="143" t="s">
        <v>1071</v>
      </c>
      <c r="D233" s="144"/>
      <c r="E233" s="11">
        <f>E234</f>
        <v>0</v>
      </c>
      <c r="F233" s="11">
        <f t="shared" si="100"/>
        <v>250000</v>
      </c>
      <c r="G233" s="11">
        <f>G234</f>
        <v>250000</v>
      </c>
      <c r="H233" s="11">
        <f aca="true" t="shared" si="102" ref="H233:N235">H234</f>
        <v>0</v>
      </c>
      <c r="I233" s="11">
        <f t="shared" si="102"/>
        <v>0</v>
      </c>
      <c r="J233" s="11">
        <f t="shared" si="102"/>
        <v>0</v>
      </c>
      <c r="K233" s="11">
        <f t="shared" si="102"/>
        <v>0</v>
      </c>
      <c r="L233" s="11">
        <f t="shared" si="102"/>
        <v>0</v>
      </c>
      <c r="M233" s="11">
        <f t="shared" si="102"/>
        <v>0</v>
      </c>
      <c r="N233" s="11">
        <f t="shared" si="102"/>
        <v>0</v>
      </c>
    </row>
    <row r="234" spans="1:14" ht="21" customHeight="1">
      <c r="A234" s="48"/>
      <c r="B234" s="46"/>
      <c r="C234" s="34">
        <v>42</v>
      </c>
      <c r="D234" s="43" t="s">
        <v>975</v>
      </c>
      <c r="E234" s="44">
        <f>E235</f>
        <v>0</v>
      </c>
      <c r="F234" s="44">
        <f t="shared" si="100"/>
        <v>250000</v>
      </c>
      <c r="G234" s="44">
        <f>G235</f>
        <v>250000</v>
      </c>
      <c r="H234" s="44">
        <f t="shared" si="102"/>
        <v>0</v>
      </c>
      <c r="I234" s="44">
        <f t="shared" si="102"/>
        <v>0</v>
      </c>
      <c r="J234" s="44">
        <f t="shared" si="102"/>
        <v>0</v>
      </c>
      <c r="K234" s="44">
        <f t="shared" si="102"/>
        <v>0</v>
      </c>
      <c r="L234" s="44">
        <f t="shared" si="102"/>
        <v>0</v>
      </c>
      <c r="M234" s="44">
        <f t="shared" si="102"/>
        <v>0</v>
      </c>
      <c r="N234" s="44">
        <f t="shared" si="102"/>
        <v>0</v>
      </c>
    </row>
    <row r="235" spans="1:14" ht="18" customHeight="1">
      <c r="A235" s="48"/>
      <c r="B235" s="46"/>
      <c r="C235" s="34">
        <v>426</v>
      </c>
      <c r="D235" s="43" t="s">
        <v>908</v>
      </c>
      <c r="E235" s="44">
        <f>E236</f>
        <v>0</v>
      </c>
      <c r="F235" s="44">
        <f t="shared" si="100"/>
        <v>250000</v>
      </c>
      <c r="G235" s="44">
        <f>G236</f>
        <v>250000</v>
      </c>
      <c r="H235" s="44">
        <f t="shared" si="102"/>
        <v>0</v>
      </c>
      <c r="I235" s="44">
        <f t="shared" si="102"/>
        <v>0</v>
      </c>
      <c r="J235" s="44">
        <f t="shared" si="102"/>
        <v>0</v>
      </c>
      <c r="K235" s="44">
        <f t="shared" si="102"/>
        <v>0</v>
      </c>
      <c r="L235" s="44">
        <f t="shared" si="102"/>
        <v>0</v>
      </c>
      <c r="M235" s="44">
        <f t="shared" si="102"/>
        <v>0</v>
      </c>
      <c r="N235" s="44">
        <f t="shared" si="102"/>
        <v>0</v>
      </c>
    </row>
    <row r="236" spans="1:14" s="102" customFormat="1" ht="15" customHeight="1">
      <c r="A236" s="95" t="s">
        <v>539</v>
      </c>
      <c r="B236" s="95"/>
      <c r="C236" s="97" t="s">
        <v>399</v>
      </c>
      <c r="D236" s="98" t="s">
        <v>976</v>
      </c>
      <c r="E236" s="99">
        <v>0</v>
      </c>
      <c r="F236" s="103">
        <f t="shared" si="100"/>
        <v>250000</v>
      </c>
      <c r="G236" s="99">
        <v>250000</v>
      </c>
      <c r="H236" s="101">
        <v>0</v>
      </c>
      <c r="I236" s="99">
        <v>0</v>
      </c>
      <c r="J236" s="99">
        <v>0</v>
      </c>
      <c r="K236" s="101">
        <v>0</v>
      </c>
      <c r="L236" s="101">
        <v>0</v>
      </c>
      <c r="M236" s="101">
        <v>0</v>
      </c>
      <c r="N236" s="99">
        <v>0</v>
      </c>
    </row>
    <row r="237" spans="1:14" s="9" customFormat="1" ht="23.25" customHeight="1">
      <c r="A237" s="22"/>
      <c r="B237" s="67" t="s">
        <v>947</v>
      </c>
      <c r="C237" s="145" t="s">
        <v>977</v>
      </c>
      <c r="D237" s="144"/>
      <c r="E237" s="11">
        <f>E238</f>
        <v>0</v>
      </c>
      <c r="F237" s="11">
        <f t="shared" si="100"/>
        <v>0</v>
      </c>
      <c r="G237" s="11">
        <f>G238</f>
        <v>0</v>
      </c>
      <c r="H237" s="11">
        <f aca="true" t="shared" si="103" ref="H237:N239">H238</f>
        <v>0</v>
      </c>
      <c r="I237" s="11">
        <f t="shared" si="103"/>
        <v>0</v>
      </c>
      <c r="J237" s="11">
        <f t="shared" si="103"/>
        <v>0</v>
      </c>
      <c r="K237" s="11">
        <f t="shared" si="103"/>
        <v>0</v>
      </c>
      <c r="L237" s="11">
        <f t="shared" si="103"/>
        <v>0</v>
      </c>
      <c r="M237" s="11">
        <f t="shared" si="103"/>
        <v>0</v>
      </c>
      <c r="N237" s="11">
        <f t="shared" si="103"/>
        <v>0</v>
      </c>
    </row>
    <row r="238" spans="1:14" ht="21" customHeight="1">
      <c r="A238" s="46"/>
      <c r="B238" s="46" t="s">
        <v>4</v>
      </c>
      <c r="C238" s="34">
        <v>42</v>
      </c>
      <c r="D238" s="43" t="s">
        <v>975</v>
      </c>
      <c r="E238" s="44">
        <f>E239</f>
        <v>0</v>
      </c>
      <c r="F238" s="44">
        <f t="shared" si="100"/>
        <v>0</v>
      </c>
      <c r="G238" s="44">
        <f>G239</f>
        <v>0</v>
      </c>
      <c r="H238" s="44">
        <f>H239</f>
        <v>0</v>
      </c>
      <c r="I238" s="44">
        <f>I239</f>
        <v>0</v>
      </c>
      <c r="J238" s="44">
        <f t="shared" si="103"/>
        <v>0</v>
      </c>
      <c r="K238" s="44">
        <f t="shared" si="103"/>
        <v>0</v>
      </c>
      <c r="L238" s="44">
        <f t="shared" si="103"/>
        <v>0</v>
      </c>
      <c r="M238" s="44">
        <f t="shared" si="103"/>
        <v>0</v>
      </c>
      <c r="N238" s="44">
        <f t="shared" si="103"/>
        <v>0</v>
      </c>
    </row>
    <row r="239" spans="1:14" ht="18" customHeight="1">
      <c r="A239" s="46"/>
      <c r="B239" s="46" t="s">
        <v>4</v>
      </c>
      <c r="C239" s="34">
        <v>426</v>
      </c>
      <c r="D239" s="43" t="s">
        <v>908</v>
      </c>
      <c r="E239" s="44">
        <f>E240</f>
        <v>0</v>
      </c>
      <c r="F239" s="44">
        <f t="shared" si="100"/>
        <v>0</v>
      </c>
      <c r="G239" s="44">
        <f>G240</f>
        <v>0</v>
      </c>
      <c r="H239" s="44">
        <f>H240</f>
        <v>0</v>
      </c>
      <c r="I239" s="44">
        <f>I240</f>
        <v>0</v>
      </c>
      <c r="J239" s="44">
        <f t="shared" si="103"/>
        <v>0</v>
      </c>
      <c r="K239" s="44">
        <f t="shared" si="103"/>
        <v>0</v>
      </c>
      <c r="L239" s="44">
        <f t="shared" si="103"/>
        <v>0</v>
      </c>
      <c r="M239" s="44">
        <f t="shared" si="103"/>
        <v>0</v>
      </c>
      <c r="N239" s="44">
        <f t="shared" si="103"/>
        <v>0</v>
      </c>
    </row>
    <row r="240" spans="1:14" s="102" customFormat="1" ht="15" customHeight="1">
      <c r="A240" s="95" t="s">
        <v>789</v>
      </c>
      <c r="B240" s="95"/>
      <c r="C240" s="97" t="s">
        <v>399</v>
      </c>
      <c r="D240" s="98" t="s">
        <v>978</v>
      </c>
      <c r="E240" s="99">
        <v>0</v>
      </c>
      <c r="F240" s="99">
        <f t="shared" si="100"/>
        <v>0</v>
      </c>
      <c r="G240" s="99">
        <v>0</v>
      </c>
      <c r="H240" s="101">
        <v>0</v>
      </c>
      <c r="I240" s="99">
        <v>0</v>
      </c>
      <c r="J240" s="99">
        <v>0</v>
      </c>
      <c r="K240" s="101">
        <v>0</v>
      </c>
      <c r="L240" s="101">
        <v>0</v>
      </c>
      <c r="M240" s="101">
        <v>0</v>
      </c>
      <c r="N240" s="99">
        <v>0</v>
      </c>
    </row>
    <row r="241" spans="1:14" s="9" customFormat="1" ht="23.25" customHeight="1">
      <c r="A241" s="22"/>
      <c r="B241" s="67" t="s">
        <v>947</v>
      </c>
      <c r="C241" s="145" t="s">
        <v>979</v>
      </c>
      <c r="D241" s="144"/>
      <c r="E241" s="11">
        <f>E242</f>
        <v>0</v>
      </c>
      <c r="F241" s="11">
        <f t="shared" si="100"/>
        <v>250000</v>
      </c>
      <c r="G241" s="11">
        <f>G242</f>
        <v>250000</v>
      </c>
      <c r="H241" s="11">
        <f aca="true" t="shared" si="104" ref="H241:N243">H242</f>
        <v>0</v>
      </c>
      <c r="I241" s="11">
        <f t="shared" si="104"/>
        <v>0</v>
      </c>
      <c r="J241" s="11">
        <f t="shared" si="104"/>
        <v>0</v>
      </c>
      <c r="K241" s="11">
        <f t="shared" si="104"/>
        <v>0</v>
      </c>
      <c r="L241" s="11">
        <f t="shared" si="104"/>
        <v>0</v>
      </c>
      <c r="M241" s="11">
        <f t="shared" si="104"/>
        <v>0</v>
      </c>
      <c r="N241" s="11">
        <f t="shared" si="104"/>
        <v>0</v>
      </c>
    </row>
    <row r="242" spans="1:14" ht="21" customHeight="1">
      <c r="A242" s="46"/>
      <c r="B242" s="46"/>
      <c r="C242" s="34">
        <v>42</v>
      </c>
      <c r="D242" s="43" t="s">
        <v>975</v>
      </c>
      <c r="E242" s="44">
        <f>E243</f>
        <v>0</v>
      </c>
      <c r="F242" s="44">
        <f t="shared" si="100"/>
        <v>250000</v>
      </c>
      <c r="G242" s="44">
        <f>G243</f>
        <v>250000</v>
      </c>
      <c r="H242" s="44">
        <f>H243</f>
        <v>0</v>
      </c>
      <c r="I242" s="44">
        <f>I243</f>
        <v>0</v>
      </c>
      <c r="J242" s="44">
        <f t="shared" si="104"/>
        <v>0</v>
      </c>
      <c r="K242" s="44">
        <f t="shared" si="104"/>
        <v>0</v>
      </c>
      <c r="L242" s="44">
        <f t="shared" si="104"/>
        <v>0</v>
      </c>
      <c r="M242" s="44">
        <f t="shared" si="104"/>
        <v>0</v>
      </c>
      <c r="N242" s="44">
        <f t="shared" si="104"/>
        <v>0</v>
      </c>
    </row>
    <row r="243" spans="1:14" ht="18" customHeight="1">
      <c r="A243" s="46"/>
      <c r="B243" s="46"/>
      <c r="C243" s="34">
        <v>426</v>
      </c>
      <c r="D243" s="43" t="s">
        <v>908</v>
      </c>
      <c r="E243" s="44">
        <f>E244</f>
        <v>0</v>
      </c>
      <c r="F243" s="44">
        <f t="shared" si="100"/>
        <v>250000</v>
      </c>
      <c r="G243" s="44">
        <f>G244</f>
        <v>250000</v>
      </c>
      <c r="H243" s="44">
        <f>H244</f>
        <v>0</v>
      </c>
      <c r="I243" s="44">
        <f>I244</f>
        <v>0</v>
      </c>
      <c r="J243" s="44">
        <f t="shared" si="104"/>
        <v>0</v>
      </c>
      <c r="K243" s="44">
        <f t="shared" si="104"/>
        <v>0</v>
      </c>
      <c r="L243" s="44">
        <f t="shared" si="104"/>
        <v>0</v>
      </c>
      <c r="M243" s="44">
        <f t="shared" si="104"/>
        <v>0</v>
      </c>
      <c r="N243" s="44">
        <f t="shared" si="104"/>
        <v>0</v>
      </c>
    </row>
    <row r="244" spans="1:14" s="102" customFormat="1" ht="15" customHeight="1">
      <c r="A244" s="95" t="s">
        <v>540</v>
      </c>
      <c r="B244" s="95"/>
      <c r="C244" s="97" t="s">
        <v>399</v>
      </c>
      <c r="D244" s="98" t="s">
        <v>980</v>
      </c>
      <c r="E244" s="103">
        <v>0</v>
      </c>
      <c r="F244" s="99">
        <f t="shared" si="100"/>
        <v>250000</v>
      </c>
      <c r="G244" s="103">
        <v>250000</v>
      </c>
      <c r="H244" s="101">
        <v>0</v>
      </c>
      <c r="I244" s="101">
        <v>0</v>
      </c>
      <c r="J244" s="101">
        <v>0</v>
      </c>
      <c r="K244" s="101">
        <v>0</v>
      </c>
      <c r="L244" s="99">
        <v>0</v>
      </c>
      <c r="M244" s="101">
        <v>0</v>
      </c>
      <c r="N244" s="99">
        <v>0</v>
      </c>
    </row>
    <row r="245" ht="21" customHeight="1"/>
    <row r="246" spans="1:14" ht="17.25" customHeight="1">
      <c r="A246" s="148" t="s">
        <v>19</v>
      </c>
      <c r="B246" s="149" t="s">
        <v>94</v>
      </c>
      <c r="C246" s="146" t="s">
        <v>625</v>
      </c>
      <c r="D246" s="150" t="s">
        <v>114</v>
      </c>
      <c r="E246" s="151" t="s">
        <v>1067</v>
      </c>
      <c r="F246" s="146" t="s">
        <v>1065</v>
      </c>
      <c r="G246" s="147" t="s">
        <v>1068</v>
      </c>
      <c r="H246" s="147"/>
      <c r="I246" s="147"/>
      <c r="J246" s="147"/>
      <c r="K246" s="147"/>
      <c r="L246" s="147"/>
      <c r="M246" s="147"/>
      <c r="N246" s="147"/>
    </row>
    <row r="247" spans="1:14" ht="36" customHeight="1">
      <c r="A247" s="148"/>
      <c r="B247" s="148"/>
      <c r="C247" s="147"/>
      <c r="D247" s="150"/>
      <c r="E247" s="152"/>
      <c r="F247" s="147"/>
      <c r="G247" s="111" t="s">
        <v>332</v>
      </c>
      <c r="H247" s="111" t="s">
        <v>95</v>
      </c>
      <c r="I247" s="111" t="s">
        <v>331</v>
      </c>
      <c r="J247" s="111" t="s">
        <v>333</v>
      </c>
      <c r="K247" s="111" t="s">
        <v>96</v>
      </c>
      <c r="L247" s="111" t="s">
        <v>860</v>
      </c>
      <c r="M247" s="111" t="s">
        <v>334</v>
      </c>
      <c r="N247" s="111" t="s">
        <v>721</v>
      </c>
    </row>
    <row r="248" spans="1:14" ht="10.5" customHeight="1">
      <c r="A248" s="61">
        <v>1</v>
      </c>
      <c r="B248" s="61">
        <v>2</v>
      </c>
      <c r="C248" s="61">
        <v>3</v>
      </c>
      <c r="D248" s="61">
        <v>4</v>
      </c>
      <c r="E248" s="61">
        <v>5</v>
      </c>
      <c r="F248" s="61">
        <v>6</v>
      </c>
      <c r="G248" s="61">
        <v>7</v>
      </c>
      <c r="H248" s="61">
        <v>8</v>
      </c>
      <c r="I248" s="61">
        <v>9</v>
      </c>
      <c r="J248" s="61">
        <v>10</v>
      </c>
      <c r="K248" s="61">
        <v>11</v>
      </c>
      <c r="L248" s="61">
        <v>12</v>
      </c>
      <c r="M248" s="61">
        <v>13</v>
      </c>
      <c r="N248" s="61">
        <v>14</v>
      </c>
    </row>
    <row r="249" spans="1:14" s="84" customFormat="1" ht="27.75" customHeight="1">
      <c r="A249" s="82"/>
      <c r="B249" s="85"/>
      <c r="C249" s="163" t="s">
        <v>987</v>
      </c>
      <c r="D249" s="156"/>
      <c r="E249" s="79">
        <f>E250+E254+E258+E269+E265</f>
        <v>860000</v>
      </c>
      <c r="F249" s="79">
        <f>SUM(G249:N249)</f>
        <v>3710000</v>
      </c>
      <c r="G249" s="79">
        <f aca="true" t="shared" si="105" ref="G249:N249">G250+G254+G258+G269+G265+G274</f>
        <v>2440000</v>
      </c>
      <c r="H249" s="79">
        <f t="shared" si="105"/>
        <v>0</v>
      </c>
      <c r="I249" s="79">
        <f t="shared" si="105"/>
        <v>70000</v>
      </c>
      <c r="J249" s="79">
        <f t="shared" si="105"/>
        <v>100000</v>
      </c>
      <c r="K249" s="79">
        <f t="shared" si="105"/>
        <v>0</v>
      </c>
      <c r="L249" s="79">
        <f t="shared" si="105"/>
        <v>50000</v>
      </c>
      <c r="M249" s="79">
        <f t="shared" si="105"/>
        <v>0</v>
      </c>
      <c r="N249" s="79">
        <f t="shared" si="105"/>
        <v>1050000</v>
      </c>
    </row>
    <row r="250" spans="1:14" s="9" customFormat="1" ht="23.25" customHeight="1">
      <c r="A250" s="15"/>
      <c r="B250" s="67" t="s">
        <v>815</v>
      </c>
      <c r="C250" s="145" t="s">
        <v>988</v>
      </c>
      <c r="D250" s="144"/>
      <c r="E250" s="11">
        <f>E251</f>
        <v>550000</v>
      </c>
      <c r="F250" s="11">
        <f aca="true" t="shared" si="106" ref="F250:F286">SUM(G250:N250)</f>
        <v>600000</v>
      </c>
      <c r="G250" s="11">
        <f>G251</f>
        <v>330000</v>
      </c>
      <c r="H250" s="11">
        <f aca="true" t="shared" si="107" ref="H250:N250">H251</f>
        <v>0</v>
      </c>
      <c r="I250" s="11">
        <f t="shared" si="107"/>
        <v>70000</v>
      </c>
      <c r="J250" s="11">
        <f t="shared" si="107"/>
        <v>100000</v>
      </c>
      <c r="K250" s="11">
        <f t="shared" si="107"/>
        <v>0</v>
      </c>
      <c r="L250" s="11">
        <f t="shared" si="107"/>
        <v>0</v>
      </c>
      <c r="M250" s="11">
        <f t="shared" si="107"/>
        <v>0</v>
      </c>
      <c r="N250" s="11">
        <f t="shared" si="107"/>
        <v>100000</v>
      </c>
    </row>
    <row r="251" spans="1:14" ht="21" customHeight="1">
      <c r="A251" s="48"/>
      <c r="B251" s="46"/>
      <c r="C251" s="34">
        <v>32</v>
      </c>
      <c r="D251" s="43" t="s">
        <v>52</v>
      </c>
      <c r="E251" s="44">
        <f>E252</f>
        <v>550000</v>
      </c>
      <c r="F251" s="44">
        <f t="shared" si="106"/>
        <v>600000</v>
      </c>
      <c r="G251" s="44">
        <f>G252</f>
        <v>330000</v>
      </c>
      <c r="H251" s="44">
        <f aca="true" t="shared" si="108" ref="H251:N252">H252</f>
        <v>0</v>
      </c>
      <c r="I251" s="44">
        <f t="shared" si="108"/>
        <v>70000</v>
      </c>
      <c r="J251" s="44">
        <f t="shared" si="108"/>
        <v>100000</v>
      </c>
      <c r="K251" s="44">
        <f t="shared" si="108"/>
        <v>0</v>
      </c>
      <c r="L251" s="44">
        <f t="shared" si="108"/>
        <v>0</v>
      </c>
      <c r="M251" s="44">
        <f t="shared" si="108"/>
        <v>0</v>
      </c>
      <c r="N251" s="44">
        <f t="shared" si="108"/>
        <v>100000</v>
      </c>
    </row>
    <row r="252" spans="1:14" ht="18" customHeight="1">
      <c r="A252" s="48"/>
      <c r="B252" s="46"/>
      <c r="C252" s="34">
        <v>323</v>
      </c>
      <c r="D252" s="43" t="s">
        <v>46</v>
      </c>
      <c r="E252" s="44">
        <f>E253</f>
        <v>550000</v>
      </c>
      <c r="F252" s="44">
        <f t="shared" si="106"/>
        <v>600000</v>
      </c>
      <c r="G252" s="44">
        <f>G253</f>
        <v>330000</v>
      </c>
      <c r="H252" s="44">
        <f t="shared" si="108"/>
        <v>0</v>
      </c>
      <c r="I252" s="44">
        <f t="shared" si="108"/>
        <v>70000</v>
      </c>
      <c r="J252" s="44">
        <f t="shared" si="108"/>
        <v>100000</v>
      </c>
      <c r="K252" s="44">
        <f t="shared" si="108"/>
        <v>0</v>
      </c>
      <c r="L252" s="44">
        <f t="shared" si="108"/>
        <v>0</v>
      </c>
      <c r="M252" s="44">
        <f t="shared" si="108"/>
        <v>0</v>
      </c>
      <c r="N252" s="44">
        <f t="shared" si="108"/>
        <v>100000</v>
      </c>
    </row>
    <row r="253" spans="1:14" s="102" customFormat="1" ht="15" customHeight="1">
      <c r="A253" s="95" t="s">
        <v>541</v>
      </c>
      <c r="B253" s="95"/>
      <c r="C253" s="97">
        <v>3237</v>
      </c>
      <c r="D253" s="98" t="s">
        <v>906</v>
      </c>
      <c r="E253" s="99">
        <v>550000</v>
      </c>
      <c r="F253" s="103">
        <f t="shared" si="106"/>
        <v>600000</v>
      </c>
      <c r="G253" s="99">
        <v>330000</v>
      </c>
      <c r="H253" s="101">
        <v>0</v>
      </c>
      <c r="I253" s="99">
        <v>70000</v>
      </c>
      <c r="J253" s="99">
        <v>100000</v>
      </c>
      <c r="K253" s="101">
        <v>0</v>
      </c>
      <c r="L253" s="101">
        <v>0</v>
      </c>
      <c r="M253" s="101">
        <v>0</v>
      </c>
      <c r="N253" s="99">
        <v>100000</v>
      </c>
    </row>
    <row r="254" spans="1:14" s="9" customFormat="1" ht="23.25" customHeight="1">
      <c r="A254" s="22"/>
      <c r="B254" s="67" t="s">
        <v>815</v>
      </c>
      <c r="C254" s="145" t="s">
        <v>989</v>
      </c>
      <c r="D254" s="144"/>
      <c r="E254" s="11">
        <f>E255</f>
        <v>250000</v>
      </c>
      <c r="F254" s="11">
        <f t="shared" si="106"/>
        <v>500000</v>
      </c>
      <c r="G254" s="11">
        <f>G255</f>
        <v>350000</v>
      </c>
      <c r="H254" s="11">
        <f aca="true" t="shared" si="109" ref="H254:N254">H255</f>
        <v>0</v>
      </c>
      <c r="I254" s="11">
        <f t="shared" si="109"/>
        <v>0</v>
      </c>
      <c r="J254" s="11">
        <f t="shared" si="109"/>
        <v>0</v>
      </c>
      <c r="K254" s="11">
        <f t="shared" si="109"/>
        <v>0</v>
      </c>
      <c r="L254" s="11">
        <f t="shared" si="109"/>
        <v>0</v>
      </c>
      <c r="M254" s="11">
        <f t="shared" si="109"/>
        <v>0</v>
      </c>
      <c r="N254" s="11">
        <f t="shared" si="109"/>
        <v>150000</v>
      </c>
    </row>
    <row r="255" spans="1:14" ht="21" customHeight="1">
      <c r="A255" s="46"/>
      <c r="B255" s="46" t="s">
        <v>4</v>
      </c>
      <c r="C255" s="34">
        <v>42</v>
      </c>
      <c r="D255" s="43" t="s">
        <v>907</v>
      </c>
      <c r="E255" s="44">
        <f>E256</f>
        <v>250000</v>
      </c>
      <c r="F255" s="44">
        <f t="shared" si="106"/>
        <v>500000</v>
      </c>
      <c r="G255" s="44">
        <f>G256</f>
        <v>350000</v>
      </c>
      <c r="H255" s="44">
        <f>H256</f>
        <v>0</v>
      </c>
      <c r="I255" s="44">
        <f>I256</f>
        <v>0</v>
      </c>
      <c r="J255" s="44">
        <f aca="true" t="shared" si="110" ref="J255:N256">J256</f>
        <v>0</v>
      </c>
      <c r="K255" s="44">
        <f t="shared" si="110"/>
        <v>0</v>
      </c>
      <c r="L255" s="44">
        <f t="shared" si="110"/>
        <v>0</v>
      </c>
      <c r="M255" s="44">
        <f t="shared" si="110"/>
        <v>0</v>
      </c>
      <c r="N255" s="44">
        <f t="shared" si="110"/>
        <v>150000</v>
      </c>
    </row>
    <row r="256" spans="1:14" ht="18" customHeight="1">
      <c r="A256" s="46"/>
      <c r="B256" s="46" t="s">
        <v>4</v>
      </c>
      <c r="C256" s="34">
        <v>426</v>
      </c>
      <c r="D256" s="43" t="s">
        <v>908</v>
      </c>
      <c r="E256" s="44">
        <f>E257</f>
        <v>250000</v>
      </c>
      <c r="F256" s="44">
        <f t="shared" si="106"/>
        <v>500000</v>
      </c>
      <c r="G256" s="44">
        <f>G257</f>
        <v>350000</v>
      </c>
      <c r="H256" s="44">
        <f>H257</f>
        <v>0</v>
      </c>
      <c r="I256" s="44">
        <f>I257</f>
        <v>0</v>
      </c>
      <c r="J256" s="44">
        <f t="shared" si="110"/>
        <v>0</v>
      </c>
      <c r="K256" s="44">
        <f t="shared" si="110"/>
        <v>0</v>
      </c>
      <c r="L256" s="44">
        <f t="shared" si="110"/>
        <v>0</v>
      </c>
      <c r="M256" s="44">
        <f t="shared" si="110"/>
        <v>0</v>
      </c>
      <c r="N256" s="44">
        <f t="shared" si="110"/>
        <v>150000</v>
      </c>
    </row>
    <row r="257" spans="1:14" s="102" customFormat="1" ht="15" customHeight="1">
      <c r="A257" s="95" t="s">
        <v>716</v>
      </c>
      <c r="B257" s="95"/>
      <c r="C257" s="97" t="s">
        <v>399</v>
      </c>
      <c r="D257" s="98" t="s">
        <v>909</v>
      </c>
      <c r="E257" s="99">
        <v>250000</v>
      </c>
      <c r="F257" s="99">
        <f t="shared" si="106"/>
        <v>500000</v>
      </c>
      <c r="G257" s="99">
        <v>350000</v>
      </c>
      <c r="H257" s="101">
        <v>0</v>
      </c>
      <c r="I257" s="99">
        <v>0</v>
      </c>
      <c r="J257" s="99">
        <v>0</v>
      </c>
      <c r="K257" s="101">
        <v>0</v>
      </c>
      <c r="L257" s="101">
        <v>0</v>
      </c>
      <c r="M257" s="101">
        <v>0</v>
      </c>
      <c r="N257" s="99">
        <v>150000</v>
      </c>
    </row>
    <row r="258" spans="1:14" s="9" customFormat="1" ht="23.25" customHeight="1">
      <c r="A258" s="22"/>
      <c r="B258" s="67" t="s">
        <v>815</v>
      </c>
      <c r="C258" s="143" t="s">
        <v>1045</v>
      </c>
      <c r="D258" s="144"/>
      <c r="E258" s="11">
        <f>E259+E262</f>
        <v>0</v>
      </c>
      <c r="F258" s="11">
        <f t="shared" si="106"/>
        <v>200000</v>
      </c>
      <c r="G258" s="11">
        <f aca="true" t="shared" si="111" ref="G258:N258">G259+G262</f>
        <v>0</v>
      </c>
      <c r="H258" s="11">
        <f t="shared" si="111"/>
        <v>0</v>
      </c>
      <c r="I258" s="11">
        <f t="shared" si="111"/>
        <v>0</v>
      </c>
      <c r="J258" s="11">
        <f t="shared" si="111"/>
        <v>0</v>
      </c>
      <c r="K258" s="11">
        <f t="shared" si="111"/>
        <v>0</v>
      </c>
      <c r="L258" s="11">
        <f t="shared" si="111"/>
        <v>50000</v>
      </c>
      <c r="M258" s="11">
        <f t="shared" si="111"/>
        <v>0</v>
      </c>
      <c r="N258" s="11">
        <f t="shared" si="111"/>
        <v>150000</v>
      </c>
    </row>
    <row r="259" spans="1:14" ht="21" customHeight="1">
      <c r="A259" s="46"/>
      <c r="B259" s="46"/>
      <c r="C259" s="34">
        <v>41</v>
      </c>
      <c r="D259" s="43" t="s">
        <v>852</v>
      </c>
      <c r="E259" s="44">
        <f>E260</f>
        <v>0</v>
      </c>
      <c r="F259" s="44">
        <f t="shared" si="106"/>
        <v>100000</v>
      </c>
      <c r="G259" s="44">
        <f aca="true" t="shared" si="112" ref="G259:I260">G260</f>
        <v>0</v>
      </c>
      <c r="H259" s="44">
        <f t="shared" si="112"/>
        <v>0</v>
      </c>
      <c r="I259" s="44">
        <f t="shared" si="112"/>
        <v>0</v>
      </c>
      <c r="J259" s="44">
        <f aca="true" t="shared" si="113" ref="J259:N260">J260</f>
        <v>0</v>
      </c>
      <c r="K259" s="44">
        <f t="shared" si="113"/>
        <v>0</v>
      </c>
      <c r="L259" s="44">
        <f t="shared" si="113"/>
        <v>50000</v>
      </c>
      <c r="M259" s="44">
        <f t="shared" si="113"/>
        <v>0</v>
      </c>
      <c r="N259" s="44">
        <f t="shared" si="113"/>
        <v>50000</v>
      </c>
    </row>
    <row r="260" spans="1:14" ht="18" customHeight="1">
      <c r="A260" s="46"/>
      <c r="B260" s="46"/>
      <c r="C260" s="34">
        <v>411</v>
      </c>
      <c r="D260" s="43" t="s">
        <v>853</v>
      </c>
      <c r="E260" s="44">
        <f>E261</f>
        <v>0</v>
      </c>
      <c r="F260" s="44">
        <f t="shared" si="106"/>
        <v>100000</v>
      </c>
      <c r="G260" s="44">
        <f t="shared" si="112"/>
        <v>0</v>
      </c>
      <c r="H260" s="44">
        <f t="shared" si="112"/>
        <v>0</v>
      </c>
      <c r="I260" s="44">
        <f t="shared" si="112"/>
        <v>0</v>
      </c>
      <c r="J260" s="44">
        <f t="shared" si="113"/>
        <v>0</v>
      </c>
      <c r="K260" s="44">
        <f t="shared" si="113"/>
        <v>0</v>
      </c>
      <c r="L260" s="44">
        <f t="shared" si="113"/>
        <v>50000</v>
      </c>
      <c r="M260" s="44">
        <f t="shared" si="113"/>
        <v>0</v>
      </c>
      <c r="N260" s="44">
        <f t="shared" si="113"/>
        <v>50000</v>
      </c>
    </row>
    <row r="261" spans="1:14" s="102" customFormat="1" ht="15" customHeight="1">
      <c r="A261" s="95" t="s">
        <v>542</v>
      </c>
      <c r="B261" s="95"/>
      <c r="C261" s="97">
        <v>4111</v>
      </c>
      <c r="D261" s="98" t="s">
        <v>1052</v>
      </c>
      <c r="E261" s="103">
        <v>0</v>
      </c>
      <c r="F261" s="99">
        <f t="shared" si="106"/>
        <v>100000</v>
      </c>
      <c r="G261" s="103">
        <v>0</v>
      </c>
      <c r="H261" s="101"/>
      <c r="I261" s="101">
        <v>0</v>
      </c>
      <c r="J261" s="101">
        <v>0</v>
      </c>
      <c r="K261" s="101">
        <v>0</v>
      </c>
      <c r="L261" s="99">
        <v>50000</v>
      </c>
      <c r="M261" s="101">
        <v>0</v>
      </c>
      <c r="N261" s="99">
        <v>50000</v>
      </c>
    </row>
    <row r="262" spans="1:14" ht="21" customHeight="1">
      <c r="A262" s="46"/>
      <c r="B262" s="46" t="s">
        <v>4</v>
      </c>
      <c r="C262" s="34">
        <v>42</v>
      </c>
      <c r="D262" s="43" t="s">
        <v>907</v>
      </c>
      <c r="E262" s="134">
        <f>E263</f>
        <v>0</v>
      </c>
      <c r="F262" s="134">
        <f>SUM(G262:N262)</f>
        <v>100000</v>
      </c>
      <c r="G262" s="44">
        <f aca="true" t="shared" si="114" ref="G262:I263">G263</f>
        <v>0</v>
      </c>
      <c r="H262" s="44">
        <f t="shared" si="114"/>
        <v>0</v>
      </c>
      <c r="I262" s="44">
        <f t="shared" si="114"/>
        <v>0</v>
      </c>
      <c r="J262" s="44">
        <f aca="true" t="shared" si="115" ref="J262:N263">J263</f>
        <v>0</v>
      </c>
      <c r="K262" s="44">
        <f t="shared" si="115"/>
        <v>0</v>
      </c>
      <c r="L262" s="44">
        <f t="shared" si="115"/>
        <v>0</v>
      </c>
      <c r="M262" s="44">
        <f t="shared" si="115"/>
        <v>0</v>
      </c>
      <c r="N262" s="44">
        <f t="shared" si="115"/>
        <v>100000</v>
      </c>
    </row>
    <row r="263" spans="1:14" ht="18" customHeight="1">
      <c r="A263" s="46"/>
      <c r="B263" s="46" t="s">
        <v>4</v>
      </c>
      <c r="C263" s="34" t="s">
        <v>167</v>
      </c>
      <c r="D263" s="43" t="s">
        <v>856</v>
      </c>
      <c r="E263" s="44">
        <f>E264</f>
        <v>0</v>
      </c>
      <c r="F263" s="44">
        <f>SUM(G263:N263)</f>
        <v>100000</v>
      </c>
      <c r="G263" s="44">
        <f t="shared" si="114"/>
        <v>0</v>
      </c>
      <c r="H263" s="44">
        <f t="shared" si="114"/>
        <v>0</v>
      </c>
      <c r="I263" s="44">
        <f t="shared" si="114"/>
        <v>0</v>
      </c>
      <c r="J263" s="44">
        <f t="shared" si="115"/>
        <v>0</v>
      </c>
      <c r="K263" s="44">
        <f t="shared" si="115"/>
        <v>0</v>
      </c>
      <c r="L263" s="44">
        <f t="shared" si="115"/>
        <v>0</v>
      </c>
      <c r="M263" s="44">
        <f t="shared" si="115"/>
        <v>0</v>
      </c>
      <c r="N263" s="44">
        <f t="shared" si="115"/>
        <v>100000</v>
      </c>
    </row>
    <row r="264" spans="1:14" s="102" customFormat="1" ht="15" customHeight="1">
      <c r="A264" s="95" t="s">
        <v>543</v>
      </c>
      <c r="B264" s="95"/>
      <c r="C264" s="97" t="s">
        <v>374</v>
      </c>
      <c r="D264" s="98" t="s">
        <v>1046</v>
      </c>
      <c r="E264" s="103">
        <v>0</v>
      </c>
      <c r="F264" s="99">
        <f>SUM(G264:N264)</f>
        <v>100000</v>
      </c>
      <c r="G264" s="103">
        <v>0</v>
      </c>
      <c r="H264" s="101"/>
      <c r="I264" s="101">
        <v>0</v>
      </c>
      <c r="J264" s="101">
        <v>0</v>
      </c>
      <c r="K264" s="101">
        <v>0</v>
      </c>
      <c r="L264" s="99">
        <v>0</v>
      </c>
      <c r="M264" s="101">
        <v>0</v>
      </c>
      <c r="N264" s="99">
        <v>100000</v>
      </c>
    </row>
    <row r="265" spans="1:14" s="9" customFormat="1" ht="23.25" customHeight="1">
      <c r="A265" s="22"/>
      <c r="B265" s="67" t="s">
        <v>815</v>
      </c>
      <c r="C265" s="143" t="s">
        <v>1099</v>
      </c>
      <c r="D265" s="144"/>
      <c r="E265" s="11">
        <f>E266</f>
        <v>0</v>
      </c>
      <c r="F265" s="133">
        <f t="shared" si="106"/>
        <v>2000000</v>
      </c>
      <c r="G265" s="11">
        <f>G266</f>
        <v>1500000</v>
      </c>
      <c r="H265" s="11">
        <f aca="true" t="shared" si="116" ref="H265:N265">H266+H273</f>
        <v>0</v>
      </c>
      <c r="I265" s="11">
        <f t="shared" si="116"/>
        <v>0</v>
      </c>
      <c r="J265" s="11">
        <f t="shared" si="116"/>
        <v>0</v>
      </c>
      <c r="K265" s="11">
        <f t="shared" si="116"/>
        <v>0</v>
      </c>
      <c r="L265" s="11">
        <f t="shared" si="116"/>
        <v>0</v>
      </c>
      <c r="M265" s="11">
        <f t="shared" si="116"/>
        <v>0</v>
      </c>
      <c r="N265" s="11">
        <f t="shared" si="116"/>
        <v>500000</v>
      </c>
    </row>
    <row r="266" spans="1:14" ht="21" customHeight="1">
      <c r="A266" s="46"/>
      <c r="B266" s="46"/>
      <c r="C266" s="34">
        <v>41</v>
      </c>
      <c r="D266" s="43" t="s">
        <v>852</v>
      </c>
      <c r="E266" s="44">
        <f>E267</f>
        <v>0</v>
      </c>
      <c r="F266" s="44">
        <f>SUM(G266:N266)</f>
        <v>2000000</v>
      </c>
      <c r="G266" s="44">
        <f aca="true" t="shared" si="117" ref="G266:N267">G267</f>
        <v>1500000</v>
      </c>
      <c r="H266" s="44">
        <f t="shared" si="117"/>
        <v>0</v>
      </c>
      <c r="I266" s="44">
        <f t="shared" si="117"/>
        <v>0</v>
      </c>
      <c r="J266" s="44">
        <f t="shared" si="117"/>
        <v>0</v>
      </c>
      <c r="K266" s="44">
        <f t="shared" si="117"/>
        <v>0</v>
      </c>
      <c r="L266" s="44">
        <f t="shared" si="117"/>
        <v>0</v>
      </c>
      <c r="M266" s="44">
        <f t="shared" si="117"/>
        <v>0</v>
      </c>
      <c r="N266" s="44">
        <f t="shared" si="117"/>
        <v>500000</v>
      </c>
    </row>
    <row r="267" spans="1:14" ht="18" customHeight="1">
      <c r="A267" s="46"/>
      <c r="B267" s="46"/>
      <c r="C267" s="34">
        <v>411</v>
      </c>
      <c r="D267" s="43" t="s">
        <v>853</v>
      </c>
      <c r="E267" s="44">
        <f>E268</f>
        <v>0</v>
      </c>
      <c r="F267" s="44">
        <f>SUM(G267:N267)</f>
        <v>2000000</v>
      </c>
      <c r="G267" s="44">
        <f t="shared" si="117"/>
        <v>1500000</v>
      </c>
      <c r="H267" s="44">
        <f t="shared" si="117"/>
        <v>0</v>
      </c>
      <c r="I267" s="44">
        <f t="shared" si="117"/>
        <v>0</v>
      </c>
      <c r="J267" s="44">
        <f t="shared" si="117"/>
        <v>0</v>
      </c>
      <c r="K267" s="44">
        <f t="shared" si="117"/>
        <v>0</v>
      </c>
      <c r="L267" s="44">
        <f t="shared" si="117"/>
        <v>0</v>
      </c>
      <c r="M267" s="44">
        <f t="shared" si="117"/>
        <v>0</v>
      </c>
      <c r="N267" s="44">
        <f t="shared" si="117"/>
        <v>500000</v>
      </c>
    </row>
    <row r="268" spans="1:14" s="102" customFormat="1" ht="15" customHeight="1">
      <c r="A268" s="95" t="s">
        <v>544</v>
      </c>
      <c r="B268" s="95"/>
      <c r="C268" s="97">
        <v>4111</v>
      </c>
      <c r="D268" s="98" t="s">
        <v>1092</v>
      </c>
      <c r="E268" s="103">
        <v>0</v>
      </c>
      <c r="F268" s="99">
        <f>SUM(G268:N268)</f>
        <v>2000000</v>
      </c>
      <c r="G268" s="103">
        <v>1500000</v>
      </c>
      <c r="H268" s="101"/>
      <c r="I268" s="101">
        <v>0</v>
      </c>
      <c r="J268" s="101">
        <v>0</v>
      </c>
      <c r="K268" s="101">
        <v>0</v>
      </c>
      <c r="L268" s="99">
        <v>0</v>
      </c>
      <c r="M268" s="101">
        <v>0</v>
      </c>
      <c r="N268" s="99">
        <v>500000</v>
      </c>
    </row>
    <row r="269" spans="1:14" s="9" customFormat="1" ht="24" customHeight="1">
      <c r="A269" s="15"/>
      <c r="B269" s="67" t="s">
        <v>815</v>
      </c>
      <c r="C269" s="145" t="s">
        <v>1078</v>
      </c>
      <c r="D269" s="144"/>
      <c r="E269" s="11">
        <f>E270</f>
        <v>60000</v>
      </c>
      <c r="F269" s="11">
        <f t="shared" si="106"/>
        <v>360000</v>
      </c>
      <c r="G269" s="11">
        <f>G270</f>
        <v>210000</v>
      </c>
      <c r="H269" s="11">
        <f aca="true" t="shared" si="118" ref="H269:N269">H270</f>
        <v>0</v>
      </c>
      <c r="I269" s="11">
        <f t="shared" si="118"/>
        <v>0</v>
      </c>
      <c r="J269" s="11">
        <f t="shared" si="118"/>
        <v>0</v>
      </c>
      <c r="K269" s="11">
        <f t="shared" si="118"/>
        <v>0</v>
      </c>
      <c r="L269" s="11">
        <f t="shared" si="118"/>
        <v>0</v>
      </c>
      <c r="M269" s="11">
        <f t="shared" si="118"/>
        <v>0</v>
      </c>
      <c r="N269" s="11">
        <f t="shared" si="118"/>
        <v>150000</v>
      </c>
    </row>
    <row r="270" spans="1:14" ht="21" customHeight="1">
      <c r="A270" s="48"/>
      <c r="B270" s="46"/>
      <c r="C270" s="34">
        <v>32</v>
      </c>
      <c r="D270" s="43" t="s">
        <v>52</v>
      </c>
      <c r="E270" s="44">
        <f>E271</f>
        <v>60000</v>
      </c>
      <c r="F270" s="44">
        <f t="shared" si="106"/>
        <v>360000</v>
      </c>
      <c r="G270" s="44">
        <f>G271</f>
        <v>210000</v>
      </c>
      <c r="H270" s="44">
        <f aca="true" t="shared" si="119" ref="H270:N270">H271</f>
        <v>0</v>
      </c>
      <c r="I270" s="44">
        <f t="shared" si="119"/>
        <v>0</v>
      </c>
      <c r="J270" s="44">
        <f t="shared" si="119"/>
        <v>0</v>
      </c>
      <c r="K270" s="44">
        <f t="shared" si="119"/>
        <v>0</v>
      </c>
      <c r="L270" s="44">
        <f t="shared" si="119"/>
        <v>0</v>
      </c>
      <c r="M270" s="44">
        <f t="shared" si="119"/>
        <v>0</v>
      </c>
      <c r="N270" s="44">
        <f t="shared" si="119"/>
        <v>150000</v>
      </c>
    </row>
    <row r="271" spans="1:14" ht="18" customHeight="1">
      <c r="A271" s="48"/>
      <c r="B271" s="46"/>
      <c r="C271" s="34">
        <v>323</v>
      </c>
      <c r="D271" s="43" t="s">
        <v>46</v>
      </c>
      <c r="E271" s="44">
        <f>SUM(E272:E273)</f>
        <v>60000</v>
      </c>
      <c r="F271" s="136">
        <f t="shared" si="106"/>
        <v>360000</v>
      </c>
      <c r="G271" s="44">
        <f aca="true" t="shared" si="120" ref="G271:N271">SUM(G272:G273)</f>
        <v>210000</v>
      </c>
      <c r="H271" s="44">
        <f t="shared" si="120"/>
        <v>0</v>
      </c>
      <c r="I271" s="44">
        <f t="shared" si="120"/>
        <v>0</v>
      </c>
      <c r="J271" s="44">
        <f t="shared" si="120"/>
        <v>0</v>
      </c>
      <c r="K271" s="44">
        <f t="shared" si="120"/>
        <v>0</v>
      </c>
      <c r="L271" s="44">
        <f t="shared" si="120"/>
        <v>0</v>
      </c>
      <c r="M271" s="44">
        <f t="shared" si="120"/>
        <v>0</v>
      </c>
      <c r="N271" s="44">
        <f t="shared" si="120"/>
        <v>150000</v>
      </c>
    </row>
    <row r="272" spans="1:14" s="102" customFormat="1" ht="15" customHeight="1">
      <c r="A272" s="95" t="s">
        <v>545</v>
      </c>
      <c r="B272" s="95"/>
      <c r="C272" s="97" t="s">
        <v>103</v>
      </c>
      <c r="D272" s="98" t="s">
        <v>910</v>
      </c>
      <c r="E272" s="99">
        <v>60000</v>
      </c>
      <c r="F272" s="135">
        <f t="shared" si="106"/>
        <v>350000</v>
      </c>
      <c r="G272" s="99">
        <v>200000</v>
      </c>
      <c r="H272" s="101">
        <v>0</v>
      </c>
      <c r="I272" s="101">
        <v>0</v>
      </c>
      <c r="J272" s="99">
        <v>0</v>
      </c>
      <c r="K272" s="101">
        <v>0</v>
      </c>
      <c r="L272" s="101">
        <v>0</v>
      </c>
      <c r="M272" s="101">
        <v>0</v>
      </c>
      <c r="N272" s="135">
        <v>150000</v>
      </c>
    </row>
    <row r="273" spans="1:14" s="102" customFormat="1" ht="15" customHeight="1">
      <c r="A273" s="95" t="s">
        <v>546</v>
      </c>
      <c r="B273" s="95"/>
      <c r="C273" s="97" t="s">
        <v>27</v>
      </c>
      <c r="D273" s="98" t="s">
        <v>911</v>
      </c>
      <c r="E273" s="99">
        <v>0</v>
      </c>
      <c r="F273" s="103">
        <f t="shared" si="106"/>
        <v>10000</v>
      </c>
      <c r="G273" s="99">
        <v>10000</v>
      </c>
      <c r="H273" s="101">
        <v>0</v>
      </c>
      <c r="I273" s="101">
        <v>0</v>
      </c>
      <c r="J273" s="99">
        <v>0</v>
      </c>
      <c r="K273" s="101">
        <v>0</v>
      </c>
      <c r="L273" s="101">
        <v>0</v>
      </c>
      <c r="M273" s="101">
        <v>0</v>
      </c>
      <c r="N273" s="101">
        <v>0</v>
      </c>
    </row>
    <row r="274" spans="1:14" s="9" customFormat="1" ht="24" customHeight="1">
      <c r="A274" s="15"/>
      <c r="B274" s="67" t="s">
        <v>815</v>
      </c>
      <c r="C274" s="145" t="s">
        <v>1098</v>
      </c>
      <c r="D274" s="144"/>
      <c r="E274" s="11">
        <f>E275</f>
        <v>0</v>
      </c>
      <c r="F274" s="133">
        <f>SUM(G274:N274)</f>
        <v>50000</v>
      </c>
      <c r="G274" s="11">
        <f>G275</f>
        <v>50000</v>
      </c>
      <c r="H274" s="11">
        <f aca="true" t="shared" si="121" ref="H274:N276">H275</f>
        <v>0</v>
      </c>
      <c r="I274" s="11">
        <f t="shared" si="121"/>
        <v>0</v>
      </c>
      <c r="J274" s="11">
        <f t="shared" si="121"/>
        <v>0</v>
      </c>
      <c r="K274" s="11">
        <f t="shared" si="121"/>
        <v>0</v>
      </c>
      <c r="L274" s="11">
        <f t="shared" si="121"/>
        <v>0</v>
      </c>
      <c r="M274" s="11">
        <f t="shared" si="121"/>
        <v>0</v>
      </c>
      <c r="N274" s="11">
        <f t="shared" si="121"/>
        <v>0</v>
      </c>
    </row>
    <row r="275" spans="1:14" ht="18" customHeight="1">
      <c r="A275" s="48"/>
      <c r="B275" s="46" t="s">
        <v>4</v>
      </c>
      <c r="C275" s="34">
        <v>42</v>
      </c>
      <c r="D275" s="43" t="s">
        <v>855</v>
      </c>
      <c r="E275" s="44">
        <f>E276</f>
        <v>0</v>
      </c>
      <c r="F275" s="44">
        <f>SUM(G275:N275)</f>
        <v>50000</v>
      </c>
      <c r="G275" s="44">
        <f>G276</f>
        <v>50000</v>
      </c>
      <c r="H275" s="44">
        <f t="shared" si="121"/>
        <v>0</v>
      </c>
      <c r="I275" s="44">
        <f t="shared" si="121"/>
        <v>0</v>
      </c>
      <c r="J275" s="44">
        <f t="shared" si="121"/>
        <v>0</v>
      </c>
      <c r="K275" s="44">
        <f t="shared" si="121"/>
        <v>0</v>
      </c>
      <c r="L275" s="44">
        <f t="shared" si="121"/>
        <v>0</v>
      </c>
      <c r="M275" s="44">
        <f t="shared" si="121"/>
        <v>0</v>
      </c>
      <c r="N275" s="44">
        <f t="shared" si="121"/>
        <v>0</v>
      </c>
    </row>
    <row r="276" spans="1:14" ht="18" customHeight="1">
      <c r="A276" s="48"/>
      <c r="B276" s="46" t="s">
        <v>4</v>
      </c>
      <c r="C276" s="34" t="s">
        <v>167</v>
      </c>
      <c r="D276" s="43" t="s">
        <v>856</v>
      </c>
      <c r="E276" s="44">
        <f>E277</f>
        <v>0</v>
      </c>
      <c r="F276" s="44">
        <f>SUM(G276:N276)</f>
        <v>50000</v>
      </c>
      <c r="G276" s="44">
        <f>G277</f>
        <v>50000</v>
      </c>
      <c r="H276" s="44">
        <f t="shared" si="121"/>
        <v>0</v>
      </c>
      <c r="I276" s="44">
        <f t="shared" si="121"/>
        <v>0</v>
      </c>
      <c r="J276" s="44">
        <f t="shared" si="121"/>
        <v>0</v>
      </c>
      <c r="K276" s="44">
        <f t="shared" si="121"/>
        <v>0</v>
      </c>
      <c r="L276" s="44">
        <f t="shared" si="121"/>
        <v>0</v>
      </c>
      <c r="M276" s="44">
        <f t="shared" si="121"/>
        <v>0</v>
      </c>
      <c r="N276" s="44">
        <f t="shared" si="121"/>
        <v>0</v>
      </c>
    </row>
    <row r="277" spans="1:14" s="102" customFormat="1" ht="14.25" customHeight="1">
      <c r="A277" s="95" t="s">
        <v>547</v>
      </c>
      <c r="B277" s="95"/>
      <c r="C277" s="97" t="s">
        <v>374</v>
      </c>
      <c r="D277" s="98" t="s">
        <v>1079</v>
      </c>
      <c r="E277" s="99">
        <v>0</v>
      </c>
      <c r="F277" s="103">
        <f>SUM(G277:N277)</f>
        <v>50000</v>
      </c>
      <c r="G277" s="99">
        <v>50000</v>
      </c>
      <c r="H277" s="101">
        <v>0</v>
      </c>
      <c r="I277" s="99">
        <v>0</v>
      </c>
      <c r="J277" s="99">
        <v>0</v>
      </c>
      <c r="K277" s="101">
        <v>0</v>
      </c>
      <c r="L277" s="101">
        <v>0</v>
      </c>
      <c r="M277" s="101">
        <v>0</v>
      </c>
      <c r="N277" s="99">
        <v>0</v>
      </c>
    </row>
    <row r="278" ht="21" customHeight="1"/>
    <row r="279" spans="1:14" ht="17.25" customHeight="1">
      <c r="A279" s="148" t="s">
        <v>19</v>
      </c>
      <c r="B279" s="149" t="s">
        <v>94</v>
      </c>
      <c r="C279" s="146" t="s">
        <v>625</v>
      </c>
      <c r="D279" s="150" t="s">
        <v>114</v>
      </c>
      <c r="E279" s="151" t="s">
        <v>1067</v>
      </c>
      <c r="F279" s="146" t="s">
        <v>1065</v>
      </c>
      <c r="G279" s="147" t="s">
        <v>1068</v>
      </c>
      <c r="H279" s="147"/>
      <c r="I279" s="147"/>
      <c r="J279" s="147"/>
      <c r="K279" s="147"/>
      <c r="L279" s="147"/>
      <c r="M279" s="147"/>
      <c r="N279" s="147"/>
    </row>
    <row r="280" spans="1:14" ht="36" customHeight="1">
      <c r="A280" s="148"/>
      <c r="B280" s="148"/>
      <c r="C280" s="147"/>
      <c r="D280" s="150"/>
      <c r="E280" s="152"/>
      <c r="F280" s="147"/>
      <c r="G280" s="111" t="s">
        <v>332</v>
      </c>
      <c r="H280" s="111" t="s">
        <v>95</v>
      </c>
      <c r="I280" s="111" t="s">
        <v>331</v>
      </c>
      <c r="J280" s="111" t="s">
        <v>333</v>
      </c>
      <c r="K280" s="111" t="s">
        <v>96</v>
      </c>
      <c r="L280" s="111" t="s">
        <v>860</v>
      </c>
      <c r="M280" s="111" t="s">
        <v>334</v>
      </c>
      <c r="N280" s="111" t="s">
        <v>721</v>
      </c>
    </row>
    <row r="281" spans="1:14" ht="10.5" customHeight="1">
      <c r="A281" s="61">
        <v>1</v>
      </c>
      <c r="B281" s="61">
        <v>2</v>
      </c>
      <c r="C281" s="61">
        <v>3</v>
      </c>
      <c r="D281" s="61">
        <v>4</v>
      </c>
      <c r="E281" s="61">
        <v>5</v>
      </c>
      <c r="F281" s="61">
        <v>6</v>
      </c>
      <c r="G281" s="61">
        <v>7</v>
      </c>
      <c r="H281" s="61">
        <v>8</v>
      </c>
      <c r="I281" s="61">
        <v>9</v>
      </c>
      <c r="J281" s="61">
        <v>10</v>
      </c>
      <c r="K281" s="61">
        <v>11</v>
      </c>
      <c r="L281" s="61">
        <v>12</v>
      </c>
      <c r="M281" s="61">
        <v>13</v>
      </c>
      <c r="N281" s="61">
        <v>14</v>
      </c>
    </row>
    <row r="282" spans="1:14" s="84" customFormat="1" ht="27.75" customHeight="1">
      <c r="A282" s="82"/>
      <c r="B282" s="85"/>
      <c r="C282" s="155" t="s">
        <v>990</v>
      </c>
      <c r="D282" s="156"/>
      <c r="E282" s="79">
        <f aca="true" t="shared" si="122" ref="E282:N283">E283</f>
        <v>50000</v>
      </c>
      <c r="F282" s="79">
        <f t="shared" si="106"/>
        <v>50000</v>
      </c>
      <c r="G282" s="79">
        <f t="shared" si="122"/>
        <v>50000</v>
      </c>
      <c r="H282" s="79">
        <f t="shared" si="122"/>
        <v>0</v>
      </c>
      <c r="I282" s="79">
        <f t="shared" si="122"/>
        <v>0</v>
      </c>
      <c r="J282" s="79">
        <f t="shared" si="122"/>
        <v>0</v>
      </c>
      <c r="K282" s="79">
        <f t="shared" si="122"/>
        <v>0</v>
      </c>
      <c r="L282" s="79">
        <f t="shared" si="122"/>
        <v>0</v>
      </c>
      <c r="M282" s="79">
        <f t="shared" si="122"/>
        <v>0</v>
      </c>
      <c r="N282" s="79">
        <f t="shared" si="122"/>
        <v>0</v>
      </c>
    </row>
    <row r="283" spans="1:14" s="9" customFormat="1" ht="25.5" customHeight="1">
      <c r="A283" s="15"/>
      <c r="B283" s="67" t="s">
        <v>813</v>
      </c>
      <c r="C283" s="143" t="s">
        <v>991</v>
      </c>
      <c r="D283" s="144"/>
      <c r="E283" s="11">
        <f>E284</f>
        <v>50000</v>
      </c>
      <c r="F283" s="11">
        <f t="shared" si="106"/>
        <v>50000</v>
      </c>
      <c r="G283" s="11">
        <f>G284</f>
        <v>50000</v>
      </c>
      <c r="H283" s="11">
        <f t="shared" si="122"/>
        <v>0</v>
      </c>
      <c r="I283" s="11">
        <f t="shared" si="122"/>
        <v>0</v>
      </c>
      <c r="J283" s="11">
        <f t="shared" si="122"/>
        <v>0</v>
      </c>
      <c r="K283" s="11">
        <f t="shared" si="122"/>
        <v>0</v>
      </c>
      <c r="L283" s="11">
        <f t="shared" si="122"/>
        <v>0</v>
      </c>
      <c r="M283" s="11">
        <f t="shared" si="122"/>
        <v>0</v>
      </c>
      <c r="N283" s="11">
        <f t="shared" si="122"/>
        <v>0</v>
      </c>
    </row>
    <row r="284" spans="1:14" ht="21" customHeight="1">
      <c r="A284" s="48"/>
      <c r="B284" s="46" t="s">
        <v>4</v>
      </c>
      <c r="C284" s="34">
        <v>38</v>
      </c>
      <c r="D284" s="43" t="s">
        <v>839</v>
      </c>
      <c r="E284" s="44">
        <f>E285</f>
        <v>50000</v>
      </c>
      <c r="F284" s="44">
        <f t="shared" si="106"/>
        <v>50000</v>
      </c>
      <c r="G284" s="44">
        <f>G285</f>
        <v>50000</v>
      </c>
      <c r="H284" s="44">
        <f>H285</f>
        <v>0</v>
      </c>
      <c r="I284" s="44">
        <f>I285</f>
        <v>0</v>
      </c>
      <c r="J284" s="44">
        <f aca="true" t="shared" si="123" ref="J284:N285">J285</f>
        <v>0</v>
      </c>
      <c r="K284" s="44">
        <f t="shared" si="123"/>
        <v>0</v>
      </c>
      <c r="L284" s="44">
        <f t="shared" si="123"/>
        <v>0</v>
      </c>
      <c r="M284" s="44">
        <f t="shared" si="123"/>
        <v>0</v>
      </c>
      <c r="N284" s="44">
        <f t="shared" si="123"/>
        <v>0</v>
      </c>
    </row>
    <row r="285" spans="1:14" ht="18" customHeight="1">
      <c r="A285" s="48"/>
      <c r="B285" s="46"/>
      <c r="C285" s="34">
        <v>386</v>
      </c>
      <c r="D285" s="43" t="s">
        <v>901</v>
      </c>
      <c r="E285" s="44">
        <f>E286</f>
        <v>50000</v>
      </c>
      <c r="F285" s="44">
        <f t="shared" si="106"/>
        <v>50000</v>
      </c>
      <c r="G285" s="44">
        <f>G286</f>
        <v>50000</v>
      </c>
      <c r="H285" s="44">
        <f>H286</f>
        <v>0</v>
      </c>
      <c r="I285" s="44">
        <f>I286</f>
        <v>0</v>
      </c>
      <c r="J285" s="44">
        <f t="shared" si="123"/>
        <v>0</v>
      </c>
      <c r="K285" s="44">
        <f t="shared" si="123"/>
        <v>0</v>
      </c>
      <c r="L285" s="44">
        <f t="shared" si="123"/>
        <v>0</v>
      </c>
      <c r="M285" s="44">
        <f t="shared" si="123"/>
        <v>0</v>
      </c>
      <c r="N285" s="44">
        <f t="shared" si="123"/>
        <v>0</v>
      </c>
    </row>
    <row r="286" spans="1:14" s="102" customFormat="1" ht="15" customHeight="1">
      <c r="A286" s="104" t="s">
        <v>548</v>
      </c>
      <c r="B286" s="95"/>
      <c r="C286" s="97">
        <v>3861</v>
      </c>
      <c r="D286" s="98" t="s">
        <v>912</v>
      </c>
      <c r="E286" s="99">
        <v>50000</v>
      </c>
      <c r="F286" s="99">
        <f t="shared" si="106"/>
        <v>50000</v>
      </c>
      <c r="G286" s="99">
        <v>50000</v>
      </c>
      <c r="H286" s="101">
        <v>0</v>
      </c>
      <c r="I286" s="99">
        <v>0</v>
      </c>
      <c r="J286" s="99">
        <v>0</v>
      </c>
      <c r="K286" s="101">
        <v>0</v>
      </c>
      <c r="L286" s="101">
        <v>0</v>
      </c>
      <c r="M286" s="101">
        <v>0</v>
      </c>
      <c r="N286" s="101">
        <v>0</v>
      </c>
    </row>
    <row r="287" spans="1:14" s="84" customFormat="1" ht="27" customHeight="1">
      <c r="A287" s="83"/>
      <c r="B287" s="85"/>
      <c r="C287" s="155" t="s">
        <v>992</v>
      </c>
      <c r="D287" s="156"/>
      <c r="E287" s="79">
        <f>E288+E295</f>
        <v>1916000</v>
      </c>
      <c r="F287" s="79">
        <f aca="true" t="shared" si="124" ref="F287:F322">SUM(G287:N287)</f>
        <v>2100000</v>
      </c>
      <c r="G287" s="79">
        <f aca="true" t="shared" si="125" ref="G287:N287">G288+G295</f>
        <v>310000</v>
      </c>
      <c r="H287" s="79">
        <f t="shared" si="125"/>
        <v>0</v>
      </c>
      <c r="I287" s="79">
        <f t="shared" si="125"/>
        <v>1370000</v>
      </c>
      <c r="J287" s="79">
        <f t="shared" si="125"/>
        <v>200000</v>
      </c>
      <c r="K287" s="79">
        <f t="shared" si="125"/>
        <v>0</v>
      </c>
      <c r="L287" s="79">
        <f t="shared" si="125"/>
        <v>20000</v>
      </c>
      <c r="M287" s="79">
        <f t="shared" si="125"/>
        <v>0</v>
      </c>
      <c r="N287" s="79">
        <f t="shared" si="125"/>
        <v>200000</v>
      </c>
    </row>
    <row r="288" spans="1:14" s="9" customFormat="1" ht="24" customHeight="1">
      <c r="A288" s="22"/>
      <c r="B288" s="67" t="s">
        <v>814</v>
      </c>
      <c r="C288" s="145" t="s">
        <v>993</v>
      </c>
      <c r="D288" s="144"/>
      <c r="E288" s="11">
        <f>E289</f>
        <v>916000</v>
      </c>
      <c r="F288" s="11">
        <f t="shared" si="124"/>
        <v>900000</v>
      </c>
      <c r="G288" s="11">
        <f>G289</f>
        <v>10000</v>
      </c>
      <c r="H288" s="11">
        <f aca="true" t="shared" si="126" ref="H288:N288">H289</f>
        <v>0</v>
      </c>
      <c r="I288" s="11">
        <f t="shared" si="126"/>
        <v>890000</v>
      </c>
      <c r="J288" s="11">
        <f t="shared" si="126"/>
        <v>0</v>
      </c>
      <c r="K288" s="11">
        <f t="shared" si="126"/>
        <v>0</v>
      </c>
      <c r="L288" s="11">
        <f t="shared" si="126"/>
        <v>0</v>
      </c>
      <c r="M288" s="11">
        <f t="shared" si="126"/>
        <v>0</v>
      </c>
      <c r="N288" s="11">
        <f t="shared" si="126"/>
        <v>0</v>
      </c>
    </row>
    <row r="289" spans="1:14" ht="21" customHeight="1">
      <c r="A289" s="46"/>
      <c r="B289" s="46" t="s">
        <v>5</v>
      </c>
      <c r="C289" s="34">
        <v>32</v>
      </c>
      <c r="D289" s="43" t="s">
        <v>37</v>
      </c>
      <c r="E289" s="44">
        <f>E290+E293</f>
        <v>916000</v>
      </c>
      <c r="F289" s="44">
        <f t="shared" si="124"/>
        <v>900000</v>
      </c>
      <c r="G289" s="44">
        <f aca="true" t="shared" si="127" ref="G289:N289">G290+G293</f>
        <v>10000</v>
      </c>
      <c r="H289" s="44">
        <f t="shared" si="127"/>
        <v>0</v>
      </c>
      <c r="I289" s="44">
        <f t="shared" si="127"/>
        <v>890000</v>
      </c>
      <c r="J289" s="44">
        <f t="shared" si="127"/>
        <v>0</v>
      </c>
      <c r="K289" s="44">
        <f t="shared" si="127"/>
        <v>0</v>
      </c>
      <c r="L289" s="44">
        <f t="shared" si="127"/>
        <v>0</v>
      </c>
      <c r="M289" s="44">
        <f t="shared" si="127"/>
        <v>0</v>
      </c>
      <c r="N289" s="44">
        <f t="shared" si="127"/>
        <v>0</v>
      </c>
    </row>
    <row r="290" spans="1:14" ht="18" customHeight="1">
      <c r="A290" s="46"/>
      <c r="B290" s="46"/>
      <c r="C290" s="34">
        <v>322</v>
      </c>
      <c r="D290" s="43" t="s">
        <v>41</v>
      </c>
      <c r="E290" s="44">
        <f>SUM(E291:E292)</f>
        <v>496000</v>
      </c>
      <c r="F290" s="44">
        <f t="shared" si="124"/>
        <v>490000</v>
      </c>
      <c r="G290" s="44">
        <f aca="true" t="shared" si="128" ref="G290:N290">SUM(G291:G292)</f>
        <v>0</v>
      </c>
      <c r="H290" s="44">
        <f t="shared" si="128"/>
        <v>0</v>
      </c>
      <c r="I290" s="44">
        <f t="shared" si="128"/>
        <v>490000</v>
      </c>
      <c r="J290" s="44">
        <f t="shared" si="128"/>
        <v>0</v>
      </c>
      <c r="K290" s="44">
        <f t="shared" si="128"/>
        <v>0</v>
      </c>
      <c r="L290" s="44">
        <f t="shared" si="128"/>
        <v>0</v>
      </c>
      <c r="M290" s="44">
        <f>SUM(M291:M292)</f>
        <v>0</v>
      </c>
      <c r="N290" s="44">
        <f t="shared" si="128"/>
        <v>0</v>
      </c>
    </row>
    <row r="291" spans="1:14" s="102" customFormat="1" ht="15" customHeight="1">
      <c r="A291" s="95" t="s">
        <v>549</v>
      </c>
      <c r="B291" s="95"/>
      <c r="C291" s="97">
        <v>3223</v>
      </c>
      <c r="D291" s="98" t="s">
        <v>913</v>
      </c>
      <c r="E291" s="99">
        <v>440000</v>
      </c>
      <c r="F291" s="99">
        <f t="shared" si="124"/>
        <v>440000</v>
      </c>
      <c r="G291" s="99">
        <v>0</v>
      </c>
      <c r="H291" s="101">
        <v>0</v>
      </c>
      <c r="I291" s="99">
        <v>440000</v>
      </c>
      <c r="J291" s="101">
        <v>0</v>
      </c>
      <c r="K291" s="101">
        <v>0</v>
      </c>
      <c r="L291" s="101">
        <v>0</v>
      </c>
      <c r="M291" s="101">
        <v>0</v>
      </c>
      <c r="N291" s="101">
        <v>0</v>
      </c>
    </row>
    <row r="292" spans="1:14" s="102" customFormat="1" ht="15" customHeight="1">
      <c r="A292" s="95" t="s">
        <v>790</v>
      </c>
      <c r="B292" s="95"/>
      <c r="C292" s="97">
        <v>3224</v>
      </c>
      <c r="D292" s="98" t="s">
        <v>914</v>
      </c>
      <c r="E292" s="99">
        <v>56000</v>
      </c>
      <c r="F292" s="99">
        <f t="shared" si="124"/>
        <v>50000</v>
      </c>
      <c r="G292" s="99">
        <v>0</v>
      </c>
      <c r="H292" s="101">
        <v>0</v>
      </c>
      <c r="I292" s="99">
        <v>50000</v>
      </c>
      <c r="J292" s="101">
        <v>0</v>
      </c>
      <c r="K292" s="101">
        <v>0</v>
      </c>
      <c r="L292" s="101">
        <v>0</v>
      </c>
      <c r="M292" s="101">
        <v>0</v>
      </c>
      <c r="N292" s="101">
        <v>0</v>
      </c>
    </row>
    <row r="293" spans="1:14" ht="18" customHeight="1">
      <c r="A293" s="48"/>
      <c r="B293" s="46"/>
      <c r="C293" s="34">
        <v>323</v>
      </c>
      <c r="D293" s="43" t="s">
        <v>627</v>
      </c>
      <c r="E293" s="44">
        <f aca="true" t="shared" si="129" ref="E293:N293">E294</f>
        <v>420000</v>
      </c>
      <c r="F293" s="44">
        <f t="shared" si="124"/>
        <v>410000</v>
      </c>
      <c r="G293" s="44">
        <f t="shared" si="129"/>
        <v>10000</v>
      </c>
      <c r="H293" s="44">
        <f t="shared" si="129"/>
        <v>0</v>
      </c>
      <c r="I293" s="44">
        <f t="shared" si="129"/>
        <v>400000</v>
      </c>
      <c r="J293" s="44">
        <f t="shared" si="129"/>
        <v>0</v>
      </c>
      <c r="K293" s="44">
        <f t="shared" si="129"/>
        <v>0</v>
      </c>
      <c r="L293" s="44">
        <f t="shared" si="129"/>
        <v>0</v>
      </c>
      <c r="M293" s="44">
        <f t="shared" si="129"/>
        <v>0</v>
      </c>
      <c r="N293" s="44">
        <f t="shared" si="129"/>
        <v>0</v>
      </c>
    </row>
    <row r="294" spans="1:14" s="102" customFormat="1" ht="15" customHeight="1">
      <c r="A294" s="95" t="s">
        <v>550</v>
      </c>
      <c r="B294" s="95"/>
      <c r="C294" s="97">
        <v>3232</v>
      </c>
      <c r="D294" s="98" t="s">
        <v>846</v>
      </c>
      <c r="E294" s="99">
        <v>420000</v>
      </c>
      <c r="F294" s="99">
        <f t="shared" si="124"/>
        <v>410000</v>
      </c>
      <c r="G294" s="99">
        <v>10000</v>
      </c>
      <c r="H294" s="101">
        <v>0</v>
      </c>
      <c r="I294" s="99">
        <v>400000</v>
      </c>
      <c r="J294" s="101">
        <v>0</v>
      </c>
      <c r="K294" s="101">
        <v>0</v>
      </c>
      <c r="L294" s="101">
        <v>0</v>
      </c>
      <c r="M294" s="101">
        <v>0</v>
      </c>
      <c r="N294" s="101">
        <v>0</v>
      </c>
    </row>
    <row r="295" spans="1:14" s="9" customFormat="1" ht="24" customHeight="1">
      <c r="A295" s="22"/>
      <c r="B295" s="67" t="s">
        <v>814</v>
      </c>
      <c r="C295" s="145" t="s">
        <v>994</v>
      </c>
      <c r="D295" s="144"/>
      <c r="E295" s="11">
        <f>E296</f>
        <v>1000000</v>
      </c>
      <c r="F295" s="11">
        <f t="shared" si="124"/>
        <v>1200000</v>
      </c>
      <c r="G295" s="11">
        <f>G296</f>
        <v>300000</v>
      </c>
      <c r="H295" s="11">
        <f aca="true" t="shared" si="130" ref="H295:N295">H296</f>
        <v>0</v>
      </c>
      <c r="I295" s="11">
        <f t="shared" si="130"/>
        <v>480000</v>
      </c>
      <c r="J295" s="11">
        <f t="shared" si="130"/>
        <v>200000</v>
      </c>
      <c r="K295" s="11">
        <f t="shared" si="130"/>
        <v>0</v>
      </c>
      <c r="L295" s="11">
        <f t="shared" si="130"/>
        <v>20000</v>
      </c>
      <c r="M295" s="11">
        <f t="shared" si="130"/>
        <v>0</v>
      </c>
      <c r="N295" s="11">
        <f t="shared" si="130"/>
        <v>200000</v>
      </c>
    </row>
    <row r="296" spans="1:14" ht="21" customHeight="1">
      <c r="A296" s="46"/>
      <c r="B296" s="46" t="s">
        <v>4</v>
      </c>
      <c r="C296" s="34">
        <v>42</v>
      </c>
      <c r="D296" s="43" t="s">
        <v>855</v>
      </c>
      <c r="E296" s="44">
        <f>E297</f>
        <v>1000000</v>
      </c>
      <c r="F296" s="44">
        <f t="shared" si="124"/>
        <v>1200000</v>
      </c>
      <c r="G296" s="44">
        <f>G297</f>
        <v>300000</v>
      </c>
      <c r="H296" s="44">
        <f>H297</f>
        <v>0</v>
      </c>
      <c r="I296" s="44">
        <f>I297</f>
        <v>480000</v>
      </c>
      <c r="J296" s="44">
        <f aca="true" t="shared" si="131" ref="J296:N297">J297</f>
        <v>200000</v>
      </c>
      <c r="K296" s="44">
        <f t="shared" si="131"/>
        <v>0</v>
      </c>
      <c r="L296" s="44">
        <f t="shared" si="131"/>
        <v>20000</v>
      </c>
      <c r="M296" s="44">
        <f t="shared" si="131"/>
        <v>0</v>
      </c>
      <c r="N296" s="44">
        <f t="shared" si="131"/>
        <v>200000</v>
      </c>
    </row>
    <row r="297" spans="1:14" ht="18" customHeight="1">
      <c r="A297" s="46"/>
      <c r="B297" s="46" t="s">
        <v>4</v>
      </c>
      <c r="C297" s="34" t="s">
        <v>167</v>
      </c>
      <c r="D297" s="43" t="s">
        <v>856</v>
      </c>
      <c r="E297" s="44">
        <f>E298</f>
        <v>1000000</v>
      </c>
      <c r="F297" s="44">
        <f t="shared" si="124"/>
        <v>1200000</v>
      </c>
      <c r="G297" s="44">
        <f>G298</f>
        <v>300000</v>
      </c>
      <c r="H297" s="44">
        <f>H298</f>
        <v>0</v>
      </c>
      <c r="I297" s="44">
        <f>I298</f>
        <v>480000</v>
      </c>
      <c r="J297" s="44">
        <f t="shared" si="131"/>
        <v>200000</v>
      </c>
      <c r="K297" s="44">
        <f t="shared" si="131"/>
        <v>0</v>
      </c>
      <c r="L297" s="44">
        <f t="shared" si="131"/>
        <v>20000</v>
      </c>
      <c r="M297" s="44">
        <f t="shared" si="131"/>
        <v>0</v>
      </c>
      <c r="N297" s="44">
        <f t="shared" si="131"/>
        <v>200000</v>
      </c>
    </row>
    <row r="298" spans="1:14" s="102" customFormat="1" ht="15" customHeight="1">
      <c r="A298" s="95" t="s">
        <v>551</v>
      </c>
      <c r="B298" s="95"/>
      <c r="C298" s="97" t="s">
        <v>374</v>
      </c>
      <c r="D298" s="98" t="s">
        <v>915</v>
      </c>
      <c r="E298" s="99">
        <v>1000000</v>
      </c>
      <c r="F298" s="103">
        <f t="shared" si="124"/>
        <v>1200000</v>
      </c>
      <c r="G298" s="99">
        <v>300000</v>
      </c>
      <c r="H298" s="101">
        <v>0</v>
      </c>
      <c r="I298" s="99">
        <v>480000</v>
      </c>
      <c r="J298" s="99">
        <v>200000</v>
      </c>
      <c r="K298" s="101">
        <v>0</v>
      </c>
      <c r="L298" s="99">
        <v>20000</v>
      </c>
      <c r="M298" s="101">
        <v>0</v>
      </c>
      <c r="N298" s="99">
        <v>200000</v>
      </c>
    </row>
    <row r="299" spans="1:14" s="84" customFormat="1" ht="27.75" customHeight="1">
      <c r="A299" s="82"/>
      <c r="B299" s="85"/>
      <c r="C299" s="155" t="s">
        <v>995</v>
      </c>
      <c r="D299" s="156"/>
      <c r="E299" s="79">
        <f>E300+E315+E319+E323+E327</f>
        <v>5255000</v>
      </c>
      <c r="F299" s="79">
        <f>SUM(G299:N299)</f>
        <v>5910000</v>
      </c>
      <c r="G299" s="79">
        <f aca="true" t="shared" si="132" ref="G299:N299">G300+G315+G319+G323+G327</f>
        <v>2540000</v>
      </c>
      <c r="H299" s="79">
        <f t="shared" si="132"/>
        <v>0</v>
      </c>
      <c r="I299" s="79">
        <f t="shared" si="132"/>
        <v>2720000</v>
      </c>
      <c r="J299" s="79">
        <f t="shared" si="132"/>
        <v>0</v>
      </c>
      <c r="K299" s="79">
        <f t="shared" si="132"/>
        <v>0</v>
      </c>
      <c r="L299" s="79">
        <f t="shared" si="132"/>
        <v>0</v>
      </c>
      <c r="M299" s="79">
        <f t="shared" si="132"/>
        <v>0</v>
      </c>
      <c r="N299" s="79">
        <f t="shared" si="132"/>
        <v>650000</v>
      </c>
    </row>
    <row r="300" spans="1:14" s="9" customFormat="1" ht="24" customHeight="1">
      <c r="A300" s="15"/>
      <c r="B300" s="67" t="s">
        <v>811</v>
      </c>
      <c r="C300" s="157" t="s">
        <v>996</v>
      </c>
      <c r="D300" s="158"/>
      <c r="E300" s="11">
        <f>E301</f>
        <v>3925000</v>
      </c>
      <c r="F300" s="11">
        <f t="shared" si="124"/>
        <v>4340000</v>
      </c>
      <c r="G300" s="11">
        <f>G301</f>
        <v>1970000</v>
      </c>
      <c r="H300" s="11">
        <f aca="true" t="shared" si="133" ref="H300:N300">H301</f>
        <v>0</v>
      </c>
      <c r="I300" s="11">
        <f t="shared" si="133"/>
        <v>2070000</v>
      </c>
      <c r="J300" s="11">
        <f t="shared" si="133"/>
        <v>0</v>
      </c>
      <c r="K300" s="11">
        <f t="shared" si="133"/>
        <v>0</v>
      </c>
      <c r="L300" s="11">
        <f t="shared" si="133"/>
        <v>0</v>
      </c>
      <c r="M300" s="11">
        <f t="shared" si="133"/>
        <v>0</v>
      </c>
      <c r="N300" s="11">
        <f t="shared" si="133"/>
        <v>300000</v>
      </c>
    </row>
    <row r="301" spans="1:14" ht="21" customHeight="1">
      <c r="A301" s="48"/>
      <c r="B301" s="46"/>
      <c r="C301" s="34">
        <v>32</v>
      </c>
      <c r="D301" s="43" t="s">
        <v>37</v>
      </c>
      <c r="E301" s="44">
        <f>SUM(E302+E305)</f>
        <v>3925000</v>
      </c>
      <c r="F301" s="44">
        <f t="shared" si="124"/>
        <v>4340000</v>
      </c>
      <c r="G301" s="44">
        <f>SUM(G302+G305)</f>
        <v>1970000</v>
      </c>
      <c r="H301" s="44">
        <f aca="true" t="shared" si="134" ref="H301:N301">H302+H305</f>
        <v>0</v>
      </c>
      <c r="I301" s="44">
        <f t="shared" si="134"/>
        <v>2070000</v>
      </c>
      <c r="J301" s="44">
        <f t="shared" si="134"/>
        <v>0</v>
      </c>
      <c r="K301" s="44">
        <f t="shared" si="134"/>
        <v>0</v>
      </c>
      <c r="L301" s="44">
        <f t="shared" si="134"/>
        <v>0</v>
      </c>
      <c r="M301" s="44">
        <f t="shared" si="134"/>
        <v>0</v>
      </c>
      <c r="N301" s="44">
        <f t="shared" si="134"/>
        <v>300000</v>
      </c>
    </row>
    <row r="302" spans="1:14" ht="18" customHeight="1">
      <c r="A302" s="48"/>
      <c r="B302" s="46"/>
      <c r="C302" s="34">
        <v>322</v>
      </c>
      <c r="D302" s="43" t="s">
        <v>626</v>
      </c>
      <c r="E302" s="44">
        <f>E303+E304</f>
        <v>300000</v>
      </c>
      <c r="F302" s="44">
        <f t="shared" si="124"/>
        <v>240000</v>
      </c>
      <c r="G302" s="44">
        <f>G303+G304</f>
        <v>40000</v>
      </c>
      <c r="H302" s="44">
        <f aca="true" t="shared" si="135" ref="H302:N302">H303+H304</f>
        <v>0</v>
      </c>
      <c r="I302" s="44">
        <f t="shared" si="135"/>
        <v>200000</v>
      </c>
      <c r="J302" s="44">
        <f t="shared" si="135"/>
        <v>0</v>
      </c>
      <c r="K302" s="44">
        <f t="shared" si="135"/>
        <v>0</v>
      </c>
      <c r="L302" s="44">
        <f t="shared" si="135"/>
        <v>0</v>
      </c>
      <c r="M302" s="44">
        <f>M303+M304</f>
        <v>0</v>
      </c>
      <c r="N302" s="44">
        <f t="shared" si="135"/>
        <v>0</v>
      </c>
    </row>
    <row r="303" spans="1:14" s="102" customFormat="1" ht="15" customHeight="1">
      <c r="A303" s="95" t="s">
        <v>552</v>
      </c>
      <c r="B303" s="95"/>
      <c r="C303" s="97" t="s">
        <v>335</v>
      </c>
      <c r="D303" s="98" t="s">
        <v>916</v>
      </c>
      <c r="E303" s="99">
        <v>180000</v>
      </c>
      <c r="F303" s="99">
        <f>SUM(G303:N303)</f>
        <v>120000</v>
      </c>
      <c r="G303" s="99">
        <v>20000</v>
      </c>
      <c r="H303" s="101">
        <v>0</v>
      </c>
      <c r="I303" s="99">
        <v>100000</v>
      </c>
      <c r="J303" s="101">
        <v>0</v>
      </c>
      <c r="K303" s="101">
        <v>0</v>
      </c>
      <c r="L303" s="101">
        <v>0</v>
      </c>
      <c r="M303" s="101">
        <v>0</v>
      </c>
      <c r="N303" s="101">
        <v>0</v>
      </c>
    </row>
    <row r="304" spans="1:14" s="102" customFormat="1" ht="15" customHeight="1">
      <c r="A304" s="95" t="s">
        <v>553</v>
      </c>
      <c r="B304" s="95"/>
      <c r="C304" s="97">
        <v>3224</v>
      </c>
      <c r="D304" s="98" t="s">
        <v>917</v>
      </c>
      <c r="E304" s="99">
        <v>120000</v>
      </c>
      <c r="F304" s="99">
        <f t="shared" si="124"/>
        <v>120000</v>
      </c>
      <c r="G304" s="99">
        <v>20000</v>
      </c>
      <c r="H304" s="101">
        <v>0</v>
      </c>
      <c r="I304" s="99">
        <v>100000</v>
      </c>
      <c r="J304" s="101">
        <v>0</v>
      </c>
      <c r="K304" s="101">
        <v>0</v>
      </c>
      <c r="L304" s="101">
        <v>0</v>
      </c>
      <c r="M304" s="101">
        <v>0</v>
      </c>
      <c r="N304" s="101">
        <v>0</v>
      </c>
    </row>
    <row r="305" spans="1:14" ht="18" customHeight="1">
      <c r="A305" s="46"/>
      <c r="B305" s="46"/>
      <c r="C305" s="34">
        <v>323</v>
      </c>
      <c r="D305" s="43" t="s">
        <v>46</v>
      </c>
      <c r="E305" s="44">
        <f>SUM(E306:E310)</f>
        <v>3625000</v>
      </c>
      <c r="F305" s="44">
        <f t="shared" si="124"/>
        <v>4100000</v>
      </c>
      <c r="G305" s="44">
        <f>SUM(G306:G310)</f>
        <v>1930000</v>
      </c>
      <c r="H305" s="44">
        <f aca="true" t="shared" si="136" ref="H305:N305">SUM(H306:H310)</f>
        <v>0</v>
      </c>
      <c r="I305" s="44">
        <f t="shared" si="136"/>
        <v>1870000</v>
      </c>
      <c r="J305" s="44">
        <f t="shared" si="136"/>
        <v>0</v>
      </c>
      <c r="K305" s="44">
        <f t="shared" si="136"/>
        <v>0</v>
      </c>
      <c r="L305" s="44">
        <f t="shared" si="136"/>
        <v>0</v>
      </c>
      <c r="M305" s="44">
        <f t="shared" si="136"/>
        <v>0</v>
      </c>
      <c r="N305" s="44">
        <f t="shared" si="136"/>
        <v>300000</v>
      </c>
    </row>
    <row r="306" spans="1:14" s="102" customFormat="1" ht="14.25" customHeight="1">
      <c r="A306" s="95" t="s">
        <v>554</v>
      </c>
      <c r="B306" s="95"/>
      <c r="C306" s="97">
        <v>3232</v>
      </c>
      <c r="D306" s="98" t="s">
        <v>48</v>
      </c>
      <c r="E306" s="99">
        <v>1350000</v>
      </c>
      <c r="F306" s="99">
        <f t="shared" si="124"/>
        <v>1400000</v>
      </c>
      <c r="G306" s="99">
        <v>300000</v>
      </c>
      <c r="H306" s="101">
        <v>0</v>
      </c>
      <c r="I306" s="99">
        <v>1000000</v>
      </c>
      <c r="J306" s="99">
        <v>0</v>
      </c>
      <c r="K306" s="101">
        <v>0</v>
      </c>
      <c r="L306" s="101">
        <v>0</v>
      </c>
      <c r="M306" s="101">
        <v>0</v>
      </c>
      <c r="N306" s="99">
        <v>100000</v>
      </c>
    </row>
    <row r="307" spans="1:14" s="102" customFormat="1" ht="14.25" customHeight="1">
      <c r="A307" s="95" t="s">
        <v>555</v>
      </c>
      <c r="B307" s="95"/>
      <c r="C307" s="97">
        <v>3234</v>
      </c>
      <c r="D307" s="98" t="s">
        <v>49</v>
      </c>
      <c r="E307" s="99">
        <v>800000</v>
      </c>
      <c r="F307" s="99">
        <f t="shared" si="124"/>
        <v>800000</v>
      </c>
      <c r="G307" s="99">
        <v>630000</v>
      </c>
      <c r="H307" s="99">
        <v>0</v>
      </c>
      <c r="I307" s="99">
        <v>170000</v>
      </c>
      <c r="J307" s="101">
        <v>0</v>
      </c>
      <c r="K307" s="101">
        <v>0</v>
      </c>
      <c r="L307" s="101">
        <v>0</v>
      </c>
      <c r="M307" s="101">
        <v>0</v>
      </c>
      <c r="N307" s="101">
        <v>0</v>
      </c>
    </row>
    <row r="308" spans="1:14" s="102" customFormat="1" ht="15" customHeight="1">
      <c r="A308" s="95" t="s">
        <v>556</v>
      </c>
      <c r="B308" s="95"/>
      <c r="C308" s="97" t="s">
        <v>434</v>
      </c>
      <c r="D308" s="98" t="s">
        <v>435</v>
      </c>
      <c r="E308" s="99">
        <v>0</v>
      </c>
      <c r="F308" s="100">
        <f t="shared" si="124"/>
        <v>500000</v>
      </c>
      <c r="G308" s="99">
        <v>500000</v>
      </c>
      <c r="H308" s="99">
        <v>0</v>
      </c>
      <c r="I308" s="101">
        <v>0</v>
      </c>
      <c r="J308" s="101">
        <v>0</v>
      </c>
      <c r="K308" s="101">
        <v>0</v>
      </c>
      <c r="L308" s="101">
        <v>0</v>
      </c>
      <c r="M308" s="101">
        <v>0</v>
      </c>
      <c r="N308" s="101">
        <v>0</v>
      </c>
    </row>
    <row r="309" spans="1:14" s="102" customFormat="1" ht="14.25" customHeight="1">
      <c r="A309" s="95" t="s">
        <v>557</v>
      </c>
      <c r="B309" s="95"/>
      <c r="C309" s="97" t="s">
        <v>68</v>
      </c>
      <c r="D309" s="98" t="s">
        <v>918</v>
      </c>
      <c r="E309" s="99">
        <v>125000</v>
      </c>
      <c r="F309" s="99">
        <f t="shared" si="124"/>
        <v>50000</v>
      </c>
      <c r="G309" s="99">
        <v>50000</v>
      </c>
      <c r="H309" s="99">
        <v>0</v>
      </c>
      <c r="I309" s="99">
        <v>0</v>
      </c>
      <c r="J309" s="101">
        <v>0</v>
      </c>
      <c r="K309" s="101">
        <v>0</v>
      </c>
      <c r="L309" s="101">
        <v>0</v>
      </c>
      <c r="M309" s="101">
        <v>0</v>
      </c>
      <c r="N309" s="101">
        <v>0</v>
      </c>
    </row>
    <row r="310" spans="1:14" s="102" customFormat="1" ht="14.25" customHeight="1">
      <c r="A310" s="95" t="s">
        <v>558</v>
      </c>
      <c r="B310" s="95"/>
      <c r="C310" s="97" t="s">
        <v>423</v>
      </c>
      <c r="D310" s="98" t="s">
        <v>919</v>
      </c>
      <c r="E310" s="99">
        <v>1350000</v>
      </c>
      <c r="F310" s="99">
        <f>SUM(G310:N310)</f>
        <v>1350000</v>
      </c>
      <c r="G310" s="99">
        <v>450000</v>
      </c>
      <c r="H310" s="99">
        <v>0</v>
      </c>
      <c r="I310" s="99">
        <v>700000</v>
      </c>
      <c r="J310" s="101">
        <v>0</v>
      </c>
      <c r="K310" s="101">
        <v>0</v>
      </c>
      <c r="L310" s="101">
        <v>0</v>
      </c>
      <c r="M310" s="101">
        <v>0</v>
      </c>
      <c r="N310" s="99">
        <v>200000</v>
      </c>
    </row>
    <row r="311" ht="21" customHeight="1"/>
    <row r="312" spans="1:14" ht="17.25" customHeight="1">
      <c r="A312" s="148" t="s">
        <v>19</v>
      </c>
      <c r="B312" s="149" t="s">
        <v>94</v>
      </c>
      <c r="C312" s="146" t="s">
        <v>625</v>
      </c>
      <c r="D312" s="150" t="s">
        <v>114</v>
      </c>
      <c r="E312" s="151" t="s">
        <v>1067</v>
      </c>
      <c r="F312" s="146" t="s">
        <v>1065</v>
      </c>
      <c r="G312" s="147" t="s">
        <v>1068</v>
      </c>
      <c r="H312" s="147"/>
      <c r="I312" s="147"/>
      <c r="J312" s="147"/>
      <c r="K312" s="147"/>
      <c r="L312" s="147"/>
      <c r="M312" s="147"/>
      <c r="N312" s="147"/>
    </row>
    <row r="313" spans="1:14" ht="36" customHeight="1">
      <c r="A313" s="148"/>
      <c r="B313" s="148"/>
      <c r="C313" s="147"/>
      <c r="D313" s="150"/>
      <c r="E313" s="152"/>
      <c r="F313" s="147"/>
      <c r="G313" s="111" t="s">
        <v>332</v>
      </c>
      <c r="H313" s="111" t="s">
        <v>95</v>
      </c>
      <c r="I313" s="111" t="s">
        <v>331</v>
      </c>
      <c r="J313" s="111" t="s">
        <v>333</v>
      </c>
      <c r="K313" s="111" t="s">
        <v>96</v>
      </c>
      <c r="L313" s="111" t="s">
        <v>860</v>
      </c>
      <c r="M313" s="111" t="s">
        <v>334</v>
      </c>
      <c r="N313" s="111" t="s">
        <v>721</v>
      </c>
    </row>
    <row r="314" spans="1:14" ht="10.5" customHeight="1">
      <c r="A314" s="61">
        <v>1</v>
      </c>
      <c r="B314" s="61">
        <v>2</v>
      </c>
      <c r="C314" s="61">
        <v>3</v>
      </c>
      <c r="D314" s="61">
        <v>4</v>
      </c>
      <c r="E314" s="61">
        <v>5</v>
      </c>
      <c r="F314" s="61">
        <v>6</v>
      </c>
      <c r="G314" s="61">
        <v>7</v>
      </c>
      <c r="H314" s="61">
        <v>8</v>
      </c>
      <c r="I314" s="61">
        <v>9</v>
      </c>
      <c r="J314" s="61">
        <v>10</v>
      </c>
      <c r="K314" s="61">
        <v>11</v>
      </c>
      <c r="L314" s="61">
        <v>12</v>
      </c>
      <c r="M314" s="61">
        <v>13</v>
      </c>
      <c r="N314" s="61">
        <v>14</v>
      </c>
    </row>
    <row r="315" spans="1:14" s="9" customFormat="1" ht="42" customHeight="1">
      <c r="A315" s="15"/>
      <c r="B315" s="67" t="s">
        <v>813</v>
      </c>
      <c r="C315" s="143" t="s">
        <v>1072</v>
      </c>
      <c r="D315" s="144"/>
      <c r="E315" s="11">
        <f>E316</f>
        <v>0</v>
      </c>
      <c r="F315" s="11">
        <f>SUM(G315:N315)</f>
        <v>0</v>
      </c>
      <c r="G315" s="11">
        <f>G316</f>
        <v>0</v>
      </c>
      <c r="H315" s="11">
        <f aca="true" t="shared" si="137" ref="H315:N315">H316</f>
        <v>0</v>
      </c>
      <c r="I315" s="11">
        <f t="shared" si="137"/>
        <v>0</v>
      </c>
      <c r="J315" s="11">
        <f t="shared" si="137"/>
        <v>0</v>
      </c>
      <c r="K315" s="11">
        <f t="shared" si="137"/>
        <v>0</v>
      </c>
      <c r="L315" s="11">
        <f t="shared" si="137"/>
        <v>0</v>
      </c>
      <c r="M315" s="11">
        <f t="shared" si="137"/>
        <v>0</v>
      </c>
      <c r="N315" s="11">
        <f t="shared" si="137"/>
        <v>0</v>
      </c>
    </row>
    <row r="316" spans="1:14" ht="21" customHeight="1">
      <c r="A316" s="46"/>
      <c r="B316" s="46"/>
      <c r="C316" s="34">
        <v>38</v>
      </c>
      <c r="D316" s="43" t="s">
        <v>642</v>
      </c>
      <c r="E316" s="44">
        <f>E317</f>
        <v>0</v>
      </c>
      <c r="F316" s="44">
        <f t="shared" si="124"/>
        <v>0</v>
      </c>
      <c r="G316" s="44">
        <f>G317</f>
        <v>0</v>
      </c>
      <c r="H316" s="44">
        <f aca="true" t="shared" si="138" ref="H316:N316">H317</f>
        <v>0</v>
      </c>
      <c r="I316" s="44">
        <f t="shared" si="138"/>
        <v>0</v>
      </c>
      <c r="J316" s="44">
        <f t="shared" si="138"/>
        <v>0</v>
      </c>
      <c r="K316" s="44">
        <f t="shared" si="138"/>
        <v>0</v>
      </c>
      <c r="L316" s="44">
        <f t="shared" si="138"/>
        <v>0</v>
      </c>
      <c r="M316" s="44">
        <f t="shared" si="138"/>
        <v>0</v>
      </c>
      <c r="N316" s="44">
        <f t="shared" si="138"/>
        <v>0</v>
      </c>
    </row>
    <row r="317" spans="1:14" ht="18" customHeight="1">
      <c r="A317" s="46"/>
      <c r="B317" s="46" t="s">
        <v>4</v>
      </c>
      <c r="C317" s="34">
        <v>386</v>
      </c>
      <c r="D317" s="43" t="s">
        <v>901</v>
      </c>
      <c r="E317" s="44">
        <f>E318</f>
        <v>0</v>
      </c>
      <c r="F317" s="44">
        <f t="shared" si="124"/>
        <v>0</v>
      </c>
      <c r="G317" s="44">
        <f>G318</f>
        <v>0</v>
      </c>
      <c r="H317" s="44">
        <f aca="true" t="shared" si="139" ref="H317:N317">H318</f>
        <v>0</v>
      </c>
      <c r="I317" s="44">
        <f t="shared" si="139"/>
        <v>0</v>
      </c>
      <c r="J317" s="44">
        <f t="shared" si="139"/>
        <v>0</v>
      </c>
      <c r="K317" s="44">
        <f t="shared" si="139"/>
        <v>0</v>
      </c>
      <c r="L317" s="44">
        <f t="shared" si="139"/>
        <v>0</v>
      </c>
      <c r="M317" s="44">
        <f t="shared" si="139"/>
        <v>0</v>
      </c>
      <c r="N317" s="44">
        <f t="shared" si="139"/>
        <v>0</v>
      </c>
    </row>
    <row r="318" spans="1:14" s="102" customFormat="1" ht="14.25" customHeight="1">
      <c r="A318" s="104" t="s">
        <v>559</v>
      </c>
      <c r="B318" s="95"/>
      <c r="C318" s="97">
        <v>3861</v>
      </c>
      <c r="D318" s="98" t="s">
        <v>920</v>
      </c>
      <c r="E318" s="99">
        <v>0</v>
      </c>
      <c r="F318" s="99">
        <f t="shared" si="124"/>
        <v>0</v>
      </c>
      <c r="G318" s="99">
        <v>0</v>
      </c>
      <c r="H318" s="99">
        <v>0</v>
      </c>
      <c r="I318" s="99">
        <v>0</v>
      </c>
      <c r="J318" s="99">
        <v>0</v>
      </c>
      <c r="K318" s="101">
        <v>0</v>
      </c>
      <c r="L318" s="101">
        <v>0</v>
      </c>
      <c r="M318" s="101">
        <v>0</v>
      </c>
      <c r="N318" s="101">
        <v>0</v>
      </c>
    </row>
    <row r="319" spans="1:14" s="9" customFormat="1" ht="24" customHeight="1">
      <c r="A319" s="15"/>
      <c r="B319" s="67" t="s">
        <v>811</v>
      </c>
      <c r="C319" s="145" t="s">
        <v>997</v>
      </c>
      <c r="D319" s="144"/>
      <c r="E319" s="11">
        <f>E320</f>
        <v>1300000</v>
      </c>
      <c r="F319" s="11">
        <f t="shared" si="124"/>
        <v>1000000</v>
      </c>
      <c r="G319" s="11">
        <f>G320</f>
        <v>0</v>
      </c>
      <c r="H319" s="11">
        <f aca="true" t="shared" si="140" ref="H319:N319">H320</f>
        <v>0</v>
      </c>
      <c r="I319" s="11">
        <f t="shared" si="140"/>
        <v>650000</v>
      </c>
      <c r="J319" s="11">
        <f t="shared" si="140"/>
        <v>0</v>
      </c>
      <c r="K319" s="11">
        <f t="shared" si="140"/>
        <v>0</v>
      </c>
      <c r="L319" s="11">
        <f t="shared" si="140"/>
        <v>0</v>
      </c>
      <c r="M319" s="11">
        <f t="shared" si="140"/>
        <v>0</v>
      </c>
      <c r="N319" s="11">
        <f t="shared" si="140"/>
        <v>350000</v>
      </c>
    </row>
    <row r="320" spans="1:14" ht="21" customHeight="1">
      <c r="A320" s="48"/>
      <c r="B320" s="46" t="s">
        <v>4</v>
      </c>
      <c r="C320" s="34">
        <v>42</v>
      </c>
      <c r="D320" s="43" t="s">
        <v>855</v>
      </c>
      <c r="E320" s="44">
        <f>E321</f>
        <v>1300000</v>
      </c>
      <c r="F320" s="44">
        <f t="shared" si="124"/>
        <v>1000000</v>
      </c>
      <c r="G320" s="44">
        <f>G321</f>
        <v>0</v>
      </c>
      <c r="H320" s="44">
        <f>H321</f>
        <v>0</v>
      </c>
      <c r="I320" s="44">
        <f>I321</f>
        <v>650000</v>
      </c>
      <c r="J320" s="44">
        <f aca="true" t="shared" si="141" ref="J320:N321">J321</f>
        <v>0</v>
      </c>
      <c r="K320" s="44">
        <f t="shared" si="141"/>
        <v>0</v>
      </c>
      <c r="L320" s="44">
        <f t="shared" si="141"/>
        <v>0</v>
      </c>
      <c r="M320" s="44">
        <f t="shared" si="141"/>
        <v>0</v>
      </c>
      <c r="N320" s="44">
        <f t="shared" si="141"/>
        <v>350000</v>
      </c>
    </row>
    <row r="321" spans="1:14" ht="18" customHeight="1">
      <c r="A321" s="46"/>
      <c r="B321" s="46" t="s">
        <v>4</v>
      </c>
      <c r="C321" s="34" t="s">
        <v>167</v>
      </c>
      <c r="D321" s="43" t="s">
        <v>856</v>
      </c>
      <c r="E321" s="44">
        <f>E322</f>
        <v>1300000</v>
      </c>
      <c r="F321" s="44">
        <f t="shared" si="124"/>
        <v>1000000</v>
      </c>
      <c r="G321" s="44">
        <f>G322</f>
        <v>0</v>
      </c>
      <c r="H321" s="44">
        <f>H322</f>
        <v>0</v>
      </c>
      <c r="I321" s="44">
        <f>I322</f>
        <v>650000</v>
      </c>
      <c r="J321" s="44">
        <f t="shared" si="141"/>
        <v>0</v>
      </c>
      <c r="K321" s="44">
        <f t="shared" si="141"/>
        <v>0</v>
      </c>
      <c r="L321" s="44">
        <f t="shared" si="141"/>
        <v>0</v>
      </c>
      <c r="M321" s="44">
        <f t="shared" si="141"/>
        <v>0</v>
      </c>
      <c r="N321" s="44">
        <f t="shared" si="141"/>
        <v>350000</v>
      </c>
    </row>
    <row r="322" spans="1:14" s="102" customFormat="1" ht="14.25" customHeight="1">
      <c r="A322" s="95" t="s">
        <v>560</v>
      </c>
      <c r="B322" s="95"/>
      <c r="C322" s="97" t="s">
        <v>168</v>
      </c>
      <c r="D322" s="98" t="s">
        <v>921</v>
      </c>
      <c r="E322" s="99">
        <v>1300000</v>
      </c>
      <c r="F322" s="99">
        <f t="shared" si="124"/>
        <v>1000000</v>
      </c>
      <c r="G322" s="99">
        <v>0</v>
      </c>
      <c r="H322" s="101">
        <v>0</v>
      </c>
      <c r="I322" s="99">
        <v>650000</v>
      </c>
      <c r="J322" s="99">
        <v>0</v>
      </c>
      <c r="K322" s="101">
        <v>0</v>
      </c>
      <c r="L322" s="101">
        <v>0</v>
      </c>
      <c r="M322" s="101">
        <v>0</v>
      </c>
      <c r="N322" s="99">
        <v>350000</v>
      </c>
    </row>
    <row r="323" spans="1:14" s="9" customFormat="1" ht="24" customHeight="1">
      <c r="A323" s="15"/>
      <c r="B323" s="67" t="s">
        <v>811</v>
      </c>
      <c r="C323" s="145" t="s">
        <v>1080</v>
      </c>
      <c r="D323" s="144"/>
      <c r="E323" s="11">
        <f>E324</f>
        <v>0</v>
      </c>
      <c r="F323" s="133">
        <f aca="true" t="shared" si="142" ref="F323:F330">SUM(G323:N323)</f>
        <v>500000</v>
      </c>
      <c r="G323" s="11">
        <f>G324</f>
        <v>500000</v>
      </c>
      <c r="H323" s="11">
        <f aca="true" t="shared" si="143" ref="H323:N325">H324</f>
        <v>0</v>
      </c>
      <c r="I323" s="11">
        <f t="shared" si="143"/>
        <v>0</v>
      </c>
      <c r="J323" s="11">
        <f t="shared" si="143"/>
        <v>0</v>
      </c>
      <c r="K323" s="11">
        <f t="shared" si="143"/>
        <v>0</v>
      </c>
      <c r="L323" s="11">
        <f t="shared" si="143"/>
        <v>0</v>
      </c>
      <c r="M323" s="11">
        <f t="shared" si="143"/>
        <v>0</v>
      </c>
      <c r="N323" s="11">
        <f t="shared" si="143"/>
        <v>0</v>
      </c>
    </row>
    <row r="324" spans="1:14" ht="21" customHeight="1">
      <c r="A324" s="48"/>
      <c r="B324" s="46" t="s">
        <v>4</v>
      </c>
      <c r="C324" s="34">
        <v>42</v>
      </c>
      <c r="D324" s="43" t="s">
        <v>855</v>
      </c>
      <c r="E324" s="44">
        <f>E325</f>
        <v>0</v>
      </c>
      <c r="F324" s="44">
        <f t="shared" si="142"/>
        <v>500000</v>
      </c>
      <c r="G324" s="44">
        <f>G325</f>
        <v>500000</v>
      </c>
      <c r="H324" s="44">
        <f>H325</f>
        <v>0</v>
      </c>
      <c r="I324" s="44">
        <f>I325</f>
        <v>0</v>
      </c>
      <c r="J324" s="44">
        <f t="shared" si="143"/>
        <v>0</v>
      </c>
      <c r="K324" s="44">
        <f t="shared" si="143"/>
        <v>0</v>
      </c>
      <c r="L324" s="44">
        <f t="shared" si="143"/>
        <v>0</v>
      </c>
      <c r="M324" s="44">
        <f t="shared" si="143"/>
        <v>0</v>
      </c>
      <c r="N324" s="44">
        <f t="shared" si="143"/>
        <v>0</v>
      </c>
    </row>
    <row r="325" spans="1:14" ht="18" customHeight="1">
      <c r="A325" s="46"/>
      <c r="B325" s="46" t="s">
        <v>4</v>
      </c>
      <c r="C325" s="34" t="s">
        <v>167</v>
      </c>
      <c r="D325" s="43" t="s">
        <v>856</v>
      </c>
      <c r="E325" s="44">
        <f>E326</f>
        <v>0</v>
      </c>
      <c r="F325" s="44">
        <f t="shared" si="142"/>
        <v>500000</v>
      </c>
      <c r="G325" s="44">
        <f>G326</f>
        <v>500000</v>
      </c>
      <c r="H325" s="44">
        <f>H326</f>
        <v>0</v>
      </c>
      <c r="I325" s="44">
        <f>I326</f>
        <v>0</v>
      </c>
      <c r="J325" s="44">
        <f t="shared" si="143"/>
        <v>0</v>
      </c>
      <c r="K325" s="44">
        <f t="shared" si="143"/>
        <v>0</v>
      </c>
      <c r="L325" s="44">
        <f t="shared" si="143"/>
        <v>0</v>
      </c>
      <c r="M325" s="44">
        <f t="shared" si="143"/>
        <v>0</v>
      </c>
      <c r="N325" s="44">
        <f t="shared" si="143"/>
        <v>0</v>
      </c>
    </row>
    <row r="326" spans="1:14" s="102" customFormat="1" ht="14.25" customHeight="1">
      <c r="A326" s="95" t="s">
        <v>561</v>
      </c>
      <c r="B326" s="95"/>
      <c r="C326" s="97" t="s">
        <v>168</v>
      </c>
      <c r="D326" s="98" t="s">
        <v>1100</v>
      </c>
      <c r="E326" s="99">
        <v>0</v>
      </c>
      <c r="F326" s="99">
        <f t="shared" si="142"/>
        <v>500000</v>
      </c>
      <c r="G326" s="99">
        <v>500000</v>
      </c>
      <c r="H326" s="101">
        <v>0</v>
      </c>
      <c r="I326" s="99">
        <v>0</v>
      </c>
      <c r="J326" s="99">
        <v>0</v>
      </c>
      <c r="K326" s="101">
        <v>0</v>
      </c>
      <c r="L326" s="101">
        <v>0</v>
      </c>
      <c r="M326" s="101">
        <v>0</v>
      </c>
      <c r="N326" s="99">
        <v>0</v>
      </c>
    </row>
    <row r="327" spans="1:14" s="9" customFormat="1" ht="24" customHeight="1">
      <c r="A327" s="15"/>
      <c r="B327" s="67" t="s">
        <v>811</v>
      </c>
      <c r="C327" s="145" t="s">
        <v>1081</v>
      </c>
      <c r="D327" s="144"/>
      <c r="E327" s="11">
        <f>E328</f>
        <v>30000</v>
      </c>
      <c r="F327" s="11">
        <f t="shared" si="142"/>
        <v>70000</v>
      </c>
      <c r="G327" s="11">
        <f>G328</f>
        <v>70000</v>
      </c>
      <c r="H327" s="11">
        <f aca="true" t="shared" si="144" ref="H327:N329">H328</f>
        <v>0</v>
      </c>
      <c r="I327" s="11">
        <f t="shared" si="144"/>
        <v>0</v>
      </c>
      <c r="J327" s="11">
        <f t="shared" si="144"/>
        <v>0</v>
      </c>
      <c r="K327" s="11">
        <f t="shared" si="144"/>
        <v>0</v>
      </c>
      <c r="L327" s="11">
        <f t="shared" si="144"/>
        <v>0</v>
      </c>
      <c r="M327" s="11">
        <f t="shared" si="144"/>
        <v>0</v>
      </c>
      <c r="N327" s="11">
        <f t="shared" si="144"/>
        <v>0</v>
      </c>
    </row>
    <row r="328" spans="1:14" ht="21" customHeight="1">
      <c r="A328" s="48"/>
      <c r="B328" s="46" t="s">
        <v>4</v>
      </c>
      <c r="C328" s="34">
        <v>42</v>
      </c>
      <c r="D328" s="43" t="s">
        <v>855</v>
      </c>
      <c r="E328" s="44">
        <f>E329</f>
        <v>30000</v>
      </c>
      <c r="F328" s="44">
        <f t="shared" si="142"/>
        <v>70000</v>
      </c>
      <c r="G328" s="44">
        <f>G329</f>
        <v>70000</v>
      </c>
      <c r="H328" s="44">
        <f>H329</f>
        <v>0</v>
      </c>
      <c r="I328" s="44">
        <f>I329</f>
        <v>0</v>
      </c>
      <c r="J328" s="44">
        <f t="shared" si="144"/>
        <v>0</v>
      </c>
      <c r="K328" s="44">
        <f t="shared" si="144"/>
        <v>0</v>
      </c>
      <c r="L328" s="44">
        <f t="shared" si="144"/>
        <v>0</v>
      </c>
      <c r="M328" s="44">
        <f t="shared" si="144"/>
        <v>0</v>
      </c>
      <c r="N328" s="44">
        <f t="shared" si="144"/>
        <v>0</v>
      </c>
    </row>
    <row r="329" spans="1:14" ht="18" customHeight="1">
      <c r="A329" s="46"/>
      <c r="B329" s="46" t="s">
        <v>4</v>
      </c>
      <c r="C329" s="34" t="s">
        <v>164</v>
      </c>
      <c r="D329" s="43" t="s">
        <v>922</v>
      </c>
      <c r="E329" s="44">
        <f>E330</f>
        <v>30000</v>
      </c>
      <c r="F329" s="44">
        <f t="shared" si="142"/>
        <v>70000</v>
      </c>
      <c r="G329" s="44">
        <f>G330</f>
        <v>70000</v>
      </c>
      <c r="H329" s="44">
        <f>H330</f>
        <v>0</v>
      </c>
      <c r="I329" s="44">
        <f>I330</f>
        <v>0</v>
      </c>
      <c r="J329" s="44">
        <f t="shared" si="144"/>
        <v>0</v>
      </c>
      <c r="K329" s="44">
        <f t="shared" si="144"/>
        <v>0</v>
      </c>
      <c r="L329" s="44">
        <f t="shared" si="144"/>
        <v>0</v>
      </c>
      <c r="M329" s="44">
        <f t="shared" si="144"/>
        <v>0</v>
      </c>
      <c r="N329" s="44">
        <f t="shared" si="144"/>
        <v>0</v>
      </c>
    </row>
    <row r="330" spans="1:14" s="102" customFormat="1" ht="14.25" customHeight="1">
      <c r="A330" s="95" t="s">
        <v>562</v>
      </c>
      <c r="B330" s="95"/>
      <c r="C330" s="97" t="s">
        <v>166</v>
      </c>
      <c r="D330" s="98" t="s">
        <v>870</v>
      </c>
      <c r="E330" s="99">
        <v>30000</v>
      </c>
      <c r="F330" s="99">
        <f t="shared" si="142"/>
        <v>70000</v>
      </c>
      <c r="G330" s="99">
        <v>70000</v>
      </c>
      <c r="H330" s="101">
        <v>0</v>
      </c>
      <c r="I330" s="99">
        <v>0</v>
      </c>
      <c r="J330" s="99">
        <v>0</v>
      </c>
      <c r="K330" s="101">
        <v>0</v>
      </c>
      <c r="L330" s="101">
        <v>0</v>
      </c>
      <c r="M330" s="101">
        <v>0</v>
      </c>
      <c r="N330" s="99">
        <v>0</v>
      </c>
    </row>
    <row r="331" spans="1:14" s="84" customFormat="1" ht="27.75" customHeight="1">
      <c r="A331" s="82"/>
      <c r="B331" s="85"/>
      <c r="C331" s="155" t="s">
        <v>998</v>
      </c>
      <c r="D331" s="156"/>
      <c r="E331" s="79">
        <f>E332+E336+E344</f>
        <v>150000</v>
      </c>
      <c r="F331" s="79">
        <f aca="true" t="shared" si="145" ref="F331:F348">SUM(G331:N331)</f>
        <v>975000</v>
      </c>
      <c r="G331" s="79">
        <f aca="true" t="shared" si="146" ref="G331:N331">G332+G336+G344</f>
        <v>325000</v>
      </c>
      <c r="H331" s="79">
        <f t="shared" si="146"/>
        <v>0</v>
      </c>
      <c r="I331" s="79">
        <f t="shared" si="146"/>
        <v>370000</v>
      </c>
      <c r="J331" s="79">
        <f t="shared" si="146"/>
        <v>0</v>
      </c>
      <c r="K331" s="79">
        <f t="shared" si="146"/>
        <v>0</v>
      </c>
      <c r="L331" s="79">
        <f t="shared" si="146"/>
        <v>0</v>
      </c>
      <c r="M331" s="79">
        <f t="shared" si="146"/>
        <v>0</v>
      </c>
      <c r="N331" s="79">
        <f t="shared" si="146"/>
        <v>280000</v>
      </c>
    </row>
    <row r="332" spans="1:14" s="9" customFormat="1" ht="24" customHeight="1">
      <c r="A332" s="15"/>
      <c r="B332" s="67" t="s">
        <v>811</v>
      </c>
      <c r="C332" s="145" t="s">
        <v>999</v>
      </c>
      <c r="D332" s="144"/>
      <c r="E332" s="11">
        <f>E333</f>
        <v>50000</v>
      </c>
      <c r="F332" s="11">
        <f t="shared" si="145"/>
        <v>500000</v>
      </c>
      <c r="G332" s="11">
        <f>G333</f>
        <v>0</v>
      </c>
      <c r="H332" s="11">
        <f aca="true" t="shared" si="147" ref="H332:N332">H333</f>
        <v>0</v>
      </c>
      <c r="I332" s="11">
        <f t="shared" si="147"/>
        <v>320000</v>
      </c>
      <c r="J332" s="11">
        <f t="shared" si="147"/>
        <v>0</v>
      </c>
      <c r="K332" s="11">
        <f t="shared" si="147"/>
        <v>0</v>
      </c>
      <c r="L332" s="11">
        <f t="shared" si="147"/>
        <v>0</v>
      </c>
      <c r="M332" s="11">
        <f t="shared" si="147"/>
        <v>0</v>
      </c>
      <c r="N332" s="11">
        <f t="shared" si="147"/>
        <v>180000</v>
      </c>
    </row>
    <row r="333" spans="1:14" ht="21" customHeight="1">
      <c r="A333" s="48"/>
      <c r="B333" s="46"/>
      <c r="C333" s="34">
        <v>41</v>
      </c>
      <c r="D333" s="43" t="s">
        <v>852</v>
      </c>
      <c r="E333" s="44">
        <f>E334</f>
        <v>50000</v>
      </c>
      <c r="F333" s="44">
        <f t="shared" si="145"/>
        <v>500000</v>
      </c>
      <c r="G333" s="44">
        <f aca="true" t="shared" si="148" ref="G333:N333">G334</f>
        <v>0</v>
      </c>
      <c r="H333" s="44">
        <f t="shared" si="148"/>
        <v>0</v>
      </c>
      <c r="I333" s="44">
        <f t="shared" si="148"/>
        <v>320000</v>
      </c>
      <c r="J333" s="44">
        <f t="shared" si="148"/>
        <v>0</v>
      </c>
      <c r="K333" s="44">
        <f t="shared" si="148"/>
        <v>0</v>
      </c>
      <c r="L333" s="44">
        <f t="shared" si="148"/>
        <v>0</v>
      </c>
      <c r="M333" s="44">
        <f t="shared" si="148"/>
        <v>0</v>
      </c>
      <c r="N333" s="44">
        <f t="shared" si="148"/>
        <v>180000</v>
      </c>
    </row>
    <row r="334" spans="1:14" ht="18" customHeight="1">
      <c r="A334" s="48"/>
      <c r="B334" s="46"/>
      <c r="C334" s="34">
        <v>411</v>
      </c>
      <c r="D334" s="43" t="s">
        <v>853</v>
      </c>
      <c r="E334" s="44">
        <f>E335</f>
        <v>50000</v>
      </c>
      <c r="F334" s="44">
        <f t="shared" si="145"/>
        <v>500000</v>
      </c>
      <c r="G334" s="44">
        <f aca="true" t="shared" si="149" ref="G334:N334">G335</f>
        <v>0</v>
      </c>
      <c r="H334" s="44">
        <f t="shared" si="149"/>
        <v>0</v>
      </c>
      <c r="I334" s="44">
        <f t="shared" si="149"/>
        <v>320000</v>
      </c>
      <c r="J334" s="44">
        <f t="shared" si="149"/>
        <v>0</v>
      </c>
      <c r="K334" s="44">
        <f t="shared" si="149"/>
        <v>0</v>
      </c>
      <c r="L334" s="44">
        <f t="shared" si="149"/>
        <v>0</v>
      </c>
      <c r="M334" s="44">
        <f t="shared" si="149"/>
        <v>0</v>
      </c>
      <c r="N334" s="44">
        <f t="shared" si="149"/>
        <v>180000</v>
      </c>
    </row>
    <row r="335" spans="1:14" s="102" customFormat="1" ht="14.25" customHeight="1">
      <c r="A335" s="95" t="s">
        <v>563</v>
      </c>
      <c r="B335" s="95"/>
      <c r="C335" s="97">
        <v>4111</v>
      </c>
      <c r="D335" s="98" t="s">
        <v>923</v>
      </c>
      <c r="E335" s="103">
        <v>50000</v>
      </c>
      <c r="F335" s="103">
        <f t="shared" si="145"/>
        <v>500000</v>
      </c>
      <c r="G335" s="103">
        <v>0</v>
      </c>
      <c r="H335" s="101">
        <v>0</v>
      </c>
      <c r="I335" s="99">
        <v>320000</v>
      </c>
      <c r="J335" s="101">
        <v>0</v>
      </c>
      <c r="K335" s="101">
        <v>0</v>
      </c>
      <c r="L335" s="99">
        <v>0</v>
      </c>
      <c r="M335" s="101">
        <v>0</v>
      </c>
      <c r="N335" s="99">
        <v>180000</v>
      </c>
    </row>
    <row r="336" spans="1:14" s="9" customFormat="1" ht="24" customHeight="1">
      <c r="A336" s="15"/>
      <c r="B336" s="67" t="s">
        <v>811</v>
      </c>
      <c r="C336" s="145" t="s">
        <v>1000</v>
      </c>
      <c r="D336" s="144"/>
      <c r="E336" s="11">
        <f>E337</f>
        <v>0</v>
      </c>
      <c r="F336" s="11">
        <f t="shared" si="145"/>
        <v>50000</v>
      </c>
      <c r="G336" s="11">
        <f>G337</f>
        <v>0</v>
      </c>
      <c r="H336" s="11">
        <f aca="true" t="shared" si="150" ref="H336:N336">H337</f>
        <v>0</v>
      </c>
      <c r="I336" s="11">
        <f t="shared" si="150"/>
        <v>50000</v>
      </c>
      <c r="J336" s="11">
        <f t="shared" si="150"/>
        <v>0</v>
      </c>
      <c r="K336" s="11">
        <f t="shared" si="150"/>
        <v>0</v>
      </c>
      <c r="L336" s="11">
        <f t="shared" si="150"/>
        <v>0</v>
      </c>
      <c r="M336" s="11">
        <f t="shared" si="150"/>
        <v>0</v>
      </c>
      <c r="N336" s="11">
        <f t="shared" si="150"/>
        <v>0</v>
      </c>
    </row>
    <row r="337" spans="1:14" ht="18" customHeight="1">
      <c r="A337" s="48"/>
      <c r="B337" s="46" t="s">
        <v>4</v>
      </c>
      <c r="C337" s="34">
        <v>42</v>
      </c>
      <c r="D337" s="43" t="s">
        <v>855</v>
      </c>
      <c r="E337" s="44">
        <f>E338</f>
        <v>0</v>
      </c>
      <c r="F337" s="44">
        <f t="shared" si="145"/>
        <v>50000</v>
      </c>
      <c r="G337" s="44">
        <f>G338</f>
        <v>0</v>
      </c>
      <c r="H337" s="44">
        <f aca="true" t="shared" si="151" ref="H337:N338">H338</f>
        <v>0</v>
      </c>
      <c r="I337" s="44">
        <f t="shared" si="151"/>
        <v>50000</v>
      </c>
      <c r="J337" s="44">
        <f t="shared" si="151"/>
        <v>0</v>
      </c>
      <c r="K337" s="44">
        <f t="shared" si="151"/>
        <v>0</v>
      </c>
      <c r="L337" s="44">
        <f t="shared" si="151"/>
        <v>0</v>
      </c>
      <c r="M337" s="44">
        <f t="shared" si="151"/>
        <v>0</v>
      </c>
      <c r="N337" s="44">
        <f t="shared" si="151"/>
        <v>0</v>
      </c>
    </row>
    <row r="338" spans="1:14" ht="18" customHeight="1">
      <c r="A338" s="48"/>
      <c r="B338" s="46" t="s">
        <v>4</v>
      </c>
      <c r="C338" s="34" t="s">
        <v>167</v>
      </c>
      <c r="D338" s="43" t="s">
        <v>856</v>
      </c>
      <c r="E338" s="44">
        <f>E339</f>
        <v>0</v>
      </c>
      <c r="F338" s="44">
        <f t="shared" si="145"/>
        <v>50000</v>
      </c>
      <c r="G338" s="44">
        <f>G339</f>
        <v>0</v>
      </c>
      <c r="H338" s="44">
        <f t="shared" si="151"/>
        <v>0</v>
      </c>
      <c r="I338" s="44">
        <f t="shared" si="151"/>
        <v>50000</v>
      </c>
      <c r="J338" s="44">
        <f t="shared" si="151"/>
        <v>0</v>
      </c>
      <c r="K338" s="44">
        <f t="shared" si="151"/>
        <v>0</v>
      </c>
      <c r="L338" s="44">
        <f t="shared" si="151"/>
        <v>0</v>
      </c>
      <c r="M338" s="44">
        <f t="shared" si="151"/>
        <v>0</v>
      </c>
      <c r="N338" s="44">
        <f t="shared" si="151"/>
        <v>0</v>
      </c>
    </row>
    <row r="339" spans="1:14" s="102" customFormat="1" ht="14.25" customHeight="1">
      <c r="A339" s="95" t="s">
        <v>564</v>
      </c>
      <c r="B339" s="95"/>
      <c r="C339" s="97" t="s">
        <v>374</v>
      </c>
      <c r="D339" s="98" t="s">
        <v>924</v>
      </c>
      <c r="E339" s="99">
        <v>0</v>
      </c>
      <c r="F339" s="103">
        <f t="shared" si="145"/>
        <v>50000</v>
      </c>
      <c r="G339" s="99">
        <v>0</v>
      </c>
      <c r="H339" s="101">
        <v>0</v>
      </c>
      <c r="I339" s="99">
        <v>50000</v>
      </c>
      <c r="J339" s="99">
        <v>0</v>
      </c>
      <c r="K339" s="101">
        <v>0</v>
      </c>
      <c r="L339" s="101">
        <v>0</v>
      </c>
      <c r="M339" s="101">
        <v>0</v>
      </c>
      <c r="N339" s="99">
        <v>0</v>
      </c>
    </row>
    <row r="340" ht="73.5" customHeight="1"/>
    <row r="341" spans="1:14" ht="17.25" customHeight="1">
      <c r="A341" s="148" t="s">
        <v>19</v>
      </c>
      <c r="B341" s="149" t="s">
        <v>94</v>
      </c>
      <c r="C341" s="146" t="s">
        <v>625</v>
      </c>
      <c r="D341" s="150" t="s">
        <v>114</v>
      </c>
      <c r="E341" s="151" t="s">
        <v>1067</v>
      </c>
      <c r="F341" s="146" t="s">
        <v>1065</v>
      </c>
      <c r="G341" s="147" t="s">
        <v>1068</v>
      </c>
      <c r="H341" s="147"/>
      <c r="I341" s="147"/>
      <c r="J341" s="147"/>
      <c r="K341" s="147"/>
      <c r="L341" s="147"/>
      <c r="M341" s="147"/>
      <c r="N341" s="147"/>
    </row>
    <row r="342" spans="1:14" ht="36" customHeight="1">
      <c r="A342" s="148"/>
      <c r="B342" s="148"/>
      <c r="C342" s="147"/>
      <c r="D342" s="150"/>
      <c r="E342" s="152"/>
      <c r="F342" s="147"/>
      <c r="G342" s="111" t="s">
        <v>332</v>
      </c>
      <c r="H342" s="111" t="s">
        <v>95</v>
      </c>
      <c r="I342" s="111" t="s">
        <v>331</v>
      </c>
      <c r="J342" s="111" t="s">
        <v>333</v>
      </c>
      <c r="K342" s="111" t="s">
        <v>96</v>
      </c>
      <c r="L342" s="111" t="s">
        <v>860</v>
      </c>
      <c r="M342" s="111" t="s">
        <v>334</v>
      </c>
      <c r="N342" s="111" t="s">
        <v>721</v>
      </c>
    </row>
    <row r="343" spans="1:14" ht="10.5" customHeight="1">
      <c r="A343" s="61">
        <v>1</v>
      </c>
      <c r="B343" s="61">
        <v>2</v>
      </c>
      <c r="C343" s="61">
        <v>3</v>
      </c>
      <c r="D343" s="61">
        <v>4</v>
      </c>
      <c r="E343" s="61">
        <v>5</v>
      </c>
      <c r="F343" s="61">
        <v>6</v>
      </c>
      <c r="G343" s="61">
        <v>7</v>
      </c>
      <c r="H343" s="61">
        <v>8</v>
      </c>
      <c r="I343" s="61">
        <v>9</v>
      </c>
      <c r="J343" s="61">
        <v>10</v>
      </c>
      <c r="K343" s="61">
        <v>11</v>
      </c>
      <c r="L343" s="61">
        <v>12</v>
      </c>
      <c r="M343" s="61">
        <v>13</v>
      </c>
      <c r="N343" s="61">
        <v>14</v>
      </c>
    </row>
    <row r="344" spans="1:14" s="9" customFormat="1" ht="24" customHeight="1">
      <c r="A344" s="22"/>
      <c r="B344" s="67" t="s">
        <v>811</v>
      </c>
      <c r="C344" s="157" t="s">
        <v>1089</v>
      </c>
      <c r="D344" s="158"/>
      <c r="E344" s="11">
        <f>E345</f>
        <v>100000</v>
      </c>
      <c r="F344" s="11">
        <f t="shared" si="145"/>
        <v>425000</v>
      </c>
      <c r="G344" s="11">
        <f>G345</f>
        <v>325000</v>
      </c>
      <c r="H344" s="11">
        <f aca="true" t="shared" si="152" ref="H344:N344">H345</f>
        <v>0</v>
      </c>
      <c r="I344" s="11">
        <f t="shared" si="152"/>
        <v>0</v>
      </c>
      <c r="J344" s="11">
        <f t="shared" si="152"/>
        <v>0</v>
      </c>
      <c r="K344" s="11">
        <f t="shared" si="152"/>
        <v>0</v>
      </c>
      <c r="L344" s="11">
        <f t="shared" si="152"/>
        <v>0</v>
      </c>
      <c r="M344" s="11">
        <f t="shared" si="152"/>
        <v>0</v>
      </c>
      <c r="N344" s="11">
        <f t="shared" si="152"/>
        <v>100000</v>
      </c>
    </row>
    <row r="345" spans="1:14" ht="21" customHeight="1">
      <c r="A345" s="46"/>
      <c r="B345" s="46"/>
      <c r="C345" s="34">
        <v>32</v>
      </c>
      <c r="D345" s="43" t="s">
        <v>37</v>
      </c>
      <c r="E345" s="44">
        <f>E346</f>
        <v>100000</v>
      </c>
      <c r="F345" s="44">
        <f t="shared" si="145"/>
        <v>425000</v>
      </c>
      <c r="G345" s="44">
        <f>G346</f>
        <v>325000</v>
      </c>
      <c r="H345" s="44">
        <f aca="true" t="shared" si="153" ref="H345:N345">H346</f>
        <v>0</v>
      </c>
      <c r="I345" s="44">
        <f t="shared" si="153"/>
        <v>0</v>
      </c>
      <c r="J345" s="44">
        <f t="shared" si="153"/>
        <v>0</v>
      </c>
      <c r="K345" s="44">
        <f t="shared" si="153"/>
        <v>0</v>
      </c>
      <c r="L345" s="44">
        <f t="shared" si="153"/>
        <v>0</v>
      </c>
      <c r="M345" s="44">
        <f t="shared" si="153"/>
        <v>0</v>
      </c>
      <c r="N345" s="44">
        <f t="shared" si="153"/>
        <v>100000</v>
      </c>
    </row>
    <row r="346" spans="1:14" ht="18" customHeight="1">
      <c r="A346" s="46" t="s">
        <v>4</v>
      </c>
      <c r="B346" s="46"/>
      <c r="C346" s="34">
        <v>323</v>
      </c>
      <c r="D346" s="43" t="s">
        <v>46</v>
      </c>
      <c r="E346" s="44">
        <f>SUM(E347:E348)</f>
        <v>100000</v>
      </c>
      <c r="F346" s="44">
        <f t="shared" si="145"/>
        <v>425000</v>
      </c>
      <c r="G346" s="44">
        <f>SUM(G347:G348)</f>
        <v>325000</v>
      </c>
      <c r="H346" s="44">
        <f aca="true" t="shared" si="154" ref="H346:N346">SUM(H347:H348)</f>
        <v>0</v>
      </c>
      <c r="I346" s="44">
        <f t="shared" si="154"/>
        <v>0</v>
      </c>
      <c r="J346" s="44">
        <f t="shared" si="154"/>
        <v>0</v>
      </c>
      <c r="K346" s="44">
        <f t="shared" si="154"/>
        <v>0</v>
      </c>
      <c r="L346" s="44">
        <f t="shared" si="154"/>
        <v>0</v>
      </c>
      <c r="M346" s="44">
        <f t="shared" si="154"/>
        <v>0</v>
      </c>
      <c r="N346" s="44">
        <f t="shared" si="154"/>
        <v>100000</v>
      </c>
    </row>
    <row r="347" spans="1:14" s="102" customFormat="1" ht="14.25" customHeight="1">
      <c r="A347" s="95" t="s">
        <v>725</v>
      </c>
      <c r="B347" s="95"/>
      <c r="C347" s="97">
        <v>3232</v>
      </c>
      <c r="D347" s="98" t="s">
        <v>1074</v>
      </c>
      <c r="E347" s="99">
        <v>100000</v>
      </c>
      <c r="F347" s="99">
        <f>SUM(G347:N347)</f>
        <v>325000</v>
      </c>
      <c r="G347" s="99">
        <v>225000</v>
      </c>
      <c r="H347" s="101">
        <v>0</v>
      </c>
      <c r="I347" s="99">
        <v>0</v>
      </c>
      <c r="J347" s="99">
        <v>0</v>
      </c>
      <c r="K347" s="101">
        <v>0</v>
      </c>
      <c r="L347" s="101">
        <v>0</v>
      </c>
      <c r="M347" s="101">
        <v>0</v>
      </c>
      <c r="N347" s="99">
        <v>100000</v>
      </c>
    </row>
    <row r="348" spans="1:14" s="102" customFormat="1" ht="14.25" customHeight="1">
      <c r="A348" s="95" t="s">
        <v>565</v>
      </c>
      <c r="B348" s="95"/>
      <c r="C348" s="97" t="s">
        <v>27</v>
      </c>
      <c r="D348" s="98" t="s">
        <v>1073</v>
      </c>
      <c r="E348" s="99">
        <v>0</v>
      </c>
      <c r="F348" s="99">
        <f t="shared" si="145"/>
        <v>100000</v>
      </c>
      <c r="G348" s="99">
        <v>100000</v>
      </c>
      <c r="H348" s="101">
        <v>0</v>
      </c>
      <c r="I348" s="99">
        <v>0</v>
      </c>
      <c r="J348" s="99">
        <v>0</v>
      </c>
      <c r="K348" s="101">
        <v>0</v>
      </c>
      <c r="L348" s="101">
        <v>0</v>
      </c>
      <c r="M348" s="101">
        <v>0</v>
      </c>
      <c r="N348" s="99">
        <v>0</v>
      </c>
    </row>
    <row r="349" spans="1:14" s="84" customFormat="1" ht="27.75" customHeight="1">
      <c r="A349" s="82"/>
      <c r="B349" s="85"/>
      <c r="C349" s="155" t="s">
        <v>1001</v>
      </c>
      <c r="D349" s="156"/>
      <c r="E349" s="79">
        <f>E350+E358+E365</f>
        <v>2415000</v>
      </c>
      <c r="F349" s="79">
        <f aca="true" t="shared" si="155" ref="F349:F393">SUM(G349:N349)</f>
        <v>2385000</v>
      </c>
      <c r="G349" s="79">
        <f aca="true" t="shared" si="156" ref="G349:N349">G350+G358+G365</f>
        <v>415000</v>
      </c>
      <c r="H349" s="79">
        <f t="shared" si="156"/>
        <v>0</v>
      </c>
      <c r="I349" s="79">
        <f t="shared" si="156"/>
        <v>1600000</v>
      </c>
      <c r="J349" s="79">
        <f t="shared" si="156"/>
        <v>100000</v>
      </c>
      <c r="K349" s="79">
        <f t="shared" si="156"/>
        <v>0</v>
      </c>
      <c r="L349" s="79">
        <f t="shared" si="156"/>
        <v>0</v>
      </c>
      <c r="M349" s="79">
        <f t="shared" si="156"/>
        <v>0</v>
      </c>
      <c r="N349" s="79">
        <f t="shared" si="156"/>
        <v>270000</v>
      </c>
    </row>
    <row r="350" spans="1:14" s="9" customFormat="1" ht="24" customHeight="1">
      <c r="A350" s="15"/>
      <c r="B350" s="67" t="s">
        <v>812</v>
      </c>
      <c r="C350" s="157" t="s">
        <v>1002</v>
      </c>
      <c r="D350" s="158"/>
      <c r="E350" s="11">
        <f>E351</f>
        <v>1225000</v>
      </c>
      <c r="F350" s="11">
        <f t="shared" si="155"/>
        <v>1420000</v>
      </c>
      <c r="G350" s="11">
        <f>G351</f>
        <v>0</v>
      </c>
      <c r="H350" s="11">
        <f aca="true" t="shared" si="157" ref="H350:N350">H351</f>
        <v>0</v>
      </c>
      <c r="I350" s="11">
        <f t="shared" si="157"/>
        <v>1050000</v>
      </c>
      <c r="J350" s="11">
        <f t="shared" si="157"/>
        <v>100000</v>
      </c>
      <c r="K350" s="11">
        <f t="shared" si="157"/>
        <v>0</v>
      </c>
      <c r="L350" s="11">
        <f t="shared" si="157"/>
        <v>0</v>
      </c>
      <c r="M350" s="11">
        <f t="shared" si="157"/>
        <v>0</v>
      </c>
      <c r="N350" s="11">
        <f t="shared" si="157"/>
        <v>270000</v>
      </c>
    </row>
    <row r="351" spans="1:14" ht="21" customHeight="1">
      <c r="A351" s="48"/>
      <c r="B351" s="46"/>
      <c r="C351" s="34">
        <v>32</v>
      </c>
      <c r="D351" s="43" t="s">
        <v>37</v>
      </c>
      <c r="E351" s="44">
        <f>E352+E355</f>
        <v>1225000</v>
      </c>
      <c r="F351" s="44">
        <f t="shared" si="155"/>
        <v>1420000</v>
      </c>
      <c r="G351" s="44">
        <f>G352+G355</f>
        <v>0</v>
      </c>
      <c r="H351" s="44">
        <f>H352+H355</f>
        <v>0</v>
      </c>
      <c r="I351" s="44">
        <f>I352+I355</f>
        <v>1050000</v>
      </c>
      <c r="J351" s="44">
        <f>J355</f>
        <v>100000</v>
      </c>
      <c r="K351" s="44">
        <f>K355</f>
        <v>0</v>
      </c>
      <c r="L351" s="44">
        <f>L355</f>
        <v>0</v>
      </c>
      <c r="M351" s="44">
        <f>M355</f>
        <v>0</v>
      </c>
      <c r="N351" s="44">
        <f>N355</f>
        <v>270000</v>
      </c>
    </row>
    <row r="352" spans="1:14" ht="18" customHeight="1">
      <c r="A352" s="48"/>
      <c r="B352" s="46"/>
      <c r="C352" s="34">
        <v>322</v>
      </c>
      <c r="D352" s="43" t="s">
        <v>626</v>
      </c>
      <c r="E352" s="44">
        <f>E353+E354</f>
        <v>150000</v>
      </c>
      <c r="F352" s="44">
        <f t="shared" si="155"/>
        <v>250000</v>
      </c>
      <c r="G352" s="44">
        <f>G353+G354</f>
        <v>0</v>
      </c>
      <c r="H352" s="44">
        <f aca="true" t="shared" si="158" ref="H352:N352">H353+H354</f>
        <v>0</v>
      </c>
      <c r="I352" s="44">
        <f t="shared" si="158"/>
        <v>250000</v>
      </c>
      <c r="J352" s="44">
        <f t="shared" si="158"/>
        <v>0</v>
      </c>
      <c r="K352" s="44">
        <f t="shared" si="158"/>
        <v>0</v>
      </c>
      <c r="L352" s="44">
        <f t="shared" si="158"/>
        <v>0</v>
      </c>
      <c r="M352" s="44">
        <f t="shared" si="158"/>
        <v>0</v>
      </c>
      <c r="N352" s="44">
        <f t="shared" si="158"/>
        <v>0</v>
      </c>
    </row>
    <row r="353" spans="1:14" s="102" customFormat="1" ht="15" customHeight="1">
      <c r="A353" s="95" t="s">
        <v>566</v>
      </c>
      <c r="B353" s="95"/>
      <c r="C353" s="97" t="s">
        <v>335</v>
      </c>
      <c r="D353" s="98" t="s">
        <v>42</v>
      </c>
      <c r="E353" s="99">
        <v>100000</v>
      </c>
      <c r="F353" s="99">
        <f>SUM(G353:N353)</f>
        <v>150000</v>
      </c>
      <c r="G353" s="99">
        <v>0</v>
      </c>
      <c r="H353" s="101">
        <v>0</v>
      </c>
      <c r="I353" s="99">
        <v>150000</v>
      </c>
      <c r="J353" s="101">
        <v>0</v>
      </c>
      <c r="K353" s="101">
        <v>0</v>
      </c>
      <c r="L353" s="101">
        <v>0</v>
      </c>
      <c r="M353" s="101">
        <v>0</v>
      </c>
      <c r="N353" s="101">
        <v>0</v>
      </c>
    </row>
    <row r="354" spans="1:14" s="102" customFormat="1" ht="15" customHeight="1">
      <c r="A354" s="95" t="s">
        <v>567</v>
      </c>
      <c r="B354" s="95"/>
      <c r="C354" s="97">
        <v>3224</v>
      </c>
      <c r="D354" s="98" t="s">
        <v>917</v>
      </c>
      <c r="E354" s="99">
        <v>50000</v>
      </c>
      <c r="F354" s="99">
        <f t="shared" si="155"/>
        <v>100000</v>
      </c>
      <c r="G354" s="99">
        <v>0</v>
      </c>
      <c r="H354" s="101">
        <v>0</v>
      </c>
      <c r="I354" s="99">
        <v>100000</v>
      </c>
      <c r="J354" s="101">
        <v>0</v>
      </c>
      <c r="K354" s="101">
        <v>0</v>
      </c>
      <c r="L354" s="101">
        <v>0</v>
      </c>
      <c r="M354" s="101">
        <v>0</v>
      </c>
      <c r="N354" s="101">
        <v>0</v>
      </c>
    </row>
    <row r="355" spans="1:14" ht="18" customHeight="1">
      <c r="A355" s="46" t="s">
        <v>4</v>
      </c>
      <c r="B355" s="46"/>
      <c r="C355" s="34">
        <v>323</v>
      </c>
      <c r="D355" s="43" t="s">
        <v>46</v>
      </c>
      <c r="E355" s="44">
        <f>SUM(E356:E357)</f>
        <v>1075000</v>
      </c>
      <c r="F355" s="44">
        <f t="shared" si="155"/>
        <v>1170000</v>
      </c>
      <c r="G355" s="44">
        <f>SUM(G356:G357)</f>
        <v>0</v>
      </c>
      <c r="H355" s="44">
        <f aca="true" t="shared" si="159" ref="H355:N355">SUM(H356:H357)</f>
        <v>0</v>
      </c>
      <c r="I355" s="44">
        <f t="shared" si="159"/>
        <v>800000</v>
      </c>
      <c r="J355" s="44">
        <f t="shared" si="159"/>
        <v>100000</v>
      </c>
      <c r="K355" s="44">
        <f t="shared" si="159"/>
        <v>0</v>
      </c>
      <c r="L355" s="44">
        <f t="shared" si="159"/>
        <v>0</v>
      </c>
      <c r="M355" s="44">
        <f t="shared" si="159"/>
        <v>0</v>
      </c>
      <c r="N355" s="44">
        <f t="shared" si="159"/>
        <v>270000</v>
      </c>
    </row>
    <row r="356" spans="1:14" s="102" customFormat="1" ht="15" customHeight="1">
      <c r="A356" s="95" t="s">
        <v>568</v>
      </c>
      <c r="B356" s="95"/>
      <c r="C356" s="97">
        <v>3232</v>
      </c>
      <c r="D356" s="98" t="s">
        <v>48</v>
      </c>
      <c r="E356" s="99">
        <v>925000</v>
      </c>
      <c r="F356" s="99">
        <f t="shared" si="155"/>
        <v>1100000</v>
      </c>
      <c r="G356" s="99">
        <v>0</v>
      </c>
      <c r="H356" s="101">
        <v>0</v>
      </c>
      <c r="I356" s="99">
        <v>730000</v>
      </c>
      <c r="J356" s="99">
        <v>100000</v>
      </c>
      <c r="K356" s="101">
        <v>0</v>
      </c>
      <c r="L356" s="101">
        <v>0</v>
      </c>
      <c r="M356" s="101">
        <v>0</v>
      </c>
      <c r="N356" s="99">
        <v>270000</v>
      </c>
    </row>
    <row r="357" spans="1:14" s="102" customFormat="1" ht="15" customHeight="1">
      <c r="A357" s="95" t="s">
        <v>791</v>
      </c>
      <c r="B357" s="95"/>
      <c r="C357" s="97" t="s">
        <v>27</v>
      </c>
      <c r="D357" s="98" t="s">
        <v>634</v>
      </c>
      <c r="E357" s="99">
        <v>150000</v>
      </c>
      <c r="F357" s="99">
        <f>SUM(G357:N357)</f>
        <v>70000</v>
      </c>
      <c r="G357" s="99">
        <v>0</v>
      </c>
      <c r="H357" s="101">
        <v>0</v>
      </c>
      <c r="I357" s="99">
        <v>70000</v>
      </c>
      <c r="J357" s="99">
        <v>0</v>
      </c>
      <c r="K357" s="101">
        <v>0</v>
      </c>
      <c r="L357" s="101">
        <v>0</v>
      </c>
      <c r="M357" s="101">
        <v>0</v>
      </c>
      <c r="N357" s="99">
        <v>0</v>
      </c>
    </row>
    <row r="358" spans="1:14" s="9" customFormat="1" ht="25.5" customHeight="1">
      <c r="A358" s="22"/>
      <c r="B358" s="67" t="s">
        <v>811</v>
      </c>
      <c r="C358" s="157" t="s">
        <v>1003</v>
      </c>
      <c r="D358" s="158"/>
      <c r="E358" s="11">
        <f>E359</f>
        <v>990000</v>
      </c>
      <c r="F358" s="11">
        <f t="shared" si="155"/>
        <v>765000</v>
      </c>
      <c r="G358" s="11">
        <f>G359</f>
        <v>215000</v>
      </c>
      <c r="H358" s="11">
        <f aca="true" t="shared" si="160" ref="H358:N358">H359</f>
        <v>0</v>
      </c>
      <c r="I358" s="11">
        <f t="shared" si="160"/>
        <v>550000</v>
      </c>
      <c r="J358" s="11">
        <f t="shared" si="160"/>
        <v>0</v>
      </c>
      <c r="K358" s="11">
        <f t="shared" si="160"/>
        <v>0</v>
      </c>
      <c r="L358" s="11">
        <f t="shared" si="160"/>
        <v>0</v>
      </c>
      <c r="M358" s="11">
        <f t="shared" si="160"/>
        <v>0</v>
      </c>
      <c r="N358" s="11">
        <f t="shared" si="160"/>
        <v>0</v>
      </c>
    </row>
    <row r="359" spans="1:14" ht="21" customHeight="1">
      <c r="A359" s="48"/>
      <c r="B359" s="46"/>
      <c r="C359" s="34">
        <v>32</v>
      </c>
      <c r="D359" s="43" t="s">
        <v>37</v>
      </c>
      <c r="E359" s="44">
        <f>E360+E363</f>
        <v>990000</v>
      </c>
      <c r="F359" s="44">
        <f t="shared" si="155"/>
        <v>765000</v>
      </c>
      <c r="G359" s="44">
        <f>G360+G363</f>
        <v>215000</v>
      </c>
      <c r="H359" s="44">
        <f>H360+H363</f>
        <v>0</v>
      </c>
      <c r="I359" s="44">
        <f>I360+I363</f>
        <v>550000</v>
      </c>
      <c r="J359" s="44">
        <f>J360</f>
        <v>0</v>
      </c>
      <c r="K359" s="44">
        <f>K360</f>
        <v>0</v>
      </c>
      <c r="L359" s="44">
        <f>L360</f>
        <v>0</v>
      </c>
      <c r="M359" s="44">
        <f>M360</f>
        <v>0</v>
      </c>
      <c r="N359" s="44">
        <f>N360</f>
        <v>0</v>
      </c>
    </row>
    <row r="360" spans="1:14" ht="18" customHeight="1">
      <c r="A360" s="48"/>
      <c r="B360" s="46"/>
      <c r="C360" s="34">
        <v>323</v>
      </c>
      <c r="D360" s="43" t="s">
        <v>46</v>
      </c>
      <c r="E360" s="44">
        <f>SUM(E361:E362)</f>
        <v>940000</v>
      </c>
      <c r="F360" s="44">
        <f t="shared" si="155"/>
        <v>715000</v>
      </c>
      <c r="G360" s="44">
        <f>SUM(G361:G362)</f>
        <v>215000</v>
      </c>
      <c r="H360" s="44">
        <f aca="true" t="shared" si="161" ref="H360:N360">SUM(H361:H362)</f>
        <v>0</v>
      </c>
      <c r="I360" s="44">
        <f t="shared" si="161"/>
        <v>500000</v>
      </c>
      <c r="J360" s="44">
        <f t="shared" si="161"/>
        <v>0</v>
      </c>
      <c r="K360" s="44">
        <f t="shared" si="161"/>
        <v>0</v>
      </c>
      <c r="L360" s="44">
        <f t="shared" si="161"/>
        <v>0</v>
      </c>
      <c r="M360" s="44">
        <f>SUM(M361:M362)</f>
        <v>0</v>
      </c>
      <c r="N360" s="44">
        <f t="shared" si="161"/>
        <v>0</v>
      </c>
    </row>
    <row r="361" spans="1:14" s="102" customFormat="1" ht="15" customHeight="1">
      <c r="A361" s="95" t="s">
        <v>569</v>
      </c>
      <c r="B361" s="95"/>
      <c r="C361" s="97" t="s">
        <v>461</v>
      </c>
      <c r="D361" s="98" t="s">
        <v>925</v>
      </c>
      <c r="E361" s="99">
        <v>400000</v>
      </c>
      <c r="F361" s="99">
        <f>SUM(G361:N361)</f>
        <v>400000</v>
      </c>
      <c r="G361" s="99">
        <v>200000</v>
      </c>
      <c r="H361" s="101">
        <v>0</v>
      </c>
      <c r="I361" s="99">
        <v>200000</v>
      </c>
      <c r="J361" s="99">
        <v>0</v>
      </c>
      <c r="K361" s="101">
        <v>0</v>
      </c>
      <c r="L361" s="99">
        <v>0</v>
      </c>
      <c r="M361" s="101">
        <v>0</v>
      </c>
      <c r="N361" s="101">
        <v>0</v>
      </c>
    </row>
    <row r="362" spans="1:14" s="102" customFormat="1" ht="15" customHeight="1">
      <c r="A362" s="95" t="s">
        <v>570</v>
      </c>
      <c r="B362" s="95"/>
      <c r="C362" s="97" t="s">
        <v>423</v>
      </c>
      <c r="D362" s="98" t="s">
        <v>926</v>
      </c>
      <c r="E362" s="99">
        <v>540000</v>
      </c>
      <c r="F362" s="99">
        <f t="shared" si="155"/>
        <v>315000</v>
      </c>
      <c r="G362" s="99">
        <v>15000</v>
      </c>
      <c r="H362" s="101">
        <v>0</v>
      </c>
      <c r="I362" s="99">
        <v>300000</v>
      </c>
      <c r="J362" s="99">
        <v>0</v>
      </c>
      <c r="K362" s="101">
        <v>0</v>
      </c>
      <c r="L362" s="99">
        <v>0</v>
      </c>
      <c r="M362" s="101">
        <v>0</v>
      </c>
      <c r="N362" s="101">
        <v>0</v>
      </c>
    </row>
    <row r="363" spans="1:14" ht="18" customHeight="1">
      <c r="A363" s="46"/>
      <c r="B363" s="46"/>
      <c r="C363" s="34">
        <v>329</v>
      </c>
      <c r="D363" s="43" t="s">
        <v>51</v>
      </c>
      <c r="E363" s="44">
        <f>E364</f>
        <v>50000</v>
      </c>
      <c r="F363" s="44">
        <f t="shared" si="155"/>
        <v>50000</v>
      </c>
      <c r="G363" s="44">
        <f>G364</f>
        <v>0</v>
      </c>
      <c r="H363" s="44">
        <f>H364</f>
        <v>0</v>
      </c>
      <c r="I363" s="44">
        <f>I364</f>
        <v>50000</v>
      </c>
      <c r="J363" s="42">
        <v>0</v>
      </c>
      <c r="K363" s="42">
        <v>0</v>
      </c>
      <c r="L363" s="42">
        <v>0</v>
      </c>
      <c r="M363" s="42">
        <v>0</v>
      </c>
      <c r="N363" s="42">
        <v>0</v>
      </c>
    </row>
    <row r="364" spans="1:14" s="102" customFormat="1" ht="15" customHeight="1">
      <c r="A364" s="95" t="s">
        <v>571</v>
      </c>
      <c r="B364" s="95"/>
      <c r="C364" s="97">
        <v>3291</v>
      </c>
      <c r="D364" s="98" t="s">
        <v>927</v>
      </c>
      <c r="E364" s="99">
        <v>50000</v>
      </c>
      <c r="F364" s="99">
        <f t="shared" si="155"/>
        <v>50000</v>
      </c>
      <c r="G364" s="99">
        <v>0</v>
      </c>
      <c r="H364" s="101">
        <v>0</v>
      </c>
      <c r="I364" s="99">
        <v>50000</v>
      </c>
      <c r="J364" s="101">
        <v>0</v>
      </c>
      <c r="K364" s="101">
        <v>0</v>
      </c>
      <c r="L364" s="101">
        <v>0</v>
      </c>
      <c r="M364" s="101">
        <v>0</v>
      </c>
      <c r="N364" s="101">
        <v>0</v>
      </c>
    </row>
    <row r="365" spans="1:14" s="9" customFormat="1" ht="24" customHeight="1">
      <c r="A365" s="15"/>
      <c r="B365" s="67" t="s">
        <v>812</v>
      </c>
      <c r="C365" s="145" t="s">
        <v>1049</v>
      </c>
      <c r="D365" s="144"/>
      <c r="E365" s="11">
        <f>E366</f>
        <v>200000</v>
      </c>
      <c r="F365" s="11">
        <f t="shared" si="155"/>
        <v>200000</v>
      </c>
      <c r="G365" s="11">
        <f>G366</f>
        <v>200000</v>
      </c>
      <c r="H365" s="11">
        <f aca="true" t="shared" si="162" ref="H365:N367">H366</f>
        <v>0</v>
      </c>
      <c r="I365" s="11">
        <f t="shared" si="162"/>
        <v>0</v>
      </c>
      <c r="J365" s="11">
        <f t="shared" si="162"/>
        <v>0</v>
      </c>
      <c r="K365" s="11">
        <f t="shared" si="162"/>
        <v>0</v>
      </c>
      <c r="L365" s="11">
        <f t="shared" si="162"/>
        <v>0</v>
      </c>
      <c r="M365" s="11">
        <f t="shared" si="162"/>
        <v>0</v>
      </c>
      <c r="N365" s="11">
        <f t="shared" si="162"/>
        <v>0</v>
      </c>
    </row>
    <row r="366" spans="1:14" ht="18" customHeight="1">
      <c r="A366" s="48"/>
      <c r="B366" s="46" t="s">
        <v>4</v>
      </c>
      <c r="C366" s="34">
        <v>42</v>
      </c>
      <c r="D366" s="43" t="s">
        <v>855</v>
      </c>
      <c r="E366" s="44">
        <f>E367</f>
        <v>200000</v>
      </c>
      <c r="F366" s="44">
        <f t="shared" si="155"/>
        <v>200000</v>
      </c>
      <c r="G366" s="44">
        <f>G367</f>
        <v>200000</v>
      </c>
      <c r="H366" s="44">
        <f t="shared" si="162"/>
        <v>0</v>
      </c>
      <c r="I366" s="44">
        <f t="shared" si="162"/>
        <v>0</v>
      </c>
      <c r="J366" s="44">
        <f t="shared" si="162"/>
        <v>0</v>
      </c>
      <c r="K366" s="44">
        <f t="shared" si="162"/>
        <v>0</v>
      </c>
      <c r="L366" s="44">
        <f t="shared" si="162"/>
        <v>0</v>
      </c>
      <c r="M366" s="44">
        <f t="shared" si="162"/>
        <v>0</v>
      </c>
      <c r="N366" s="44">
        <f t="shared" si="162"/>
        <v>0</v>
      </c>
    </row>
    <row r="367" spans="1:14" ht="18" customHeight="1">
      <c r="A367" s="48"/>
      <c r="B367" s="46" t="s">
        <v>4</v>
      </c>
      <c r="C367" s="34" t="s">
        <v>167</v>
      </c>
      <c r="D367" s="43" t="s">
        <v>856</v>
      </c>
      <c r="E367" s="44">
        <f>E368</f>
        <v>200000</v>
      </c>
      <c r="F367" s="44">
        <f t="shared" si="155"/>
        <v>200000</v>
      </c>
      <c r="G367" s="44">
        <f>G368</f>
        <v>200000</v>
      </c>
      <c r="H367" s="44">
        <f t="shared" si="162"/>
        <v>0</v>
      </c>
      <c r="I367" s="44">
        <f t="shared" si="162"/>
        <v>0</v>
      </c>
      <c r="J367" s="44">
        <f t="shared" si="162"/>
        <v>0</v>
      </c>
      <c r="K367" s="44">
        <f t="shared" si="162"/>
        <v>0</v>
      </c>
      <c r="L367" s="44">
        <f t="shared" si="162"/>
        <v>0</v>
      </c>
      <c r="M367" s="44">
        <f t="shared" si="162"/>
        <v>0</v>
      </c>
      <c r="N367" s="44">
        <f t="shared" si="162"/>
        <v>0</v>
      </c>
    </row>
    <row r="368" spans="1:14" s="102" customFormat="1" ht="15" customHeight="1">
      <c r="A368" s="95" t="s">
        <v>572</v>
      </c>
      <c r="B368" s="95"/>
      <c r="C368" s="97" t="s">
        <v>374</v>
      </c>
      <c r="D368" s="98" t="s">
        <v>1050</v>
      </c>
      <c r="E368" s="99">
        <v>200000</v>
      </c>
      <c r="F368" s="103">
        <f t="shared" si="155"/>
        <v>200000</v>
      </c>
      <c r="G368" s="99">
        <v>200000</v>
      </c>
      <c r="H368" s="99">
        <v>0</v>
      </c>
      <c r="I368" s="99"/>
      <c r="J368" s="99">
        <v>0</v>
      </c>
      <c r="K368" s="101">
        <v>0</v>
      </c>
      <c r="L368" s="101">
        <v>0</v>
      </c>
      <c r="M368" s="101">
        <v>0</v>
      </c>
      <c r="N368" s="99">
        <v>0</v>
      </c>
    </row>
    <row r="369" spans="1:14" s="84" customFormat="1" ht="27.75" customHeight="1">
      <c r="A369" s="82"/>
      <c r="B369" s="83"/>
      <c r="C369" s="155" t="s">
        <v>1004</v>
      </c>
      <c r="D369" s="156"/>
      <c r="E369" s="79">
        <f>E370+E378+E383</f>
        <v>920000</v>
      </c>
      <c r="F369" s="79">
        <f t="shared" si="155"/>
        <v>1100000</v>
      </c>
      <c r="G369" s="79">
        <f aca="true" t="shared" si="163" ref="G369:N369">G370+G378+G383</f>
        <v>900000</v>
      </c>
      <c r="H369" s="79">
        <f t="shared" si="163"/>
        <v>0</v>
      </c>
      <c r="I369" s="79">
        <f t="shared" si="163"/>
        <v>0</v>
      </c>
      <c r="J369" s="79">
        <f t="shared" si="163"/>
        <v>200000</v>
      </c>
      <c r="K369" s="79">
        <f t="shared" si="163"/>
        <v>0</v>
      </c>
      <c r="L369" s="79">
        <f t="shared" si="163"/>
        <v>0</v>
      </c>
      <c r="M369" s="79">
        <f t="shared" si="163"/>
        <v>0</v>
      </c>
      <c r="N369" s="79">
        <f t="shared" si="163"/>
        <v>0</v>
      </c>
    </row>
    <row r="370" spans="1:14" s="9" customFormat="1" ht="24" customHeight="1">
      <c r="A370" s="15"/>
      <c r="B370" s="67" t="s">
        <v>810</v>
      </c>
      <c r="C370" s="145" t="s">
        <v>1005</v>
      </c>
      <c r="D370" s="144"/>
      <c r="E370" s="11">
        <f>E371</f>
        <v>660000</v>
      </c>
      <c r="F370" s="11">
        <f t="shared" si="155"/>
        <v>660000</v>
      </c>
      <c r="G370" s="11">
        <f>G371</f>
        <v>660000</v>
      </c>
      <c r="H370" s="11">
        <f aca="true" t="shared" si="164" ref="H370:N370">H371</f>
        <v>0</v>
      </c>
      <c r="I370" s="11">
        <f t="shared" si="164"/>
        <v>0</v>
      </c>
      <c r="J370" s="11">
        <f t="shared" si="164"/>
        <v>0</v>
      </c>
      <c r="K370" s="11">
        <f t="shared" si="164"/>
        <v>0</v>
      </c>
      <c r="L370" s="11">
        <f t="shared" si="164"/>
        <v>0</v>
      </c>
      <c r="M370" s="11">
        <f t="shared" si="164"/>
        <v>0</v>
      </c>
      <c r="N370" s="11">
        <f t="shared" si="164"/>
        <v>0</v>
      </c>
    </row>
    <row r="371" spans="1:14" ht="21" customHeight="1">
      <c r="A371" s="48"/>
      <c r="B371" s="46"/>
      <c r="C371" s="34" t="s">
        <v>661</v>
      </c>
      <c r="D371" s="43" t="s">
        <v>928</v>
      </c>
      <c r="E371" s="44">
        <f>E372</f>
        <v>660000</v>
      </c>
      <c r="F371" s="44">
        <f t="shared" si="155"/>
        <v>660000</v>
      </c>
      <c r="G371" s="44">
        <f>G372</f>
        <v>660000</v>
      </c>
      <c r="H371" s="44">
        <f aca="true" t="shared" si="165" ref="H371:N371">H372</f>
        <v>0</v>
      </c>
      <c r="I371" s="44">
        <f t="shared" si="165"/>
        <v>0</v>
      </c>
      <c r="J371" s="44">
        <f t="shared" si="165"/>
        <v>0</v>
      </c>
      <c r="K371" s="44">
        <f t="shared" si="165"/>
        <v>0</v>
      </c>
      <c r="L371" s="44">
        <f t="shared" si="165"/>
        <v>0</v>
      </c>
      <c r="M371" s="44">
        <f t="shared" si="165"/>
        <v>0</v>
      </c>
      <c r="N371" s="44">
        <f t="shared" si="165"/>
        <v>0</v>
      </c>
    </row>
    <row r="372" spans="1:14" ht="18" customHeight="1">
      <c r="A372" s="48"/>
      <c r="B372" s="46"/>
      <c r="C372" s="34" t="s">
        <v>705</v>
      </c>
      <c r="D372" s="43" t="s">
        <v>929</v>
      </c>
      <c r="E372" s="44">
        <f>SUM(E373:E373)</f>
        <v>660000</v>
      </c>
      <c r="F372" s="44">
        <f t="shared" si="155"/>
        <v>660000</v>
      </c>
      <c r="G372" s="44">
        <f>SUM(G373:G373)</f>
        <v>660000</v>
      </c>
      <c r="H372" s="44">
        <f aca="true" t="shared" si="166" ref="H372:N372">H373</f>
        <v>0</v>
      </c>
      <c r="I372" s="44">
        <f t="shared" si="166"/>
        <v>0</v>
      </c>
      <c r="J372" s="44">
        <f t="shared" si="166"/>
        <v>0</v>
      </c>
      <c r="K372" s="44">
        <f t="shared" si="166"/>
        <v>0</v>
      </c>
      <c r="L372" s="44">
        <f t="shared" si="166"/>
        <v>0</v>
      </c>
      <c r="M372" s="44">
        <f t="shared" si="166"/>
        <v>0</v>
      </c>
      <c r="N372" s="44">
        <f t="shared" si="166"/>
        <v>0</v>
      </c>
    </row>
    <row r="373" spans="1:14" s="102" customFormat="1" ht="15" customHeight="1">
      <c r="A373" s="104" t="s">
        <v>573</v>
      </c>
      <c r="B373" s="95"/>
      <c r="C373" s="97" t="s">
        <v>706</v>
      </c>
      <c r="D373" s="98" t="s">
        <v>930</v>
      </c>
      <c r="E373" s="99">
        <v>660000</v>
      </c>
      <c r="F373" s="99">
        <f t="shared" si="155"/>
        <v>660000</v>
      </c>
      <c r="G373" s="99">
        <v>660000</v>
      </c>
      <c r="H373" s="101">
        <v>0</v>
      </c>
      <c r="I373" s="101">
        <v>0</v>
      </c>
      <c r="J373" s="101">
        <v>0</v>
      </c>
      <c r="K373" s="101">
        <v>0</v>
      </c>
      <c r="L373" s="101">
        <v>0</v>
      </c>
      <c r="M373" s="101">
        <v>0</v>
      </c>
      <c r="N373" s="101">
        <v>0</v>
      </c>
    </row>
    <row r="374" ht="73.5" customHeight="1"/>
    <row r="375" spans="1:14" ht="17.25" customHeight="1">
      <c r="A375" s="148" t="s">
        <v>19</v>
      </c>
      <c r="B375" s="149" t="s">
        <v>94</v>
      </c>
      <c r="C375" s="146" t="s">
        <v>625</v>
      </c>
      <c r="D375" s="150" t="s">
        <v>114</v>
      </c>
      <c r="E375" s="151" t="s">
        <v>1067</v>
      </c>
      <c r="F375" s="146" t="s">
        <v>1065</v>
      </c>
      <c r="G375" s="147" t="s">
        <v>1068</v>
      </c>
      <c r="H375" s="147"/>
      <c r="I375" s="147"/>
      <c r="J375" s="147"/>
      <c r="K375" s="147"/>
      <c r="L375" s="147"/>
      <c r="M375" s="147"/>
      <c r="N375" s="147"/>
    </row>
    <row r="376" spans="1:14" ht="36" customHeight="1">
      <c r="A376" s="148"/>
      <c r="B376" s="148"/>
      <c r="C376" s="147"/>
      <c r="D376" s="150"/>
      <c r="E376" s="152"/>
      <c r="F376" s="147"/>
      <c r="G376" s="111" t="s">
        <v>332</v>
      </c>
      <c r="H376" s="111" t="s">
        <v>95</v>
      </c>
      <c r="I376" s="111" t="s">
        <v>331</v>
      </c>
      <c r="J376" s="111" t="s">
        <v>333</v>
      </c>
      <c r="K376" s="111" t="s">
        <v>96</v>
      </c>
      <c r="L376" s="111" t="s">
        <v>860</v>
      </c>
      <c r="M376" s="111" t="s">
        <v>334</v>
      </c>
      <c r="N376" s="111" t="s">
        <v>721</v>
      </c>
    </row>
    <row r="377" spans="1:14" ht="10.5" customHeight="1">
      <c r="A377" s="61">
        <v>1</v>
      </c>
      <c r="B377" s="61">
        <v>2</v>
      </c>
      <c r="C377" s="61">
        <v>3</v>
      </c>
      <c r="D377" s="61">
        <v>4</v>
      </c>
      <c r="E377" s="61">
        <v>5</v>
      </c>
      <c r="F377" s="61">
        <v>6</v>
      </c>
      <c r="G377" s="61">
        <v>7</v>
      </c>
      <c r="H377" s="61">
        <v>8</v>
      </c>
      <c r="I377" s="61">
        <v>9</v>
      </c>
      <c r="J377" s="61">
        <v>10</v>
      </c>
      <c r="K377" s="61">
        <v>11</v>
      </c>
      <c r="L377" s="61">
        <v>12</v>
      </c>
      <c r="M377" s="61">
        <v>13</v>
      </c>
      <c r="N377" s="61">
        <v>14</v>
      </c>
    </row>
    <row r="378" spans="1:14" s="9" customFormat="1" ht="24" customHeight="1">
      <c r="A378" s="22"/>
      <c r="B378" s="67" t="s">
        <v>810</v>
      </c>
      <c r="C378" s="143" t="s">
        <v>1006</v>
      </c>
      <c r="D378" s="144"/>
      <c r="E378" s="11">
        <f>E379</f>
        <v>10000</v>
      </c>
      <c r="F378" s="11">
        <f t="shared" si="155"/>
        <v>40000</v>
      </c>
      <c r="G378" s="11">
        <f>G379</f>
        <v>40000</v>
      </c>
      <c r="H378" s="11">
        <f aca="true" t="shared" si="167" ref="H378:N378">H379</f>
        <v>0</v>
      </c>
      <c r="I378" s="11">
        <f t="shared" si="167"/>
        <v>0</v>
      </c>
      <c r="J378" s="11">
        <f t="shared" si="167"/>
        <v>0</v>
      </c>
      <c r="K378" s="11">
        <f t="shared" si="167"/>
        <v>0</v>
      </c>
      <c r="L378" s="11">
        <f t="shared" si="167"/>
        <v>0</v>
      </c>
      <c r="M378" s="11">
        <f t="shared" si="167"/>
        <v>0</v>
      </c>
      <c r="N378" s="11">
        <f t="shared" si="167"/>
        <v>0</v>
      </c>
    </row>
    <row r="379" spans="1:14" ht="21" customHeight="1">
      <c r="A379" s="46"/>
      <c r="B379" s="46"/>
      <c r="C379" s="34" t="s">
        <v>661</v>
      </c>
      <c r="D379" s="43" t="s">
        <v>928</v>
      </c>
      <c r="E379" s="44">
        <f>E380</f>
        <v>10000</v>
      </c>
      <c r="F379" s="44">
        <f t="shared" si="155"/>
        <v>40000</v>
      </c>
      <c r="G379" s="44">
        <f>G380</f>
        <v>40000</v>
      </c>
      <c r="H379" s="44">
        <f aca="true" t="shared" si="168" ref="H379:N379">H380</f>
        <v>0</v>
      </c>
      <c r="I379" s="44">
        <f t="shared" si="168"/>
        <v>0</v>
      </c>
      <c r="J379" s="44">
        <f t="shared" si="168"/>
        <v>0</v>
      </c>
      <c r="K379" s="44">
        <f t="shared" si="168"/>
        <v>0</v>
      </c>
      <c r="L379" s="44">
        <f t="shared" si="168"/>
        <v>0</v>
      </c>
      <c r="M379" s="44">
        <f t="shared" si="168"/>
        <v>0</v>
      </c>
      <c r="N379" s="44">
        <f t="shared" si="168"/>
        <v>0</v>
      </c>
    </row>
    <row r="380" spans="1:14" ht="18" customHeight="1">
      <c r="A380" s="46"/>
      <c r="B380" s="46"/>
      <c r="C380" s="34" t="s">
        <v>705</v>
      </c>
      <c r="D380" s="43" t="s">
        <v>929</v>
      </c>
      <c r="E380" s="44">
        <f>SUM(E381:E382)</f>
        <v>10000</v>
      </c>
      <c r="F380" s="44">
        <f t="shared" si="155"/>
        <v>40000</v>
      </c>
      <c r="G380" s="44">
        <f>SUM(G381:G382)</f>
        <v>40000</v>
      </c>
      <c r="H380" s="44">
        <f aca="true" t="shared" si="169" ref="H380:N380">SUM(H381:H382)</f>
        <v>0</v>
      </c>
      <c r="I380" s="44">
        <f t="shared" si="169"/>
        <v>0</v>
      </c>
      <c r="J380" s="44">
        <f t="shared" si="169"/>
        <v>0</v>
      </c>
      <c r="K380" s="44">
        <f t="shared" si="169"/>
        <v>0</v>
      </c>
      <c r="L380" s="44">
        <f t="shared" si="169"/>
        <v>0</v>
      </c>
      <c r="M380" s="44">
        <f>SUM(M381:M382)</f>
        <v>0</v>
      </c>
      <c r="N380" s="44">
        <f t="shared" si="169"/>
        <v>0</v>
      </c>
    </row>
    <row r="381" spans="1:14" s="102" customFormat="1" ht="15" customHeight="1">
      <c r="A381" s="104" t="s">
        <v>574</v>
      </c>
      <c r="B381" s="95"/>
      <c r="C381" s="97" t="s">
        <v>706</v>
      </c>
      <c r="D381" s="98" t="s">
        <v>931</v>
      </c>
      <c r="E381" s="99">
        <v>10000</v>
      </c>
      <c r="F381" s="99">
        <f t="shared" si="155"/>
        <v>20000</v>
      </c>
      <c r="G381" s="99">
        <v>20000</v>
      </c>
      <c r="H381" s="101">
        <v>0</v>
      </c>
      <c r="I381" s="101">
        <v>0</v>
      </c>
      <c r="J381" s="101">
        <v>0</v>
      </c>
      <c r="K381" s="101">
        <v>0</v>
      </c>
      <c r="L381" s="101">
        <v>0</v>
      </c>
      <c r="M381" s="101">
        <v>0</v>
      </c>
      <c r="N381" s="101">
        <v>0</v>
      </c>
    </row>
    <row r="382" spans="1:14" s="102" customFormat="1" ht="15" customHeight="1">
      <c r="A382" s="104" t="s">
        <v>575</v>
      </c>
      <c r="B382" s="95"/>
      <c r="C382" s="97" t="s">
        <v>707</v>
      </c>
      <c r="D382" s="98" t="s">
        <v>932</v>
      </c>
      <c r="E382" s="99">
        <v>0</v>
      </c>
      <c r="F382" s="99">
        <f t="shared" si="155"/>
        <v>20000</v>
      </c>
      <c r="G382" s="99">
        <v>20000</v>
      </c>
      <c r="H382" s="99">
        <v>0</v>
      </c>
      <c r="I382" s="99">
        <v>0</v>
      </c>
      <c r="J382" s="99">
        <v>0</v>
      </c>
      <c r="K382" s="99">
        <v>0</v>
      </c>
      <c r="L382" s="99">
        <v>0</v>
      </c>
      <c r="M382" s="99">
        <v>0</v>
      </c>
      <c r="N382" s="99">
        <v>0</v>
      </c>
    </row>
    <row r="383" spans="1:14" s="9" customFormat="1" ht="24" customHeight="1">
      <c r="A383" s="15"/>
      <c r="B383" s="67" t="s">
        <v>810</v>
      </c>
      <c r="C383" s="145" t="s">
        <v>1007</v>
      </c>
      <c r="D383" s="144"/>
      <c r="E383" s="11">
        <f>E384</f>
        <v>250000</v>
      </c>
      <c r="F383" s="11">
        <f t="shared" si="155"/>
        <v>400000</v>
      </c>
      <c r="G383" s="11">
        <f>G384</f>
        <v>200000</v>
      </c>
      <c r="H383" s="11">
        <f aca="true" t="shared" si="170" ref="H383:N384">H384</f>
        <v>0</v>
      </c>
      <c r="I383" s="11">
        <f t="shared" si="170"/>
        <v>0</v>
      </c>
      <c r="J383" s="11">
        <f t="shared" si="170"/>
        <v>200000</v>
      </c>
      <c r="K383" s="11">
        <f t="shared" si="170"/>
        <v>0</v>
      </c>
      <c r="L383" s="11">
        <f t="shared" si="170"/>
        <v>0</v>
      </c>
      <c r="M383" s="11">
        <f t="shared" si="170"/>
        <v>0</v>
      </c>
      <c r="N383" s="11">
        <f t="shared" si="170"/>
        <v>0</v>
      </c>
    </row>
    <row r="384" spans="1:14" ht="21" customHeight="1">
      <c r="A384" s="48"/>
      <c r="B384" s="46"/>
      <c r="C384" s="34" t="s">
        <v>369</v>
      </c>
      <c r="D384" s="43" t="s">
        <v>933</v>
      </c>
      <c r="E384" s="44">
        <f>E385</f>
        <v>250000</v>
      </c>
      <c r="F384" s="44">
        <f t="shared" si="155"/>
        <v>400000</v>
      </c>
      <c r="G384" s="44">
        <f>G385</f>
        <v>200000</v>
      </c>
      <c r="H384" s="44">
        <f t="shared" si="170"/>
        <v>0</v>
      </c>
      <c r="I384" s="44">
        <f t="shared" si="170"/>
        <v>0</v>
      </c>
      <c r="J384" s="44">
        <f t="shared" si="170"/>
        <v>200000</v>
      </c>
      <c r="K384" s="44">
        <f t="shared" si="170"/>
        <v>0</v>
      </c>
      <c r="L384" s="44">
        <f t="shared" si="170"/>
        <v>0</v>
      </c>
      <c r="M384" s="44">
        <f t="shared" si="170"/>
        <v>0</v>
      </c>
      <c r="N384" s="44">
        <f t="shared" si="170"/>
        <v>0</v>
      </c>
    </row>
    <row r="385" spans="1:14" ht="18" customHeight="1">
      <c r="A385" s="48"/>
      <c r="B385" s="46"/>
      <c r="C385" s="34" t="s">
        <v>167</v>
      </c>
      <c r="D385" s="43" t="s">
        <v>856</v>
      </c>
      <c r="E385" s="44">
        <f aca="true" t="shared" si="171" ref="E385:N385">E386</f>
        <v>250000</v>
      </c>
      <c r="F385" s="44">
        <f t="shared" si="155"/>
        <v>400000</v>
      </c>
      <c r="G385" s="44">
        <f t="shared" si="171"/>
        <v>200000</v>
      </c>
      <c r="H385" s="44">
        <f t="shared" si="171"/>
        <v>0</v>
      </c>
      <c r="I385" s="44">
        <f t="shared" si="171"/>
        <v>0</v>
      </c>
      <c r="J385" s="44">
        <f t="shared" si="171"/>
        <v>200000</v>
      </c>
      <c r="K385" s="44">
        <f t="shared" si="171"/>
        <v>0</v>
      </c>
      <c r="L385" s="44">
        <f t="shared" si="171"/>
        <v>0</v>
      </c>
      <c r="M385" s="44">
        <f t="shared" si="171"/>
        <v>0</v>
      </c>
      <c r="N385" s="44">
        <f t="shared" si="171"/>
        <v>0</v>
      </c>
    </row>
    <row r="386" spans="1:14" s="102" customFormat="1" ht="15" customHeight="1">
      <c r="A386" s="95" t="s">
        <v>576</v>
      </c>
      <c r="B386" s="95"/>
      <c r="C386" s="97" t="s">
        <v>414</v>
      </c>
      <c r="D386" s="97" t="s">
        <v>934</v>
      </c>
      <c r="E386" s="99">
        <v>250000</v>
      </c>
      <c r="F386" s="99">
        <f t="shared" si="155"/>
        <v>400000</v>
      </c>
      <c r="G386" s="99">
        <v>200000</v>
      </c>
      <c r="H386" s="101">
        <v>0</v>
      </c>
      <c r="I386" s="101">
        <v>0</v>
      </c>
      <c r="J386" s="99">
        <v>200000</v>
      </c>
      <c r="K386" s="101">
        <v>0</v>
      </c>
      <c r="L386" s="101">
        <v>0</v>
      </c>
      <c r="M386" s="101">
        <v>0</v>
      </c>
      <c r="N386" s="101">
        <v>0</v>
      </c>
    </row>
    <row r="387" spans="1:14" s="84" customFormat="1" ht="27" customHeight="1">
      <c r="A387" s="83"/>
      <c r="B387" s="85"/>
      <c r="C387" s="155" t="s">
        <v>1008</v>
      </c>
      <c r="D387" s="156"/>
      <c r="E387" s="79">
        <f>E388+E394+E399+E407+E411</f>
        <v>3386000</v>
      </c>
      <c r="F387" s="79">
        <f t="shared" si="155"/>
        <v>2825000</v>
      </c>
      <c r="G387" s="79">
        <f aca="true" t="shared" si="172" ref="G387:N387">G388+G394+G399+G407+G411</f>
        <v>1925000</v>
      </c>
      <c r="H387" s="79">
        <f t="shared" si="172"/>
        <v>400000</v>
      </c>
      <c r="I387" s="79">
        <f t="shared" si="172"/>
        <v>0</v>
      </c>
      <c r="J387" s="79">
        <f t="shared" si="172"/>
        <v>500000</v>
      </c>
      <c r="K387" s="79">
        <f t="shared" si="172"/>
        <v>0</v>
      </c>
      <c r="L387" s="79">
        <f t="shared" si="172"/>
        <v>0</v>
      </c>
      <c r="M387" s="79">
        <f t="shared" si="172"/>
        <v>0</v>
      </c>
      <c r="N387" s="79">
        <f t="shared" si="172"/>
        <v>0</v>
      </c>
    </row>
    <row r="388" spans="1:14" s="9" customFormat="1" ht="24" customHeight="1">
      <c r="A388" s="15"/>
      <c r="B388" s="67" t="s">
        <v>808</v>
      </c>
      <c r="C388" s="145" t="s">
        <v>1009</v>
      </c>
      <c r="D388" s="144"/>
      <c r="E388" s="11">
        <f>E389</f>
        <v>186000</v>
      </c>
      <c r="F388" s="11">
        <f t="shared" si="155"/>
        <v>750000</v>
      </c>
      <c r="G388" s="11">
        <f>G389</f>
        <v>250000</v>
      </c>
      <c r="H388" s="11">
        <f aca="true" t="shared" si="173" ref="H388:N388">H389</f>
        <v>0</v>
      </c>
      <c r="I388" s="11">
        <f t="shared" si="173"/>
        <v>0</v>
      </c>
      <c r="J388" s="11">
        <f t="shared" si="173"/>
        <v>500000</v>
      </c>
      <c r="K388" s="11">
        <f t="shared" si="173"/>
        <v>0</v>
      </c>
      <c r="L388" s="11">
        <f t="shared" si="173"/>
        <v>0</v>
      </c>
      <c r="M388" s="11">
        <f t="shared" si="173"/>
        <v>0</v>
      </c>
      <c r="N388" s="11">
        <f t="shared" si="173"/>
        <v>0</v>
      </c>
    </row>
    <row r="389" spans="1:14" ht="21" customHeight="1">
      <c r="A389" s="48"/>
      <c r="B389" s="46"/>
      <c r="C389" s="34" t="s">
        <v>101</v>
      </c>
      <c r="D389" s="43" t="s">
        <v>37</v>
      </c>
      <c r="E389" s="44">
        <f>SUM(E390+E392)</f>
        <v>186000</v>
      </c>
      <c r="F389" s="44">
        <f t="shared" si="155"/>
        <v>750000</v>
      </c>
      <c r="G389" s="44">
        <f>SUM(G390+G392)</f>
        <v>250000</v>
      </c>
      <c r="H389" s="44">
        <f aca="true" t="shared" si="174" ref="H389:N389">H392</f>
        <v>0</v>
      </c>
      <c r="I389" s="44">
        <f t="shared" si="174"/>
        <v>0</v>
      </c>
      <c r="J389" s="44">
        <f t="shared" si="174"/>
        <v>500000</v>
      </c>
      <c r="K389" s="44">
        <f t="shared" si="174"/>
        <v>0</v>
      </c>
      <c r="L389" s="44">
        <f t="shared" si="174"/>
        <v>0</v>
      </c>
      <c r="M389" s="44">
        <f>M392</f>
        <v>0</v>
      </c>
      <c r="N389" s="44">
        <f t="shared" si="174"/>
        <v>0</v>
      </c>
    </row>
    <row r="390" spans="1:14" ht="18" customHeight="1">
      <c r="A390" s="48"/>
      <c r="B390" s="46"/>
      <c r="C390" s="34">
        <v>322</v>
      </c>
      <c r="D390" s="43" t="s">
        <v>626</v>
      </c>
      <c r="E390" s="44">
        <f aca="true" t="shared" si="175" ref="E390:N390">E391</f>
        <v>16000</v>
      </c>
      <c r="F390" s="44">
        <f t="shared" si="155"/>
        <v>10000</v>
      </c>
      <c r="G390" s="44">
        <f t="shared" si="175"/>
        <v>10000</v>
      </c>
      <c r="H390" s="44">
        <f t="shared" si="175"/>
        <v>0</v>
      </c>
      <c r="I390" s="44">
        <f t="shared" si="175"/>
        <v>0</v>
      </c>
      <c r="J390" s="44">
        <f t="shared" si="175"/>
        <v>0</v>
      </c>
      <c r="K390" s="44">
        <f t="shared" si="175"/>
        <v>0</v>
      </c>
      <c r="L390" s="44">
        <f t="shared" si="175"/>
        <v>0</v>
      </c>
      <c r="M390" s="44">
        <f t="shared" si="175"/>
        <v>0</v>
      </c>
      <c r="N390" s="44">
        <f t="shared" si="175"/>
        <v>0</v>
      </c>
    </row>
    <row r="391" spans="1:14" s="102" customFormat="1" ht="15" customHeight="1">
      <c r="A391" s="95" t="s">
        <v>577</v>
      </c>
      <c r="B391" s="95"/>
      <c r="C391" s="97">
        <v>3224</v>
      </c>
      <c r="D391" s="98" t="s">
        <v>917</v>
      </c>
      <c r="E391" s="99">
        <v>16000</v>
      </c>
      <c r="F391" s="99">
        <f t="shared" si="155"/>
        <v>10000</v>
      </c>
      <c r="G391" s="99">
        <v>10000</v>
      </c>
      <c r="H391" s="101">
        <v>0</v>
      </c>
      <c r="I391" s="101">
        <v>0</v>
      </c>
      <c r="J391" s="101">
        <v>0</v>
      </c>
      <c r="K391" s="101">
        <v>0</v>
      </c>
      <c r="L391" s="101">
        <v>0</v>
      </c>
      <c r="M391" s="101">
        <v>0</v>
      </c>
      <c r="N391" s="101">
        <v>0</v>
      </c>
    </row>
    <row r="392" spans="1:14" ht="18" customHeight="1">
      <c r="A392" s="46"/>
      <c r="B392" s="46"/>
      <c r="C392" s="34" t="s">
        <v>102</v>
      </c>
      <c r="D392" s="43" t="s">
        <v>627</v>
      </c>
      <c r="E392" s="44">
        <f aca="true" t="shared" si="176" ref="E392:N392">E393</f>
        <v>170000</v>
      </c>
      <c r="F392" s="44">
        <f t="shared" si="155"/>
        <v>740000</v>
      </c>
      <c r="G392" s="44">
        <f t="shared" si="176"/>
        <v>240000</v>
      </c>
      <c r="H392" s="44">
        <f t="shared" si="176"/>
        <v>0</v>
      </c>
      <c r="I392" s="44">
        <f t="shared" si="176"/>
        <v>0</v>
      </c>
      <c r="J392" s="44">
        <f t="shared" si="176"/>
        <v>500000</v>
      </c>
      <c r="K392" s="44">
        <f t="shared" si="176"/>
        <v>0</v>
      </c>
      <c r="L392" s="44">
        <f t="shared" si="176"/>
        <v>0</v>
      </c>
      <c r="M392" s="44">
        <f t="shared" si="176"/>
        <v>0</v>
      </c>
      <c r="N392" s="44">
        <f t="shared" si="176"/>
        <v>0</v>
      </c>
    </row>
    <row r="393" spans="1:14" s="102" customFormat="1" ht="15" customHeight="1">
      <c r="A393" s="95" t="s">
        <v>578</v>
      </c>
      <c r="B393" s="95"/>
      <c r="C393" s="97" t="s">
        <v>103</v>
      </c>
      <c r="D393" s="98" t="s">
        <v>935</v>
      </c>
      <c r="E393" s="99">
        <v>170000</v>
      </c>
      <c r="F393" s="99">
        <f t="shared" si="155"/>
        <v>740000</v>
      </c>
      <c r="G393" s="99">
        <v>240000</v>
      </c>
      <c r="H393" s="101">
        <v>0</v>
      </c>
      <c r="I393" s="101">
        <v>0</v>
      </c>
      <c r="J393" s="99">
        <v>500000</v>
      </c>
      <c r="K393" s="101">
        <v>0</v>
      </c>
      <c r="L393" s="99">
        <v>0</v>
      </c>
      <c r="M393" s="101">
        <v>0</v>
      </c>
      <c r="N393" s="101">
        <v>0</v>
      </c>
    </row>
    <row r="394" spans="1:14" s="9" customFormat="1" ht="24" customHeight="1">
      <c r="A394" s="15"/>
      <c r="B394" s="67" t="s">
        <v>808</v>
      </c>
      <c r="C394" s="145" t="s">
        <v>1010</v>
      </c>
      <c r="D394" s="144"/>
      <c r="E394" s="11">
        <f>E395</f>
        <v>1040000</v>
      </c>
      <c r="F394" s="11">
        <f aca="true" t="shared" si="177" ref="F394:F440">SUM(G394:N394)</f>
        <v>1450000</v>
      </c>
      <c r="G394" s="11">
        <f>G395</f>
        <v>1050000</v>
      </c>
      <c r="H394" s="11">
        <f aca="true" t="shared" si="178" ref="H394:N394">H395</f>
        <v>400000</v>
      </c>
      <c r="I394" s="11">
        <f t="shared" si="178"/>
        <v>0</v>
      </c>
      <c r="J394" s="11">
        <f t="shared" si="178"/>
        <v>0</v>
      </c>
      <c r="K394" s="11">
        <f t="shared" si="178"/>
        <v>0</v>
      </c>
      <c r="L394" s="11">
        <f t="shared" si="178"/>
        <v>0</v>
      </c>
      <c r="M394" s="11">
        <f t="shared" si="178"/>
        <v>0</v>
      </c>
      <c r="N394" s="11">
        <f t="shared" si="178"/>
        <v>0</v>
      </c>
    </row>
    <row r="395" spans="1:14" ht="21" customHeight="1">
      <c r="A395" s="48"/>
      <c r="B395" s="46"/>
      <c r="C395" s="34">
        <v>38</v>
      </c>
      <c r="D395" s="43" t="s">
        <v>642</v>
      </c>
      <c r="E395" s="44">
        <f>E396</f>
        <v>1040000</v>
      </c>
      <c r="F395" s="44">
        <f t="shared" si="177"/>
        <v>1450000</v>
      </c>
      <c r="G395" s="44">
        <f>G396</f>
        <v>1050000</v>
      </c>
      <c r="H395" s="44">
        <f aca="true" t="shared" si="179" ref="H395:N395">H396</f>
        <v>400000</v>
      </c>
      <c r="I395" s="44">
        <f t="shared" si="179"/>
        <v>0</v>
      </c>
      <c r="J395" s="44">
        <f t="shared" si="179"/>
        <v>0</v>
      </c>
      <c r="K395" s="44">
        <f t="shared" si="179"/>
        <v>0</v>
      </c>
      <c r="L395" s="44">
        <f t="shared" si="179"/>
        <v>0</v>
      </c>
      <c r="M395" s="44">
        <f t="shared" si="179"/>
        <v>0</v>
      </c>
      <c r="N395" s="44">
        <f t="shared" si="179"/>
        <v>0</v>
      </c>
    </row>
    <row r="396" spans="1:14" ht="18" customHeight="1">
      <c r="A396" s="48" t="s">
        <v>4</v>
      </c>
      <c r="B396" s="46"/>
      <c r="C396" s="34">
        <v>381</v>
      </c>
      <c r="D396" s="43" t="s">
        <v>936</v>
      </c>
      <c r="E396" s="44">
        <f>E397</f>
        <v>1040000</v>
      </c>
      <c r="F396" s="44">
        <f t="shared" si="177"/>
        <v>1450000</v>
      </c>
      <c r="G396" s="44">
        <f aca="true" t="shared" si="180" ref="G396:N396">G397</f>
        <v>1050000</v>
      </c>
      <c r="H396" s="44">
        <f t="shared" si="180"/>
        <v>400000</v>
      </c>
      <c r="I396" s="44">
        <f t="shared" si="180"/>
        <v>0</v>
      </c>
      <c r="J396" s="44">
        <f t="shared" si="180"/>
        <v>0</v>
      </c>
      <c r="K396" s="44">
        <f t="shared" si="180"/>
        <v>0</v>
      </c>
      <c r="L396" s="44">
        <f t="shared" si="180"/>
        <v>0</v>
      </c>
      <c r="M396" s="44">
        <f t="shared" si="180"/>
        <v>0</v>
      </c>
      <c r="N396" s="44">
        <f t="shared" si="180"/>
        <v>0</v>
      </c>
    </row>
    <row r="397" spans="1:14" ht="15" customHeight="1">
      <c r="A397" s="48"/>
      <c r="B397" s="46"/>
      <c r="C397" s="34">
        <v>3811</v>
      </c>
      <c r="D397" s="43" t="s">
        <v>937</v>
      </c>
      <c r="E397" s="44">
        <f>E398</f>
        <v>1040000</v>
      </c>
      <c r="F397" s="44">
        <f t="shared" si="177"/>
        <v>1450000</v>
      </c>
      <c r="G397" s="44">
        <f>G398</f>
        <v>1050000</v>
      </c>
      <c r="H397" s="44">
        <f aca="true" t="shared" si="181" ref="H397:N397">H398</f>
        <v>400000</v>
      </c>
      <c r="I397" s="44">
        <f t="shared" si="181"/>
        <v>0</v>
      </c>
      <c r="J397" s="44">
        <f t="shared" si="181"/>
        <v>0</v>
      </c>
      <c r="K397" s="44">
        <f t="shared" si="181"/>
        <v>0</v>
      </c>
      <c r="L397" s="44">
        <f t="shared" si="181"/>
        <v>0</v>
      </c>
      <c r="M397" s="44">
        <f t="shared" si="181"/>
        <v>0</v>
      </c>
      <c r="N397" s="44">
        <f t="shared" si="181"/>
        <v>0</v>
      </c>
    </row>
    <row r="398" spans="1:14" s="102" customFormat="1" ht="15" customHeight="1">
      <c r="A398" s="95" t="s">
        <v>579</v>
      </c>
      <c r="B398" s="95"/>
      <c r="C398" s="97">
        <v>38115</v>
      </c>
      <c r="D398" s="98" t="s">
        <v>938</v>
      </c>
      <c r="E398" s="99">
        <v>1040000</v>
      </c>
      <c r="F398" s="135">
        <f t="shared" si="177"/>
        <v>1450000</v>
      </c>
      <c r="G398" s="99">
        <v>1050000</v>
      </c>
      <c r="H398" s="135">
        <v>400000</v>
      </c>
      <c r="I398" s="99">
        <v>0</v>
      </c>
      <c r="J398" s="99">
        <v>0</v>
      </c>
      <c r="K398" s="99">
        <v>0</v>
      </c>
      <c r="L398" s="99">
        <v>0</v>
      </c>
      <c r="M398" s="99">
        <v>0</v>
      </c>
      <c r="N398" s="99">
        <v>0</v>
      </c>
    </row>
    <row r="399" spans="1:14" s="9" customFormat="1" ht="24" customHeight="1">
      <c r="A399" s="15"/>
      <c r="B399" s="67" t="s">
        <v>808</v>
      </c>
      <c r="C399" s="145" t="s">
        <v>1011</v>
      </c>
      <c r="D399" s="144"/>
      <c r="E399" s="11">
        <f>E400</f>
        <v>360000</v>
      </c>
      <c r="F399" s="11">
        <f t="shared" si="177"/>
        <v>375000</v>
      </c>
      <c r="G399" s="11">
        <f>G400</f>
        <v>375000</v>
      </c>
      <c r="H399" s="11">
        <f aca="true" t="shared" si="182" ref="H399:N400">H400</f>
        <v>0</v>
      </c>
      <c r="I399" s="11">
        <f t="shared" si="182"/>
        <v>0</v>
      </c>
      <c r="J399" s="11">
        <f t="shared" si="182"/>
        <v>0</v>
      </c>
      <c r="K399" s="11">
        <f t="shared" si="182"/>
        <v>0</v>
      </c>
      <c r="L399" s="11">
        <f t="shared" si="182"/>
        <v>0</v>
      </c>
      <c r="M399" s="11">
        <f t="shared" si="182"/>
        <v>0</v>
      </c>
      <c r="N399" s="11">
        <f t="shared" si="182"/>
        <v>0</v>
      </c>
    </row>
    <row r="400" spans="1:14" ht="21" customHeight="1">
      <c r="A400" s="48"/>
      <c r="B400" s="46"/>
      <c r="C400" s="34" t="s">
        <v>369</v>
      </c>
      <c r="D400" s="43" t="s">
        <v>933</v>
      </c>
      <c r="E400" s="44">
        <f>E401</f>
        <v>360000</v>
      </c>
      <c r="F400" s="44">
        <f t="shared" si="177"/>
        <v>375000</v>
      </c>
      <c r="G400" s="44">
        <f>G401</f>
        <v>375000</v>
      </c>
      <c r="H400" s="44">
        <f t="shared" si="182"/>
        <v>0</v>
      </c>
      <c r="I400" s="44">
        <f t="shared" si="182"/>
        <v>0</v>
      </c>
      <c r="J400" s="44">
        <f t="shared" si="182"/>
        <v>0</v>
      </c>
      <c r="K400" s="44">
        <f t="shared" si="182"/>
        <v>0</v>
      </c>
      <c r="L400" s="44">
        <f t="shared" si="182"/>
        <v>0</v>
      </c>
      <c r="M400" s="44">
        <f t="shared" si="182"/>
        <v>0</v>
      </c>
      <c r="N400" s="44">
        <f t="shared" si="182"/>
        <v>0</v>
      </c>
    </row>
    <row r="401" spans="1:14" ht="18" customHeight="1">
      <c r="A401" s="48"/>
      <c r="B401" s="46"/>
      <c r="C401" s="34" t="s">
        <v>167</v>
      </c>
      <c r="D401" s="43" t="s">
        <v>856</v>
      </c>
      <c r="E401" s="44">
        <f aca="true" t="shared" si="183" ref="E401:N401">E402</f>
        <v>360000</v>
      </c>
      <c r="F401" s="44">
        <f t="shared" si="177"/>
        <v>375000</v>
      </c>
      <c r="G401" s="44">
        <f t="shared" si="183"/>
        <v>375000</v>
      </c>
      <c r="H401" s="44">
        <f t="shared" si="183"/>
        <v>0</v>
      </c>
      <c r="I401" s="44">
        <f t="shared" si="183"/>
        <v>0</v>
      </c>
      <c r="J401" s="44">
        <f t="shared" si="183"/>
        <v>0</v>
      </c>
      <c r="K401" s="44">
        <f t="shared" si="183"/>
        <v>0</v>
      </c>
      <c r="L401" s="44">
        <f t="shared" si="183"/>
        <v>0</v>
      </c>
      <c r="M401" s="44">
        <f t="shared" si="183"/>
        <v>0</v>
      </c>
      <c r="N401" s="44">
        <f t="shared" si="183"/>
        <v>0</v>
      </c>
    </row>
    <row r="402" spans="1:14" s="102" customFormat="1" ht="15" customHeight="1">
      <c r="A402" s="95" t="s">
        <v>580</v>
      </c>
      <c r="B402" s="95"/>
      <c r="C402" s="97" t="s">
        <v>414</v>
      </c>
      <c r="D402" s="97" t="s">
        <v>939</v>
      </c>
      <c r="E402" s="99">
        <v>360000</v>
      </c>
      <c r="F402" s="99">
        <f t="shared" si="177"/>
        <v>375000</v>
      </c>
      <c r="G402" s="99">
        <v>375000</v>
      </c>
      <c r="H402" s="101">
        <v>0</v>
      </c>
      <c r="I402" s="101">
        <v>0</v>
      </c>
      <c r="J402" s="101">
        <v>0</v>
      </c>
      <c r="K402" s="101">
        <v>0</v>
      </c>
      <c r="L402" s="101">
        <v>0</v>
      </c>
      <c r="M402" s="101">
        <v>0</v>
      </c>
      <c r="N402" s="101">
        <v>0</v>
      </c>
    </row>
    <row r="403" ht="87.75" customHeight="1"/>
    <row r="404" spans="1:14" ht="17.25" customHeight="1">
      <c r="A404" s="148" t="s">
        <v>19</v>
      </c>
      <c r="B404" s="149" t="s">
        <v>94</v>
      </c>
      <c r="C404" s="146" t="s">
        <v>625</v>
      </c>
      <c r="D404" s="150" t="s">
        <v>114</v>
      </c>
      <c r="E404" s="151" t="s">
        <v>1067</v>
      </c>
      <c r="F404" s="146" t="s">
        <v>1065</v>
      </c>
      <c r="G404" s="147" t="s">
        <v>1068</v>
      </c>
      <c r="H404" s="147"/>
      <c r="I404" s="147"/>
      <c r="J404" s="147"/>
      <c r="K404" s="147"/>
      <c r="L404" s="147"/>
      <c r="M404" s="147"/>
      <c r="N404" s="147"/>
    </row>
    <row r="405" spans="1:14" ht="36" customHeight="1">
      <c r="A405" s="148"/>
      <c r="B405" s="148"/>
      <c r="C405" s="147"/>
      <c r="D405" s="150"/>
      <c r="E405" s="152"/>
      <c r="F405" s="147"/>
      <c r="G405" s="111" t="s">
        <v>332</v>
      </c>
      <c r="H405" s="111" t="s">
        <v>95</v>
      </c>
      <c r="I405" s="111" t="s">
        <v>331</v>
      </c>
      <c r="J405" s="111" t="s">
        <v>333</v>
      </c>
      <c r="K405" s="111" t="s">
        <v>96</v>
      </c>
      <c r="L405" s="111" t="s">
        <v>860</v>
      </c>
      <c r="M405" s="111" t="s">
        <v>334</v>
      </c>
      <c r="N405" s="111" t="s">
        <v>721</v>
      </c>
    </row>
    <row r="406" spans="1:14" ht="10.5" customHeight="1">
      <c r="A406" s="61">
        <v>1</v>
      </c>
      <c r="B406" s="61">
        <v>2</v>
      </c>
      <c r="C406" s="61">
        <v>3</v>
      </c>
      <c r="D406" s="61">
        <v>4</v>
      </c>
      <c r="E406" s="61">
        <v>5</v>
      </c>
      <c r="F406" s="61">
        <v>6</v>
      </c>
      <c r="G406" s="61">
        <v>7</v>
      </c>
      <c r="H406" s="61">
        <v>8</v>
      </c>
      <c r="I406" s="61">
        <v>9</v>
      </c>
      <c r="J406" s="61">
        <v>10</v>
      </c>
      <c r="K406" s="61">
        <v>11</v>
      </c>
      <c r="L406" s="61">
        <v>12</v>
      </c>
      <c r="M406" s="61">
        <v>13</v>
      </c>
      <c r="N406" s="61">
        <v>14</v>
      </c>
    </row>
    <row r="407" spans="1:14" s="9" customFormat="1" ht="24" customHeight="1">
      <c r="A407" s="15"/>
      <c r="B407" s="67" t="s">
        <v>808</v>
      </c>
      <c r="C407" s="145" t="s">
        <v>1038</v>
      </c>
      <c r="D407" s="144"/>
      <c r="E407" s="11">
        <f>E408</f>
        <v>470000</v>
      </c>
      <c r="F407" s="11">
        <f aca="true" t="shared" si="184" ref="F407:F414">SUM(G407:N407)</f>
        <v>200000</v>
      </c>
      <c r="G407" s="11">
        <f>G408</f>
        <v>200000</v>
      </c>
      <c r="H407" s="11">
        <f aca="true" t="shared" si="185" ref="H407:N408">H408</f>
        <v>0</v>
      </c>
      <c r="I407" s="11">
        <f t="shared" si="185"/>
        <v>0</v>
      </c>
      <c r="J407" s="11">
        <f t="shared" si="185"/>
        <v>0</v>
      </c>
      <c r="K407" s="11">
        <f t="shared" si="185"/>
        <v>0</v>
      </c>
      <c r="L407" s="11">
        <f t="shared" si="185"/>
        <v>0</v>
      </c>
      <c r="M407" s="11">
        <f t="shared" si="185"/>
        <v>0</v>
      </c>
      <c r="N407" s="11">
        <f t="shared" si="185"/>
        <v>0</v>
      </c>
    </row>
    <row r="408" spans="1:14" ht="21" customHeight="1">
      <c r="A408" s="48"/>
      <c r="B408" s="46"/>
      <c r="C408" s="34" t="s">
        <v>369</v>
      </c>
      <c r="D408" s="43" t="s">
        <v>933</v>
      </c>
      <c r="E408" s="44">
        <f>E409</f>
        <v>470000</v>
      </c>
      <c r="F408" s="44">
        <f t="shared" si="184"/>
        <v>200000</v>
      </c>
      <c r="G408" s="44">
        <f>G409</f>
        <v>200000</v>
      </c>
      <c r="H408" s="44">
        <f t="shared" si="185"/>
        <v>0</v>
      </c>
      <c r="I408" s="44">
        <f t="shared" si="185"/>
        <v>0</v>
      </c>
      <c r="J408" s="44">
        <f t="shared" si="185"/>
        <v>0</v>
      </c>
      <c r="K408" s="44">
        <f t="shared" si="185"/>
        <v>0</v>
      </c>
      <c r="L408" s="44">
        <f t="shared" si="185"/>
        <v>0</v>
      </c>
      <c r="M408" s="44">
        <f t="shared" si="185"/>
        <v>0</v>
      </c>
      <c r="N408" s="44">
        <f t="shared" si="185"/>
        <v>0</v>
      </c>
    </row>
    <row r="409" spans="1:14" ht="18" customHeight="1">
      <c r="A409" s="48"/>
      <c r="B409" s="46"/>
      <c r="C409" s="34" t="s">
        <v>167</v>
      </c>
      <c r="D409" s="43" t="s">
        <v>856</v>
      </c>
      <c r="E409" s="44">
        <f aca="true" t="shared" si="186" ref="E409:N409">E410</f>
        <v>470000</v>
      </c>
      <c r="F409" s="44">
        <f t="shared" si="184"/>
        <v>200000</v>
      </c>
      <c r="G409" s="44">
        <f t="shared" si="186"/>
        <v>200000</v>
      </c>
      <c r="H409" s="44">
        <f t="shared" si="186"/>
        <v>0</v>
      </c>
      <c r="I409" s="44">
        <f t="shared" si="186"/>
        <v>0</v>
      </c>
      <c r="J409" s="44">
        <f t="shared" si="186"/>
        <v>0</v>
      </c>
      <c r="K409" s="44">
        <f t="shared" si="186"/>
        <v>0</v>
      </c>
      <c r="L409" s="44">
        <f t="shared" si="186"/>
        <v>0</v>
      </c>
      <c r="M409" s="44">
        <f t="shared" si="186"/>
        <v>0</v>
      </c>
      <c r="N409" s="44">
        <f t="shared" si="186"/>
        <v>0</v>
      </c>
    </row>
    <row r="410" spans="1:14" s="102" customFormat="1" ht="15" customHeight="1">
      <c r="A410" s="95" t="s">
        <v>581</v>
      </c>
      <c r="B410" s="95"/>
      <c r="C410" s="97" t="s">
        <v>374</v>
      </c>
      <c r="D410" s="97" t="s">
        <v>1061</v>
      </c>
      <c r="E410" s="99">
        <v>470000</v>
      </c>
      <c r="F410" s="99">
        <f t="shared" si="184"/>
        <v>200000</v>
      </c>
      <c r="G410" s="99">
        <v>200000</v>
      </c>
      <c r="H410" s="101">
        <v>0</v>
      </c>
      <c r="I410" s="101">
        <v>0</v>
      </c>
      <c r="J410" s="101">
        <v>0</v>
      </c>
      <c r="K410" s="101">
        <v>0</v>
      </c>
      <c r="L410" s="101">
        <v>0</v>
      </c>
      <c r="M410" s="101">
        <v>0</v>
      </c>
      <c r="N410" s="101">
        <v>0</v>
      </c>
    </row>
    <row r="411" spans="1:14" s="9" customFormat="1" ht="24" customHeight="1">
      <c r="A411" s="15"/>
      <c r="B411" s="67" t="s">
        <v>808</v>
      </c>
      <c r="C411" s="145" t="s">
        <v>1044</v>
      </c>
      <c r="D411" s="144"/>
      <c r="E411" s="11">
        <f>E412</f>
        <v>1330000</v>
      </c>
      <c r="F411" s="11">
        <f t="shared" si="184"/>
        <v>50000</v>
      </c>
      <c r="G411" s="11">
        <f>G412</f>
        <v>50000</v>
      </c>
      <c r="H411" s="11">
        <f aca="true" t="shared" si="187" ref="H411:N412">H412</f>
        <v>0</v>
      </c>
      <c r="I411" s="11">
        <f t="shared" si="187"/>
        <v>0</v>
      </c>
      <c r="J411" s="11">
        <f t="shared" si="187"/>
        <v>0</v>
      </c>
      <c r="K411" s="11">
        <f t="shared" si="187"/>
        <v>0</v>
      </c>
      <c r="L411" s="11">
        <f t="shared" si="187"/>
        <v>0</v>
      </c>
      <c r="M411" s="11">
        <f t="shared" si="187"/>
        <v>0</v>
      </c>
      <c r="N411" s="11">
        <f t="shared" si="187"/>
        <v>0</v>
      </c>
    </row>
    <row r="412" spans="1:14" ht="21" customHeight="1">
      <c r="A412" s="48"/>
      <c r="B412" s="46"/>
      <c r="C412" s="34" t="s">
        <v>28</v>
      </c>
      <c r="D412" s="43" t="s">
        <v>940</v>
      </c>
      <c r="E412" s="44">
        <f>E413</f>
        <v>1330000</v>
      </c>
      <c r="F412" s="44">
        <f t="shared" si="184"/>
        <v>50000</v>
      </c>
      <c r="G412" s="44">
        <f>G413</f>
        <v>50000</v>
      </c>
      <c r="H412" s="44">
        <f t="shared" si="187"/>
        <v>0</v>
      </c>
      <c r="I412" s="44">
        <f t="shared" si="187"/>
        <v>0</v>
      </c>
      <c r="J412" s="44">
        <f t="shared" si="187"/>
        <v>0</v>
      </c>
      <c r="K412" s="44">
        <f t="shared" si="187"/>
        <v>0</v>
      </c>
      <c r="L412" s="44">
        <f t="shared" si="187"/>
        <v>0</v>
      </c>
      <c r="M412" s="44">
        <f t="shared" si="187"/>
        <v>0</v>
      </c>
      <c r="N412" s="44">
        <f t="shared" si="187"/>
        <v>0</v>
      </c>
    </row>
    <row r="413" spans="1:14" ht="18" customHeight="1">
      <c r="A413" s="48"/>
      <c r="B413" s="46"/>
      <c r="C413" s="34" t="s">
        <v>29</v>
      </c>
      <c r="D413" s="43" t="s">
        <v>941</v>
      </c>
      <c r="E413" s="44">
        <f aca="true" t="shared" si="188" ref="E413:N413">E414</f>
        <v>1330000</v>
      </c>
      <c r="F413" s="44">
        <f t="shared" si="184"/>
        <v>50000</v>
      </c>
      <c r="G413" s="44">
        <f t="shared" si="188"/>
        <v>50000</v>
      </c>
      <c r="H413" s="44">
        <f t="shared" si="188"/>
        <v>0</v>
      </c>
      <c r="I413" s="44">
        <f t="shared" si="188"/>
        <v>0</v>
      </c>
      <c r="J413" s="44">
        <f t="shared" si="188"/>
        <v>0</v>
      </c>
      <c r="K413" s="44">
        <f t="shared" si="188"/>
        <v>0</v>
      </c>
      <c r="L413" s="44">
        <f t="shared" si="188"/>
        <v>0</v>
      </c>
      <c r="M413" s="44">
        <f t="shared" si="188"/>
        <v>0</v>
      </c>
      <c r="N413" s="44">
        <f t="shared" si="188"/>
        <v>0</v>
      </c>
    </row>
    <row r="414" spans="1:14" s="102" customFormat="1" ht="15" customHeight="1">
      <c r="A414" s="95" t="s">
        <v>582</v>
      </c>
      <c r="B414" s="95"/>
      <c r="C414" s="97" t="s">
        <v>31</v>
      </c>
      <c r="D414" s="97" t="s">
        <v>942</v>
      </c>
      <c r="E414" s="99">
        <v>1330000</v>
      </c>
      <c r="F414" s="99">
        <f t="shared" si="184"/>
        <v>50000</v>
      </c>
      <c r="G414" s="99">
        <v>50000</v>
      </c>
      <c r="H414" s="101">
        <v>0</v>
      </c>
      <c r="I414" s="101">
        <v>0</v>
      </c>
      <c r="J414" s="101">
        <v>0</v>
      </c>
      <c r="K414" s="101">
        <v>0</v>
      </c>
      <c r="L414" s="101">
        <v>0</v>
      </c>
      <c r="M414" s="101">
        <v>0</v>
      </c>
      <c r="N414" s="101">
        <v>0</v>
      </c>
    </row>
    <row r="415" ht="9.75" customHeight="1"/>
    <row r="416" spans="1:14" s="84" customFormat="1" ht="26.25" customHeight="1">
      <c r="A416" s="82"/>
      <c r="B416" s="83"/>
      <c r="C416" s="155" t="s">
        <v>1012</v>
      </c>
      <c r="D416" s="156"/>
      <c r="E416" s="79">
        <f>E417+E433+E441+E446+E454+E468+E472+E479+E483+E503</f>
        <v>14655000</v>
      </c>
      <c r="F416" s="79">
        <f t="shared" si="177"/>
        <v>9830000</v>
      </c>
      <c r="G416" s="79">
        <f aca="true" t="shared" si="189" ref="G416:N416">G417+G433+G441+G446+G454+G468+G472+G479+G483+G503</f>
        <v>1535000</v>
      </c>
      <c r="H416" s="79">
        <f t="shared" si="189"/>
        <v>4219000</v>
      </c>
      <c r="I416" s="79">
        <f t="shared" si="189"/>
        <v>400000</v>
      </c>
      <c r="J416" s="79">
        <f t="shared" si="189"/>
        <v>3060000</v>
      </c>
      <c r="K416" s="79">
        <f t="shared" si="189"/>
        <v>140000</v>
      </c>
      <c r="L416" s="79">
        <f t="shared" si="189"/>
        <v>0</v>
      </c>
      <c r="M416" s="79">
        <f t="shared" si="189"/>
        <v>0</v>
      </c>
      <c r="N416" s="79">
        <f t="shared" si="189"/>
        <v>476000</v>
      </c>
    </row>
    <row r="417" spans="1:14" s="9" customFormat="1" ht="23.25" customHeight="1">
      <c r="A417" s="15"/>
      <c r="B417" s="67" t="s">
        <v>797</v>
      </c>
      <c r="C417" s="145" t="s">
        <v>1013</v>
      </c>
      <c r="D417" s="144"/>
      <c r="E417" s="11">
        <f>E418</f>
        <v>1410000</v>
      </c>
      <c r="F417" s="11">
        <f t="shared" si="177"/>
        <v>1000000</v>
      </c>
      <c r="G417" s="11">
        <f>G418</f>
        <v>540000</v>
      </c>
      <c r="H417" s="11">
        <f aca="true" t="shared" si="190" ref="H417:N417">H418</f>
        <v>170000</v>
      </c>
      <c r="I417" s="11">
        <f t="shared" si="190"/>
        <v>0</v>
      </c>
      <c r="J417" s="11">
        <f t="shared" si="190"/>
        <v>150000</v>
      </c>
      <c r="K417" s="11">
        <f t="shared" si="190"/>
        <v>140000</v>
      </c>
      <c r="L417" s="11">
        <f t="shared" si="190"/>
        <v>0</v>
      </c>
      <c r="M417" s="11">
        <f t="shared" si="190"/>
        <v>0</v>
      </c>
      <c r="N417" s="11">
        <f t="shared" si="190"/>
        <v>0</v>
      </c>
    </row>
    <row r="418" spans="1:14" ht="21" customHeight="1">
      <c r="A418" s="48"/>
      <c r="B418" s="46"/>
      <c r="C418" s="34">
        <v>32</v>
      </c>
      <c r="D418" s="43" t="s">
        <v>37</v>
      </c>
      <c r="E418" s="44">
        <f>E419+E422+E426</f>
        <v>1410000</v>
      </c>
      <c r="F418" s="44">
        <f t="shared" si="177"/>
        <v>1000000</v>
      </c>
      <c r="G418" s="44">
        <f aca="true" t="shared" si="191" ref="G418:N418">G419+G422+G426</f>
        <v>540000</v>
      </c>
      <c r="H418" s="44">
        <f t="shared" si="191"/>
        <v>170000</v>
      </c>
      <c r="I418" s="44">
        <f t="shared" si="191"/>
        <v>0</v>
      </c>
      <c r="J418" s="44">
        <f t="shared" si="191"/>
        <v>150000</v>
      </c>
      <c r="K418" s="44">
        <f t="shared" si="191"/>
        <v>140000</v>
      </c>
      <c r="L418" s="44">
        <f t="shared" si="191"/>
        <v>0</v>
      </c>
      <c r="M418" s="44">
        <f t="shared" si="191"/>
        <v>0</v>
      </c>
      <c r="N418" s="44">
        <f t="shared" si="191"/>
        <v>0</v>
      </c>
    </row>
    <row r="419" spans="1:14" ht="18" customHeight="1">
      <c r="A419" s="48"/>
      <c r="B419" s="46"/>
      <c r="C419" s="34">
        <v>322</v>
      </c>
      <c r="D419" s="43" t="s">
        <v>626</v>
      </c>
      <c r="E419" s="44">
        <f>SUM(E420:E421)</f>
        <v>0</v>
      </c>
      <c r="F419" s="44">
        <f t="shared" si="177"/>
        <v>7000</v>
      </c>
      <c r="G419" s="44">
        <f aca="true" t="shared" si="192" ref="G419:N419">SUM(G420:G421)</f>
        <v>0</v>
      </c>
      <c r="H419" s="44">
        <f t="shared" si="192"/>
        <v>7000</v>
      </c>
      <c r="I419" s="44">
        <f>SUM(I420:I421)</f>
        <v>0</v>
      </c>
      <c r="J419" s="44">
        <f t="shared" si="192"/>
        <v>0</v>
      </c>
      <c r="K419" s="44">
        <f t="shared" si="192"/>
        <v>0</v>
      </c>
      <c r="L419" s="44">
        <f t="shared" si="192"/>
        <v>0</v>
      </c>
      <c r="M419" s="44">
        <f>SUM(M420:M421)</f>
        <v>0</v>
      </c>
      <c r="N419" s="44">
        <f t="shared" si="192"/>
        <v>0</v>
      </c>
    </row>
    <row r="420" spans="1:14" s="102" customFormat="1" ht="14.25" customHeight="1">
      <c r="A420" s="95" t="s">
        <v>583</v>
      </c>
      <c r="B420" s="95"/>
      <c r="C420" s="97">
        <v>3221</v>
      </c>
      <c r="D420" s="98" t="s">
        <v>702</v>
      </c>
      <c r="E420" s="99">
        <v>0</v>
      </c>
      <c r="F420" s="99">
        <f t="shared" si="177"/>
        <v>2000</v>
      </c>
      <c r="G420" s="99">
        <v>0</v>
      </c>
      <c r="H420" s="99">
        <v>2000</v>
      </c>
      <c r="I420" s="99">
        <v>0</v>
      </c>
      <c r="J420" s="99">
        <v>0</v>
      </c>
      <c r="K420" s="99">
        <v>0</v>
      </c>
      <c r="L420" s="99">
        <v>0</v>
      </c>
      <c r="M420" s="101">
        <v>0</v>
      </c>
      <c r="N420" s="101">
        <v>0</v>
      </c>
    </row>
    <row r="421" spans="1:14" s="102" customFormat="1" ht="14.25" customHeight="1">
      <c r="A421" s="95" t="s">
        <v>584</v>
      </c>
      <c r="B421" s="95"/>
      <c r="C421" s="97">
        <v>3225</v>
      </c>
      <c r="D421" s="98" t="s">
        <v>45</v>
      </c>
      <c r="E421" s="99">
        <v>0</v>
      </c>
      <c r="F421" s="99">
        <f t="shared" si="177"/>
        <v>5000</v>
      </c>
      <c r="G421" s="99">
        <v>0</v>
      </c>
      <c r="H421" s="99">
        <v>5000</v>
      </c>
      <c r="I421" s="99">
        <v>0</v>
      </c>
      <c r="J421" s="99">
        <v>0</v>
      </c>
      <c r="K421" s="99">
        <v>0</v>
      </c>
      <c r="L421" s="99">
        <v>0</v>
      </c>
      <c r="M421" s="101">
        <v>0</v>
      </c>
      <c r="N421" s="101">
        <v>0</v>
      </c>
    </row>
    <row r="422" spans="1:14" ht="18" customHeight="1">
      <c r="A422" s="46"/>
      <c r="B422" s="46"/>
      <c r="C422" s="34">
        <v>323</v>
      </c>
      <c r="D422" s="43" t="s">
        <v>627</v>
      </c>
      <c r="E422" s="44">
        <f>SUM(E423:E425)</f>
        <v>1385000</v>
      </c>
      <c r="F422" s="44">
        <f t="shared" si="177"/>
        <v>953000</v>
      </c>
      <c r="G422" s="44">
        <f>SUM(G423:G425)</f>
        <v>520000</v>
      </c>
      <c r="H422" s="44">
        <f aca="true" t="shared" si="193" ref="H422:N422">SUM(H423:H425)</f>
        <v>143000</v>
      </c>
      <c r="I422" s="44">
        <f t="shared" si="193"/>
        <v>0</v>
      </c>
      <c r="J422" s="44">
        <f t="shared" si="193"/>
        <v>150000</v>
      </c>
      <c r="K422" s="44">
        <f t="shared" si="193"/>
        <v>140000</v>
      </c>
      <c r="L422" s="44">
        <f t="shared" si="193"/>
        <v>0</v>
      </c>
      <c r="M422" s="44">
        <f>SUM(M423:M425)</f>
        <v>0</v>
      </c>
      <c r="N422" s="44">
        <f t="shared" si="193"/>
        <v>0</v>
      </c>
    </row>
    <row r="423" spans="1:14" s="102" customFormat="1" ht="14.25" customHeight="1">
      <c r="A423" s="95" t="s">
        <v>585</v>
      </c>
      <c r="B423" s="95"/>
      <c r="C423" s="97">
        <v>3235</v>
      </c>
      <c r="D423" s="98" t="s">
        <v>943</v>
      </c>
      <c r="E423" s="99">
        <v>30000</v>
      </c>
      <c r="F423" s="99">
        <f t="shared" si="177"/>
        <v>50000</v>
      </c>
      <c r="G423" s="99">
        <v>0</v>
      </c>
      <c r="H423" s="99">
        <v>50000</v>
      </c>
      <c r="I423" s="99">
        <v>0</v>
      </c>
      <c r="J423" s="99">
        <v>0</v>
      </c>
      <c r="K423" s="99">
        <v>0</v>
      </c>
      <c r="L423" s="99">
        <v>0</v>
      </c>
      <c r="M423" s="101">
        <v>0</v>
      </c>
      <c r="N423" s="101">
        <v>0</v>
      </c>
    </row>
    <row r="424" spans="1:14" s="102" customFormat="1" ht="14.25" customHeight="1">
      <c r="A424" s="95" t="s">
        <v>586</v>
      </c>
      <c r="B424" s="95"/>
      <c r="C424" s="97">
        <v>3237</v>
      </c>
      <c r="D424" s="98" t="s">
        <v>629</v>
      </c>
      <c r="E424" s="99">
        <v>815000</v>
      </c>
      <c r="F424" s="99">
        <f t="shared" si="177"/>
        <v>583000</v>
      </c>
      <c r="G424" s="99">
        <v>240000</v>
      </c>
      <c r="H424" s="99">
        <v>53000</v>
      </c>
      <c r="I424" s="99">
        <v>0</v>
      </c>
      <c r="J424" s="99">
        <v>150000</v>
      </c>
      <c r="K424" s="99">
        <v>140000</v>
      </c>
      <c r="L424" s="99">
        <v>0</v>
      </c>
      <c r="M424" s="101">
        <v>0</v>
      </c>
      <c r="N424" s="101">
        <v>0</v>
      </c>
    </row>
    <row r="425" spans="1:14" s="102" customFormat="1" ht="14.25" customHeight="1">
      <c r="A425" s="95" t="s">
        <v>587</v>
      </c>
      <c r="B425" s="95"/>
      <c r="C425" s="97" t="s">
        <v>423</v>
      </c>
      <c r="D425" s="98" t="s">
        <v>433</v>
      </c>
      <c r="E425" s="99">
        <v>540000</v>
      </c>
      <c r="F425" s="99">
        <f t="shared" si="177"/>
        <v>320000</v>
      </c>
      <c r="G425" s="99">
        <v>280000</v>
      </c>
      <c r="H425" s="99">
        <v>40000</v>
      </c>
      <c r="I425" s="99">
        <v>0</v>
      </c>
      <c r="J425" s="99">
        <v>0</v>
      </c>
      <c r="K425" s="99">
        <v>0</v>
      </c>
      <c r="L425" s="99">
        <v>0</v>
      </c>
      <c r="M425" s="101">
        <v>0</v>
      </c>
      <c r="N425" s="101">
        <v>0</v>
      </c>
    </row>
    <row r="426" spans="1:14" ht="18" customHeight="1">
      <c r="A426" s="46"/>
      <c r="B426" s="46"/>
      <c r="C426" s="34">
        <v>329</v>
      </c>
      <c r="D426" s="43" t="s">
        <v>944</v>
      </c>
      <c r="E426" s="44">
        <f>SUM(E427:E428)</f>
        <v>25000</v>
      </c>
      <c r="F426" s="44">
        <f t="shared" si="177"/>
        <v>40000</v>
      </c>
      <c r="G426" s="44">
        <f aca="true" t="shared" si="194" ref="G426:N426">SUM(G427:G428)</f>
        <v>20000</v>
      </c>
      <c r="H426" s="44">
        <f t="shared" si="194"/>
        <v>20000</v>
      </c>
      <c r="I426" s="44">
        <f t="shared" si="194"/>
        <v>0</v>
      </c>
      <c r="J426" s="44">
        <f t="shared" si="194"/>
        <v>0</v>
      </c>
      <c r="K426" s="44">
        <f t="shared" si="194"/>
        <v>0</v>
      </c>
      <c r="L426" s="44">
        <f t="shared" si="194"/>
        <v>0</v>
      </c>
      <c r="M426" s="44">
        <f>SUM(M427:M428)</f>
        <v>0</v>
      </c>
      <c r="N426" s="44">
        <f t="shared" si="194"/>
        <v>0</v>
      </c>
    </row>
    <row r="427" spans="1:14" s="102" customFormat="1" ht="14.25" customHeight="1">
      <c r="A427" s="95" t="s">
        <v>588</v>
      </c>
      <c r="B427" s="95"/>
      <c r="C427" s="97">
        <v>3293</v>
      </c>
      <c r="D427" s="98" t="s">
        <v>631</v>
      </c>
      <c r="E427" s="99">
        <v>10000</v>
      </c>
      <c r="F427" s="99">
        <f t="shared" si="177"/>
        <v>15000</v>
      </c>
      <c r="G427" s="99">
        <v>0</v>
      </c>
      <c r="H427" s="99">
        <v>15000</v>
      </c>
      <c r="I427" s="99">
        <v>0</v>
      </c>
      <c r="J427" s="99">
        <v>0</v>
      </c>
      <c r="K427" s="99">
        <v>0</v>
      </c>
      <c r="L427" s="99">
        <v>0</v>
      </c>
      <c r="M427" s="101">
        <v>0</v>
      </c>
      <c r="N427" s="101">
        <v>0</v>
      </c>
    </row>
    <row r="428" spans="1:14" s="102" customFormat="1" ht="14.25" customHeight="1">
      <c r="A428" s="95" t="s">
        <v>589</v>
      </c>
      <c r="B428" s="95"/>
      <c r="C428" s="97">
        <v>3299</v>
      </c>
      <c r="D428" s="98" t="s">
        <v>632</v>
      </c>
      <c r="E428" s="99">
        <v>15000</v>
      </c>
      <c r="F428" s="99">
        <f t="shared" si="177"/>
        <v>25000</v>
      </c>
      <c r="G428" s="99">
        <v>20000</v>
      </c>
      <c r="H428" s="99">
        <v>5000</v>
      </c>
      <c r="I428" s="99">
        <v>0</v>
      </c>
      <c r="J428" s="99">
        <v>0</v>
      </c>
      <c r="K428" s="99">
        <v>0</v>
      </c>
      <c r="L428" s="99">
        <v>0</v>
      </c>
      <c r="M428" s="101">
        <v>0</v>
      </c>
      <c r="N428" s="101">
        <v>0</v>
      </c>
    </row>
    <row r="429" ht="103.5" customHeight="1"/>
    <row r="430" spans="1:14" ht="17.25" customHeight="1">
      <c r="A430" s="148" t="s">
        <v>19</v>
      </c>
      <c r="B430" s="149" t="s">
        <v>94</v>
      </c>
      <c r="C430" s="146" t="s">
        <v>625</v>
      </c>
      <c r="D430" s="150" t="s">
        <v>114</v>
      </c>
      <c r="E430" s="151" t="s">
        <v>1067</v>
      </c>
      <c r="F430" s="146" t="s">
        <v>1065</v>
      </c>
      <c r="G430" s="147" t="s">
        <v>1068</v>
      </c>
      <c r="H430" s="147"/>
      <c r="I430" s="147"/>
      <c r="J430" s="147"/>
      <c r="K430" s="147"/>
      <c r="L430" s="147"/>
      <c r="M430" s="147"/>
      <c r="N430" s="147"/>
    </row>
    <row r="431" spans="1:14" ht="36" customHeight="1">
      <c r="A431" s="148"/>
      <c r="B431" s="148"/>
      <c r="C431" s="147"/>
      <c r="D431" s="150"/>
      <c r="E431" s="152"/>
      <c r="F431" s="147"/>
      <c r="G431" s="111" t="s">
        <v>332</v>
      </c>
      <c r="H431" s="111" t="s">
        <v>95</v>
      </c>
      <c r="I431" s="111" t="s">
        <v>331</v>
      </c>
      <c r="J431" s="111" t="s">
        <v>333</v>
      </c>
      <c r="K431" s="111" t="s">
        <v>96</v>
      </c>
      <c r="L431" s="111" t="s">
        <v>860</v>
      </c>
      <c r="M431" s="111" t="s">
        <v>334</v>
      </c>
      <c r="N431" s="111" t="s">
        <v>721</v>
      </c>
    </row>
    <row r="432" spans="1:14" ht="10.5" customHeight="1">
      <c r="A432" s="61">
        <v>1</v>
      </c>
      <c r="B432" s="61">
        <v>2</v>
      </c>
      <c r="C432" s="61">
        <v>3</v>
      </c>
      <c r="D432" s="61">
        <v>4</v>
      </c>
      <c r="E432" s="61">
        <v>5</v>
      </c>
      <c r="F432" s="61">
        <v>6</v>
      </c>
      <c r="G432" s="61">
        <v>7</v>
      </c>
      <c r="H432" s="61">
        <v>8</v>
      </c>
      <c r="I432" s="61">
        <v>9</v>
      </c>
      <c r="J432" s="61">
        <v>10</v>
      </c>
      <c r="K432" s="61">
        <v>11</v>
      </c>
      <c r="L432" s="61">
        <v>12</v>
      </c>
      <c r="M432" s="61">
        <v>13</v>
      </c>
      <c r="N432" s="61">
        <v>14</v>
      </c>
    </row>
    <row r="433" spans="1:14" s="9" customFormat="1" ht="24" customHeight="1">
      <c r="A433" s="15"/>
      <c r="B433" s="67" t="s">
        <v>797</v>
      </c>
      <c r="C433" s="145" t="s">
        <v>1076</v>
      </c>
      <c r="D433" s="144"/>
      <c r="E433" s="11">
        <f>E434</f>
        <v>155000</v>
      </c>
      <c r="F433" s="11">
        <f t="shared" si="177"/>
        <v>50000</v>
      </c>
      <c r="G433" s="11">
        <f>G434</f>
        <v>50000</v>
      </c>
      <c r="H433" s="11">
        <f aca="true" t="shared" si="195" ref="H433:N433">H434</f>
        <v>0</v>
      </c>
      <c r="I433" s="11">
        <f t="shared" si="195"/>
        <v>0</v>
      </c>
      <c r="J433" s="11">
        <f t="shared" si="195"/>
        <v>0</v>
      </c>
      <c r="K433" s="11">
        <f t="shared" si="195"/>
        <v>0</v>
      </c>
      <c r="L433" s="11">
        <f t="shared" si="195"/>
        <v>0</v>
      </c>
      <c r="M433" s="11">
        <f t="shared" si="195"/>
        <v>0</v>
      </c>
      <c r="N433" s="11">
        <f t="shared" si="195"/>
        <v>0</v>
      </c>
    </row>
    <row r="434" spans="1:14" ht="21" customHeight="1">
      <c r="A434" s="48"/>
      <c r="B434" s="46"/>
      <c r="C434" s="34">
        <v>32</v>
      </c>
      <c r="D434" s="43" t="s">
        <v>37</v>
      </c>
      <c r="E434" s="44">
        <f>E435+E438</f>
        <v>155000</v>
      </c>
      <c r="F434" s="44">
        <f t="shared" si="177"/>
        <v>50000</v>
      </c>
      <c r="G434" s="44">
        <f aca="true" t="shared" si="196" ref="G434:N434">G435+G438</f>
        <v>50000</v>
      </c>
      <c r="H434" s="44">
        <f t="shared" si="196"/>
        <v>0</v>
      </c>
      <c r="I434" s="44">
        <f t="shared" si="196"/>
        <v>0</v>
      </c>
      <c r="J434" s="44">
        <f t="shared" si="196"/>
        <v>0</v>
      </c>
      <c r="K434" s="44">
        <f t="shared" si="196"/>
        <v>0</v>
      </c>
      <c r="L434" s="44">
        <f t="shared" si="196"/>
        <v>0</v>
      </c>
      <c r="M434" s="44">
        <f t="shared" si="196"/>
        <v>0</v>
      </c>
      <c r="N434" s="44">
        <f t="shared" si="196"/>
        <v>0</v>
      </c>
    </row>
    <row r="435" spans="1:14" ht="18" customHeight="1">
      <c r="A435" s="48"/>
      <c r="B435" s="46"/>
      <c r="C435" s="34">
        <v>323</v>
      </c>
      <c r="D435" s="43" t="s">
        <v>627</v>
      </c>
      <c r="E435" s="44">
        <f>E436+E437</f>
        <v>145000</v>
      </c>
      <c r="F435" s="44">
        <f t="shared" si="177"/>
        <v>50000</v>
      </c>
      <c r="G435" s="44">
        <f>G436+G437</f>
        <v>50000</v>
      </c>
      <c r="H435" s="44">
        <f aca="true" t="shared" si="197" ref="H435:N435">H436+H437</f>
        <v>0</v>
      </c>
      <c r="I435" s="44">
        <f t="shared" si="197"/>
        <v>0</v>
      </c>
      <c r="J435" s="44">
        <f t="shared" si="197"/>
        <v>0</v>
      </c>
      <c r="K435" s="44">
        <f t="shared" si="197"/>
        <v>0</v>
      </c>
      <c r="L435" s="44">
        <f t="shared" si="197"/>
        <v>0</v>
      </c>
      <c r="M435" s="44">
        <f>M436+M437</f>
        <v>0</v>
      </c>
      <c r="N435" s="44">
        <f t="shared" si="197"/>
        <v>0</v>
      </c>
    </row>
    <row r="436" spans="1:14" s="102" customFormat="1" ht="14.25" customHeight="1">
      <c r="A436" s="95" t="s">
        <v>590</v>
      </c>
      <c r="B436" s="95"/>
      <c r="C436" s="97">
        <v>3237</v>
      </c>
      <c r="D436" s="98" t="s">
        <v>629</v>
      </c>
      <c r="E436" s="99">
        <v>85000</v>
      </c>
      <c r="F436" s="99">
        <f t="shared" si="177"/>
        <v>20000</v>
      </c>
      <c r="G436" s="99">
        <v>20000</v>
      </c>
      <c r="H436" s="101">
        <v>0</v>
      </c>
      <c r="I436" s="101">
        <v>0</v>
      </c>
      <c r="J436" s="101">
        <v>0</v>
      </c>
      <c r="K436" s="101">
        <v>0</v>
      </c>
      <c r="L436" s="99">
        <v>0</v>
      </c>
      <c r="M436" s="101">
        <v>0</v>
      </c>
      <c r="N436" s="101">
        <v>0</v>
      </c>
    </row>
    <row r="437" spans="1:14" s="102" customFormat="1" ht="14.25" customHeight="1">
      <c r="A437" s="95" t="s">
        <v>591</v>
      </c>
      <c r="B437" s="95"/>
      <c r="C437" s="97" t="s">
        <v>423</v>
      </c>
      <c r="D437" s="98" t="s">
        <v>433</v>
      </c>
      <c r="E437" s="99">
        <v>60000</v>
      </c>
      <c r="F437" s="99">
        <f>SUM(G437:N437)</f>
        <v>30000</v>
      </c>
      <c r="G437" s="99">
        <v>30000</v>
      </c>
      <c r="H437" s="99">
        <v>0</v>
      </c>
      <c r="I437" s="99">
        <v>0</v>
      </c>
      <c r="J437" s="99">
        <v>0</v>
      </c>
      <c r="K437" s="99">
        <v>0</v>
      </c>
      <c r="L437" s="99">
        <v>0</v>
      </c>
      <c r="M437" s="101">
        <v>0</v>
      </c>
      <c r="N437" s="101">
        <v>0</v>
      </c>
    </row>
    <row r="438" spans="1:14" ht="18" customHeight="1">
      <c r="A438" s="46"/>
      <c r="B438" s="46"/>
      <c r="C438" s="34">
        <v>329</v>
      </c>
      <c r="D438" s="43" t="s">
        <v>944</v>
      </c>
      <c r="E438" s="44">
        <f>SUM(E439:E440)</f>
        <v>10000</v>
      </c>
      <c r="F438" s="44">
        <f t="shared" si="177"/>
        <v>0</v>
      </c>
      <c r="G438" s="44">
        <f aca="true" t="shared" si="198" ref="G438:N438">SUM(G439:G440)</f>
        <v>0</v>
      </c>
      <c r="H438" s="44">
        <f t="shared" si="198"/>
        <v>0</v>
      </c>
      <c r="I438" s="44">
        <f t="shared" si="198"/>
        <v>0</v>
      </c>
      <c r="J438" s="44">
        <f t="shared" si="198"/>
        <v>0</v>
      </c>
      <c r="K438" s="44">
        <f t="shared" si="198"/>
        <v>0</v>
      </c>
      <c r="L438" s="44">
        <f t="shared" si="198"/>
        <v>0</v>
      </c>
      <c r="M438" s="44">
        <f>SUM(M439:M440)</f>
        <v>0</v>
      </c>
      <c r="N438" s="44">
        <f t="shared" si="198"/>
        <v>0</v>
      </c>
    </row>
    <row r="439" spans="1:14" s="102" customFormat="1" ht="15" customHeight="1">
      <c r="A439" s="95" t="s">
        <v>592</v>
      </c>
      <c r="B439" s="95"/>
      <c r="C439" s="97">
        <v>3293</v>
      </c>
      <c r="D439" s="98" t="s">
        <v>631</v>
      </c>
      <c r="E439" s="99">
        <v>5000</v>
      </c>
      <c r="F439" s="99">
        <f t="shared" si="177"/>
        <v>0</v>
      </c>
      <c r="G439" s="99">
        <v>0</v>
      </c>
      <c r="H439" s="101">
        <v>0</v>
      </c>
      <c r="I439" s="101">
        <v>0</v>
      </c>
      <c r="J439" s="101">
        <v>0</v>
      </c>
      <c r="K439" s="101">
        <v>0</v>
      </c>
      <c r="L439" s="99">
        <v>0</v>
      </c>
      <c r="M439" s="101">
        <v>0</v>
      </c>
      <c r="N439" s="101">
        <v>0</v>
      </c>
    </row>
    <row r="440" spans="1:14" s="102" customFormat="1" ht="15" customHeight="1">
      <c r="A440" s="95" t="s">
        <v>593</v>
      </c>
      <c r="B440" s="95"/>
      <c r="C440" s="97">
        <v>3299</v>
      </c>
      <c r="D440" s="98" t="s">
        <v>632</v>
      </c>
      <c r="E440" s="99">
        <v>5000</v>
      </c>
      <c r="F440" s="99">
        <f t="shared" si="177"/>
        <v>0</v>
      </c>
      <c r="G440" s="99">
        <v>0</v>
      </c>
      <c r="H440" s="101">
        <v>0</v>
      </c>
      <c r="I440" s="101">
        <v>0</v>
      </c>
      <c r="J440" s="101">
        <v>0</v>
      </c>
      <c r="K440" s="101">
        <v>0</v>
      </c>
      <c r="L440" s="99">
        <v>0</v>
      </c>
      <c r="M440" s="101">
        <v>0</v>
      </c>
      <c r="N440" s="101">
        <v>0</v>
      </c>
    </row>
    <row r="441" spans="1:14" s="9" customFormat="1" ht="24" customHeight="1">
      <c r="A441" s="15"/>
      <c r="B441" s="67" t="s">
        <v>797</v>
      </c>
      <c r="C441" s="145" t="s">
        <v>1014</v>
      </c>
      <c r="D441" s="144"/>
      <c r="E441" s="11">
        <f>E442</f>
        <v>630000</v>
      </c>
      <c r="F441" s="11">
        <f aca="true" t="shared" si="199" ref="F441:F449">SUM(G441:N441)</f>
        <v>650000</v>
      </c>
      <c r="G441" s="11">
        <f>G442</f>
        <v>650000</v>
      </c>
      <c r="H441" s="11">
        <f aca="true" t="shared" si="200" ref="H441:N441">H442</f>
        <v>0</v>
      </c>
      <c r="I441" s="11">
        <f t="shared" si="200"/>
        <v>0</v>
      </c>
      <c r="J441" s="11">
        <f t="shared" si="200"/>
        <v>0</v>
      </c>
      <c r="K441" s="11">
        <f t="shared" si="200"/>
        <v>0</v>
      </c>
      <c r="L441" s="11">
        <f t="shared" si="200"/>
        <v>0</v>
      </c>
      <c r="M441" s="11">
        <f t="shared" si="200"/>
        <v>0</v>
      </c>
      <c r="N441" s="11">
        <f t="shared" si="200"/>
        <v>0</v>
      </c>
    </row>
    <row r="442" spans="1:14" ht="21" customHeight="1">
      <c r="A442" s="48"/>
      <c r="B442" s="46"/>
      <c r="C442" s="34">
        <v>38</v>
      </c>
      <c r="D442" s="42" t="s">
        <v>462</v>
      </c>
      <c r="E442" s="44">
        <f>E443</f>
        <v>630000</v>
      </c>
      <c r="F442" s="44">
        <f t="shared" si="199"/>
        <v>650000</v>
      </c>
      <c r="G442" s="44">
        <f>G443</f>
        <v>650000</v>
      </c>
      <c r="H442" s="44">
        <f aca="true" t="shared" si="201" ref="H442:N442">H443</f>
        <v>0</v>
      </c>
      <c r="I442" s="44">
        <f t="shared" si="201"/>
        <v>0</v>
      </c>
      <c r="J442" s="44">
        <f t="shared" si="201"/>
        <v>0</v>
      </c>
      <c r="K442" s="44">
        <f t="shared" si="201"/>
        <v>0</v>
      </c>
      <c r="L442" s="44">
        <f t="shared" si="201"/>
        <v>0</v>
      </c>
      <c r="M442" s="44">
        <f t="shared" si="201"/>
        <v>0</v>
      </c>
      <c r="N442" s="44">
        <f t="shared" si="201"/>
        <v>0</v>
      </c>
    </row>
    <row r="443" spans="1:14" ht="18" customHeight="1">
      <c r="A443" s="48"/>
      <c r="B443" s="46"/>
      <c r="C443" s="34">
        <v>381</v>
      </c>
      <c r="D443" s="42" t="s">
        <v>55</v>
      </c>
      <c r="E443" s="44">
        <f aca="true" t="shared" si="202" ref="E443:N444">E444</f>
        <v>630000</v>
      </c>
      <c r="F443" s="44">
        <f t="shared" si="199"/>
        <v>650000</v>
      </c>
      <c r="G443" s="44">
        <f t="shared" si="202"/>
        <v>650000</v>
      </c>
      <c r="H443" s="44">
        <f t="shared" si="202"/>
        <v>0</v>
      </c>
      <c r="I443" s="44">
        <f t="shared" si="202"/>
        <v>0</v>
      </c>
      <c r="J443" s="44">
        <f t="shared" si="202"/>
        <v>0</v>
      </c>
      <c r="K443" s="44">
        <f t="shared" si="202"/>
        <v>0</v>
      </c>
      <c r="L443" s="44">
        <f t="shared" si="202"/>
        <v>0</v>
      </c>
      <c r="M443" s="44">
        <f t="shared" si="202"/>
        <v>0</v>
      </c>
      <c r="N443" s="44">
        <f t="shared" si="202"/>
        <v>0</v>
      </c>
    </row>
    <row r="444" spans="1:14" ht="15" customHeight="1">
      <c r="A444" s="48" t="s">
        <v>4</v>
      </c>
      <c r="B444" s="46"/>
      <c r="C444" s="34">
        <v>3811</v>
      </c>
      <c r="D444" s="42" t="s">
        <v>57</v>
      </c>
      <c r="E444" s="44">
        <f>E445</f>
        <v>630000</v>
      </c>
      <c r="F444" s="44">
        <f t="shared" si="199"/>
        <v>650000</v>
      </c>
      <c r="G444" s="44">
        <f>G445</f>
        <v>650000</v>
      </c>
      <c r="H444" s="44">
        <f t="shared" si="202"/>
        <v>0</v>
      </c>
      <c r="I444" s="44">
        <f t="shared" si="202"/>
        <v>0</v>
      </c>
      <c r="J444" s="44">
        <f t="shared" si="202"/>
        <v>0</v>
      </c>
      <c r="K444" s="44">
        <f t="shared" si="202"/>
        <v>0</v>
      </c>
      <c r="L444" s="44">
        <f t="shared" si="202"/>
        <v>0</v>
      </c>
      <c r="M444" s="44">
        <f t="shared" si="202"/>
        <v>0</v>
      </c>
      <c r="N444" s="44">
        <f t="shared" si="202"/>
        <v>0</v>
      </c>
    </row>
    <row r="445" spans="1:14" s="102" customFormat="1" ht="14.25" customHeight="1">
      <c r="A445" s="95" t="s">
        <v>594</v>
      </c>
      <c r="B445" s="95"/>
      <c r="C445" s="97">
        <v>38114</v>
      </c>
      <c r="D445" s="101" t="s">
        <v>74</v>
      </c>
      <c r="E445" s="99">
        <v>630000</v>
      </c>
      <c r="F445" s="99">
        <f t="shared" si="199"/>
        <v>650000</v>
      </c>
      <c r="G445" s="99">
        <v>650000</v>
      </c>
      <c r="H445" s="99">
        <v>0</v>
      </c>
      <c r="I445" s="99">
        <v>0</v>
      </c>
      <c r="J445" s="99">
        <v>0</v>
      </c>
      <c r="K445" s="99">
        <v>0</v>
      </c>
      <c r="L445" s="99">
        <v>0</v>
      </c>
      <c r="M445" s="99">
        <v>0</v>
      </c>
      <c r="N445" s="99">
        <v>0</v>
      </c>
    </row>
    <row r="446" spans="1:14" s="9" customFormat="1" ht="22.5" customHeight="1">
      <c r="A446" s="15"/>
      <c r="B446" s="68" t="s">
        <v>797</v>
      </c>
      <c r="C446" s="153" t="s">
        <v>1015</v>
      </c>
      <c r="D446" s="154"/>
      <c r="E446" s="11">
        <f>E447</f>
        <v>295000</v>
      </c>
      <c r="F446" s="11">
        <f t="shared" si="199"/>
        <v>295000</v>
      </c>
      <c r="G446" s="11">
        <f>G447</f>
        <v>295000</v>
      </c>
      <c r="H446" s="11">
        <f aca="true" t="shared" si="203" ref="H446:N446">H447</f>
        <v>0</v>
      </c>
      <c r="I446" s="11">
        <f t="shared" si="203"/>
        <v>0</v>
      </c>
      <c r="J446" s="11">
        <f t="shared" si="203"/>
        <v>0</v>
      </c>
      <c r="K446" s="11">
        <f t="shared" si="203"/>
        <v>0</v>
      </c>
      <c r="L446" s="11">
        <f t="shared" si="203"/>
        <v>0</v>
      </c>
      <c r="M446" s="11">
        <f t="shared" si="203"/>
        <v>0</v>
      </c>
      <c r="N446" s="11">
        <f t="shared" si="203"/>
        <v>0</v>
      </c>
    </row>
    <row r="447" spans="1:14" ht="21" customHeight="1">
      <c r="A447" s="48"/>
      <c r="B447" s="46"/>
      <c r="C447" s="34" t="s">
        <v>661</v>
      </c>
      <c r="D447" s="42" t="s">
        <v>678</v>
      </c>
      <c r="E447" s="44">
        <f>E448</f>
        <v>295000</v>
      </c>
      <c r="F447" s="44">
        <f t="shared" si="199"/>
        <v>295000</v>
      </c>
      <c r="G447" s="44">
        <f aca="true" t="shared" si="204" ref="G447:N447">G448</f>
        <v>295000</v>
      </c>
      <c r="H447" s="44">
        <f t="shared" si="204"/>
        <v>0</v>
      </c>
      <c r="I447" s="44">
        <f t="shared" si="204"/>
        <v>0</v>
      </c>
      <c r="J447" s="44">
        <f t="shared" si="204"/>
        <v>0</v>
      </c>
      <c r="K447" s="44">
        <f t="shared" si="204"/>
        <v>0</v>
      </c>
      <c r="L447" s="44">
        <f t="shared" si="204"/>
        <v>0</v>
      </c>
      <c r="M447" s="44">
        <f t="shared" si="204"/>
        <v>0</v>
      </c>
      <c r="N447" s="44">
        <f t="shared" si="204"/>
        <v>0</v>
      </c>
    </row>
    <row r="448" spans="1:14" ht="18" customHeight="1">
      <c r="A448" s="48"/>
      <c r="B448" s="46"/>
      <c r="C448" s="34" t="s">
        <v>705</v>
      </c>
      <c r="D448" s="42" t="s">
        <v>708</v>
      </c>
      <c r="E448" s="44">
        <f>E449+E450+E451+E452</f>
        <v>295000</v>
      </c>
      <c r="F448" s="44">
        <f t="shared" si="199"/>
        <v>295000</v>
      </c>
      <c r="G448" s="44">
        <f aca="true" t="shared" si="205" ref="G448:N448">G449+G450+G451+G452</f>
        <v>295000</v>
      </c>
      <c r="H448" s="44">
        <f t="shared" si="205"/>
        <v>0</v>
      </c>
      <c r="I448" s="44">
        <f t="shared" si="205"/>
        <v>0</v>
      </c>
      <c r="J448" s="44">
        <f t="shared" si="205"/>
        <v>0</v>
      </c>
      <c r="K448" s="44">
        <f t="shared" si="205"/>
        <v>0</v>
      </c>
      <c r="L448" s="44">
        <f t="shared" si="205"/>
        <v>0</v>
      </c>
      <c r="M448" s="44">
        <f t="shared" si="205"/>
        <v>0</v>
      </c>
      <c r="N448" s="44">
        <f t="shared" si="205"/>
        <v>0</v>
      </c>
    </row>
    <row r="449" spans="1:14" s="102" customFormat="1" ht="15" customHeight="1">
      <c r="A449" s="104" t="s">
        <v>595</v>
      </c>
      <c r="B449" s="95"/>
      <c r="C449" s="97" t="s">
        <v>706</v>
      </c>
      <c r="D449" s="101" t="s">
        <v>666</v>
      </c>
      <c r="E449" s="99">
        <v>100000</v>
      </c>
      <c r="F449" s="99">
        <f t="shared" si="199"/>
        <v>100000</v>
      </c>
      <c r="G449" s="99">
        <v>100000</v>
      </c>
      <c r="H449" s="101">
        <v>0</v>
      </c>
      <c r="I449" s="101">
        <v>0</v>
      </c>
      <c r="J449" s="101">
        <v>0</v>
      </c>
      <c r="K449" s="101">
        <v>0</v>
      </c>
      <c r="L449" s="101">
        <v>0</v>
      </c>
      <c r="M449" s="101">
        <v>0</v>
      </c>
      <c r="N449" s="101">
        <v>0</v>
      </c>
    </row>
    <row r="450" spans="1:14" s="102" customFormat="1" ht="15" customHeight="1">
      <c r="A450" s="104" t="s">
        <v>596</v>
      </c>
      <c r="B450" s="95"/>
      <c r="C450" s="97" t="s">
        <v>706</v>
      </c>
      <c r="D450" s="101" t="s">
        <v>667</v>
      </c>
      <c r="E450" s="99">
        <v>25000</v>
      </c>
      <c r="F450" s="99">
        <f aca="true" t="shared" si="206" ref="F450:F456">SUM(G450:N450)</f>
        <v>25000</v>
      </c>
      <c r="G450" s="99">
        <v>25000</v>
      </c>
      <c r="H450" s="101">
        <v>0</v>
      </c>
      <c r="I450" s="99">
        <v>0</v>
      </c>
      <c r="J450" s="101">
        <v>0</v>
      </c>
      <c r="K450" s="101">
        <v>0</v>
      </c>
      <c r="L450" s="101">
        <v>0</v>
      </c>
      <c r="M450" s="101">
        <v>0</v>
      </c>
      <c r="N450" s="101">
        <v>0</v>
      </c>
    </row>
    <row r="451" spans="1:14" s="102" customFormat="1" ht="15" customHeight="1">
      <c r="A451" s="104" t="s">
        <v>597</v>
      </c>
      <c r="B451" s="95"/>
      <c r="C451" s="97" t="s">
        <v>707</v>
      </c>
      <c r="D451" s="101" t="s">
        <v>668</v>
      </c>
      <c r="E451" s="99">
        <v>100000</v>
      </c>
      <c r="F451" s="99">
        <f t="shared" si="206"/>
        <v>100000</v>
      </c>
      <c r="G451" s="99">
        <v>100000</v>
      </c>
      <c r="H451" s="99">
        <v>0</v>
      </c>
      <c r="I451" s="99">
        <v>0</v>
      </c>
      <c r="J451" s="99">
        <v>0</v>
      </c>
      <c r="K451" s="101">
        <v>0</v>
      </c>
      <c r="L451" s="101">
        <v>0</v>
      </c>
      <c r="M451" s="101">
        <v>0</v>
      </c>
      <c r="N451" s="101">
        <v>0</v>
      </c>
    </row>
    <row r="452" spans="1:14" s="102" customFormat="1" ht="15" customHeight="1">
      <c r="A452" s="104" t="s">
        <v>1117</v>
      </c>
      <c r="B452" s="95"/>
      <c r="C452" s="97" t="s">
        <v>707</v>
      </c>
      <c r="D452" s="101" t="s">
        <v>669</v>
      </c>
      <c r="E452" s="99">
        <v>70000</v>
      </c>
      <c r="F452" s="99">
        <f t="shared" si="206"/>
        <v>70000</v>
      </c>
      <c r="G452" s="99">
        <v>70000</v>
      </c>
      <c r="H452" s="99">
        <v>0</v>
      </c>
      <c r="I452" s="99">
        <v>0</v>
      </c>
      <c r="J452" s="99">
        <v>0</v>
      </c>
      <c r="K452" s="101">
        <v>0</v>
      </c>
      <c r="L452" s="101">
        <v>0</v>
      </c>
      <c r="M452" s="101">
        <v>0</v>
      </c>
      <c r="N452" s="101">
        <v>0</v>
      </c>
    </row>
    <row r="453" ht="12.75" customHeight="1"/>
    <row r="454" spans="1:14" s="9" customFormat="1" ht="23.25" customHeight="1">
      <c r="A454" s="15"/>
      <c r="B454" s="67" t="s">
        <v>797</v>
      </c>
      <c r="C454" s="145" t="s">
        <v>1016</v>
      </c>
      <c r="D454" s="144"/>
      <c r="E454" s="11">
        <f>E455</f>
        <v>1570000</v>
      </c>
      <c r="F454" s="11">
        <f t="shared" si="206"/>
        <v>1550000</v>
      </c>
      <c r="G454" s="11">
        <f>G455</f>
        <v>0</v>
      </c>
      <c r="H454" s="11">
        <f aca="true" t="shared" si="207" ref="H454:N454">H455</f>
        <v>420000</v>
      </c>
      <c r="I454" s="11">
        <f t="shared" si="207"/>
        <v>40000</v>
      </c>
      <c r="J454" s="11">
        <f t="shared" si="207"/>
        <v>1090000</v>
      </c>
      <c r="K454" s="11">
        <f t="shared" si="207"/>
        <v>0</v>
      </c>
      <c r="L454" s="11">
        <f t="shared" si="207"/>
        <v>0</v>
      </c>
      <c r="M454" s="11">
        <f t="shared" si="207"/>
        <v>0</v>
      </c>
      <c r="N454" s="11">
        <f t="shared" si="207"/>
        <v>0</v>
      </c>
    </row>
    <row r="455" spans="1:14" ht="21" customHeight="1">
      <c r="A455" s="48"/>
      <c r="B455" s="46"/>
      <c r="C455" s="34">
        <v>32</v>
      </c>
      <c r="D455" s="49" t="s">
        <v>54</v>
      </c>
      <c r="E455" s="44">
        <f>E456+E459</f>
        <v>1570000</v>
      </c>
      <c r="F455" s="44">
        <f t="shared" si="206"/>
        <v>1550000</v>
      </c>
      <c r="G455" s="44">
        <f aca="true" t="shared" si="208" ref="G455:N455">G456+G459</f>
        <v>0</v>
      </c>
      <c r="H455" s="44">
        <f t="shared" si="208"/>
        <v>420000</v>
      </c>
      <c r="I455" s="44">
        <f t="shared" si="208"/>
        <v>40000</v>
      </c>
      <c r="J455" s="44">
        <f t="shared" si="208"/>
        <v>1090000</v>
      </c>
      <c r="K455" s="44">
        <f t="shared" si="208"/>
        <v>0</v>
      </c>
      <c r="L455" s="44">
        <f t="shared" si="208"/>
        <v>0</v>
      </c>
      <c r="M455" s="44">
        <f t="shared" si="208"/>
        <v>0</v>
      </c>
      <c r="N455" s="44">
        <f t="shared" si="208"/>
        <v>0</v>
      </c>
    </row>
    <row r="456" spans="1:14" ht="17.25" customHeight="1">
      <c r="A456" s="48"/>
      <c r="B456" s="46"/>
      <c r="C456" s="34">
        <v>322</v>
      </c>
      <c r="D456" s="49" t="s">
        <v>58</v>
      </c>
      <c r="E456" s="44">
        <f>E457+E458</f>
        <v>215000</v>
      </c>
      <c r="F456" s="44">
        <f t="shared" si="206"/>
        <v>180000</v>
      </c>
      <c r="G456" s="44">
        <f>G457+G458</f>
        <v>0</v>
      </c>
      <c r="H456" s="44">
        <f>H457+H458</f>
        <v>180000</v>
      </c>
      <c r="I456" s="44">
        <f>I457+I458</f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</row>
    <row r="457" spans="1:14" s="102" customFormat="1" ht="15" customHeight="1">
      <c r="A457" s="95" t="s">
        <v>1118</v>
      </c>
      <c r="B457" s="95"/>
      <c r="C457" s="97" t="s">
        <v>335</v>
      </c>
      <c r="D457" s="106" t="s">
        <v>709</v>
      </c>
      <c r="E457" s="99">
        <v>155000</v>
      </c>
      <c r="F457" s="99">
        <f aca="true" t="shared" si="209" ref="F457:F471">SUM(G457:N457)</f>
        <v>120000</v>
      </c>
      <c r="G457" s="99">
        <v>0</v>
      </c>
      <c r="H457" s="99">
        <v>120000</v>
      </c>
      <c r="I457" s="101">
        <v>0</v>
      </c>
      <c r="J457" s="101">
        <v>0</v>
      </c>
      <c r="K457" s="101">
        <v>0</v>
      </c>
      <c r="L457" s="101">
        <v>0</v>
      </c>
      <c r="M457" s="101">
        <v>0</v>
      </c>
      <c r="N457" s="101">
        <v>0</v>
      </c>
    </row>
    <row r="458" spans="1:14" s="102" customFormat="1" ht="15" customHeight="1">
      <c r="A458" s="95" t="s">
        <v>1119</v>
      </c>
      <c r="B458" s="95"/>
      <c r="C458" s="97">
        <v>3224</v>
      </c>
      <c r="D458" s="106" t="s">
        <v>59</v>
      </c>
      <c r="E458" s="99">
        <v>60000</v>
      </c>
      <c r="F458" s="99">
        <f t="shared" si="209"/>
        <v>60000</v>
      </c>
      <c r="G458" s="99">
        <v>0</v>
      </c>
      <c r="H458" s="99">
        <v>60000</v>
      </c>
      <c r="I458" s="101">
        <v>0</v>
      </c>
      <c r="J458" s="101">
        <v>0</v>
      </c>
      <c r="K458" s="101">
        <v>0</v>
      </c>
      <c r="L458" s="101">
        <v>0</v>
      </c>
      <c r="M458" s="101">
        <v>0</v>
      </c>
      <c r="N458" s="101">
        <v>0</v>
      </c>
    </row>
    <row r="459" spans="1:14" ht="17.25" customHeight="1">
      <c r="A459" s="46"/>
      <c r="B459" s="46"/>
      <c r="C459" s="34">
        <v>323</v>
      </c>
      <c r="D459" s="49" t="s">
        <v>60</v>
      </c>
      <c r="E459" s="44">
        <f>SUM(E460:E463)</f>
        <v>1355000</v>
      </c>
      <c r="F459" s="44">
        <f t="shared" si="209"/>
        <v>1370000</v>
      </c>
      <c r="G459" s="44">
        <f>SUM(G460:G463)</f>
        <v>0</v>
      </c>
      <c r="H459" s="44">
        <f aca="true" t="shared" si="210" ref="H459:N459">SUM(H460:H463)</f>
        <v>240000</v>
      </c>
      <c r="I459" s="44">
        <f t="shared" si="210"/>
        <v>40000</v>
      </c>
      <c r="J459" s="44">
        <f t="shared" si="210"/>
        <v>1090000</v>
      </c>
      <c r="K459" s="44">
        <f t="shared" si="210"/>
        <v>0</v>
      </c>
      <c r="L459" s="44">
        <f t="shared" si="210"/>
        <v>0</v>
      </c>
      <c r="M459" s="44">
        <f>SUM(M460:M463)</f>
        <v>0</v>
      </c>
      <c r="N459" s="44">
        <f t="shared" si="210"/>
        <v>0</v>
      </c>
    </row>
    <row r="460" spans="1:14" s="102" customFormat="1" ht="14.25" customHeight="1">
      <c r="A460" s="95" t="s">
        <v>1120</v>
      </c>
      <c r="B460" s="95"/>
      <c r="C460" s="97">
        <v>3232</v>
      </c>
      <c r="D460" s="106" t="s">
        <v>61</v>
      </c>
      <c r="E460" s="99">
        <v>1070000</v>
      </c>
      <c r="F460" s="99">
        <f t="shared" si="209"/>
        <v>850000</v>
      </c>
      <c r="G460" s="99">
        <v>0</v>
      </c>
      <c r="H460" s="99">
        <v>10000</v>
      </c>
      <c r="I460" s="99">
        <v>0</v>
      </c>
      <c r="J460" s="99">
        <v>840000</v>
      </c>
      <c r="K460" s="101">
        <v>0</v>
      </c>
      <c r="L460" s="101">
        <v>0</v>
      </c>
      <c r="M460" s="101">
        <v>0</v>
      </c>
      <c r="N460" s="99">
        <v>0</v>
      </c>
    </row>
    <row r="461" spans="1:14" s="102" customFormat="1" ht="14.25" customHeight="1">
      <c r="A461" s="95" t="s">
        <v>598</v>
      </c>
      <c r="B461" s="95"/>
      <c r="C461" s="97">
        <v>3234</v>
      </c>
      <c r="D461" s="106" t="s">
        <v>65</v>
      </c>
      <c r="E461" s="99">
        <v>35000</v>
      </c>
      <c r="F461" s="100">
        <f t="shared" si="209"/>
        <v>20000</v>
      </c>
      <c r="G461" s="99">
        <v>0</v>
      </c>
      <c r="H461" s="99">
        <v>20000</v>
      </c>
      <c r="I461" s="101">
        <v>0</v>
      </c>
      <c r="J461" s="101">
        <v>0</v>
      </c>
      <c r="K461" s="101">
        <v>0</v>
      </c>
      <c r="L461" s="101">
        <v>0</v>
      </c>
      <c r="M461" s="101">
        <v>0</v>
      </c>
      <c r="N461" s="101">
        <v>0</v>
      </c>
    </row>
    <row r="462" spans="1:14" s="102" customFormat="1" ht="14.25" customHeight="1">
      <c r="A462" s="95" t="s">
        <v>792</v>
      </c>
      <c r="B462" s="95"/>
      <c r="C462" s="97" t="s">
        <v>27</v>
      </c>
      <c r="D462" s="106" t="s">
        <v>336</v>
      </c>
      <c r="E462" s="99">
        <v>70000</v>
      </c>
      <c r="F462" s="99">
        <f>SUM(G462:N462)</f>
        <v>420000</v>
      </c>
      <c r="G462" s="99">
        <v>0</v>
      </c>
      <c r="H462" s="99">
        <v>170000</v>
      </c>
      <c r="I462" s="99">
        <v>0</v>
      </c>
      <c r="J462" s="99">
        <v>250000</v>
      </c>
      <c r="K462" s="101">
        <v>0</v>
      </c>
      <c r="L462" s="101">
        <v>0</v>
      </c>
      <c r="M462" s="101">
        <v>0</v>
      </c>
      <c r="N462" s="101">
        <v>0</v>
      </c>
    </row>
    <row r="463" spans="1:14" s="102" customFormat="1" ht="14.25" customHeight="1">
      <c r="A463" s="95" t="s">
        <v>599</v>
      </c>
      <c r="B463" s="95"/>
      <c r="C463" s="97" t="s">
        <v>423</v>
      </c>
      <c r="D463" s="106" t="s">
        <v>710</v>
      </c>
      <c r="E463" s="99">
        <v>180000</v>
      </c>
      <c r="F463" s="99">
        <f t="shared" si="209"/>
        <v>80000</v>
      </c>
      <c r="G463" s="99">
        <v>0</v>
      </c>
      <c r="H463" s="99">
        <v>40000</v>
      </c>
      <c r="I463" s="99">
        <v>40000</v>
      </c>
      <c r="J463" s="99">
        <v>0</v>
      </c>
      <c r="K463" s="101">
        <v>0</v>
      </c>
      <c r="L463" s="101">
        <v>0</v>
      </c>
      <c r="M463" s="101">
        <v>0</v>
      </c>
      <c r="N463" s="101">
        <v>0</v>
      </c>
    </row>
    <row r="464" ht="57.75" customHeight="1"/>
    <row r="465" spans="1:14" ht="17.25" customHeight="1">
      <c r="A465" s="148" t="s">
        <v>19</v>
      </c>
      <c r="B465" s="149" t="s">
        <v>94</v>
      </c>
      <c r="C465" s="146" t="s">
        <v>625</v>
      </c>
      <c r="D465" s="150" t="s">
        <v>114</v>
      </c>
      <c r="E465" s="151" t="s">
        <v>1067</v>
      </c>
      <c r="F465" s="146" t="s">
        <v>1065</v>
      </c>
      <c r="G465" s="147" t="s">
        <v>1068</v>
      </c>
      <c r="H465" s="147"/>
      <c r="I465" s="147"/>
      <c r="J465" s="147"/>
      <c r="K465" s="147"/>
      <c r="L465" s="147"/>
      <c r="M465" s="147"/>
      <c r="N465" s="147"/>
    </row>
    <row r="466" spans="1:14" ht="36" customHeight="1">
      <c r="A466" s="148"/>
      <c r="B466" s="148"/>
      <c r="C466" s="147"/>
      <c r="D466" s="150"/>
      <c r="E466" s="152"/>
      <c r="F466" s="147"/>
      <c r="G466" s="111" t="s">
        <v>332</v>
      </c>
      <c r="H466" s="111" t="s">
        <v>95</v>
      </c>
      <c r="I466" s="111" t="s">
        <v>331</v>
      </c>
      <c r="J466" s="111" t="s">
        <v>333</v>
      </c>
      <c r="K466" s="111" t="s">
        <v>96</v>
      </c>
      <c r="L466" s="111" t="s">
        <v>860</v>
      </c>
      <c r="M466" s="111" t="s">
        <v>334</v>
      </c>
      <c r="N466" s="111" t="s">
        <v>721</v>
      </c>
    </row>
    <row r="467" spans="1:14" ht="10.5" customHeight="1">
      <c r="A467" s="61">
        <v>1</v>
      </c>
      <c r="B467" s="61">
        <v>2</v>
      </c>
      <c r="C467" s="61">
        <v>3</v>
      </c>
      <c r="D467" s="61">
        <v>4</v>
      </c>
      <c r="E467" s="61">
        <v>5</v>
      </c>
      <c r="F467" s="61">
        <v>6</v>
      </c>
      <c r="G467" s="61">
        <v>7</v>
      </c>
      <c r="H467" s="61">
        <v>8</v>
      </c>
      <c r="I467" s="61">
        <v>9</v>
      </c>
      <c r="J467" s="61">
        <v>10</v>
      </c>
      <c r="K467" s="61">
        <v>11</v>
      </c>
      <c r="L467" s="61">
        <v>12</v>
      </c>
      <c r="M467" s="61">
        <v>13</v>
      </c>
      <c r="N467" s="61">
        <v>14</v>
      </c>
    </row>
    <row r="468" spans="1:14" s="9" customFormat="1" ht="24" customHeight="1">
      <c r="A468" s="15"/>
      <c r="B468" s="67" t="s">
        <v>797</v>
      </c>
      <c r="C468" s="145" t="s">
        <v>1017</v>
      </c>
      <c r="D468" s="144"/>
      <c r="E468" s="11">
        <f>E469</f>
        <v>6450000</v>
      </c>
      <c r="F468" s="11">
        <f t="shared" si="209"/>
        <v>3000000</v>
      </c>
      <c r="G468" s="11">
        <f>G469</f>
        <v>0</v>
      </c>
      <c r="H468" s="11">
        <f aca="true" t="shared" si="211" ref="H468:N468">H469</f>
        <v>890000</v>
      </c>
      <c r="I468" s="11">
        <f t="shared" si="211"/>
        <v>360000</v>
      </c>
      <c r="J468" s="11">
        <f t="shared" si="211"/>
        <v>1750000</v>
      </c>
      <c r="K468" s="11">
        <f t="shared" si="211"/>
        <v>0</v>
      </c>
      <c r="L468" s="11">
        <f t="shared" si="211"/>
        <v>0</v>
      </c>
      <c r="M468" s="11">
        <f t="shared" si="211"/>
        <v>0</v>
      </c>
      <c r="N468" s="11">
        <f t="shared" si="211"/>
        <v>0</v>
      </c>
    </row>
    <row r="469" spans="1:14" ht="21" customHeight="1">
      <c r="A469" s="48"/>
      <c r="B469" s="46"/>
      <c r="C469" s="34">
        <v>45</v>
      </c>
      <c r="D469" s="49" t="s">
        <v>62</v>
      </c>
      <c r="E469" s="44">
        <f>E470</f>
        <v>6450000</v>
      </c>
      <c r="F469" s="44">
        <f t="shared" si="209"/>
        <v>3000000</v>
      </c>
      <c r="G469" s="44">
        <f>G470</f>
        <v>0</v>
      </c>
      <c r="H469" s="44">
        <f aca="true" t="shared" si="212" ref="H469:N470">H470</f>
        <v>890000</v>
      </c>
      <c r="I469" s="44">
        <f t="shared" si="212"/>
        <v>360000</v>
      </c>
      <c r="J469" s="44">
        <f t="shared" si="212"/>
        <v>1750000</v>
      </c>
      <c r="K469" s="44">
        <f t="shared" si="212"/>
        <v>0</v>
      </c>
      <c r="L469" s="44">
        <f t="shared" si="212"/>
        <v>0</v>
      </c>
      <c r="M469" s="44">
        <f t="shared" si="212"/>
        <v>0</v>
      </c>
      <c r="N469" s="44">
        <f t="shared" si="212"/>
        <v>0</v>
      </c>
    </row>
    <row r="470" spans="1:14" ht="18" customHeight="1">
      <c r="A470" s="48"/>
      <c r="B470" s="46"/>
      <c r="C470" s="34">
        <v>451</v>
      </c>
      <c r="D470" s="49" t="s">
        <v>63</v>
      </c>
      <c r="E470" s="44">
        <f>E471</f>
        <v>6450000</v>
      </c>
      <c r="F470" s="44">
        <f t="shared" si="209"/>
        <v>3000000</v>
      </c>
      <c r="G470" s="44">
        <f>G471</f>
        <v>0</v>
      </c>
      <c r="H470" s="44">
        <f t="shared" si="212"/>
        <v>890000</v>
      </c>
      <c r="I470" s="44">
        <f t="shared" si="212"/>
        <v>360000</v>
      </c>
      <c r="J470" s="44">
        <f t="shared" si="212"/>
        <v>1750000</v>
      </c>
      <c r="K470" s="44">
        <f t="shared" si="212"/>
        <v>0</v>
      </c>
      <c r="L470" s="44">
        <f t="shared" si="212"/>
        <v>0</v>
      </c>
      <c r="M470" s="44">
        <f t="shared" si="212"/>
        <v>0</v>
      </c>
      <c r="N470" s="44">
        <f t="shared" si="212"/>
        <v>0</v>
      </c>
    </row>
    <row r="471" spans="1:14" s="102" customFormat="1" ht="15" customHeight="1">
      <c r="A471" s="95" t="s">
        <v>600</v>
      </c>
      <c r="B471" s="95"/>
      <c r="C471" s="97">
        <v>4511</v>
      </c>
      <c r="D471" s="106" t="s">
        <v>413</v>
      </c>
      <c r="E471" s="99">
        <v>6450000</v>
      </c>
      <c r="F471" s="103">
        <f t="shared" si="209"/>
        <v>3000000</v>
      </c>
      <c r="G471" s="99">
        <v>0</v>
      </c>
      <c r="H471" s="99">
        <v>890000</v>
      </c>
      <c r="I471" s="99">
        <v>360000</v>
      </c>
      <c r="J471" s="99">
        <v>1750000</v>
      </c>
      <c r="K471" s="101">
        <v>0</v>
      </c>
      <c r="L471" s="99">
        <v>0</v>
      </c>
      <c r="M471" s="101">
        <v>0</v>
      </c>
      <c r="N471" s="99">
        <v>0</v>
      </c>
    </row>
    <row r="472" spans="1:14" s="9" customFormat="1" ht="24" customHeight="1">
      <c r="A472" s="15"/>
      <c r="B472" s="67" t="s">
        <v>797</v>
      </c>
      <c r="C472" s="145" t="s">
        <v>1018</v>
      </c>
      <c r="D472" s="144"/>
      <c r="E472" s="11">
        <f>E473+E476</f>
        <v>465000</v>
      </c>
      <c r="F472" s="133">
        <f aca="true" t="shared" si="213" ref="F472:F482">SUM(G472:N472)</f>
        <v>405000</v>
      </c>
      <c r="G472" s="11">
        <f aca="true" t="shared" si="214" ref="G472:N472">G473+G476</f>
        <v>0</v>
      </c>
      <c r="H472" s="133">
        <f t="shared" si="214"/>
        <v>405000</v>
      </c>
      <c r="I472" s="11">
        <f t="shared" si="214"/>
        <v>0</v>
      </c>
      <c r="J472" s="11">
        <f t="shared" si="214"/>
        <v>0</v>
      </c>
      <c r="K472" s="11">
        <f t="shared" si="214"/>
        <v>0</v>
      </c>
      <c r="L472" s="11">
        <f t="shared" si="214"/>
        <v>0</v>
      </c>
      <c r="M472" s="11">
        <f t="shared" si="214"/>
        <v>0</v>
      </c>
      <c r="N472" s="11">
        <f t="shared" si="214"/>
        <v>0</v>
      </c>
    </row>
    <row r="473" spans="1:14" ht="21" customHeight="1">
      <c r="A473" s="47"/>
      <c r="B473" s="46"/>
      <c r="C473" s="34">
        <v>32</v>
      </c>
      <c r="D473" s="43" t="s">
        <v>37</v>
      </c>
      <c r="E473" s="44">
        <f>E474</f>
        <v>15000</v>
      </c>
      <c r="F473" s="45">
        <f t="shared" si="213"/>
        <v>30000</v>
      </c>
      <c r="G473" s="44">
        <f>G474</f>
        <v>0</v>
      </c>
      <c r="H473" s="44">
        <f>H474</f>
        <v>30000</v>
      </c>
      <c r="I473" s="44">
        <f aca="true" t="shared" si="215" ref="I473:N473">I474</f>
        <v>0</v>
      </c>
      <c r="J473" s="44">
        <f t="shared" si="215"/>
        <v>0</v>
      </c>
      <c r="K473" s="44">
        <f t="shared" si="215"/>
        <v>0</v>
      </c>
      <c r="L473" s="44">
        <f t="shared" si="215"/>
        <v>0</v>
      </c>
      <c r="M473" s="44">
        <f t="shared" si="215"/>
        <v>0</v>
      </c>
      <c r="N473" s="44">
        <f t="shared" si="215"/>
        <v>0</v>
      </c>
    </row>
    <row r="474" spans="1:14" ht="18" customHeight="1">
      <c r="A474" s="47"/>
      <c r="B474" s="46"/>
      <c r="C474" s="34">
        <v>322</v>
      </c>
      <c r="D474" s="43" t="s">
        <v>41</v>
      </c>
      <c r="E474" s="44">
        <f>E475</f>
        <v>15000</v>
      </c>
      <c r="F474" s="45">
        <f t="shared" si="213"/>
        <v>30000</v>
      </c>
      <c r="G474" s="44">
        <f>G475</f>
        <v>0</v>
      </c>
      <c r="H474" s="44">
        <f aca="true" t="shared" si="216" ref="H474:N474">H475</f>
        <v>30000</v>
      </c>
      <c r="I474" s="44">
        <f t="shared" si="216"/>
        <v>0</v>
      </c>
      <c r="J474" s="44">
        <f t="shared" si="216"/>
        <v>0</v>
      </c>
      <c r="K474" s="44">
        <f t="shared" si="216"/>
        <v>0</v>
      </c>
      <c r="L474" s="44">
        <f t="shared" si="216"/>
        <v>0</v>
      </c>
      <c r="M474" s="44">
        <f t="shared" si="216"/>
        <v>0</v>
      </c>
      <c r="N474" s="44">
        <f t="shared" si="216"/>
        <v>0</v>
      </c>
    </row>
    <row r="475" spans="1:14" s="102" customFormat="1" ht="14.25" customHeight="1">
      <c r="A475" s="95" t="s">
        <v>601</v>
      </c>
      <c r="B475" s="95"/>
      <c r="C475" s="97">
        <v>3225</v>
      </c>
      <c r="D475" s="98" t="s">
        <v>45</v>
      </c>
      <c r="E475" s="99">
        <v>15000</v>
      </c>
      <c r="F475" s="108">
        <f t="shared" si="213"/>
        <v>30000</v>
      </c>
      <c r="G475" s="99">
        <v>0</v>
      </c>
      <c r="H475" s="99">
        <v>30000</v>
      </c>
      <c r="I475" s="101">
        <v>0</v>
      </c>
      <c r="J475" s="101">
        <v>0</v>
      </c>
      <c r="K475" s="101">
        <v>0</v>
      </c>
      <c r="L475" s="101">
        <v>0</v>
      </c>
      <c r="M475" s="101">
        <v>0</v>
      </c>
      <c r="N475" s="101">
        <v>0</v>
      </c>
    </row>
    <row r="476" spans="1:14" ht="20.25" customHeight="1">
      <c r="A476" s="46"/>
      <c r="B476" s="46"/>
      <c r="C476" s="34" t="s">
        <v>369</v>
      </c>
      <c r="D476" s="49" t="s">
        <v>370</v>
      </c>
      <c r="E476" s="44">
        <f>E477</f>
        <v>450000</v>
      </c>
      <c r="F476" s="44">
        <f t="shared" si="213"/>
        <v>375000</v>
      </c>
      <c r="G476" s="44">
        <f>G477</f>
        <v>0</v>
      </c>
      <c r="H476" s="44">
        <f aca="true" t="shared" si="217" ref="H476:N477">H477</f>
        <v>375000</v>
      </c>
      <c r="I476" s="44">
        <f t="shared" si="217"/>
        <v>0</v>
      </c>
      <c r="J476" s="44">
        <f t="shared" si="217"/>
        <v>0</v>
      </c>
      <c r="K476" s="44">
        <f t="shared" si="217"/>
        <v>0</v>
      </c>
      <c r="L476" s="44">
        <f t="shared" si="217"/>
        <v>0</v>
      </c>
      <c r="M476" s="44">
        <f t="shared" si="217"/>
        <v>0</v>
      </c>
      <c r="N476" s="44">
        <f t="shared" si="217"/>
        <v>0</v>
      </c>
    </row>
    <row r="477" spans="1:14" ht="18" customHeight="1">
      <c r="A477" s="46"/>
      <c r="B477" s="46"/>
      <c r="C477" s="34" t="s">
        <v>164</v>
      </c>
      <c r="D477" s="49" t="s">
        <v>165</v>
      </c>
      <c r="E477" s="44">
        <f>E478</f>
        <v>450000</v>
      </c>
      <c r="F477" s="44">
        <f t="shared" si="213"/>
        <v>375000</v>
      </c>
      <c r="G477" s="44">
        <f>G478</f>
        <v>0</v>
      </c>
      <c r="H477" s="44">
        <f t="shared" si="217"/>
        <v>375000</v>
      </c>
      <c r="I477" s="44">
        <f t="shared" si="217"/>
        <v>0</v>
      </c>
      <c r="J477" s="44">
        <f t="shared" si="217"/>
        <v>0</v>
      </c>
      <c r="K477" s="44">
        <f t="shared" si="217"/>
        <v>0</v>
      </c>
      <c r="L477" s="44">
        <f t="shared" si="217"/>
        <v>0</v>
      </c>
      <c r="M477" s="44">
        <f t="shared" si="217"/>
        <v>0</v>
      </c>
      <c r="N477" s="44">
        <f t="shared" si="217"/>
        <v>0</v>
      </c>
    </row>
    <row r="478" spans="1:14" s="102" customFormat="1" ht="14.25" customHeight="1">
      <c r="A478" s="95" t="s">
        <v>602</v>
      </c>
      <c r="B478" s="95"/>
      <c r="C478" s="97" t="s">
        <v>166</v>
      </c>
      <c r="D478" s="106" t="s">
        <v>371</v>
      </c>
      <c r="E478" s="99">
        <v>450000</v>
      </c>
      <c r="F478" s="135">
        <f t="shared" si="213"/>
        <v>375000</v>
      </c>
      <c r="G478" s="99">
        <v>0</v>
      </c>
      <c r="H478" s="135">
        <v>375000</v>
      </c>
      <c r="I478" s="101">
        <v>0</v>
      </c>
      <c r="J478" s="99">
        <v>0</v>
      </c>
      <c r="K478" s="101">
        <v>0</v>
      </c>
      <c r="L478" s="99">
        <v>0</v>
      </c>
      <c r="M478" s="101">
        <v>0</v>
      </c>
      <c r="N478" s="101">
        <v>0</v>
      </c>
    </row>
    <row r="479" spans="1:14" s="9" customFormat="1" ht="24" customHeight="1">
      <c r="A479" s="15"/>
      <c r="B479" s="67" t="s">
        <v>797</v>
      </c>
      <c r="C479" s="145" t="s">
        <v>1019</v>
      </c>
      <c r="D479" s="144"/>
      <c r="E479" s="11">
        <f>E480</f>
        <v>300000</v>
      </c>
      <c r="F479" s="11">
        <f t="shared" si="213"/>
        <v>180000</v>
      </c>
      <c r="G479" s="11">
        <f>G480</f>
        <v>0</v>
      </c>
      <c r="H479" s="11">
        <f aca="true" t="shared" si="218" ref="H479:N479">H480</f>
        <v>110000</v>
      </c>
      <c r="I479" s="11">
        <f t="shared" si="218"/>
        <v>0</v>
      </c>
      <c r="J479" s="11">
        <f t="shared" si="218"/>
        <v>70000</v>
      </c>
      <c r="K479" s="11">
        <f t="shared" si="218"/>
        <v>0</v>
      </c>
      <c r="L479" s="11">
        <f t="shared" si="218"/>
        <v>0</v>
      </c>
      <c r="M479" s="11">
        <f t="shared" si="218"/>
        <v>0</v>
      </c>
      <c r="N479" s="11">
        <f t="shared" si="218"/>
        <v>0</v>
      </c>
    </row>
    <row r="480" spans="1:14" ht="21" customHeight="1">
      <c r="A480" s="48"/>
      <c r="B480" s="46"/>
      <c r="C480" s="34">
        <v>45</v>
      </c>
      <c r="D480" s="49" t="s">
        <v>62</v>
      </c>
      <c r="E480" s="44">
        <f>E481</f>
        <v>300000</v>
      </c>
      <c r="F480" s="44">
        <f t="shared" si="213"/>
        <v>180000</v>
      </c>
      <c r="G480" s="44">
        <f>G481</f>
        <v>0</v>
      </c>
      <c r="H480" s="44">
        <f aca="true" t="shared" si="219" ref="H480:N481">H481</f>
        <v>110000</v>
      </c>
      <c r="I480" s="44">
        <f t="shared" si="219"/>
        <v>0</v>
      </c>
      <c r="J480" s="44">
        <f t="shared" si="219"/>
        <v>70000</v>
      </c>
      <c r="K480" s="44">
        <f t="shared" si="219"/>
        <v>0</v>
      </c>
      <c r="L480" s="44">
        <f t="shared" si="219"/>
        <v>0</v>
      </c>
      <c r="M480" s="44">
        <f t="shared" si="219"/>
        <v>0</v>
      </c>
      <c r="N480" s="44">
        <f t="shared" si="219"/>
        <v>0</v>
      </c>
    </row>
    <row r="481" spans="1:14" ht="18" customHeight="1">
      <c r="A481" s="48"/>
      <c r="B481" s="46"/>
      <c r="C481" s="34">
        <v>451</v>
      </c>
      <c r="D481" s="49" t="s">
        <v>63</v>
      </c>
      <c r="E481" s="44">
        <f>E482</f>
        <v>300000</v>
      </c>
      <c r="F481" s="44">
        <f t="shared" si="213"/>
        <v>180000</v>
      </c>
      <c r="G481" s="44">
        <f>G482</f>
        <v>0</v>
      </c>
      <c r="H481" s="44">
        <f t="shared" si="219"/>
        <v>110000</v>
      </c>
      <c r="I481" s="44">
        <f t="shared" si="219"/>
        <v>0</v>
      </c>
      <c r="J481" s="44">
        <f t="shared" si="219"/>
        <v>70000</v>
      </c>
      <c r="K481" s="44">
        <f t="shared" si="219"/>
        <v>0</v>
      </c>
      <c r="L481" s="44">
        <f t="shared" si="219"/>
        <v>0</v>
      </c>
      <c r="M481" s="44">
        <f t="shared" si="219"/>
        <v>0</v>
      </c>
      <c r="N481" s="44">
        <f t="shared" si="219"/>
        <v>0</v>
      </c>
    </row>
    <row r="482" spans="1:14" s="102" customFormat="1" ht="14.25" customHeight="1">
      <c r="A482" s="95" t="s">
        <v>603</v>
      </c>
      <c r="B482" s="95"/>
      <c r="C482" s="97">
        <v>4511</v>
      </c>
      <c r="D482" s="106" t="s">
        <v>660</v>
      </c>
      <c r="E482" s="99">
        <v>300000</v>
      </c>
      <c r="F482" s="103">
        <f t="shared" si="213"/>
        <v>180000</v>
      </c>
      <c r="G482" s="99">
        <v>0</v>
      </c>
      <c r="H482" s="99">
        <v>110000</v>
      </c>
      <c r="I482" s="99">
        <v>0</v>
      </c>
      <c r="J482" s="99">
        <v>70000</v>
      </c>
      <c r="K482" s="101">
        <v>0</v>
      </c>
      <c r="L482" s="99">
        <v>0</v>
      </c>
      <c r="M482" s="101">
        <v>0</v>
      </c>
      <c r="N482" s="99">
        <v>0</v>
      </c>
    </row>
    <row r="483" spans="1:14" s="9" customFormat="1" ht="24" customHeight="1">
      <c r="A483" s="15"/>
      <c r="B483" s="67" t="s">
        <v>797</v>
      </c>
      <c r="C483" s="145" t="s">
        <v>1020</v>
      </c>
      <c r="D483" s="144"/>
      <c r="E483" s="11">
        <f>E490+E484+E495</f>
        <v>2270000</v>
      </c>
      <c r="F483" s="11">
        <f aca="true" t="shared" si="220" ref="F483:F506">SUM(G483:N483)</f>
        <v>200000</v>
      </c>
      <c r="G483" s="11">
        <f>G484+G495+G490</f>
        <v>0</v>
      </c>
      <c r="H483" s="11">
        <f aca="true" t="shared" si="221" ref="H483:N483">H484+H495+H490</f>
        <v>200000</v>
      </c>
      <c r="I483" s="11">
        <f t="shared" si="221"/>
        <v>0</v>
      </c>
      <c r="J483" s="11">
        <f t="shared" si="221"/>
        <v>0</v>
      </c>
      <c r="K483" s="11">
        <f t="shared" si="221"/>
        <v>0</v>
      </c>
      <c r="L483" s="11">
        <f t="shared" si="221"/>
        <v>0</v>
      </c>
      <c r="M483" s="11">
        <f t="shared" si="221"/>
        <v>0</v>
      </c>
      <c r="N483" s="11">
        <f t="shared" si="221"/>
        <v>0</v>
      </c>
    </row>
    <row r="484" spans="1:14" ht="21" customHeight="1">
      <c r="A484" s="34"/>
      <c r="B484" s="64"/>
      <c r="C484" s="34">
        <v>31</v>
      </c>
      <c r="D484" s="43" t="s">
        <v>32</v>
      </c>
      <c r="E484" s="44">
        <f>E485+E487</f>
        <v>229350</v>
      </c>
      <c r="F484" s="45">
        <f t="shared" si="220"/>
        <v>0</v>
      </c>
      <c r="G484" s="44">
        <f>G485+G487</f>
        <v>0</v>
      </c>
      <c r="H484" s="44">
        <f aca="true" t="shared" si="222" ref="H484:N484">H485+H487</f>
        <v>0</v>
      </c>
      <c r="I484" s="44">
        <f t="shared" si="222"/>
        <v>0</v>
      </c>
      <c r="J484" s="44">
        <f t="shared" si="222"/>
        <v>0</v>
      </c>
      <c r="K484" s="44">
        <f t="shared" si="222"/>
        <v>0</v>
      </c>
      <c r="L484" s="44">
        <f t="shared" si="222"/>
        <v>0</v>
      </c>
      <c r="M484" s="44">
        <f t="shared" si="222"/>
        <v>0</v>
      </c>
      <c r="N484" s="44">
        <f t="shared" si="222"/>
        <v>0</v>
      </c>
    </row>
    <row r="485" spans="1:14" ht="18" customHeight="1">
      <c r="A485" s="34"/>
      <c r="B485" s="64"/>
      <c r="C485" s="34">
        <v>311</v>
      </c>
      <c r="D485" s="43" t="s">
        <v>401</v>
      </c>
      <c r="E485" s="44">
        <f>SUM(E486:E486)</f>
        <v>195000</v>
      </c>
      <c r="F485" s="45">
        <f t="shared" si="220"/>
        <v>0</v>
      </c>
      <c r="G485" s="44">
        <f aca="true" t="shared" si="223" ref="G485:N485">SUM(G486:G486)</f>
        <v>0</v>
      </c>
      <c r="H485" s="44">
        <f t="shared" si="223"/>
        <v>0</v>
      </c>
      <c r="I485" s="44">
        <f t="shared" si="223"/>
        <v>0</v>
      </c>
      <c r="J485" s="44">
        <f t="shared" si="223"/>
        <v>0</v>
      </c>
      <c r="K485" s="44">
        <f t="shared" si="223"/>
        <v>0</v>
      </c>
      <c r="L485" s="44">
        <f t="shared" si="223"/>
        <v>0</v>
      </c>
      <c r="M485" s="44">
        <f t="shared" si="223"/>
        <v>0</v>
      </c>
      <c r="N485" s="44">
        <f t="shared" si="223"/>
        <v>0</v>
      </c>
    </row>
    <row r="486" spans="1:14" s="102" customFormat="1" ht="15" customHeight="1">
      <c r="A486" s="95"/>
      <c r="B486" s="96"/>
      <c r="C486" s="97">
        <v>3111</v>
      </c>
      <c r="D486" s="98" t="s">
        <v>33</v>
      </c>
      <c r="E486" s="99">
        <v>195000</v>
      </c>
      <c r="F486" s="108">
        <f t="shared" si="220"/>
        <v>0</v>
      </c>
      <c r="G486" s="99">
        <v>0</v>
      </c>
      <c r="H486" s="99">
        <v>0</v>
      </c>
      <c r="I486" s="101">
        <v>0</v>
      </c>
      <c r="J486" s="101">
        <v>0</v>
      </c>
      <c r="K486" s="101">
        <v>0</v>
      </c>
      <c r="L486" s="101">
        <v>0</v>
      </c>
      <c r="M486" s="101">
        <v>0</v>
      </c>
      <c r="N486" s="101">
        <v>0</v>
      </c>
    </row>
    <row r="487" spans="1:14" ht="18" customHeight="1">
      <c r="A487" s="46"/>
      <c r="B487" s="64"/>
      <c r="C487" s="34">
        <v>313</v>
      </c>
      <c r="D487" s="43" t="s">
        <v>36</v>
      </c>
      <c r="E487" s="44">
        <f>SUM(E488:E489)</f>
        <v>34350</v>
      </c>
      <c r="F487" s="45">
        <f t="shared" si="220"/>
        <v>0</v>
      </c>
      <c r="G487" s="44">
        <f>SUM(G488:G489)</f>
        <v>0</v>
      </c>
      <c r="H487" s="44">
        <f>SUM(H488:H489)</f>
        <v>0</v>
      </c>
      <c r="I487" s="44">
        <f>SUM(I488:I489)</f>
        <v>0</v>
      </c>
      <c r="J487" s="44">
        <f>SUM(J488:J489)</f>
        <v>0</v>
      </c>
      <c r="K487" s="42">
        <v>0</v>
      </c>
      <c r="L487" s="42">
        <v>0</v>
      </c>
      <c r="M487" s="42">
        <v>0</v>
      </c>
      <c r="N487" s="42">
        <v>0</v>
      </c>
    </row>
    <row r="488" spans="1:14" s="102" customFormat="1" ht="15" customHeight="1">
      <c r="A488" s="95"/>
      <c r="B488" s="95"/>
      <c r="C488" s="97">
        <v>3132</v>
      </c>
      <c r="D488" s="98" t="s">
        <v>402</v>
      </c>
      <c r="E488" s="99">
        <v>31000</v>
      </c>
      <c r="F488" s="100">
        <f t="shared" si="220"/>
        <v>0</v>
      </c>
      <c r="G488" s="99">
        <v>0</v>
      </c>
      <c r="H488" s="99">
        <v>0</v>
      </c>
      <c r="I488" s="101">
        <v>0</v>
      </c>
      <c r="J488" s="101">
        <v>0</v>
      </c>
      <c r="K488" s="101">
        <v>0</v>
      </c>
      <c r="L488" s="101">
        <v>0</v>
      </c>
      <c r="M488" s="101">
        <v>0</v>
      </c>
      <c r="N488" s="101">
        <v>0</v>
      </c>
    </row>
    <row r="489" spans="1:14" s="102" customFormat="1" ht="15" customHeight="1">
      <c r="A489" s="95"/>
      <c r="B489" s="95"/>
      <c r="C489" s="97">
        <v>3133</v>
      </c>
      <c r="D489" s="98" t="s">
        <v>403</v>
      </c>
      <c r="E489" s="99">
        <v>3350</v>
      </c>
      <c r="F489" s="100">
        <f t="shared" si="220"/>
        <v>0</v>
      </c>
      <c r="G489" s="99">
        <v>0</v>
      </c>
      <c r="H489" s="99">
        <v>0</v>
      </c>
      <c r="I489" s="101">
        <v>0</v>
      </c>
      <c r="J489" s="101">
        <v>0</v>
      </c>
      <c r="K489" s="101">
        <v>0</v>
      </c>
      <c r="L489" s="101">
        <v>0</v>
      </c>
      <c r="M489" s="101">
        <v>0</v>
      </c>
      <c r="N489" s="101">
        <v>0</v>
      </c>
    </row>
    <row r="490" spans="1:14" ht="21" customHeight="1">
      <c r="A490" s="46"/>
      <c r="B490" s="46"/>
      <c r="C490" s="34">
        <v>32</v>
      </c>
      <c r="D490" s="43" t="s">
        <v>37</v>
      </c>
      <c r="E490" s="44">
        <f>E491+E493</f>
        <v>570650</v>
      </c>
      <c r="F490" s="45">
        <f t="shared" si="220"/>
        <v>200000</v>
      </c>
      <c r="G490" s="44">
        <f>G491+G493</f>
        <v>0</v>
      </c>
      <c r="H490" s="44">
        <f aca="true" t="shared" si="224" ref="H490:N490">H491+H493</f>
        <v>200000</v>
      </c>
      <c r="I490" s="44">
        <f t="shared" si="224"/>
        <v>0</v>
      </c>
      <c r="J490" s="44">
        <f t="shared" si="224"/>
        <v>0</v>
      </c>
      <c r="K490" s="44">
        <f t="shared" si="224"/>
        <v>0</v>
      </c>
      <c r="L490" s="44">
        <f t="shared" si="224"/>
        <v>0</v>
      </c>
      <c r="M490" s="44">
        <f t="shared" si="224"/>
        <v>0</v>
      </c>
      <c r="N490" s="44">
        <f t="shared" si="224"/>
        <v>0</v>
      </c>
    </row>
    <row r="491" spans="1:14" ht="18" customHeight="1">
      <c r="A491" s="46"/>
      <c r="B491" s="46"/>
      <c r="C491" s="34">
        <v>321</v>
      </c>
      <c r="D491" s="43" t="s">
        <v>38</v>
      </c>
      <c r="E491" s="44">
        <f>E492</f>
        <v>7000</v>
      </c>
      <c r="F491" s="45">
        <f t="shared" si="220"/>
        <v>0</v>
      </c>
      <c r="G491" s="44">
        <f>SUM(G492:G493)</f>
        <v>0</v>
      </c>
      <c r="H491" s="44">
        <f>SUM(H492:H492)</f>
        <v>0</v>
      </c>
      <c r="I491" s="44">
        <f>SUM(I492:I492)</f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</row>
    <row r="492" spans="1:14" s="102" customFormat="1" ht="15" customHeight="1">
      <c r="A492" s="95"/>
      <c r="B492" s="95"/>
      <c r="C492" s="97" t="s">
        <v>107</v>
      </c>
      <c r="D492" s="98" t="s">
        <v>109</v>
      </c>
      <c r="E492" s="99">
        <v>7000</v>
      </c>
      <c r="F492" s="100">
        <f t="shared" si="220"/>
        <v>0</v>
      </c>
      <c r="G492" s="99">
        <v>0</v>
      </c>
      <c r="H492" s="99">
        <v>0</v>
      </c>
      <c r="I492" s="101">
        <v>0</v>
      </c>
      <c r="J492" s="101">
        <v>0</v>
      </c>
      <c r="K492" s="101">
        <v>0</v>
      </c>
      <c r="L492" s="101">
        <v>0</v>
      </c>
      <c r="M492" s="101">
        <v>0</v>
      </c>
      <c r="N492" s="101">
        <v>0</v>
      </c>
    </row>
    <row r="493" spans="1:14" ht="17.25" customHeight="1">
      <c r="A493" s="46"/>
      <c r="B493" s="46"/>
      <c r="C493" s="34">
        <v>323</v>
      </c>
      <c r="D493" s="49" t="s">
        <v>60</v>
      </c>
      <c r="E493" s="44">
        <f>E494</f>
        <v>563650</v>
      </c>
      <c r="F493" s="44">
        <f t="shared" si="220"/>
        <v>200000</v>
      </c>
      <c r="G493" s="44">
        <f>G494</f>
        <v>0</v>
      </c>
      <c r="H493" s="44">
        <f aca="true" t="shared" si="225" ref="H493:N493">H494</f>
        <v>200000</v>
      </c>
      <c r="I493" s="44">
        <f t="shared" si="225"/>
        <v>0</v>
      </c>
      <c r="J493" s="44">
        <f t="shared" si="225"/>
        <v>0</v>
      </c>
      <c r="K493" s="44">
        <f t="shared" si="225"/>
        <v>0</v>
      </c>
      <c r="L493" s="44">
        <f t="shared" si="225"/>
        <v>0</v>
      </c>
      <c r="M493" s="44">
        <f t="shared" si="225"/>
        <v>0</v>
      </c>
      <c r="N493" s="44">
        <f t="shared" si="225"/>
        <v>0</v>
      </c>
    </row>
    <row r="494" spans="1:14" s="102" customFormat="1" ht="14.25" customHeight="1">
      <c r="A494" s="95" t="s">
        <v>1177</v>
      </c>
      <c r="B494" s="95"/>
      <c r="C494" s="97" t="s">
        <v>27</v>
      </c>
      <c r="D494" s="106" t="s">
        <v>336</v>
      </c>
      <c r="E494" s="99">
        <v>563650</v>
      </c>
      <c r="F494" s="99">
        <f t="shared" si="220"/>
        <v>200000</v>
      </c>
      <c r="G494" s="99">
        <v>0</v>
      </c>
      <c r="H494" s="99">
        <v>200000</v>
      </c>
      <c r="I494" s="99">
        <v>0</v>
      </c>
      <c r="J494" s="99">
        <v>0</v>
      </c>
      <c r="K494" s="101">
        <v>0</v>
      </c>
      <c r="L494" s="101">
        <v>0</v>
      </c>
      <c r="M494" s="101">
        <v>0</v>
      </c>
      <c r="N494" s="101">
        <v>0</v>
      </c>
    </row>
    <row r="495" spans="1:14" ht="21" customHeight="1">
      <c r="A495" s="48"/>
      <c r="B495" s="46"/>
      <c r="C495" s="34">
        <v>45</v>
      </c>
      <c r="D495" s="49" t="s">
        <v>62</v>
      </c>
      <c r="E495" s="44">
        <f>E496</f>
        <v>1470000</v>
      </c>
      <c r="F495" s="44">
        <f t="shared" si="220"/>
        <v>0</v>
      </c>
      <c r="G495" s="44">
        <f>G496</f>
        <v>0</v>
      </c>
      <c r="H495" s="44">
        <f aca="true" t="shared" si="226" ref="H495:N496">H496</f>
        <v>0</v>
      </c>
      <c r="I495" s="44">
        <f t="shared" si="226"/>
        <v>0</v>
      </c>
      <c r="J495" s="44">
        <f t="shared" si="226"/>
        <v>0</v>
      </c>
      <c r="K495" s="44">
        <f t="shared" si="226"/>
        <v>0</v>
      </c>
      <c r="L495" s="44">
        <f t="shared" si="226"/>
        <v>0</v>
      </c>
      <c r="M495" s="44">
        <f t="shared" si="226"/>
        <v>0</v>
      </c>
      <c r="N495" s="44">
        <f t="shared" si="226"/>
        <v>0</v>
      </c>
    </row>
    <row r="496" spans="1:14" ht="18" customHeight="1">
      <c r="A496" s="48"/>
      <c r="B496" s="46"/>
      <c r="C496" s="34">
        <v>451</v>
      </c>
      <c r="D496" s="49" t="s">
        <v>63</v>
      </c>
      <c r="E496" s="44">
        <f>E497</f>
        <v>1470000</v>
      </c>
      <c r="F496" s="44">
        <f t="shared" si="220"/>
        <v>0</v>
      </c>
      <c r="G496" s="44">
        <f>G497</f>
        <v>0</v>
      </c>
      <c r="H496" s="44">
        <f t="shared" si="226"/>
        <v>0</v>
      </c>
      <c r="I496" s="44">
        <f t="shared" si="226"/>
        <v>0</v>
      </c>
      <c r="J496" s="44">
        <f t="shared" si="226"/>
        <v>0</v>
      </c>
      <c r="K496" s="44">
        <f t="shared" si="226"/>
        <v>0</v>
      </c>
      <c r="L496" s="44">
        <f t="shared" si="226"/>
        <v>0</v>
      </c>
      <c r="M496" s="44">
        <f t="shared" si="226"/>
        <v>0</v>
      </c>
      <c r="N496" s="44">
        <f t="shared" si="226"/>
        <v>0</v>
      </c>
    </row>
    <row r="497" spans="1:14" s="102" customFormat="1" ht="14.25" customHeight="1">
      <c r="A497" s="95" t="s">
        <v>1178</v>
      </c>
      <c r="B497" s="95"/>
      <c r="C497" s="97">
        <v>4511</v>
      </c>
      <c r="D497" s="106" t="s">
        <v>876</v>
      </c>
      <c r="E497" s="99">
        <v>1470000</v>
      </c>
      <c r="F497" s="103">
        <f t="shared" si="220"/>
        <v>0</v>
      </c>
      <c r="G497" s="99">
        <v>0</v>
      </c>
      <c r="H497" s="99">
        <v>0</v>
      </c>
      <c r="I497" s="99">
        <v>0</v>
      </c>
      <c r="J497" s="99">
        <v>0</v>
      </c>
      <c r="K497" s="101">
        <v>0</v>
      </c>
      <c r="L497" s="99">
        <v>0</v>
      </c>
      <c r="M497" s="101">
        <v>0</v>
      </c>
      <c r="N497" s="99">
        <v>0</v>
      </c>
    </row>
    <row r="498" ht="10.5" customHeight="1"/>
    <row r="499" ht="25.5" customHeight="1"/>
    <row r="500" spans="1:14" ht="17.25" customHeight="1">
      <c r="A500" s="148" t="s">
        <v>19</v>
      </c>
      <c r="B500" s="149" t="s">
        <v>94</v>
      </c>
      <c r="C500" s="146" t="s">
        <v>625</v>
      </c>
      <c r="D500" s="150" t="s">
        <v>114</v>
      </c>
      <c r="E500" s="151" t="s">
        <v>1067</v>
      </c>
      <c r="F500" s="146" t="s">
        <v>1065</v>
      </c>
      <c r="G500" s="147" t="s">
        <v>1068</v>
      </c>
      <c r="H500" s="147"/>
      <c r="I500" s="147"/>
      <c r="J500" s="147"/>
      <c r="K500" s="147"/>
      <c r="L500" s="147"/>
      <c r="M500" s="147"/>
      <c r="N500" s="147"/>
    </row>
    <row r="501" spans="1:14" ht="36" customHeight="1">
      <c r="A501" s="148"/>
      <c r="B501" s="148"/>
      <c r="C501" s="147"/>
      <c r="D501" s="150"/>
      <c r="E501" s="152"/>
      <c r="F501" s="147"/>
      <c r="G501" s="111" t="s">
        <v>332</v>
      </c>
      <c r="H501" s="111" t="s">
        <v>95</v>
      </c>
      <c r="I501" s="111" t="s">
        <v>331</v>
      </c>
      <c r="J501" s="111" t="s">
        <v>333</v>
      </c>
      <c r="K501" s="111" t="s">
        <v>96</v>
      </c>
      <c r="L501" s="111" t="s">
        <v>860</v>
      </c>
      <c r="M501" s="111" t="s">
        <v>334</v>
      </c>
      <c r="N501" s="111" t="s">
        <v>721</v>
      </c>
    </row>
    <row r="502" spans="1:14" ht="10.5" customHeight="1">
      <c r="A502" s="61">
        <v>1</v>
      </c>
      <c r="B502" s="61">
        <v>2</v>
      </c>
      <c r="C502" s="61">
        <v>3</v>
      </c>
      <c r="D502" s="61">
        <v>4</v>
      </c>
      <c r="E502" s="61">
        <v>5</v>
      </c>
      <c r="F502" s="61">
        <v>6</v>
      </c>
      <c r="G502" s="61">
        <v>7</v>
      </c>
      <c r="H502" s="61">
        <v>8</v>
      </c>
      <c r="I502" s="61">
        <v>9</v>
      </c>
      <c r="J502" s="61">
        <v>10</v>
      </c>
      <c r="K502" s="61">
        <v>11</v>
      </c>
      <c r="L502" s="61">
        <v>12</v>
      </c>
      <c r="M502" s="61">
        <v>13</v>
      </c>
      <c r="N502" s="61">
        <v>14</v>
      </c>
    </row>
    <row r="503" spans="1:14" s="9" customFormat="1" ht="24" customHeight="1">
      <c r="A503" s="15"/>
      <c r="B503" s="67" t="s">
        <v>797</v>
      </c>
      <c r="C503" s="145" t="s">
        <v>1047</v>
      </c>
      <c r="D503" s="144"/>
      <c r="E503" s="11">
        <f>E504</f>
        <v>1110000</v>
      </c>
      <c r="F503" s="11">
        <f t="shared" si="220"/>
        <v>2500000</v>
      </c>
      <c r="G503" s="11">
        <f>G504</f>
        <v>0</v>
      </c>
      <c r="H503" s="11">
        <f aca="true" t="shared" si="227" ref="H503:N505">H504</f>
        <v>2024000</v>
      </c>
      <c r="I503" s="11">
        <f t="shared" si="227"/>
        <v>0</v>
      </c>
      <c r="J503" s="11">
        <f t="shared" si="227"/>
        <v>0</v>
      </c>
      <c r="K503" s="11">
        <f t="shared" si="227"/>
        <v>0</v>
      </c>
      <c r="L503" s="11">
        <f t="shared" si="227"/>
        <v>0</v>
      </c>
      <c r="M503" s="11">
        <f t="shared" si="227"/>
        <v>0</v>
      </c>
      <c r="N503" s="11">
        <f t="shared" si="227"/>
        <v>476000</v>
      </c>
    </row>
    <row r="504" spans="1:14" ht="21" customHeight="1">
      <c r="A504" s="48"/>
      <c r="B504" s="46"/>
      <c r="C504" s="34">
        <v>45</v>
      </c>
      <c r="D504" s="49" t="s">
        <v>62</v>
      </c>
      <c r="E504" s="44">
        <f>E505</f>
        <v>1110000</v>
      </c>
      <c r="F504" s="44">
        <f t="shared" si="220"/>
        <v>2500000</v>
      </c>
      <c r="G504" s="44">
        <f>G505</f>
        <v>0</v>
      </c>
      <c r="H504" s="44">
        <f t="shared" si="227"/>
        <v>2024000</v>
      </c>
      <c r="I504" s="44">
        <f t="shared" si="227"/>
        <v>0</v>
      </c>
      <c r="J504" s="44">
        <f t="shared" si="227"/>
        <v>0</v>
      </c>
      <c r="K504" s="44">
        <f t="shared" si="227"/>
        <v>0</v>
      </c>
      <c r="L504" s="44">
        <f t="shared" si="227"/>
        <v>0</v>
      </c>
      <c r="M504" s="44">
        <f t="shared" si="227"/>
        <v>0</v>
      </c>
      <c r="N504" s="44">
        <f t="shared" si="227"/>
        <v>476000</v>
      </c>
    </row>
    <row r="505" spans="1:14" ht="18" customHeight="1">
      <c r="A505" s="48"/>
      <c r="B505" s="46"/>
      <c r="C505" s="34">
        <v>451</v>
      </c>
      <c r="D505" s="49" t="s">
        <v>63</v>
      </c>
      <c r="E505" s="44">
        <f>E506</f>
        <v>1110000</v>
      </c>
      <c r="F505" s="44">
        <f t="shared" si="220"/>
        <v>2500000</v>
      </c>
      <c r="G505" s="44">
        <f>G506</f>
        <v>0</v>
      </c>
      <c r="H505" s="44">
        <f t="shared" si="227"/>
        <v>2024000</v>
      </c>
      <c r="I505" s="44">
        <f t="shared" si="227"/>
        <v>0</v>
      </c>
      <c r="J505" s="44">
        <f t="shared" si="227"/>
        <v>0</v>
      </c>
      <c r="K505" s="44">
        <f t="shared" si="227"/>
        <v>0</v>
      </c>
      <c r="L505" s="44">
        <f t="shared" si="227"/>
        <v>0</v>
      </c>
      <c r="M505" s="44">
        <f t="shared" si="227"/>
        <v>0</v>
      </c>
      <c r="N505" s="44">
        <f t="shared" si="227"/>
        <v>476000</v>
      </c>
    </row>
    <row r="506" spans="1:14" s="102" customFormat="1" ht="15" customHeight="1">
      <c r="A506" s="95" t="s">
        <v>604</v>
      </c>
      <c r="B506" s="95"/>
      <c r="C506" s="97">
        <v>4511</v>
      </c>
      <c r="D506" s="106" t="s">
        <v>1048</v>
      </c>
      <c r="E506" s="99">
        <v>1110000</v>
      </c>
      <c r="F506" s="103">
        <f t="shared" si="220"/>
        <v>2500000</v>
      </c>
      <c r="G506" s="99">
        <v>0</v>
      </c>
      <c r="H506" s="99">
        <v>2024000</v>
      </c>
      <c r="I506" s="99">
        <v>0</v>
      </c>
      <c r="J506" s="99">
        <v>0</v>
      </c>
      <c r="K506" s="101">
        <v>0</v>
      </c>
      <c r="L506" s="99">
        <v>0</v>
      </c>
      <c r="M506" s="101">
        <v>0</v>
      </c>
      <c r="N506" s="99">
        <v>476000</v>
      </c>
    </row>
    <row r="507" spans="1:14" s="84" customFormat="1" ht="27.75" customHeight="1">
      <c r="A507" s="82"/>
      <c r="B507" s="86"/>
      <c r="C507" s="139" t="s">
        <v>1021</v>
      </c>
      <c r="D507" s="140"/>
      <c r="E507" s="79">
        <f aca="true" t="shared" si="228" ref="E507:N508">E508</f>
        <v>150000</v>
      </c>
      <c r="F507" s="79">
        <f aca="true" t="shared" si="229" ref="F507:F521">SUM(G507:N507)</f>
        <v>150000</v>
      </c>
      <c r="G507" s="79">
        <f t="shared" si="228"/>
        <v>150000</v>
      </c>
      <c r="H507" s="79">
        <f t="shared" si="228"/>
        <v>0</v>
      </c>
      <c r="I507" s="79">
        <f t="shared" si="228"/>
        <v>0</v>
      </c>
      <c r="J507" s="79">
        <f t="shared" si="228"/>
        <v>0</v>
      </c>
      <c r="K507" s="79">
        <f t="shared" si="228"/>
        <v>0</v>
      </c>
      <c r="L507" s="79">
        <f t="shared" si="228"/>
        <v>0</v>
      </c>
      <c r="M507" s="79">
        <f t="shared" si="228"/>
        <v>0</v>
      </c>
      <c r="N507" s="79">
        <f t="shared" si="228"/>
        <v>0</v>
      </c>
    </row>
    <row r="508" spans="1:14" s="9" customFormat="1" ht="24" customHeight="1">
      <c r="A508" s="15"/>
      <c r="B508" s="67" t="s">
        <v>807</v>
      </c>
      <c r="C508" s="145" t="s">
        <v>1022</v>
      </c>
      <c r="D508" s="144"/>
      <c r="E508" s="11">
        <f>E509</f>
        <v>150000</v>
      </c>
      <c r="F508" s="54">
        <f t="shared" si="229"/>
        <v>150000</v>
      </c>
      <c r="G508" s="11">
        <f>G509</f>
        <v>150000</v>
      </c>
      <c r="H508" s="11">
        <f t="shared" si="228"/>
        <v>0</v>
      </c>
      <c r="I508" s="11">
        <f t="shared" si="228"/>
        <v>0</v>
      </c>
      <c r="J508" s="11">
        <f t="shared" si="228"/>
        <v>0</v>
      </c>
      <c r="K508" s="11">
        <f t="shared" si="228"/>
        <v>0</v>
      </c>
      <c r="L508" s="11">
        <f t="shared" si="228"/>
        <v>0</v>
      </c>
      <c r="M508" s="11">
        <f t="shared" si="228"/>
        <v>0</v>
      </c>
      <c r="N508" s="11">
        <f t="shared" si="228"/>
        <v>0</v>
      </c>
    </row>
    <row r="509" spans="1:14" ht="21" customHeight="1">
      <c r="A509" s="48"/>
      <c r="B509" s="46"/>
      <c r="C509" s="34">
        <v>38</v>
      </c>
      <c r="D509" s="48" t="s">
        <v>462</v>
      </c>
      <c r="E509" s="44">
        <f>E510</f>
        <v>150000</v>
      </c>
      <c r="F509" s="50">
        <f t="shared" si="229"/>
        <v>150000</v>
      </c>
      <c r="G509" s="44">
        <f>G510</f>
        <v>150000</v>
      </c>
      <c r="H509" s="44">
        <f aca="true" t="shared" si="230" ref="H509:N510">H510</f>
        <v>0</v>
      </c>
      <c r="I509" s="44">
        <f t="shared" si="230"/>
        <v>0</v>
      </c>
      <c r="J509" s="44">
        <f t="shared" si="230"/>
        <v>0</v>
      </c>
      <c r="K509" s="44">
        <f t="shared" si="230"/>
        <v>0</v>
      </c>
      <c r="L509" s="44">
        <f t="shared" si="230"/>
        <v>0</v>
      </c>
      <c r="M509" s="44">
        <f t="shared" si="230"/>
        <v>0</v>
      </c>
      <c r="N509" s="44">
        <f t="shared" si="230"/>
        <v>0</v>
      </c>
    </row>
    <row r="510" spans="1:14" ht="18" customHeight="1">
      <c r="A510" s="48"/>
      <c r="B510" s="46"/>
      <c r="C510" s="34">
        <v>381</v>
      </c>
      <c r="D510" s="48" t="s">
        <v>55</v>
      </c>
      <c r="E510" s="44">
        <f>E511</f>
        <v>150000</v>
      </c>
      <c r="F510" s="50">
        <f t="shared" si="229"/>
        <v>150000</v>
      </c>
      <c r="G510" s="44">
        <f>G511</f>
        <v>150000</v>
      </c>
      <c r="H510" s="44">
        <f t="shared" si="230"/>
        <v>0</v>
      </c>
      <c r="I510" s="44">
        <f t="shared" si="230"/>
        <v>0</v>
      </c>
      <c r="J510" s="44">
        <f t="shared" si="230"/>
        <v>0</v>
      </c>
      <c r="K510" s="44">
        <f t="shared" si="230"/>
        <v>0</v>
      </c>
      <c r="L510" s="44">
        <f t="shared" si="230"/>
        <v>0</v>
      </c>
      <c r="M510" s="44">
        <f t="shared" si="230"/>
        <v>0</v>
      </c>
      <c r="N510" s="44">
        <f t="shared" si="230"/>
        <v>0</v>
      </c>
    </row>
    <row r="511" spans="1:14" s="102" customFormat="1" ht="14.25" customHeight="1">
      <c r="A511" s="104" t="s">
        <v>793</v>
      </c>
      <c r="B511" s="95"/>
      <c r="C511" s="97">
        <v>3811</v>
      </c>
      <c r="D511" s="107" t="s">
        <v>115</v>
      </c>
      <c r="E511" s="99">
        <v>150000</v>
      </c>
      <c r="F511" s="103">
        <f t="shared" si="229"/>
        <v>150000</v>
      </c>
      <c r="G511" s="99">
        <v>150000</v>
      </c>
      <c r="H511" s="99">
        <v>0</v>
      </c>
      <c r="I511" s="99">
        <v>0</v>
      </c>
      <c r="J511" s="99">
        <v>0</v>
      </c>
      <c r="K511" s="99">
        <v>0</v>
      </c>
      <c r="L511" s="99">
        <v>0</v>
      </c>
      <c r="M511" s="99">
        <v>0</v>
      </c>
      <c r="N511" s="99">
        <v>0</v>
      </c>
    </row>
    <row r="512" spans="1:14" s="84" customFormat="1" ht="27.75" customHeight="1">
      <c r="A512" s="82"/>
      <c r="B512" s="85"/>
      <c r="C512" s="155" t="s">
        <v>1023</v>
      </c>
      <c r="D512" s="156"/>
      <c r="E512" s="79">
        <f>E513+E518</f>
        <v>302000</v>
      </c>
      <c r="F512" s="79">
        <f t="shared" si="229"/>
        <v>400000</v>
      </c>
      <c r="G512" s="79">
        <f aca="true" t="shared" si="231" ref="G512:N512">G513+G518</f>
        <v>400000</v>
      </c>
      <c r="H512" s="79">
        <f t="shared" si="231"/>
        <v>0</v>
      </c>
      <c r="I512" s="79">
        <f t="shared" si="231"/>
        <v>0</v>
      </c>
      <c r="J512" s="79">
        <f t="shared" si="231"/>
        <v>0</v>
      </c>
      <c r="K512" s="79">
        <f t="shared" si="231"/>
        <v>0</v>
      </c>
      <c r="L512" s="79">
        <f t="shared" si="231"/>
        <v>0</v>
      </c>
      <c r="M512" s="79">
        <f t="shared" si="231"/>
        <v>0</v>
      </c>
      <c r="N512" s="79">
        <f t="shared" si="231"/>
        <v>0</v>
      </c>
    </row>
    <row r="513" spans="1:14" s="9" customFormat="1" ht="23.25" customHeight="1">
      <c r="A513" s="15"/>
      <c r="B513" s="67" t="s">
        <v>806</v>
      </c>
      <c r="C513" s="145" t="s">
        <v>1024</v>
      </c>
      <c r="D513" s="144"/>
      <c r="E513" s="11">
        <f>E514</f>
        <v>100000</v>
      </c>
      <c r="F513" s="54">
        <f t="shared" si="229"/>
        <v>100000</v>
      </c>
      <c r="G513" s="11">
        <f>G514</f>
        <v>100000</v>
      </c>
      <c r="H513" s="11">
        <f aca="true" t="shared" si="232" ref="H513:N513">H514</f>
        <v>0</v>
      </c>
      <c r="I513" s="11">
        <f t="shared" si="232"/>
        <v>0</v>
      </c>
      <c r="J513" s="11">
        <f t="shared" si="232"/>
        <v>0</v>
      </c>
      <c r="K513" s="11">
        <f t="shared" si="232"/>
        <v>0</v>
      </c>
      <c r="L513" s="11">
        <f t="shared" si="232"/>
        <v>0</v>
      </c>
      <c r="M513" s="11">
        <f t="shared" si="232"/>
        <v>0</v>
      </c>
      <c r="N513" s="11">
        <f t="shared" si="232"/>
        <v>0</v>
      </c>
    </row>
    <row r="514" spans="1:14" ht="21" customHeight="1">
      <c r="A514" s="48"/>
      <c r="B514" s="46"/>
      <c r="C514" s="34">
        <v>38</v>
      </c>
      <c r="D514" s="48" t="s">
        <v>462</v>
      </c>
      <c r="E514" s="44">
        <f>E515</f>
        <v>100000</v>
      </c>
      <c r="F514" s="50">
        <f t="shared" si="229"/>
        <v>100000</v>
      </c>
      <c r="G514" s="44">
        <f>G515</f>
        <v>100000</v>
      </c>
      <c r="H514" s="44">
        <f aca="true" t="shared" si="233" ref="H514:N516">H515</f>
        <v>0</v>
      </c>
      <c r="I514" s="44">
        <f t="shared" si="233"/>
        <v>0</v>
      </c>
      <c r="J514" s="44">
        <f t="shared" si="233"/>
        <v>0</v>
      </c>
      <c r="K514" s="44">
        <f t="shared" si="233"/>
        <v>0</v>
      </c>
      <c r="L514" s="44">
        <f t="shared" si="233"/>
        <v>0</v>
      </c>
      <c r="M514" s="44">
        <f t="shared" si="233"/>
        <v>0</v>
      </c>
      <c r="N514" s="44">
        <f t="shared" si="233"/>
        <v>0</v>
      </c>
    </row>
    <row r="515" spans="1:14" ht="18" customHeight="1">
      <c r="A515" s="48"/>
      <c r="B515" s="46"/>
      <c r="C515" s="34">
        <v>381</v>
      </c>
      <c r="D515" s="48" t="s">
        <v>55</v>
      </c>
      <c r="E515" s="44">
        <f>E516</f>
        <v>100000</v>
      </c>
      <c r="F515" s="50">
        <f t="shared" si="229"/>
        <v>100000</v>
      </c>
      <c r="G515" s="44">
        <f>G516</f>
        <v>100000</v>
      </c>
      <c r="H515" s="44">
        <f t="shared" si="233"/>
        <v>0</v>
      </c>
      <c r="I515" s="44">
        <f t="shared" si="233"/>
        <v>0</v>
      </c>
      <c r="J515" s="44">
        <f t="shared" si="233"/>
        <v>0</v>
      </c>
      <c r="K515" s="44">
        <f t="shared" si="233"/>
        <v>0</v>
      </c>
      <c r="L515" s="44">
        <f t="shared" si="233"/>
        <v>0</v>
      </c>
      <c r="M515" s="44">
        <f t="shared" si="233"/>
        <v>0</v>
      </c>
      <c r="N515" s="44">
        <f t="shared" si="233"/>
        <v>0</v>
      </c>
    </row>
    <row r="516" spans="1:14" ht="15" customHeight="1">
      <c r="A516" s="48"/>
      <c r="B516" s="46"/>
      <c r="C516" s="34">
        <v>3811</v>
      </c>
      <c r="D516" s="48" t="s">
        <v>57</v>
      </c>
      <c r="E516" s="44">
        <f>E517</f>
        <v>100000</v>
      </c>
      <c r="F516" s="50">
        <f t="shared" si="229"/>
        <v>100000</v>
      </c>
      <c r="G516" s="44">
        <f>G517</f>
        <v>100000</v>
      </c>
      <c r="H516" s="44">
        <f t="shared" si="233"/>
        <v>0</v>
      </c>
      <c r="I516" s="44">
        <f t="shared" si="233"/>
        <v>0</v>
      </c>
      <c r="J516" s="44">
        <f t="shared" si="233"/>
        <v>0</v>
      </c>
      <c r="K516" s="44">
        <f t="shared" si="233"/>
        <v>0</v>
      </c>
      <c r="L516" s="44">
        <f t="shared" si="233"/>
        <v>0</v>
      </c>
      <c r="M516" s="44">
        <f t="shared" si="233"/>
        <v>0</v>
      </c>
      <c r="N516" s="44">
        <f t="shared" si="233"/>
        <v>0</v>
      </c>
    </row>
    <row r="517" spans="1:14" s="102" customFormat="1" ht="14.25" customHeight="1">
      <c r="A517" s="104" t="s">
        <v>605</v>
      </c>
      <c r="B517" s="95"/>
      <c r="C517" s="107"/>
      <c r="D517" s="109" t="s">
        <v>75</v>
      </c>
      <c r="E517" s="99">
        <v>100000</v>
      </c>
      <c r="F517" s="103">
        <f t="shared" si="229"/>
        <v>100000</v>
      </c>
      <c r="G517" s="99">
        <v>100000</v>
      </c>
      <c r="H517" s="101">
        <v>0</v>
      </c>
      <c r="I517" s="101">
        <v>0</v>
      </c>
      <c r="J517" s="101">
        <v>0</v>
      </c>
      <c r="K517" s="101">
        <v>0</v>
      </c>
      <c r="L517" s="101">
        <v>0</v>
      </c>
      <c r="M517" s="101">
        <v>0</v>
      </c>
      <c r="N517" s="101">
        <v>0</v>
      </c>
    </row>
    <row r="518" spans="1:14" s="9" customFormat="1" ht="23.25" customHeight="1">
      <c r="A518" s="15"/>
      <c r="B518" s="67" t="s">
        <v>806</v>
      </c>
      <c r="C518" s="145" t="s">
        <v>1025</v>
      </c>
      <c r="D518" s="144"/>
      <c r="E518" s="11">
        <f>E519</f>
        <v>202000</v>
      </c>
      <c r="F518" s="54">
        <f t="shared" si="229"/>
        <v>300000</v>
      </c>
      <c r="G518" s="11">
        <f>G519</f>
        <v>300000</v>
      </c>
      <c r="H518" s="11">
        <f aca="true" t="shared" si="234" ref="H518:N518">H519</f>
        <v>0</v>
      </c>
      <c r="I518" s="11">
        <f t="shared" si="234"/>
        <v>0</v>
      </c>
      <c r="J518" s="11">
        <f t="shared" si="234"/>
        <v>0</v>
      </c>
      <c r="K518" s="11">
        <f t="shared" si="234"/>
        <v>0</v>
      </c>
      <c r="L518" s="11">
        <f t="shared" si="234"/>
        <v>0</v>
      </c>
      <c r="M518" s="11">
        <f t="shared" si="234"/>
        <v>0</v>
      </c>
      <c r="N518" s="11">
        <f t="shared" si="234"/>
        <v>0</v>
      </c>
    </row>
    <row r="519" spans="1:14" ht="18" customHeight="1">
      <c r="A519" s="48"/>
      <c r="B519" s="46"/>
      <c r="C519" s="34">
        <v>38</v>
      </c>
      <c r="D519" s="48" t="s">
        <v>462</v>
      </c>
      <c r="E519" s="44">
        <f>E520</f>
        <v>202000</v>
      </c>
      <c r="F519" s="50">
        <f t="shared" si="229"/>
        <v>300000</v>
      </c>
      <c r="G519" s="44">
        <f>G520</f>
        <v>300000</v>
      </c>
      <c r="H519" s="44">
        <f aca="true" t="shared" si="235" ref="H519:N520">H520</f>
        <v>0</v>
      </c>
      <c r="I519" s="44">
        <f t="shared" si="235"/>
        <v>0</v>
      </c>
      <c r="J519" s="44">
        <f t="shared" si="235"/>
        <v>0</v>
      </c>
      <c r="K519" s="44">
        <f t="shared" si="235"/>
        <v>0</v>
      </c>
      <c r="L519" s="44">
        <f t="shared" si="235"/>
        <v>0</v>
      </c>
      <c r="M519" s="44">
        <f t="shared" si="235"/>
        <v>0</v>
      </c>
      <c r="N519" s="44">
        <f t="shared" si="235"/>
        <v>0</v>
      </c>
    </row>
    <row r="520" spans="1:14" ht="18" customHeight="1">
      <c r="A520" s="48"/>
      <c r="B520" s="46"/>
      <c r="C520" s="34">
        <v>381</v>
      </c>
      <c r="D520" s="48" t="s">
        <v>55</v>
      </c>
      <c r="E520" s="44">
        <f>E521</f>
        <v>202000</v>
      </c>
      <c r="F520" s="50">
        <f t="shared" si="229"/>
        <v>300000</v>
      </c>
      <c r="G520" s="44">
        <f>G521</f>
        <v>300000</v>
      </c>
      <c r="H520" s="44">
        <f t="shared" si="235"/>
        <v>0</v>
      </c>
      <c r="I520" s="44">
        <f t="shared" si="235"/>
        <v>0</v>
      </c>
      <c r="J520" s="44">
        <f t="shared" si="235"/>
        <v>0</v>
      </c>
      <c r="K520" s="44">
        <f t="shared" si="235"/>
        <v>0</v>
      </c>
      <c r="L520" s="44">
        <f t="shared" si="235"/>
        <v>0</v>
      </c>
      <c r="M520" s="44">
        <f t="shared" si="235"/>
        <v>0</v>
      </c>
      <c r="N520" s="44">
        <f t="shared" si="235"/>
        <v>0</v>
      </c>
    </row>
    <row r="521" spans="1:14" ht="15" customHeight="1">
      <c r="A521" s="46" t="s">
        <v>606</v>
      </c>
      <c r="B521" s="46"/>
      <c r="C521" s="34">
        <v>3811</v>
      </c>
      <c r="D521" s="48" t="s">
        <v>57</v>
      </c>
      <c r="E521" s="44">
        <v>202000</v>
      </c>
      <c r="F521" s="50">
        <f t="shared" si="229"/>
        <v>300000</v>
      </c>
      <c r="G521" s="44">
        <v>300000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</row>
    <row r="522" spans="1:14" s="84" customFormat="1" ht="27.75" customHeight="1">
      <c r="A522" s="82"/>
      <c r="B522" s="85"/>
      <c r="C522" s="155" t="s">
        <v>1026</v>
      </c>
      <c r="D522" s="156"/>
      <c r="E522" s="79">
        <f>E523+E528+E537</f>
        <v>830000</v>
      </c>
      <c r="F522" s="79">
        <f aca="true" t="shared" si="236" ref="F522:F527">SUM(G522:N522)</f>
        <v>666000</v>
      </c>
      <c r="G522" s="79">
        <f aca="true" t="shared" si="237" ref="G522:N522">G523+G528+G537</f>
        <v>666000</v>
      </c>
      <c r="H522" s="79">
        <f t="shared" si="237"/>
        <v>0</v>
      </c>
      <c r="I522" s="79">
        <f t="shared" si="237"/>
        <v>0</v>
      </c>
      <c r="J522" s="79">
        <f t="shared" si="237"/>
        <v>0</v>
      </c>
      <c r="K522" s="79">
        <f t="shared" si="237"/>
        <v>0</v>
      </c>
      <c r="L522" s="79">
        <f t="shared" si="237"/>
        <v>0</v>
      </c>
      <c r="M522" s="79">
        <f t="shared" si="237"/>
        <v>0</v>
      </c>
      <c r="N522" s="79">
        <f t="shared" si="237"/>
        <v>0</v>
      </c>
    </row>
    <row r="523" spans="1:14" s="9" customFormat="1" ht="24" customHeight="1">
      <c r="A523" s="15"/>
      <c r="B523" s="68" t="s">
        <v>805</v>
      </c>
      <c r="C523" s="145" t="s">
        <v>1027</v>
      </c>
      <c r="D523" s="144"/>
      <c r="E523" s="11">
        <f>E524</f>
        <v>790000</v>
      </c>
      <c r="F523" s="11">
        <f t="shared" si="236"/>
        <v>600000</v>
      </c>
      <c r="G523" s="11">
        <f>G524</f>
        <v>600000</v>
      </c>
      <c r="H523" s="11">
        <f aca="true" t="shared" si="238" ref="H523:N523">H524</f>
        <v>0</v>
      </c>
      <c r="I523" s="11">
        <f t="shared" si="238"/>
        <v>0</v>
      </c>
      <c r="J523" s="11">
        <f t="shared" si="238"/>
        <v>0</v>
      </c>
      <c r="K523" s="11">
        <f t="shared" si="238"/>
        <v>0</v>
      </c>
      <c r="L523" s="11">
        <f t="shared" si="238"/>
        <v>0</v>
      </c>
      <c r="M523" s="11">
        <f t="shared" si="238"/>
        <v>0</v>
      </c>
      <c r="N523" s="11">
        <f t="shared" si="238"/>
        <v>0</v>
      </c>
    </row>
    <row r="524" spans="1:14" ht="21" customHeight="1">
      <c r="A524" s="48"/>
      <c r="B524" s="46"/>
      <c r="C524" s="34" t="s">
        <v>661</v>
      </c>
      <c r="D524" s="42" t="s">
        <v>662</v>
      </c>
      <c r="E524" s="44">
        <f>E525</f>
        <v>790000</v>
      </c>
      <c r="F524" s="44">
        <f t="shared" si="236"/>
        <v>600000</v>
      </c>
      <c r="G524" s="44">
        <f>G525</f>
        <v>600000</v>
      </c>
      <c r="H524" s="44">
        <f aca="true" t="shared" si="239" ref="H524:N524">H525</f>
        <v>0</v>
      </c>
      <c r="I524" s="44">
        <f t="shared" si="239"/>
        <v>0</v>
      </c>
      <c r="J524" s="44">
        <f t="shared" si="239"/>
        <v>0</v>
      </c>
      <c r="K524" s="44">
        <f t="shared" si="239"/>
        <v>0</v>
      </c>
      <c r="L524" s="44">
        <f t="shared" si="239"/>
        <v>0</v>
      </c>
      <c r="M524" s="44">
        <f t="shared" si="239"/>
        <v>0</v>
      </c>
      <c r="N524" s="44">
        <f t="shared" si="239"/>
        <v>0</v>
      </c>
    </row>
    <row r="525" spans="1:14" ht="18" customHeight="1">
      <c r="A525" s="48"/>
      <c r="B525" s="46"/>
      <c r="C525" s="34" t="s">
        <v>705</v>
      </c>
      <c r="D525" s="42" t="s">
        <v>711</v>
      </c>
      <c r="E525" s="44">
        <f>E526+E527</f>
        <v>790000</v>
      </c>
      <c r="F525" s="44">
        <f t="shared" si="236"/>
        <v>600000</v>
      </c>
      <c r="G525" s="44">
        <f>G526+G527</f>
        <v>600000</v>
      </c>
      <c r="H525" s="44">
        <f aca="true" t="shared" si="240" ref="H525:N525">H526+H527</f>
        <v>0</v>
      </c>
      <c r="I525" s="44">
        <f t="shared" si="240"/>
        <v>0</v>
      </c>
      <c r="J525" s="44">
        <f t="shared" si="240"/>
        <v>0</v>
      </c>
      <c r="K525" s="44">
        <f t="shared" si="240"/>
        <v>0</v>
      </c>
      <c r="L525" s="44">
        <f t="shared" si="240"/>
        <v>0</v>
      </c>
      <c r="M525" s="44">
        <f>M526+M527</f>
        <v>0</v>
      </c>
      <c r="N525" s="44">
        <f t="shared" si="240"/>
        <v>0</v>
      </c>
    </row>
    <row r="526" spans="1:14" s="102" customFormat="1" ht="15" customHeight="1">
      <c r="A526" s="104" t="s">
        <v>607</v>
      </c>
      <c r="B526" s="95"/>
      <c r="C526" s="97" t="s">
        <v>706</v>
      </c>
      <c r="D526" s="101" t="s">
        <v>672</v>
      </c>
      <c r="E526" s="99">
        <v>23000</v>
      </c>
      <c r="F526" s="99">
        <f t="shared" si="236"/>
        <v>70000</v>
      </c>
      <c r="G526" s="99">
        <v>70000</v>
      </c>
      <c r="H526" s="99">
        <v>0</v>
      </c>
      <c r="I526" s="99">
        <v>0</v>
      </c>
      <c r="J526" s="99">
        <v>0</v>
      </c>
      <c r="K526" s="99">
        <v>0</v>
      </c>
      <c r="L526" s="99">
        <v>0</v>
      </c>
      <c r="M526" s="99">
        <v>0</v>
      </c>
      <c r="N526" s="99">
        <v>0</v>
      </c>
    </row>
    <row r="527" spans="1:14" s="102" customFormat="1" ht="15" customHeight="1">
      <c r="A527" s="104" t="s">
        <v>608</v>
      </c>
      <c r="B527" s="95"/>
      <c r="C527" s="97" t="s">
        <v>707</v>
      </c>
      <c r="D527" s="101" t="s">
        <v>673</v>
      </c>
      <c r="E527" s="99">
        <v>767000</v>
      </c>
      <c r="F527" s="99">
        <f t="shared" si="236"/>
        <v>530000</v>
      </c>
      <c r="G527" s="99">
        <v>530000</v>
      </c>
      <c r="H527" s="101">
        <v>0</v>
      </c>
      <c r="I527" s="101">
        <v>0</v>
      </c>
      <c r="J527" s="101">
        <v>0</v>
      </c>
      <c r="K527" s="101">
        <v>0</v>
      </c>
      <c r="L527" s="101">
        <v>0</v>
      </c>
      <c r="M527" s="101">
        <v>0</v>
      </c>
      <c r="N527" s="99">
        <v>0</v>
      </c>
    </row>
    <row r="528" spans="1:14" s="9" customFormat="1" ht="24" customHeight="1">
      <c r="A528" s="55"/>
      <c r="B528" s="68" t="s">
        <v>859</v>
      </c>
      <c r="C528" s="145" t="s">
        <v>1028</v>
      </c>
      <c r="D528" s="144"/>
      <c r="E528" s="11">
        <f>E529</f>
        <v>40000</v>
      </c>
      <c r="F528" s="11">
        <f aca="true" t="shared" si="241" ref="F528:F540">SUM(G528:N528)</f>
        <v>66000</v>
      </c>
      <c r="G528" s="131">
        <f>G529</f>
        <v>66000</v>
      </c>
      <c r="H528" s="11">
        <f aca="true" t="shared" si="242" ref="H528:N528">H529</f>
        <v>0</v>
      </c>
      <c r="I528" s="11">
        <f t="shared" si="242"/>
        <v>0</v>
      </c>
      <c r="J528" s="11">
        <f t="shared" si="242"/>
        <v>0</v>
      </c>
      <c r="K528" s="11">
        <f t="shared" si="242"/>
        <v>0</v>
      </c>
      <c r="L528" s="11">
        <f t="shared" si="242"/>
        <v>0</v>
      </c>
      <c r="M528" s="11">
        <f t="shared" si="242"/>
        <v>0</v>
      </c>
      <c r="N528" s="11">
        <f t="shared" si="242"/>
        <v>0</v>
      </c>
    </row>
    <row r="529" spans="1:14" ht="21" customHeight="1">
      <c r="A529" s="52"/>
      <c r="B529" s="46"/>
      <c r="C529" s="34" t="s">
        <v>661</v>
      </c>
      <c r="D529" s="42" t="s">
        <v>662</v>
      </c>
      <c r="E529" s="44">
        <f>E530</f>
        <v>40000</v>
      </c>
      <c r="F529" s="44">
        <f t="shared" si="241"/>
        <v>66000</v>
      </c>
      <c r="G529" s="44">
        <f>G530</f>
        <v>66000</v>
      </c>
      <c r="H529" s="44">
        <f aca="true" t="shared" si="243" ref="H529:N529">H530</f>
        <v>0</v>
      </c>
      <c r="I529" s="44">
        <f t="shared" si="243"/>
        <v>0</v>
      </c>
      <c r="J529" s="44">
        <f t="shared" si="243"/>
        <v>0</v>
      </c>
      <c r="K529" s="44">
        <f t="shared" si="243"/>
        <v>0</v>
      </c>
      <c r="L529" s="44">
        <f t="shared" si="243"/>
        <v>0</v>
      </c>
      <c r="M529" s="44">
        <f t="shared" si="243"/>
        <v>0</v>
      </c>
      <c r="N529" s="44">
        <f t="shared" si="243"/>
        <v>0</v>
      </c>
    </row>
    <row r="530" spans="1:14" ht="18" customHeight="1">
      <c r="A530" s="52"/>
      <c r="B530" s="46"/>
      <c r="C530" s="34" t="s">
        <v>705</v>
      </c>
      <c r="D530" s="42" t="s">
        <v>711</v>
      </c>
      <c r="E530" s="44">
        <f>E531+E532</f>
        <v>40000</v>
      </c>
      <c r="F530" s="44">
        <f t="shared" si="241"/>
        <v>66000</v>
      </c>
      <c r="G530" s="44">
        <f>G531+G532</f>
        <v>66000</v>
      </c>
      <c r="H530" s="44">
        <f aca="true" t="shared" si="244" ref="H530:N530">H531+H532</f>
        <v>0</v>
      </c>
      <c r="I530" s="44">
        <f t="shared" si="244"/>
        <v>0</v>
      </c>
      <c r="J530" s="44">
        <f t="shared" si="244"/>
        <v>0</v>
      </c>
      <c r="K530" s="44">
        <f t="shared" si="244"/>
        <v>0</v>
      </c>
      <c r="L530" s="44">
        <f t="shared" si="244"/>
        <v>0</v>
      </c>
      <c r="M530" s="44">
        <f>M531+M532</f>
        <v>0</v>
      </c>
      <c r="N530" s="44">
        <f t="shared" si="244"/>
        <v>0</v>
      </c>
    </row>
    <row r="531" spans="1:14" s="102" customFormat="1" ht="15" customHeight="1">
      <c r="A531" s="104" t="s">
        <v>609</v>
      </c>
      <c r="B531" s="95"/>
      <c r="C531" s="97" t="s">
        <v>706</v>
      </c>
      <c r="D531" s="101" t="s">
        <v>670</v>
      </c>
      <c r="E531" s="99">
        <v>0</v>
      </c>
      <c r="F531" s="99">
        <f t="shared" si="241"/>
        <v>35000</v>
      </c>
      <c r="G531" s="99">
        <v>35000</v>
      </c>
      <c r="H531" s="99">
        <v>0</v>
      </c>
      <c r="I531" s="99">
        <v>0</v>
      </c>
      <c r="J531" s="99">
        <v>0</v>
      </c>
      <c r="K531" s="99">
        <v>0</v>
      </c>
      <c r="L531" s="99">
        <v>0</v>
      </c>
      <c r="M531" s="99">
        <v>0</v>
      </c>
      <c r="N531" s="99">
        <v>0</v>
      </c>
    </row>
    <row r="532" spans="1:14" s="102" customFormat="1" ht="15" customHeight="1">
      <c r="A532" s="104" t="s">
        <v>610</v>
      </c>
      <c r="B532" s="95"/>
      <c r="C532" s="97" t="s">
        <v>707</v>
      </c>
      <c r="D532" s="101" t="s">
        <v>671</v>
      </c>
      <c r="E532" s="99">
        <v>40000</v>
      </c>
      <c r="F532" s="99">
        <f t="shared" si="241"/>
        <v>31000</v>
      </c>
      <c r="G532" s="99">
        <v>31000</v>
      </c>
      <c r="H532" s="101">
        <v>0</v>
      </c>
      <c r="I532" s="101">
        <v>0</v>
      </c>
      <c r="J532" s="101">
        <v>0</v>
      </c>
      <c r="K532" s="101">
        <v>0</v>
      </c>
      <c r="L532" s="101">
        <v>0</v>
      </c>
      <c r="M532" s="101">
        <v>0</v>
      </c>
      <c r="N532" s="101">
        <v>0</v>
      </c>
    </row>
    <row r="533" ht="11.25" customHeight="1"/>
    <row r="534" spans="1:14" ht="17.25" customHeight="1">
      <c r="A534" s="148" t="s">
        <v>19</v>
      </c>
      <c r="B534" s="149" t="s">
        <v>94</v>
      </c>
      <c r="C534" s="146" t="s">
        <v>625</v>
      </c>
      <c r="D534" s="150" t="s">
        <v>114</v>
      </c>
      <c r="E534" s="151" t="s">
        <v>1067</v>
      </c>
      <c r="F534" s="146" t="s">
        <v>1065</v>
      </c>
      <c r="G534" s="147" t="s">
        <v>1068</v>
      </c>
      <c r="H534" s="147"/>
      <c r="I534" s="147"/>
      <c r="J534" s="147"/>
      <c r="K534" s="147"/>
      <c r="L534" s="147"/>
      <c r="M534" s="147"/>
      <c r="N534" s="147"/>
    </row>
    <row r="535" spans="1:14" ht="36" customHeight="1">
      <c r="A535" s="148"/>
      <c r="B535" s="148"/>
      <c r="C535" s="147"/>
      <c r="D535" s="150"/>
      <c r="E535" s="152"/>
      <c r="F535" s="147"/>
      <c r="G535" s="111" t="s">
        <v>332</v>
      </c>
      <c r="H535" s="111" t="s">
        <v>95</v>
      </c>
      <c r="I535" s="111" t="s">
        <v>331</v>
      </c>
      <c r="J535" s="111" t="s">
        <v>333</v>
      </c>
      <c r="K535" s="111" t="s">
        <v>96</v>
      </c>
      <c r="L535" s="111" t="s">
        <v>860</v>
      </c>
      <c r="M535" s="111" t="s">
        <v>334</v>
      </c>
      <c r="N535" s="111" t="s">
        <v>721</v>
      </c>
    </row>
    <row r="536" spans="1:14" ht="10.5" customHeight="1">
      <c r="A536" s="61">
        <v>1</v>
      </c>
      <c r="B536" s="61">
        <v>2</v>
      </c>
      <c r="C536" s="61">
        <v>3</v>
      </c>
      <c r="D536" s="61">
        <v>4</v>
      </c>
      <c r="E536" s="61">
        <v>5</v>
      </c>
      <c r="F536" s="61">
        <v>6</v>
      </c>
      <c r="G536" s="61">
        <v>7</v>
      </c>
      <c r="H536" s="61">
        <v>8</v>
      </c>
      <c r="I536" s="61">
        <v>9</v>
      </c>
      <c r="J536" s="61">
        <v>10</v>
      </c>
      <c r="K536" s="61">
        <v>11</v>
      </c>
      <c r="L536" s="61">
        <v>12</v>
      </c>
      <c r="M536" s="61">
        <v>13</v>
      </c>
      <c r="N536" s="61">
        <v>14</v>
      </c>
    </row>
    <row r="537" spans="1:14" s="9" customFormat="1" ht="24" customHeight="1">
      <c r="A537" s="15"/>
      <c r="B537" s="67" t="s">
        <v>859</v>
      </c>
      <c r="C537" s="145" t="s">
        <v>1029</v>
      </c>
      <c r="D537" s="144"/>
      <c r="E537" s="11">
        <f>E538</f>
        <v>0</v>
      </c>
      <c r="F537" s="11">
        <f t="shared" si="241"/>
        <v>0</v>
      </c>
      <c r="G537" s="11">
        <f>G538</f>
        <v>0</v>
      </c>
      <c r="H537" s="11">
        <f aca="true" t="shared" si="245" ref="H537:N537">H538</f>
        <v>0</v>
      </c>
      <c r="I537" s="11">
        <f t="shared" si="245"/>
        <v>0</v>
      </c>
      <c r="J537" s="11">
        <f t="shared" si="245"/>
        <v>0</v>
      </c>
      <c r="K537" s="11">
        <f t="shared" si="245"/>
        <v>0</v>
      </c>
      <c r="L537" s="11">
        <f t="shared" si="245"/>
        <v>0</v>
      </c>
      <c r="M537" s="11">
        <f t="shared" si="245"/>
        <v>0</v>
      </c>
      <c r="N537" s="11">
        <f t="shared" si="245"/>
        <v>0</v>
      </c>
    </row>
    <row r="538" spans="1:14" ht="21" customHeight="1">
      <c r="A538" s="48"/>
      <c r="B538" s="46"/>
      <c r="C538" s="34" t="s">
        <v>369</v>
      </c>
      <c r="D538" s="49" t="s">
        <v>370</v>
      </c>
      <c r="E538" s="44">
        <f>E539</f>
        <v>0</v>
      </c>
      <c r="F538" s="44">
        <f t="shared" si="241"/>
        <v>0</v>
      </c>
      <c r="G538" s="44">
        <f aca="true" t="shared" si="246" ref="G538:N538">G539</f>
        <v>0</v>
      </c>
      <c r="H538" s="44">
        <f t="shared" si="246"/>
        <v>0</v>
      </c>
      <c r="I538" s="44">
        <f t="shared" si="246"/>
        <v>0</v>
      </c>
      <c r="J538" s="44">
        <f t="shared" si="246"/>
        <v>0</v>
      </c>
      <c r="K538" s="44">
        <f t="shared" si="246"/>
        <v>0</v>
      </c>
      <c r="L538" s="44">
        <f t="shared" si="246"/>
        <v>0</v>
      </c>
      <c r="M538" s="44">
        <f t="shared" si="246"/>
        <v>0</v>
      </c>
      <c r="N538" s="44">
        <f t="shared" si="246"/>
        <v>0</v>
      </c>
    </row>
    <row r="539" spans="1:14" ht="18" customHeight="1">
      <c r="A539" s="48"/>
      <c r="B539" s="46"/>
      <c r="C539" s="34" t="s">
        <v>167</v>
      </c>
      <c r="D539" s="42" t="s">
        <v>64</v>
      </c>
      <c r="E539" s="44">
        <f>E540</f>
        <v>0</v>
      </c>
      <c r="F539" s="44">
        <f t="shared" si="241"/>
        <v>0</v>
      </c>
      <c r="G539" s="44">
        <f aca="true" t="shared" si="247" ref="G539:N539">G540</f>
        <v>0</v>
      </c>
      <c r="H539" s="44">
        <f t="shared" si="247"/>
        <v>0</v>
      </c>
      <c r="I539" s="44">
        <f t="shared" si="247"/>
        <v>0</v>
      </c>
      <c r="J539" s="44">
        <f t="shared" si="247"/>
        <v>0</v>
      </c>
      <c r="K539" s="44">
        <f t="shared" si="247"/>
        <v>0</v>
      </c>
      <c r="L539" s="44">
        <f t="shared" si="247"/>
        <v>0</v>
      </c>
      <c r="M539" s="44">
        <f t="shared" si="247"/>
        <v>0</v>
      </c>
      <c r="N539" s="44">
        <f t="shared" si="247"/>
        <v>0</v>
      </c>
    </row>
    <row r="540" spans="1:14" s="102" customFormat="1" ht="15" customHeight="1">
      <c r="A540" s="104" t="s">
        <v>611</v>
      </c>
      <c r="B540" s="95"/>
      <c r="C540" s="97" t="s">
        <v>414</v>
      </c>
      <c r="D540" s="107" t="s">
        <v>809</v>
      </c>
      <c r="E540" s="99">
        <v>0</v>
      </c>
      <c r="F540" s="99">
        <f t="shared" si="241"/>
        <v>0</v>
      </c>
      <c r="G540" s="99">
        <v>0</v>
      </c>
      <c r="H540" s="99">
        <v>0</v>
      </c>
      <c r="I540" s="99">
        <v>0</v>
      </c>
      <c r="J540" s="99">
        <v>0</v>
      </c>
      <c r="K540" s="99">
        <v>0</v>
      </c>
      <c r="L540" s="99">
        <v>0</v>
      </c>
      <c r="M540" s="99">
        <v>0</v>
      </c>
      <c r="N540" s="99">
        <v>0</v>
      </c>
    </row>
    <row r="541" spans="1:14" s="84" customFormat="1" ht="27" customHeight="1">
      <c r="A541" s="82"/>
      <c r="B541" s="83"/>
      <c r="C541" s="155" t="s">
        <v>1030</v>
      </c>
      <c r="D541" s="156"/>
      <c r="E541" s="79">
        <f>E542+E555+E559+E563+E571+E576+E580</f>
        <v>1041000</v>
      </c>
      <c r="F541" s="79">
        <f aca="true" t="shared" si="248" ref="F541:F547">SUM(G541:N541)</f>
        <v>1280000</v>
      </c>
      <c r="G541" s="79">
        <f aca="true" t="shared" si="249" ref="G541:N541">G542+G555+G559+G563+G571+G576+G580</f>
        <v>1120000</v>
      </c>
      <c r="H541" s="79">
        <f t="shared" si="249"/>
        <v>50000</v>
      </c>
      <c r="I541" s="79">
        <f t="shared" si="249"/>
        <v>0</v>
      </c>
      <c r="J541" s="79">
        <f t="shared" si="249"/>
        <v>10000</v>
      </c>
      <c r="K541" s="79">
        <f t="shared" si="249"/>
        <v>0</v>
      </c>
      <c r="L541" s="79">
        <f t="shared" si="249"/>
        <v>0</v>
      </c>
      <c r="M541" s="79">
        <f t="shared" si="249"/>
        <v>0</v>
      </c>
      <c r="N541" s="79">
        <f t="shared" si="249"/>
        <v>100000</v>
      </c>
    </row>
    <row r="542" spans="1:14" s="9" customFormat="1" ht="24" customHeight="1">
      <c r="A542" s="15"/>
      <c r="B542" s="67" t="s">
        <v>804</v>
      </c>
      <c r="C542" s="145" t="s">
        <v>1031</v>
      </c>
      <c r="D542" s="144"/>
      <c r="E542" s="11">
        <f>E543</f>
        <v>535000</v>
      </c>
      <c r="F542" s="11">
        <f t="shared" si="248"/>
        <v>555000</v>
      </c>
      <c r="G542" s="11">
        <f>G543</f>
        <v>555000</v>
      </c>
      <c r="H542" s="11">
        <f aca="true" t="shared" si="250" ref="H542:N542">H543</f>
        <v>0</v>
      </c>
      <c r="I542" s="11">
        <f t="shared" si="250"/>
        <v>0</v>
      </c>
      <c r="J542" s="11">
        <f t="shared" si="250"/>
        <v>0</v>
      </c>
      <c r="K542" s="11">
        <f t="shared" si="250"/>
        <v>0</v>
      </c>
      <c r="L542" s="11">
        <f t="shared" si="250"/>
        <v>0</v>
      </c>
      <c r="M542" s="11">
        <f t="shared" si="250"/>
        <v>0</v>
      </c>
      <c r="N542" s="11">
        <f t="shared" si="250"/>
        <v>0</v>
      </c>
    </row>
    <row r="543" spans="1:14" ht="21" customHeight="1">
      <c r="A543" s="48"/>
      <c r="B543" s="46"/>
      <c r="C543" s="34">
        <v>37</v>
      </c>
      <c r="D543" s="48" t="s">
        <v>76</v>
      </c>
      <c r="E543" s="44">
        <f>E544</f>
        <v>535000</v>
      </c>
      <c r="F543" s="44">
        <f t="shared" si="248"/>
        <v>555000</v>
      </c>
      <c r="G543" s="44">
        <f aca="true" t="shared" si="251" ref="G543:N543">G544</f>
        <v>555000</v>
      </c>
      <c r="H543" s="44">
        <f t="shared" si="251"/>
        <v>0</v>
      </c>
      <c r="I543" s="44">
        <f t="shared" si="251"/>
        <v>0</v>
      </c>
      <c r="J543" s="44">
        <f t="shared" si="251"/>
        <v>0</v>
      </c>
      <c r="K543" s="44">
        <f t="shared" si="251"/>
        <v>0</v>
      </c>
      <c r="L543" s="44">
        <f t="shared" si="251"/>
        <v>0</v>
      </c>
      <c r="M543" s="44">
        <f t="shared" si="251"/>
        <v>0</v>
      </c>
      <c r="N543" s="44">
        <f t="shared" si="251"/>
        <v>0</v>
      </c>
    </row>
    <row r="544" spans="1:14" ht="18" customHeight="1">
      <c r="A544" s="48"/>
      <c r="B544" s="46"/>
      <c r="C544" s="34">
        <v>372</v>
      </c>
      <c r="D544" s="48" t="s">
        <v>77</v>
      </c>
      <c r="E544" s="44">
        <f>E545+E548</f>
        <v>535000</v>
      </c>
      <c r="F544" s="44">
        <f t="shared" si="248"/>
        <v>555000</v>
      </c>
      <c r="G544" s="44">
        <f aca="true" t="shared" si="252" ref="G544:N544">G545+G548</f>
        <v>555000</v>
      </c>
      <c r="H544" s="44">
        <f t="shared" si="252"/>
        <v>0</v>
      </c>
      <c r="I544" s="44">
        <f t="shared" si="252"/>
        <v>0</v>
      </c>
      <c r="J544" s="44">
        <f t="shared" si="252"/>
        <v>0</v>
      </c>
      <c r="K544" s="44">
        <f t="shared" si="252"/>
        <v>0</v>
      </c>
      <c r="L544" s="44">
        <f t="shared" si="252"/>
        <v>0</v>
      </c>
      <c r="M544" s="44">
        <f>M545+M548</f>
        <v>0</v>
      </c>
      <c r="N544" s="44">
        <f t="shared" si="252"/>
        <v>0</v>
      </c>
    </row>
    <row r="545" spans="1:14" ht="15.75" customHeight="1">
      <c r="A545" s="48"/>
      <c r="B545" s="46"/>
      <c r="C545" s="34">
        <v>3721</v>
      </c>
      <c r="D545" s="48" t="s">
        <v>78</v>
      </c>
      <c r="E545" s="44">
        <f>SUM(E546:E547)</f>
        <v>420000</v>
      </c>
      <c r="F545" s="44">
        <f t="shared" si="248"/>
        <v>420000</v>
      </c>
      <c r="G545" s="44">
        <f>SUM(G546:G547)</f>
        <v>420000</v>
      </c>
      <c r="H545" s="44">
        <f aca="true" t="shared" si="253" ref="H545:N545">H546</f>
        <v>0</v>
      </c>
      <c r="I545" s="44">
        <f t="shared" si="253"/>
        <v>0</v>
      </c>
      <c r="J545" s="44">
        <f t="shared" si="253"/>
        <v>0</v>
      </c>
      <c r="K545" s="44">
        <f t="shared" si="253"/>
        <v>0</v>
      </c>
      <c r="L545" s="44">
        <f t="shared" si="253"/>
        <v>0</v>
      </c>
      <c r="M545" s="44">
        <f t="shared" si="253"/>
        <v>0</v>
      </c>
      <c r="N545" s="44">
        <f t="shared" si="253"/>
        <v>0</v>
      </c>
    </row>
    <row r="546" spans="1:14" s="102" customFormat="1" ht="15" customHeight="1">
      <c r="A546" s="95" t="s">
        <v>612</v>
      </c>
      <c r="B546" s="95"/>
      <c r="C546" s="97"/>
      <c r="D546" s="107" t="s">
        <v>79</v>
      </c>
      <c r="E546" s="99">
        <v>300000</v>
      </c>
      <c r="F546" s="99">
        <f t="shared" si="248"/>
        <v>300000</v>
      </c>
      <c r="G546" s="99">
        <v>300000</v>
      </c>
      <c r="H546" s="101">
        <v>0</v>
      </c>
      <c r="I546" s="101">
        <v>0</v>
      </c>
      <c r="J546" s="101">
        <v>0</v>
      </c>
      <c r="K546" s="101">
        <v>0</v>
      </c>
      <c r="L546" s="101">
        <v>0</v>
      </c>
      <c r="M546" s="101">
        <v>0</v>
      </c>
      <c r="N546" s="101">
        <v>0</v>
      </c>
    </row>
    <row r="547" spans="1:14" s="102" customFormat="1" ht="15" customHeight="1">
      <c r="A547" s="95" t="s">
        <v>613</v>
      </c>
      <c r="B547" s="95"/>
      <c r="C547" s="97"/>
      <c r="D547" s="107" t="s">
        <v>97</v>
      </c>
      <c r="E547" s="99">
        <v>120000</v>
      </c>
      <c r="F547" s="99">
        <f t="shared" si="248"/>
        <v>120000</v>
      </c>
      <c r="G547" s="99">
        <v>120000</v>
      </c>
      <c r="H547" s="101">
        <v>0</v>
      </c>
      <c r="I547" s="101">
        <v>0</v>
      </c>
      <c r="J547" s="101">
        <v>0</v>
      </c>
      <c r="K547" s="101">
        <v>0</v>
      </c>
      <c r="L547" s="101">
        <v>0</v>
      </c>
      <c r="M547" s="101">
        <v>0</v>
      </c>
      <c r="N547" s="101">
        <v>0</v>
      </c>
    </row>
    <row r="548" spans="1:14" ht="15.75" customHeight="1">
      <c r="A548" s="46"/>
      <c r="B548" s="46"/>
      <c r="C548" s="34">
        <v>3722</v>
      </c>
      <c r="D548" s="48" t="s">
        <v>80</v>
      </c>
      <c r="E548" s="44">
        <f>E549+E550+E551+E552+E553+E554</f>
        <v>115000</v>
      </c>
      <c r="F548" s="44">
        <f aca="true" t="shared" si="254" ref="F548:F579">SUM(G548:N548)</f>
        <v>135000</v>
      </c>
      <c r="G548" s="44">
        <f aca="true" t="shared" si="255" ref="G548:N548">G549+G550+G551+G552+G553+G554</f>
        <v>135000</v>
      </c>
      <c r="H548" s="44">
        <f t="shared" si="255"/>
        <v>0</v>
      </c>
      <c r="I548" s="44">
        <f t="shared" si="255"/>
        <v>0</v>
      </c>
      <c r="J548" s="44">
        <f t="shared" si="255"/>
        <v>0</v>
      </c>
      <c r="K548" s="44">
        <f t="shared" si="255"/>
        <v>0</v>
      </c>
      <c r="L548" s="44">
        <f t="shared" si="255"/>
        <v>0</v>
      </c>
      <c r="M548" s="44">
        <f t="shared" si="255"/>
        <v>0</v>
      </c>
      <c r="N548" s="44">
        <f t="shared" si="255"/>
        <v>0</v>
      </c>
    </row>
    <row r="549" spans="1:14" s="102" customFormat="1" ht="15" customHeight="1">
      <c r="A549" s="95" t="s">
        <v>614</v>
      </c>
      <c r="B549" s="95"/>
      <c r="C549" s="107"/>
      <c r="D549" s="107" t="s">
        <v>81</v>
      </c>
      <c r="E549" s="99">
        <v>0</v>
      </c>
      <c r="F549" s="99">
        <f t="shared" si="254"/>
        <v>0</v>
      </c>
      <c r="G549" s="99">
        <v>0</v>
      </c>
      <c r="H549" s="101">
        <v>0</v>
      </c>
      <c r="I549" s="101">
        <v>0</v>
      </c>
      <c r="J549" s="101">
        <v>0</v>
      </c>
      <c r="K549" s="101">
        <v>0</v>
      </c>
      <c r="L549" s="101">
        <v>0</v>
      </c>
      <c r="M549" s="101">
        <v>0</v>
      </c>
      <c r="N549" s="101">
        <v>0</v>
      </c>
    </row>
    <row r="550" spans="1:14" s="102" customFormat="1" ht="15" customHeight="1">
      <c r="A550" s="95" t="s">
        <v>615</v>
      </c>
      <c r="B550" s="95"/>
      <c r="C550" s="107"/>
      <c r="D550" s="107" t="s">
        <v>56</v>
      </c>
      <c r="E550" s="99">
        <v>0</v>
      </c>
      <c r="F550" s="99">
        <f t="shared" si="254"/>
        <v>30000</v>
      </c>
      <c r="G550" s="99">
        <v>30000</v>
      </c>
      <c r="H550" s="101">
        <v>0</v>
      </c>
      <c r="I550" s="101">
        <v>0</v>
      </c>
      <c r="J550" s="101">
        <v>0</v>
      </c>
      <c r="K550" s="101">
        <v>0</v>
      </c>
      <c r="L550" s="101">
        <v>0</v>
      </c>
      <c r="M550" s="101">
        <v>0</v>
      </c>
      <c r="N550" s="101">
        <v>0</v>
      </c>
    </row>
    <row r="551" spans="1:14" s="102" customFormat="1" ht="15" customHeight="1">
      <c r="A551" s="95" t="s">
        <v>616</v>
      </c>
      <c r="B551" s="95"/>
      <c r="C551" s="107"/>
      <c r="D551" s="107" t="s">
        <v>82</v>
      </c>
      <c r="E551" s="99">
        <v>15000</v>
      </c>
      <c r="F551" s="99">
        <f>SUM(G551:N551)</f>
        <v>20000</v>
      </c>
      <c r="G551" s="99">
        <v>20000</v>
      </c>
      <c r="H551" s="101">
        <v>0</v>
      </c>
      <c r="I551" s="101">
        <v>0</v>
      </c>
      <c r="J551" s="101">
        <v>0</v>
      </c>
      <c r="K551" s="101">
        <v>0</v>
      </c>
      <c r="L551" s="101">
        <v>0</v>
      </c>
      <c r="M551" s="101">
        <v>0</v>
      </c>
      <c r="N551" s="101">
        <v>0</v>
      </c>
    </row>
    <row r="552" spans="1:14" s="102" customFormat="1" ht="15" customHeight="1">
      <c r="A552" s="95" t="s">
        <v>617</v>
      </c>
      <c r="B552" s="95"/>
      <c r="C552" s="107"/>
      <c r="D552" s="107" t="s">
        <v>83</v>
      </c>
      <c r="E552" s="99">
        <v>0</v>
      </c>
      <c r="F552" s="99">
        <f t="shared" si="254"/>
        <v>0</v>
      </c>
      <c r="G552" s="103">
        <v>0</v>
      </c>
      <c r="H552" s="101">
        <v>0</v>
      </c>
      <c r="I552" s="101">
        <v>0</v>
      </c>
      <c r="J552" s="101">
        <v>0</v>
      </c>
      <c r="K552" s="101">
        <v>0</v>
      </c>
      <c r="L552" s="101">
        <v>0</v>
      </c>
      <c r="M552" s="101">
        <v>0</v>
      </c>
      <c r="N552" s="101">
        <v>0</v>
      </c>
    </row>
    <row r="553" spans="1:14" s="102" customFormat="1" ht="15" customHeight="1">
      <c r="A553" s="95" t="s">
        <v>618</v>
      </c>
      <c r="B553" s="95"/>
      <c r="C553" s="107"/>
      <c r="D553" s="107" t="s">
        <v>159</v>
      </c>
      <c r="E553" s="99">
        <v>45000</v>
      </c>
      <c r="F553" s="99">
        <f t="shared" si="254"/>
        <v>45000</v>
      </c>
      <c r="G553" s="99">
        <v>45000</v>
      </c>
      <c r="H553" s="101">
        <v>0</v>
      </c>
      <c r="I553" s="101">
        <v>0</v>
      </c>
      <c r="J553" s="101">
        <v>0</v>
      </c>
      <c r="K553" s="101">
        <v>0</v>
      </c>
      <c r="L553" s="101">
        <v>0</v>
      </c>
      <c r="M553" s="101">
        <v>0</v>
      </c>
      <c r="N553" s="101">
        <v>0</v>
      </c>
    </row>
    <row r="554" spans="1:14" s="102" customFormat="1" ht="15" customHeight="1">
      <c r="A554" s="95" t="s">
        <v>619</v>
      </c>
      <c r="B554" s="95"/>
      <c r="C554" s="107"/>
      <c r="D554" s="107" t="s">
        <v>84</v>
      </c>
      <c r="E554" s="99">
        <v>55000</v>
      </c>
      <c r="F554" s="99">
        <f t="shared" si="254"/>
        <v>40000</v>
      </c>
      <c r="G554" s="99">
        <v>40000</v>
      </c>
      <c r="H554" s="101">
        <v>0</v>
      </c>
      <c r="I554" s="101">
        <v>0</v>
      </c>
      <c r="J554" s="101">
        <v>0</v>
      </c>
      <c r="K554" s="101">
        <v>0</v>
      </c>
      <c r="L554" s="101">
        <v>0</v>
      </c>
      <c r="M554" s="101">
        <v>0</v>
      </c>
      <c r="N554" s="101">
        <v>0</v>
      </c>
    </row>
    <row r="555" spans="1:14" s="9" customFormat="1" ht="24" customHeight="1">
      <c r="A555" s="15"/>
      <c r="B555" s="67" t="s">
        <v>803</v>
      </c>
      <c r="C555" s="145" t="s">
        <v>1032</v>
      </c>
      <c r="D555" s="144"/>
      <c r="E555" s="11">
        <f>E556</f>
        <v>40000</v>
      </c>
      <c r="F555" s="11">
        <f t="shared" si="254"/>
        <v>40000</v>
      </c>
      <c r="G555" s="11">
        <f>G556</f>
        <v>40000</v>
      </c>
      <c r="H555" s="11">
        <f aca="true" t="shared" si="256" ref="H555:N555">H556</f>
        <v>0</v>
      </c>
      <c r="I555" s="11">
        <f t="shared" si="256"/>
        <v>0</v>
      </c>
      <c r="J555" s="11">
        <f t="shared" si="256"/>
        <v>0</v>
      </c>
      <c r="K555" s="11">
        <f t="shared" si="256"/>
        <v>0</v>
      </c>
      <c r="L555" s="11">
        <f t="shared" si="256"/>
        <v>0</v>
      </c>
      <c r="M555" s="11">
        <f t="shared" si="256"/>
        <v>0</v>
      </c>
      <c r="N555" s="11">
        <f t="shared" si="256"/>
        <v>0</v>
      </c>
    </row>
    <row r="556" spans="1:14" ht="21" customHeight="1">
      <c r="A556" s="48"/>
      <c r="B556" s="46"/>
      <c r="C556" s="34" t="s">
        <v>661</v>
      </c>
      <c r="D556" s="42" t="s">
        <v>678</v>
      </c>
      <c r="E556" s="44">
        <f>E557</f>
        <v>40000</v>
      </c>
      <c r="F556" s="44">
        <f>SUM(G556:N556)</f>
        <v>40000</v>
      </c>
      <c r="G556" s="44">
        <f aca="true" t="shared" si="257" ref="G556:N557">G557</f>
        <v>40000</v>
      </c>
      <c r="H556" s="44">
        <f t="shared" si="257"/>
        <v>0</v>
      </c>
      <c r="I556" s="44">
        <f t="shared" si="257"/>
        <v>0</v>
      </c>
      <c r="J556" s="44">
        <f t="shared" si="257"/>
        <v>0</v>
      </c>
      <c r="K556" s="44">
        <f t="shared" si="257"/>
        <v>0</v>
      </c>
      <c r="L556" s="44">
        <f t="shared" si="257"/>
        <v>0</v>
      </c>
      <c r="M556" s="44">
        <f t="shared" si="257"/>
        <v>0</v>
      </c>
      <c r="N556" s="44">
        <f t="shared" si="257"/>
        <v>0</v>
      </c>
    </row>
    <row r="557" spans="1:14" ht="18" customHeight="1">
      <c r="A557" s="48"/>
      <c r="B557" s="46"/>
      <c r="C557" s="34" t="s">
        <v>663</v>
      </c>
      <c r="D557" s="42" t="s">
        <v>664</v>
      </c>
      <c r="E557" s="44">
        <f>E558</f>
        <v>40000</v>
      </c>
      <c r="F557" s="44">
        <f>SUM(G557:N557)</f>
        <v>40000</v>
      </c>
      <c r="G557" s="44">
        <f t="shared" si="257"/>
        <v>40000</v>
      </c>
      <c r="H557" s="44">
        <f t="shared" si="257"/>
        <v>0</v>
      </c>
      <c r="I557" s="44">
        <f t="shared" si="257"/>
        <v>0</v>
      </c>
      <c r="J557" s="44">
        <f t="shared" si="257"/>
        <v>0</v>
      </c>
      <c r="K557" s="44">
        <f t="shared" si="257"/>
        <v>0</v>
      </c>
      <c r="L557" s="44">
        <f t="shared" si="257"/>
        <v>0</v>
      </c>
      <c r="M557" s="44">
        <f t="shared" si="257"/>
        <v>0</v>
      </c>
      <c r="N557" s="44">
        <f t="shared" si="257"/>
        <v>0</v>
      </c>
    </row>
    <row r="558" spans="1:14" s="102" customFormat="1" ht="15" customHeight="1">
      <c r="A558" s="95" t="s">
        <v>620</v>
      </c>
      <c r="B558" s="95"/>
      <c r="C558" s="97" t="s">
        <v>665</v>
      </c>
      <c r="D558" s="107" t="s">
        <v>715</v>
      </c>
      <c r="E558" s="99">
        <v>40000</v>
      </c>
      <c r="F558" s="99">
        <f>SUM(G558:N558)</f>
        <v>40000</v>
      </c>
      <c r="G558" s="99">
        <v>40000</v>
      </c>
      <c r="H558" s="101">
        <v>0</v>
      </c>
      <c r="I558" s="101">
        <v>0</v>
      </c>
      <c r="J558" s="101">
        <v>0</v>
      </c>
      <c r="K558" s="101">
        <v>0</v>
      </c>
      <c r="L558" s="101">
        <v>0</v>
      </c>
      <c r="M558" s="101">
        <v>0</v>
      </c>
      <c r="N558" s="101">
        <v>0</v>
      </c>
    </row>
    <row r="559" spans="1:14" s="9" customFormat="1" ht="24" customHeight="1">
      <c r="A559" s="15"/>
      <c r="B559" s="67" t="s">
        <v>803</v>
      </c>
      <c r="C559" s="145" t="s">
        <v>1033</v>
      </c>
      <c r="D559" s="144"/>
      <c r="E559" s="11">
        <f>E560</f>
        <v>200000</v>
      </c>
      <c r="F559" s="11">
        <f>SUM(G559:N559)</f>
        <v>300000</v>
      </c>
      <c r="G559" s="11">
        <f aca="true" t="shared" si="258" ref="G559:N559">G560</f>
        <v>250000</v>
      </c>
      <c r="H559" s="11">
        <f t="shared" si="258"/>
        <v>50000</v>
      </c>
      <c r="I559" s="11">
        <f t="shared" si="258"/>
        <v>0</v>
      </c>
      <c r="J559" s="11">
        <f t="shared" si="258"/>
        <v>0</v>
      </c>
      <c r="K559" s="11">
        <f t="shared" si="258"/>
        <v>0</v>
      </c>
      <c r="L559" s="11">
        <f t="shared" si="258"/>
        <v>0</v>
      </c>
      <c r="M559" s="11">
        <f t="shared" si="258"/>
        <v>0</v>
      </c>
      <c r="N559" s="11">
        <f t="shared" si="258"/>
        <v>0</v>
      </c>
    </row>
    <row r="560" spans="1:14" ht="21" customHeight="1">
      <c r="A560" s="48"/>
      <c r="B560" s="46"/>
      <c r="C560" s="34">
        <v>37</v>
      </c>
      <c r="D560" s="48" t="s">
        <v>76</v>
      </c>
      <c r="E560" s="44">
        <f>E561</f>
        <v>200000</v>
      </c>
      <c r="F560" s="44">
        <f t="shared" si="254"/>
        <v>300000</v>
      </c>
      <c r="G560" s="44">
        <f aca="true" t="shared" si="259" ref="G560:N561">G561</f>
        <v>250000</v>
      </c>
      <c r="H560" s="44">
        <f t="shared" si="259"/>
        <v>50000</v>
      </c>
      <c r="I560" s="44">
        <f t="shared" si="259"/>
        <v>0</v>
      </c>
      <c r="J560" s="44">
        <f t="shared" si="259"/>
        <v>0</v>
      </c>
      <c r="K560" s="44">
        <f t="shared" si="259"/>
        <v>0</v>
      </c>
      <c r="L560" s="44">
        <f t="shared" si="259"/>
        <v>0</v>
      </c>
      <c r="M560" s="44">
        <f t="shared" si="259"/>
        <v>0</v>
      </c>
      <c r="N560" s="44">
        <f t="shared" si="259"/>
        <v>0</v>
      </c>
    </row>
    <row r="561" spans="1:14" ht="18" customHeight="1">
      <c r="A561" s="48"/>
      <c r="B561" s="46"/>
      <c r="C561" s="34">
        <v>372</v>
      </c>
      <c r="D561" s="48" t="s">
        <v>77</v>
      </c>
      <c r="E561" s="44">
        <f>E562</f>
        <v>200000</v>
      </c>
      <c r="F561" s="44">
        <f t="shared" si="254"/>
        <v>300000</v>
      </c>
      <c r="G561" s="44">
        <f t="shared" si="259"/>
        <v>250000</v>
      </c>
      <c r="H561" s="44">
        <f t="shared" si="259"/>
        <v>50000</v>
      </c>
      <c r="I561" s="44">
        <f t="shared" si="259"/>
        <v>0</v>
      </c>
      <c r="J561" s="44">
        <f t="shared" si="259"/>
        <v>0</v>
      </c>
      <c r="K561" s="44">
        <f t="shared" si="259"/>
        <v>0</v>
      </c>
      <c r="L561" s="44">
        <f t="shared" si="259"/>
        <v>0</v>
      </c>
      <c r="M561" s="44">
        <f t="shared" si="259"/>
        <v>0</v>
      </c>
      <c r="N561" s="44">
        <f t="shared" si="259"/>
        <v>0</v>
      </c>
    </row>
    <row r="562" spans="1:14" s="102" customFormat="1" ht="15" customHeight="1">
      <c r="A562" s="95" t="s">
        <v>621</v>
      </c>
      <c r="B562" s="95"/>
      <c r="C562" s="97">
        <v>3721</v>
      </c>
      <c r="D562" s="107" t="s">
        <v>85</v>
      </c>
      <c r="E562" s="99">
        <v>200000</v>
      </c>
      <c r="F562" s="135">
        <f t="shared" si="254"/>
        <v>300000</v>
      </c>
      <c r="G562" s="99">
        <v>250000</v>
      </c>
      <c r="H562" s="135">
        <v>50000</v>
      </c>
      <c r="I562" s="101">
        <v>0</v>
      </c>
      <c r="J562" s="101">
        <v>0</v>
      </c>
      <c r="K562" s="101">
        <v>0</v>
      </c>
      <c r="L562" s="101">
        <v>0</v>
      </c>
      <c r="M562" s="101">
        <v>0</v>
      </c>
      <c r="N562" s="101">
        <v>0</v>
      </c>
    </row>
    <row r="563" spans="1:14" s="9" customFormat="1" ht="23.25" customHeight="1">
      <c r="A563" s="15"/>
      <c r="B563" s="67" t="s">
        <v>802</v>
      </c>
      <c r="C563" s="145" t="s">
        <v>1034</v>
      </c>
      <c r="D563" s="144"/>
      <c r="E563" s="11">
        <f>E564</f>
        <v>58000</v>
      </c>
      <c r="F563" s="11">
        <f t="shared" si="254"/>
        <v>65000</v>
      </c>
      <c r="G563" s="11">
        <f>G564</f>
        <v>65000</v>
      </c>
      <c r="H563" s="11">
        <f aca="true" t="shared" si="260" ref="H563:N563">H564</f>
        <v>0</v>
      </c>
      <c r="I563" s="11">
        <f t="shared" si="260"/>
        <v>0</v>
      </c>
      <c r="J563" s="11">
        <f t="shared" si="260"/>
        <v>0</v>
      </c>
      <c r="K563" s="11">
        <f t="shared" si="260"/>
        <v>0</v>
      </c>
      <c r="L563" s="11">
        <f t="shared" si="260"/>
        <v>0</v>
      </c>
      <c r="M563" s="11">
        <f t="shared" si="260"/>
        <v>0</v>
      </c>
      <c r="N563" s="11">
        <f t="shared" si="260"/>
        <v>0</v>
      </c>
    </row>
    <row r="564" spans="1:14" ht="21" customHeight="1">
      <c r="A564" s="48"/>
      <c r="B564" s="46"/>
      <c r="C564" s="34">
        <v>38</v>
      </c>
      <c r="D564" s="48" t="s">
        <v>408</v>
      </c>
      <c r="E564" s="44">
        <f>E565</f>
        <v>58000</v>
      </c>
      <c r="F564" s="44">
        <f t="shared" si="254"/>
        <v>65000</v>
      </c>
      <c r="G564" s="44">
        <f>G565</f>
        <v>65000</v>
      </c>
      <c r="H564" s="44">
        <f aca="true" t="shared" si="261" ref="H564:N564">H565</f>
        <v>0</v>
      </c>
      <c r="I564" s="44">
        <f t="shared" si="261"/>
        <v>0</v>
      </c>
      <c r="J564" s="44">
        <f t="shared" si="261"/>
        <v>0</v>
      </c>
      <c r="K564" s="44">
        <f t="shared" si="261"/>
        <v>0</v>
      </c>
      <c r="L564" s="44">
        <f t="shared" si="261"/>
        <v>0</v>
      </c>
      <c r="M564" s="44">
        <f t="shared" si="261"/>
        <v>0</v>
      </c>
      <c r="N564" s="44">
        <f t="shared" si="261"/>
        <v>0</v>
      </c>
    </row>
    <row r="565" spans="1:14" ht="18" customHeight="1">
      <c r="A565" s="48"/>
      <c r="B565" s="46"/>
      <c r="C565" s="34">
        <v>381</v>
      </c>
      <c r="D565" s="48" t="s">
        <v>55</v>
      </c>
      <c r="E565" s="44">
        <f>E566</f>
        <v>58000</v>
      </c>
      <c r="F565" s="44">
        <f t="shared" si="254"/>
        <v>65000</v>
      </c>
      <c r="G565" s="44">
        <f>G566</f>
        <v>65000</v>
      </c>
      <c r="H565" s="44">
        <f aca="true" t="shared" si="262" ref="H565:N565">H566</f>
        <v>0</v>
      </c>
      <c r="I565" s="44">
        <f t="shared" si="262"/>
        <v>0</v>
      </c>
      <c r="J565" s="44">
        <f t="shared" si="262"/>
        <v>0</v>
      </c>
      <c r="K565" s="44">
        <f t="shared" si="262"/>
        <v>0</v>
      </c>
      <c r="L565" s="44">
        <f t="shared" si="262"/>
        <v>0</v>
      </c>
      <c r="M565" s="44">
        <f t="shared" si="262"/>
        <v>0</v>
      </c>
      <c r="N565" s="44">
        <f t="shared" si="262"/>
        <v>0</v>
      </c>
    </row>
    <row r="566" spans="1:14" s="102" customFormat="1" ht="15" customHeight="1">
      <c r="A566" s="95" t="s">
        <v>622</v>
      </c>
      <c r="B566" s="95"/>
      <c r="C566" s="97">
        <v>3811</v>
      </c>
      <c r="D566" s="107" t="s">
        <v>57</v>
      </c>
      <c r="E566" s="99">
        <v>58000</v>
      </c>
      <c r="F566" s="99">
        <f t="shared" si="254"/>
        <v>65000</v>
      </c>
      <c r="G566" s="99">
        <v>65000</v>
      </c>
      <c r="H566" s="99">
        <v>0</v>
      </c>
      <c r="I566" s="99">
        <v>0</v>
      </c>
      <c r="J566" s="99">
        <v>0</v>
      </c>
      <c r="K566" s="99">
        <v>0</v>
      </c>
      <c r="L566" s="99">
        <v>0</v>
      </c>
      <c r="M566" s="99">
        <v>0</v>
      </c>
      <c r="N566" s="99">
        <v>0</v>
      </c>
    </row>
    <row r="567" ht="22.5" customHeight="1"/>
    <row r="568" spans="1:14" ht="17.25" customHeight="1">
      <c r="A568" s="148" t="s">
        <v>19</v>
      </c>
      <c r="B568" s="149" t="s">
        <v>94</v>
      </c>
      <c r="C568" s="146" t="s">
        <v>625</v>
      </c>
      <c r="D568" s="150" t="s">
        <v>114</v>
      </c>
      <c r="E568" s="151" t="s">
        <v>1067</v>
      </c>
      <c r="F568" s="146" t="s">
        <v>1065</v>
      </c>
      <c r="G568" s="147" t="s">
        <v>1068</v>
      </c>
      <c r="H568" s="147"/>
      <c r="I568" s="147"/>
      <c r="J568" s="147"/>
      <c r="K568" s="147"/>
      <c r="L568" s="147"/>
      <c r="M568" s="147"/>
      <c r="N568" s="147"/>
    </row>
    <row r="569" spans="1:14" ht="36" customHeight="1">
      <c r="A569" s="148"/>
      <c r="B569" s="148"/>
      <c r="C569" s="147"/>
      <c r="D569" s="150"/>
      <c r="E569" s="152"/>
      <c r="F569" s="147"/>
      <c r="G569" s="111" t="s">
        <v>332</v>
      </c>
      <c r="H569" s="111" t="s">
        <v>95</v>
      </c>
      <c r="I569" s="111" t="s">
        <v>331</v>
      </c>
      <c r="J569" s="111" t="s">
        <v>333</v>
      </c>
      <c r="K569" s="111" t="s">
        <v>96</v>
      </c>
      <c r="L569" s="111" t="s">
        <v>860</v>
      </c>
      <c r="M569" s="111" t="s">
        <v>334</v>
      </c>
      <c r="N569" s="111" t="s">
        <v>721</v>
      </c>
    </row>
    <row r="570" spans="1:14" ht="10.5" customHeight="1">
      <c r="A570" s="61">
        <v>1</v>
      </c>
      <c r="B570" s="61">
        <v>2</v>
      </c>
      <c r="C570" s="61">
        <v>3</v>
      </c>
      <c r="D570" s="61">
        <v>4</v>
      </c>
      <c r="E570" s="61">
        <v>5</v>
      </c>
      <c r="F570" s="61">
        <v>6</v>
      </c>
      <c r="G570" s="61">
        <v>7</v>
      </c>
      <c r="H570" s="61">
        <v>8</v>
      </c>
      <c r="I570" s="61">
        <v>9</v>
      </c>
      <c r="J570" s="61">
        <v>10</v>
      </c>
      <c r="K570" s="61">
        <v>11</v>
      </c>
      <c r="L570" s="61">
        <v>12</v>
      </c>
      <c r="M570" s="61">
        <v>13</v>
      </c>
      <c r="N570" s="61">
        <v>14</v>
      </c>
    </row>
    <row r="571" spans="1:14" s="9" customFormat="1" ht="24" customHeight="1">
      <c r="A571" s="15"/>
      <c r="B571" s="67" t="s">
        <v>801</v>
      </c>
      <c r="C571" s="145" t="s">
        <v>1035</v>
      </c>
      <c r="D571" s="144"/>
      <c r="E571" s="11">
        <f>E572</f>
        <v>8000</v>
      </c>
      <c r="F571" s="11">
        <f t="shared" si="254"/>
        <v>20000</v>
      </c>
      <c r="G571" s="11">
        <f>G572</f>
        <v>10000</v>
      </c>
      <c r="H571" s="11">
        <f aca="true" t="shared" si="263" ref="H571:N571">H572</f>
        <v>0</v>
      </c>
      <c r="I571" s="11">
        <f t="shared" si="263"/>
        <v>0</v>
      </c>
      <c r="J571" s="11">
        <f t="shared" si="263"/>
        <v>10000</v>
      </c>
      <c r="K571" s="11">
        <f t="shared" si="263"/>
        <v>0</v>
      </c>
      <c r="L571" s="11">
        <f t="shared" si="263"/>
        <v>0</v>
      </c>
      <c r="M571" s="11">
        <f t="shared" si="263"/>
        <v>0</v>
      </c>
      <c r="N571" s="11">
        <f t="shared" si="263"/>
        <v>0</v>
      </c>
    </row>
    <row r="572" spans="1:14" ht="21" customHeight="1">
      <c r="A572" s="48"/>
      <c r="B572" s="46"/>
      <c r="C572" s="34">
        <v>37</v>
      </c>
      <c r="D572" s="48" t="s">
        <v>76</v>
      </c>
      <c r="E572" s="44">
        <f>E573</f>
        <v>8000</v>
      </c>
      <c r="F572" s="44">
        <f t="shared" si="254"/>
        <v>20000</v>
      </c>
      <c r="G572" s="44">
        <f>G573</f>
        <v>10000</v>
      </c>
      <c r="H572" s="44">
        <f aca="true" t="shared" si="264" ref="H572:N572">H573</f>
        <v>0</v>
      </c>
      <c r="I572" s="44">
        <f t="shared" si="264"/>
        <v>0</v>
      </c>
      <c r="J572" s="44">
        <f t="shared" si="264"/>
        <v>10000</v>
      </c>
      <c r="K572" s="44">
        <f t="shared" si="264"/>
        <v>0</v>
      </c>
      <c r="L572" s="44">
        <f t="shared" si="264"/>
        <v>0</v>
      </c>
      <c r="M572" s="44">
        <f t="shared" si="264"/>
        <v>0</v>
      </c>
      <c r="N572" s="44">
        <f t="shared" si="264"/>
        <v>0</v>
      </c>
    </row>
    <row r="573" spans="1:14" ht="18" customHeight="1">
      <c r="A573" s="48"/>
      <c r="B573" s="46"/>
      <c r="C573" s="34">
        <v>372</v>
      </c>
      <c r="D573" s="48" t="s">
        <v>77</v>
      </c>
      <c r="E573" s="44">
        <f>E574</f>
        <v>8000</v>
      </c>
      <c r="F573" s="44">
        <f t="shared" si="254"/>
        <v>20000</v>
      </c>
      <c r="G573" s="44">
        <f aca="true" t="shared" si="265" ref="G573:N573">G574</f>
        <v>10000</v>
      </c>
      <c r="H573" s="44">
        <f t="shared" si="265"/>
        <v>0</v>
      </c>
      <c r="I573" s="44">
        <f t="shared" si="265"/>
        <v>0</v>
      </c>
      <c r="J573" s="44">
        <f t="shared" si="265"/>
        <v>10000</v>
      </c>
      <c r="K573" s="44">
        <f t="shared" si="265"/>
        <v>0</v>
      </c>
      <c r="L573" s="44">
        <f t="shared" si="265"/>
        <v>0</v>
      </c>
      <c r="M573" s="44">
        <f t="shared" si="265"/>
        <v>0</v>
      </c>
      <c r="N573" s="44">
        <f t="shared" si="265"/>
        <v>0</v>
      </c>
    </row>
    <row r="574" spans="1:14" ht="15" customHeight="1">
      <c r="A574" s="48"/>
      <c r="B574" s="46"/>
      <c r="C574" s="34">
        <v>3722</v>
      </c>
      <c r="D574" s="48" t="s">
        <v>80</v>
      </c>
      <c r="E574" s="44">
        <f>E575</f>
        <v>8000</v>
      </c>
      <c r="F574" s="44">
        <f t="shared" si="254"/>
        <v>20000</v>
      </c>
      <c r="G574" s="44">
        <f aca="true" t="shared" si="266" ref="G574:N574">G575</f>
        <v>10000</v>
      </c>
      <c r="H574" s="44">
        <f t="shared" si="266"/>
        <v>0</v>
      </c>
      <c r="I574" s="44">
        <f t="shared" si="266"/>
        <v>0</v>
      </c>
      <c r="J574" s="44">
        <f t="shared" si="266"/>
        <v>10000</v>
      </c>
      <c r="K574" s="44">
        <f t="shared" si="266"/>
        <v>0</v>
      </c>
      <c r="L574" s="44">
        <f t="shared" si="266"/>
        <v>0</v>
      </c>
      <c r="M574" s="44">
        <f t="shared" si="266"/>
        <v>0</v>
      </c>
      <c r="N574" s="44">
        <f t="shared" si="266"/>
        <v>0</v>
      </c>
    </row>
    <row r="575" spans="1:14" s="102" customFormat="1" ht="14.25" customHeight="1">
      <c r="A575" s="95" t="s">
        <v>881</v>
      </c>
      <c r="B575" s="95"/>
      <c r="C575" s="107"/>
      <c r="D575" s="107" t="s">
        <v>86</v>
      </c>
      <c r="E575" s="99">
        <v>8000</v>
      </c>
      <c r="F575" s="99">
        <f t="shared" si="254"/>
        <v>20000</v>
      </c>
      <c r="G575" s="99">
        <v>10000</v>
      </c>
      <c r="H575" s="101">
        <v>0</v>
      </c>
      <c r="I575" s="101">
        <v>0</v>
      </c>
      <c r="J575" s="99">
        <v>10000</v>
      </c>
      <c r="K575" s="101">
        <v>0</v>
      </c>
      <c r="L575" s="101">
        <v>0</v>
      </c>
      <c r="M575" s="101">
        <v>0</v>
      </c>
      <c r="N575" s="101">
        <v>0</v>
      </c>
    </row>
    <row r="576" spans="1:14" s="9" customFormat="1" ht="24" customHeight="1">
      <c r="A576" s="15"/>
      <c r="B576" s="67" t="s">
        <v>800</v>
      </c>
      <c r="C576" s="145" t="s">
        <v>1036</v>
      </c>
      <c r="D576" s="144"/>
      <c r="E576" s="11">
        <f>E577</f>
        <v>200000</v>
      </c>
      <c r="F576" s="11">
        <f t="shared" si="254"/>
        <v>200000</v>
      </c>
      <c r="G576" s="11">
        <f>G577</f>
        <v>200000</v>
      </c>
      <c r="H576" s="11">
        <f aca="true" t="shared" si="267" ref="H576:N576">H577</f>
        <v>0</v>
      </c>
      <c r="I576" s="11">
        <f t="shared" si="267"/>
        <v>0</v>
      </c>
      <c r="J576" s="11">
        <f t="shared" si="267"/>
        <v>0</v>
      </c>
      <c r="K576" s="11">
        <f t="shared" si="267"/>
        <v>0</v>
      </c>
      <c r="L576" s="11">
        <f t="shared" si="267"/>
        <v>0</v>
      </c>
      <c r="M576" s="11">
        <f t="shared" si="267"/>
        <v>0</v>
      </c>
      <c r="N576" s="11">
        <f t="shared" si="267"/>
        <v>0</v>
      </c>
    </row>
    <row r="577" spans="1:14" ht="21" customHeight="1">
      <c r="A577" s="48"/>
      <c r="B577" s="46"/>
      <c r="C577" s="34">
        <v>38</v>
      </c>
      <c r="D577" s="48" t="s">
        <v>677</v>
      </c>
      <c r="E577" s="44">
        <f>E578</f>
        <v>200000</v>
      </c>
      <c r="F577" s="44">
        <f t="shared" si="254"/>
        <v>200000</v>
      </c>
      <c r="G577" s="44">
        <f aca="true" t="shared" si="268" ref="G577:N577">G578</f>
        <v>200000</v>
      </c>
      <c r="H577" s="44">
        <f t="shared" si="268"/>
        <v>0</v>
      </c>
      <c r="I577" s="44">
        <f t="shared" si="268"/>
        <v>0</v>
      </c>
      <c r="J577" s="44">
        <f t="shared" si="268"/>
        <v>0</v>
      </c>
      <c r="K577" s="44">
        <f t="shared" si="268"/>
        <v>0</v>
      </c>
      <c r="L577" s="44">
        <f t="shared" si="268"/>
        <v>0</v>
      </c>
      <c r="M577" s="44">
        <f t="shared" si="268"/>
        <v>0</v>
      </c>
      <c r="N577" s="44">
        <f t="shared" si="268"/>
        <v>0</v>
      </c>
    </row>
    <row r="578" spans="1:14" ht="18" customHeight="1">
      <c r="A578" s="48"/>
      <c r="B578" s="46"/>
      <c r="C578" s="34">
        <v>381</v>
      </c>
      <c r="D578" s="48" t="s">
        <v>55</v>
      </c>
      <c r="E578" s="44">
        <f>E579</f>
        <v>200000</v>
      </c>
      <c r="F578" s="44">
        <f t="shared" si="254"/>
        <v>200000</v>
      </c>
      <c r="G578" s="44">
        <f>G579</f>
        <v>200000</v>
      </c>
      <c r="H578" s="44">
        <f aca="true" t="shared" si="269" ref="H578:N578">H579</f>
        <v>0</v>
      </c>
      <c r="I578" s="44">
        <f t="shared" si="269"/>
        <v>0</v>
      </c>
      <c r="J578" s="44">
        <f t="shared" si="269"/>
        <v>0</v>
      </c>
      <c r="K578" s="44">
        <f t="shared" si="269"/>
        <v>0</v>
      </c>
      <c r="L578" s="44">
        <f t="shared" si="269"/>
        <v>0</v>
      </c>
      <c r="M578" s="44">
        <f t="shared" si="269"/>
        <v>0</v>
      </c>
      <c r="N578" s="44">
        <f t="shared" si="269"/>
        <v>0</v>
      </c>
    </row>
    <row r="579" spans="1:14" s="102" customFormat="1" ht="15" customHeight="1">
      <c r="A579" s="95" t="s">
        <v>882</v>
      </c>
      <c r="B579" s="95"/>
      <c r="C579" s="97">
        <v>3811</v>
      </c>
      <c r="D579" s="107" t="s">
        <v>782</v>
      </c>
      <c r="E579" s="99">
        <v>200000</v>
      </c>
      <c r="F579" s="99">
        <f t="shared" si="254"/>
        <v>200000</v>
      </c>
      <c r="G579" s="99">
        <v>200000</v>
      </c>
      <c r="H579" s="99">
        <v>0</v>
      </c>
      <c r="I579" s="99">
        <v>0</v>
      </c>
      <c r="J579" s="99">
        <v>0</v>
      </c>
      <c r="K579" s="99">
        <v>0</v>
      </c>
      <c r="L579" s="99">
        <v>0</v>
      </c>
      <c r="M579" s="99">
        <v>0</v>
      </c>
      <c r="N579" s="99">
        <v>0</v>
      </c>
    </row>
    <row r="580" spans="1:14" s="9" customFormat="1" ht="24" customHeight="1">
      <c r="A580" s="15"/>
      <c r="B580" s="67" t="s">
        <v>799</v>
      </c>
      <c r="C580" s="145" t="s">
        <v>1037</v>
      </c>
      <c r="D580" s="144"/>
      <c r="E580" s="11">
        <f>E581</f>
        <v>0</v>
      </c>
      <c r="F580" s="11">
        <f aca="true" t="shared" si="270" ref="F580:F608">SUM(G580:N580)</f>
        <v>100000</v>
      </c>
      <c r="G580" s="11">
        <f>G581</f>
        <v>0</v>
      </c>
      <c r="H580" s="11">
        <f aca="true" t="shared" si="271" ref="H580:N580">H581</f>
        <v>0</v>
      </c>
      <c r="I580" s="11">
        <f t="shared" si="271"/>
        <v>0</v>
      </c>
      <c r="J580" s="11">
        <f t="shared" si="271"/>
        <v>0</v>
      </c>
      <c r="K580" s="11">
        <f t="shared" si="271"/>
        <v>0</v>
      </c>
      <c r="L580" s="11">
        <f t="shared" si="271"/>
        <v>0</v>
      </c>
      <c r="M580" s="11">
        <f t="shared" si="271"/>
        <v>0</v>
      </c>
      <c r="N580" s="11">
        <f t="shared" si="271"/>
        <v>100000</v>
      </c>
    </row>
    <row r="581" spans="1:14" ht="21" customHeight="1">
      <c r="A581" s="48"/>
      <c r="B581" s="46"/>
      <c r="C581" s="34">
        <v>42</v>
      </c>
      <c r="D581" s="48" t="s">
        <v>87</v>
      </c>
      <c r="E581" s="44">
        <f aca="true" t="shared" si="272" ref="E581:N582">E582</f>
        <v>0</v>
      </c>
      <c r="F581" s="44">
        <f t="shared" si="270"/>
        <v>100000</v>
      </c>
      <c r="G581" s="44">
        <f t="shared" si="272"/>
        <v>0</v>
      </c>
      <c r="H581" s="44">
        <f t="shared" si="272"/>
        <v>0</v>
      </c>
      <c r="I581" s="44">
        <f t="shared" si="272"/>
        <v>0</v>
      </c>
      <c r="J581" s="44">
        <f t="shared" si="272"/>
        <v>0</v>
      </c>
      <c r="K581" s="44">
        <f t="shared" si="272"/>
        <v>0</v>
      </c>
      <c r="L581" s="44">
        <f t="shared" si="272"/>
        <v>0</v>
      </c>
      <c r="M581" s="44">
        <f t="shared" si="272"/>
        <v>0</v>
      </c>
      <c r="N581" s="44">
        <f t="shared" si="272"/>
        <v>100000</v>
      </c>
    </row>
    <row r="582" spans="1:14" ht="18" customHeight="1">
      <c r="A582" s="48"/>
      <c r="B582" s="46"/>
      <c r="C582" s="34">
        <v>421</v>
      </c>
      <c r="D582" s="48" t="s">
        <v>64</v>
      </c>
      <c r="E582" s="44">
        <f t="shared" si="272"/>
        <v>0</v>
      </c>
      <c r="F582" s="44">
        <f t="shared" si="270"/>
        <v>100000</v>
      </c>
      <c r="G582" s="44">
        <f t="shared" si="272"/>
        <v>0</v>
      </c>
      <c r="H582" s="44">
        <f t="shared" si="272"/>
        <v>0</v>
      </c>
      <c r="I582" s="44">
        <f t="shared" si="272"/>
        <v>0</v>
      </c>
      <c r="J582" s="44">
        <f t="shared" si="272"/>
        <v>0</v>
      </c>
      <c r="K582" s="44">
        <f t="shared" si="272"/>
        <v>0</v>
      </c>
      <c r="L582" s="44">
        <f t="shared" si="272"/>
        <v>0</v>
      </c>
      <c r="M582" s="44">
        <f t="shared" si="272"/>
        <v>0</v>
      </c>
      <c r="N582" s="44">
        <f t="shared" si="272"/>
        <v>100000</v>
      </c>
    </row>
    <row r="583" spans="1:14" s="102" customFormat="1" ht="15" customHeight="1">
      <c r="A583" s="95" t="s">
        <v>883</v>
      </c>
      <c r="B583" s="95"/>
      <c r="C583" s="97">
        <v>4212</v>
      </c>
      <c r="D583" s="107" t="s">
        <v>88</v>
      </c>
      <c r="E583" s="99">
        <v>0</v>
      </c>
      <c r="F583" s="99">
        <f t="shared" si="270"/>
        <v>100000</v>
      </c>
      <c r="G583" s="99">
        <v>0</v>
      </c>
      <c r="H583" s="101">
        <v>0</v>
      </c>
      <c r="I583" s="101">
        <v>0</v>
      </c>
      <c r="J583" s="101">
        <v>0</v>
      </c>
      <c r="K583" s="101">
        <v>0</v>
      </c>
      <c r="L583" s="101">
        <v>0</v>
      </c>
      <c r="M583" s="101">
        <v>0</v>
      </c>
      <c r="N583" s="99">
        <v>100000</v>
      </c>
    </row>
    <row r="584" spans="1:14" s="84" customFormat="1" ht="34.5" customHeight="1">
      <c r="A584" s="87"/>
      <c r="B584" s="88"/>
      <c r="C584" s="159" t="s">
        <v>344</v>
      </c>
      <c r="D584" s="160"/>
      <c r="E584" s="89">
        <f aca="true" t="shared" si="273" ref="E584:N584">E585</f>
        <v>3935100</v>
      </c>
      <c r="F584" s="89">
        <f t="shared" si="270"/>
        <v>6520100</v>
      </c>
      <c r="G584" s="89">
        <f t="shared" si="273"/>
        <v>3414000</v>
      </c>
      <c r="H584" s="89">
        <f t="shared" si="273"/>
        <v>8100</v>
      </c>
      <c r="I584" s="89">
        <f t="shared" si="273"/>
        <v>795000</v>
      </c>
      <c r="J584" s="89">
        <f t="shared" si="273"/>
        <v>2220000</v>
      </c>
      <c r="K584" s="89">
        <f t="shared" si="273"/>
        <v>15000</v>
      </c>
      <c r="L584" s="89">
        <f t="shared" si="273"/>
        <v>0</v>
      </c>
      <c r="M584" s="89">
        <f t="shared" si="273"/>
        <v>0</v>
      </c>
      <c r="N584" s="89">
        <f t="shared" si="273"/>
        <v>68000</v>
      </c>
    </row>
    <row r="585" spans="1:14" s="84" customFormat="1" ht="27.75" customHeight="1">
      <c r="A585" s="82"/>
      <c r="B585" s="85"/>
      <c r="C585" s="163" t="s">
        <v>830</v>
      </c>
      <c r="D585" s="167"/>
      <c r="E585" s="79">
        <f>E586+E646+E650</f>
        <v>3935100</v>
      </c>
      <c r="F585" s="79">
        <f t="shared" si="270"/>
        <v>6520100</v>
      </c>
      <c r="G585" s="79">
        <f aca="true" t="shared" si="274" ref="G585:N585">G586+G646+G650</f>
        <v>3414000</v>
      </c>
      <c r="H585" s="79">
        <f t="shared" si="274"/>
        <v>8100</v>
      </c>
      <c r="I585" s="79">
        <f t="shared" si="274"/>
        <v>795000</v>
      </c>
      <c r="J585" s="79">
        <f t="shared" si="274"/>
        <v>2220000</v>
      </c>
      <c r="K585" s="79">
        <f t="shared" si="274"/>
        <v>15000</v>
      </c>
      <c r="L585" s="79">
        <f t="shared" si="274"/>
        <v>0</v>
      </c>
      <c r="M585" s="79">
        <f t="shared" si="274"/>
        <v>0</v>
      </c>
      <c r="N585" s="79">
        <f t="shared" si="274"/>
        <v>68000</v>
      </c>
    </row>
    <row r="586" spans="1:14" s="9" customFormat="1" ht="23.25" customHeight="1">
      <c r="A586" s="15"/>
      <c r="B586" s="67" t="s">
        <v>798</v>
      </c>
      <c r="C586" s="145" t="s">
        <v>717</v>
      </c>
      <c r="D586" s="144"/>
      <c r="E586" s="11">
        <f>E587+E631</f>
        <v>3882100</v>
      </c>
      <c r="F586" s="11">
        <f t="shared" si="270"/>
        <v>4020100</v>
      </c>
      <c r="G586" s="11">
        <f aca="true" t="shared" si="275" ref="G586:N586">G587+G631</f>
        <v>3114000</v>
      </c>
      <c r="H586" s="11">
        <f t="shared" si="275"/>
        <v>8100</v>
      </c>
      <c r="I586" s="11">
        <f t="shared" si="275"/>
        <v>795000</v>
      </c>
      <c r="J586" s="11">
        <f t="shared" si="275"/>
        <v>20000</v>
      </c>
      <c r="K586" s="11">
        <f t="shared" si="275"/>
        <v>15000</v>
      </c>
      <c r="L586" s="11">
        <f t="shared" si="275"/>
        <v>0</v>
      </c>
      <c r="M586" s="11">
        <f t="shared" si="275"/>
        <v>0</v>
      </c>
      <c r="N586" s="11">
        <f t="shared" si="275"/>
        <v>68000</v>
      </c>
    </row>
    <row r="587" spans="1:14" ht="22.5" customHeight="1">
      <c r="A587" s="48"/>
      <c r="B587" s="46"/>
      <c r="C587" s="34">
        <v>3</v>
      </c>
      <c r="D587" s="48" t="s">
        <v>53</v>
      </c>
      <c r="E587" s="44">
        <f>E588+E596+E628</f>
        <v>3820100</v>
      </c>
      <c r="F587" s="44">
        <f t="shared" si="270"/>
        <v>3951000</v>
      </c>
      <c r="G587" s="44">
        <f aca="true" t="shared" si="276" ref="G587:N587">G588+G596+G628</f>
        <v>3114000</v>
      </c>
      <c r="H587" s="44">
        <f t="shared" si="276"/>
        <v>8100</v>
      </c>
      <c r="I587" s="44">
        <f t="shared" si="276"/>
        <v>732900</v>
      </c>
      <c r="J587" s="44">
        <f t="shared" si="276"/>
        <v>15000</v>
      </c>
      <c r="K587" s="44">
        <f t="shared" si="276"/>
        <v>13000</v>
      </c>
      <c r="L587" s="44">
        <f t="shared" si="276"/>
        <v>0</v>
      </c>
      <c r="M587" s="44">
        <f t="shared" si="276"/>
        <v>0</v>
      </c>
      <c r="N587" s="44">
        <f t="shared" si="276"/>
        <v>68000</v>
      </c>
    </row>
    <row r="588" spans="1:14" ht="21" customHeight="1">
      <c r="A588" s="48"/>
      <c r="B588" s="46"/>
      <c r="C588" s="34">
        <v>31</v>
      </c>
      <c r="D588" s="48" t="s">
        <v>89</v>
      </c>
      <c r="E588" s="44">
        <f>E589+E591+E593</f>
        <v>2738000</v>
      </c>
      <c r="F588" s="44">
        <f t="shared" si="270"/>
        <v>2893000</v>
      </c>
      <c r="G588" s="44">
        <f>G589+G591+G593</f>
        <v>2893000</v>
      </c>
      <c r="H588" s="42">
        <v>0</v>
      </c>
      <c r="I588" s="42">
        <v>0</v>
      </c>
      <c r="J588" s="42">
        <v>0</v>
      </c>
      <c r="K588" s="42">
        <v>0</v>
      </c>
      <c r="L588" s="42">
        <v>0</v>
      </c>
      <c r="M588" s="42">
        <v>0</v>
      </c>
      <c r="N588" s="42">
        <v>0</v>
      </c>
    </row>
    <row r="589" spans="1:14" ht="18" customHeight="1">
      <c r="A589" s="48"/>
      <c r="B589" s="46"/>
      <c r="C589" s="34">
        <v>311</v>
      </c>
      <c r="D589" s="48" t="s">
        <v>405</v>
      </c>
      <c r="E589" s="44">
        <f>E590</f>
        <v>2245000</v>
      </c>
      <c r="F589" s="44">
        <f t="shared" si="270"/>
        <v>2393000</v>
      </c>
      <c r="G589" s="44">
        <f>G590</f>
        <v>2393000</v>
      </c>
      <c r="H589" s="42">
        <v>0</v>
      </c>
      <c r="I589" s="42">
        <v>0</v>
      </c>
      <c r="J589" s="42">
        <v>0</v>
      </c>
      <c r="K589" s="42">
        <v>0</v>
      </c>
      <c r="L589" s="42">
        <v>0</v>
      </c>
      <c r="M589" s="42">
        <v>0</v>
      </c>
      <c r="N589" s="42">
        <v>0</v>
      </c>
    </row>
    <row r="590" spans="1:14" s="102" customFormat="1" ht="15" customHeight="1">
      <c r="A590" s="95" t="s">
        <v>884</v>
      </c>
      <c r="B590" s="95"/>
      <c r="C590" s="97">
        <v>3111</v>
      </c>
      <c r="D590" s="107" t="s">
        <v>90</v>
      </c>
      <c r="E590" s="99">
        <v>2245000</v>
      </c>
      <c r="F590" s="103">
        <f t="shared" si="270"/>
        <v>2393000</v>
      </c>
      <c r="G590" s="99">
        <v>2393000</v>
      </c>
      <c r="H590" s="101">
        <v>0</v>
      </c>
      <c r="I590" s="101">
        <v>0</v>
      </c>
      <c r="J590" s="101">
        <v>0</v>
      </c>
      <c r="K590" s="101">
        <v>0</v>
      </c>
      <c r="L590" s="101">
        <v>0</v>
      </c>
      <c r="M590" s="101">
        <v>0</v>
      </c>
      <c r="N590" s="101">
        <v>0</v>
      </c>
    </row>
    <row r="591" spans="1:14" ht="18" customHeight="1">
      <c r="A591" s="46"/>
      <c r="B591" s="46"/>
      <c r="C591" s="34">
        <v>312</v>
      </c>
      <c r="D591" s="48" t="s">
        <v>91</v>
      </c>
      <c r="E591" s="44">
        <f>E592</f>
        <v>105000</v>
      </c>
      <c r="F591" s="44">
        <f t="shared" si="270"/>
        <v>105000</v>
      </c>
      <c r="G591" s="44">
        <f>G592</f>
        <v>105000</v>
      </c>
      <c r="H591" s="42">
        <v>0</v>
      </c>
      <c r="I591" s="42">
        <v>0</v>
      </c>
      <c r="J591" s="42">
        <v>0</v>
      </c>
      <c r="K591" s="42">
        <v>0</v>
      </c>
      <c r="L591" s="42">
        <v>0</v>
      </c>
      <c r="M591" s="42">
        <v>0</v>
      </c>
      <c r="N591" s="42">
        <v>0</v>
      </c>
    </row>
    <row r="592" spans="1:14" s="102" customFormat="1" ht="15" customHeight="1">
      <c r="A592" s="95" t="s">
        <v>885</v>
      </c>
      <c r="B592" s="95"/>
      <c r="C592" s="97">
        <v>3121</v>
      </c>
      <c r="D592" s="107" t="s">
        <v>92</v>
      </c>
      <c r="E592" s="99">
        <v>105000</v>
      </c>
      <c r="F592" s="99">
        <f t="shared" si="270"/>
        <v>105000</v>
      </c>
      <c r="G592" s="99">
        <v>105000</v>
      </c>
      <c r="H592" s="101">
        <v>0</v>
      </c>
      <c r="I592" s="101"/>
      <c r="J592" s="101">
        <v>0</v>
      </c>
      <c r="K592" s="101">
        <v>0</v>
      </c>
      <c r="L592" s="101">
        <v>0</v>
      </c>
      <c r="M592" s="101">
        <v>0</v>
      </c>
      <c r="N592" s="101">
        <v>0</v>
      </c>
    </row>
    <row r="593" spans="1:14" ht="18" customHeight="1">
      <c r="A593" s="46"/>
      <c r="B593" s="46"/>
      <c r="C593" s="34">
        <v>313</v>
      </c>
      <c r="D593" s="48" t="s">
        <v>93</v>
      </c>
      <c r="E593" s="44">
        <f aca="true" t="shared" si="277" ref="E593:N593">SUM(E594:E595)</f>
        <v>388000</v>
      </c>
      <c r="F593" s="44">
        <f t="shared" si="270"/>
        <v>395000</v>
      </c>
      <c r="G593" s="44">
        <f t="shared" si="277"/>
        <v>395000</v>
      </c>
      <c r="H593" s="44">
        <f t="shared" si="277"/>
        <v>0</v>
      </c>
      <c r="I593" s="44">
        <f t="shared" si="277"/>
        <v>0</v>
      </c>
      <c r="J593" s="44">
        <f t="shared" si="277"/>
        <v>0</v>
      </c>
      <c r="K593" s="44">
        <f t="shared" si="277"/>
        <v>0</v>
      </c>
      <c r="L593" s="44">
        <f t="shared" si="277"/>
        <v>0</v>
      </c>
      <c r="M593" s="44">
        <f>SUM(M594:M595)</f>
        <v>0</v>
      </c>
      <c r="N593" s="44">
        <f t="shared" si="277"/>
        <v>0</v>
      </c>
    </row>
    <row r="594" spans="1:14" s="102" customFormat="1" ht="15" customHeight="1">
      <c r="A594" s="95" t="s">
        <v>886</v>
      </c>
      <c r="B594" s="95"/>
      <c r="C594" s="97">
        <v>3132</v>
      </c>
      <c r="D594" s="106" t="s">
        <v>424</v>
      </c>
      <c r="E594" s="99">
        <v>349000</v>
      </c>
      <c r="F594" s="99">
        <f t="shared" si="270"/>
        <v>391900</v>
      </c>
      <c r="G594" s="99">
        <v>391900</v>
      </c>
      <c r="H594" s="101">
        <v>0</v>
      </c>
      <c r="I594" s="101">
        <v>0</v>
      </c>
      <c r="J594" s="101">
        <v>0</v>
      </c>
      <c r="K594" s="101">
        <v>0</v>
      </c>
      <c r="L594" s="101">
        <v>0</v>
      </c>
      <c r="M594" s="101">
        <v>0</v>
      </c>
      <c r="N594" s="101">
        <v>0</v>
      </c>
    </row>
    <row r="595" spans="1:14" s="102" customFormat="1" ht="15" customHeight="1">
      <c r="A595" s="95" t="s">
        <v>887</v>
      </c>
      <c r="B595" s="95"/>
      <c r="C595" s="97">
        <v>3133</v>
      </c>
      <c r="D595" s="106" t="s">
        <v>425</v>
      </c>
      <c r="E595" s="99">
        <v>39000</v>
      </c>
      <c r="F595" s="99">
        <f t="shared" si="270"/>
        <v>3100</v>
      </c>
      <c r="G595" s="99">
        <v>3100</v>
      </c>
      <c r="H595" s="101">
        <v>0</v>
      </c>
      <c r="I595" s="101">
        <v>0</v>
      </c>
      <c r="J595" s="101">
        <v>0</v>
      </c>
      <c r="K595" s="101">
        <v>0</v>
      </c>
      <c r="L595" s="101">
        <v>0</v>
      </c>
      <c r="M595" s="101">
        <v>0</v>
      </c>
      <c r="N595" s="101">
        <v>0</v>
      </c>
    </row>
    <row r="596" spans="1:14" ht="21" customHeight="1">
      <c r="A596" s="46"/>
      <c r="B596" s="46"/>
      <c r="C596" s="34">
        <v>32</v>
      </c>
      <c r="D596" s="48" t="s">
        <v>330</v>
      </c>
      <c r="E596" s="44">
        <f>E597+E605+E611+E620+E622</f>
        <v>1063100</v>
      </c>
      <c r="F596" s="44">
        <f t="shared" si="270"/>
        <v>1041000</v>
      </c>
      <c r="G596" s="44">
        <f aca="true" t="shared" si="278" ref="G596:N596">G597+G605+G611+G620+G622</f>
        <v>221000</v>
      </c>
      <c r="H596" s="44">
        <f t="shared" si="278"/>
        <v>8100</v>
      </c>
      <c r="I596" s="44">
        <f t="shared" si="278"/>
        <v>715900</v>
      </c>
      <c r="J596" s="44">
        <f t="shared" si="278"/>
        <v>15000</v>
      </c>
      <c r="K596" s="44">
        <f t="shared" si="278"/>
        <v>13000</v>
      </c>
      <c r="L596" s="44">
        <f t="shared" si="278"/>
        <v>0</v>
      </c>
      <c r="M596" s="44">
        <f t="shared" si="278"/>
        <v>0</v>
      </c>
      <c r="N596" s="44">
        <f t="shared" si="278"/>
        <v>68000</v>
      </c>
    </row>
    <row r="597" spans="1:14" ht="18" customHeight="1">
      <c r="A597" s="46"/>
      <c r="B597" s="46"/>
      <c r="C597" s="53">
        <v>321</v>
      </c>
      <c r="D597" s="48" t="s">
        <v>106</v>
      </c>
      <c r="E597" s="44">
        <f>SUM(E598:E600)</f>
        <v>172000</v>
      </c>
      <c r="F597" s="44">
        <f t="shared" si="270"/>
        <v>186000</v>
      </c>
      <c r="G597" s="44">
        <f>SUM(G598:G600)</f>
        <v>165000</v>
      </c>
      <c r="H597" s="44">
        <f aca="true" t="shared" si="279" ref="H597:N597">SUM(H598:H600)</f>
        <v>0</v>
      </c>
      <c r="I597" s="44">
        <f t="shared" si="279"/>
        <v>21000</v>
      </c>
      <c r="J597" s="44">
        <f t="shared" si="279"/>
        <v>0</v>
      </c>
      <c r="K597" s="44">
        <f t="shared" si="279"/>
        <v>0</v>
      </c>
      <c r="L597" s="44">
        <f t="shared" si="279"/>
        <v>0</v>
      </c>
      <c r="M597" s="44">
        <f t="shared" si="279"/>
        <v>0</v>
      </c>
      <c r="N597" s="44">
        <f t="shared" si="279"/>
        <v>0</v>
      </c>
    </row>
    <row r="598" spans="1:14" s="102" customFormat="1" ht="15" customHeight="1">
      <c r="A598" s="95" t="s">
        <v>888</v>
      </c>
      <c r="B598" s="95"/>
      <c r="C598" s="110">
        <v>3211</v>
      </c>
      <c r="D598" s="107" t="s">
        <v>760</v>
      </c>
      <c r="E598" s="99">
        <v>13000</v>
      </c>
      <c r="F598" s="99">
        <f>SUM(G598:N598)</f>
        <v>10000</v>
      </c>
      <c r="G598" s="99">
        <v>0</v>
      </c>
      <c r="H598" s="99">
        <v>0</v>
      </c>
      <c r="I598" s="99">
        <v>10000</v>
      </c>
      <c r="J598" s="99">
        <v>0</v>
      </c>
      <c r="K598" s="99">
        <v>0</v>
      </c>
      <c r="L598" s="99">
        <v>0</v>
      </c>
      <c r="M598" s="99">
        <v>0</v>
      </c>
      <c r="N598" s="99">
        <v>0</v>
      </c>
    </row>
    <row r="599" spans="1:14" s="102" customFormat="1" ht="15" customHeight="1">
      <c r="A599" s="95" t="s">
        <v>889</v>
      </c>
      <c r="B599" s="95"/>
      <c r="C599" s="110">
        <v>3212</v>
      </c>
      <c r="D599" s="107" t="s">
        <v>108</v>
      </c>
      <c r="E599" s="99">
        <v>149000</v>
      </c>
      <c r="F599" s="99">
        <f>SUM(G599:N599)</f>
        <v>165000</v>
      </c>
      <c r="G599" s="99">
        <v>165000</v>
      </c>
      <c r="H599" s="99">
        <v>0</v>
      </c>
      <c r="I599" s="99">
        <v>0</v>
      </c>
      <c r="J599" s="99">
        <v>0</v>
      </c>
      <c r="K599" s="99">
        <v>0</v>
      </c>
      <c r="L599" s="99">
        <v>0</v>
      </c>
      <c r="M599" s="99">
        <v>0</v>
      </c>
      <c r="N599" s="99">
        <v>0</v>
      </c>
    </row>
    <row r="600" spans="1:14" s="102" customFormat="1" ht="15" customHeight="1">
      <c r="A600" s="95" t="s">
        <v>623</v>
      </c>
      <c r="B600" s="95"/>
      <c r="C600" s="110">
        <v>3213</v>
      </c>
      <c r="D600" s="107" t="s">
        <v>761</v>
      </c>
      <c r="E600" s="99">
        <v>10000</v>
      </c>
      <c r="F600" s="99">
        <f t="shared" si="270"/>
        <v>11000</v>
      </c>
      <c r="G600" s="99">
        <v>0</v>
      </c>
      <c r="H600" s="99">
        <v>0</v>
      </c>
      <c r="I600" s="99">
        <v>11000</v>
      </c>
      <c r="J600" s="99">
        <v>0</v>
      </c>
      <c r="K600" s="99">
        <v>0</v>
      </c>
      <c r="L600" s="99">
        <v>0</v>
      </c>
      <c r="M600" s="99">
        <v>0</v>
      </c>
      <c r="N600" s="99">
        <v>0</v>
      </c>
    </row>
    <row r="601" ht="11.25" customHeight="1"/>
    <row r="602" spans="1:14" ht="17.25" customHeight="1">
      <c r="A602" s="148" t="s">
        <v>19</v>
      </c>
      <c r="B602" s="149" t="s">
        <v>94</v>
      </c>
      <c r="C602" s="146" t="s">
        <v>625</v>
      </c>
      <c r="D602" s="150" t="s">
        <v>114</v>
      </c>
      <c r="E602" s="151" t="s">
        <v>1067</v>
      </c>
      <c r="F602" s="146" t="s">
        <v>1065</v>
      </c>
      <c r="G602" s="147" t="s">
        <v>1068</v>
      </c>
      <c r="H602" s="147"/>
      <c r="I602" s="147"/>
      <c r="J602" s="147"/>
      <c r="K602" s="147"/>
      <c r="L602" s="147"/>
      <c r="M602" s="147"/>
      <c r="N602" s="147"/>
    </row>
    <row r="603" spans="1:14" ht="36" customHeight="1">
      <c r="A603" s="148"/>
      <c r="B603" s="148"/>
      <c r="C603" s="147"/>
      <c r="D603" s="150"/>
      <c r="E603" s="152"/>
      <c r="F603" s="147"/>
      <c r="G603" s="111" t="s">
        <v>332</v>
      </c>
      <c r="H603" s="111" t="s">
        <v>95</v>
      </c>
      <c r="I603" s="111" t="s">
        <v>331</v>
      </c>
      <c r="J603" s="111" t="s">
        <v>333</v>
      </c>
      <c r="K603" s="111" t="s">
        <v>96</v>
      </c>
      <c r="L603" s="111" t="s">
        <v>860</v>
      </c>
      <c r="M603" s="111" t="s">
        <v>334</v>
      </c>
      <c r="N603" s="111" t="s">
        <v>721</v>
      </c>
    </row>
    <row r="604" spans="1:14" ht="10.5" customHeight="1">
      <c r="A604" s="61">
        <v>1</v>
      </c>
      <c r="B604" s="61">
        <v>2</v>
      </c>
      <c r="C604" s="61">
        <v>3</v>
      </c>
      <c r="D604" s="61">
        <v>4</v>
      </c>
      <c r="E604" s="61">
        <v>5</v>
      </c>
      <c r="F604" s="61">
        <v>6</v>
      </c>
      <c r="G604" s="61">
        <v>7</v>
      </c>
      <c r="H604" s="61">
        <v>8</v>
      </c>
      <c r="I604" s="61">
        <v>9</v>
      </c>
      <c r="J604" s="61">
        <v>10</v>
      </c>
      <c r="K604" s="61">
        <v>11</v>
      </c>
      <c r="L604" s="61">
        <v>12</v>
      </c>
      <c r="M604" s="61">
        <v>13</v>
      </c>
      <c r="N604" s="61">
        <v>14</v>
      </c>
    </row>
    <row r="605" spans="1:14" ht="18" customHeight="1">
      <c r="A605" s="46"/>
      <c r="B605" s="40"/>
      <c r="C605" s="43">
        <v>322</v>
      </c>
      <c r="D605" s="42" t="s">
        <v>8</v>
      </c>
      <c r="E605" s="44">
        <f>E606+E607+E608+E609+E610</f>
        <v>564000</v>
      </c>
      <c r="F605" s="44">
        <f t="shared" si="270"/>
        <v>538000</v>
      </c>
      <c r="G605" s="44">
        <f aca="true" t="shared" si="280" ref="G605:N605">G606+G607+G608+G609+G610</f>
        <v>5000</v>
      </c>
      <c r="H605" s="44">
        <f t="shared" si="280"/>
        <v>0</v>
      </c>
      <c r="I605" s="44">
        <f t="shared" si="280"/>
        <v>510000</v>
      </c>
      <c r="J605" s="44">
        <f t="shared" si="280"/>
        <v>10000</v>
      </c>
      <c r="K605" s="44">
        <f t="shared" si="280"/>
        <v>13000</v>
      </c>
      <c r="L605" s="44">
        <f t="shared" si="280"/>
        <v>0</v>
      </c>
      <c r="M605" s="44">
        <f t="shared" si="280"/>
        <v>0</v>
      </c>
      <c r="N605" s="44">
        <f t="shared" si="280"/>
        <v>0</v>
      </c>
    </row>
    <row r="606" spans="1:14" s="102" customFormat="1" ht="14.25" customHeight="1">
      <c r="A606" s="95" t="s">
        <v>1053</v>
      </c>
      <c r="B606" s="61"/>
      <c r="C606" s="98">
        <v>3221</v>
      </c>
      <c r="D606" s="101" t="s">
        <v>337</v>
      </c>
      <c r="E606" s="99">
        <v>204000</v>
      </c>
      <c r="F606" s="99">
        <f>SUM(G606:N606)</f>
        <v>200000</v>
      </c>
      <c r="G606" s="99">
        <v>0</v>
      </c>
      <c r="H606" s="99">
        <v>0</v>
      </c>
      <c r="I606" s="99">
        <v>192000</v>
      </c>
      <c r="J606" s="99">
        <v>5000</v>
      </c>
      <c r="K606" s="99">
        <v>3000</v>
      </c>
      <c r="L606" s="101">
        <v>0</v>
      </c>
      <c r="M606" s="101">
        <v>0</v>
      </c>
      <c r="N606" s="99">
        <v>0</v>
      </c>
    </row>
    <row r="607" spans="1:14" s="102" customFormat="1" ht="14.25" customHeight="1">
      <c r="A607" s="95" t="s">
        <v>1054</v>
      </c>
      <c r="B607" s="61"/>
      <c r="C607" s="98">
        <v>3222</v>
      </c>
      <c r="D607" s="101" t="s">
        <v>762</v>
      </c>
      <c r="E607" s="99">
        <v>257000</v>
      </c>
      <c r="F607" s="99">
        <f>SUM(G607:N607)</f>
        <v>250000</v>
      </c>
      <c r="G607" s="99">
        <v>0</v>
      </c>
      <c r="H607" s="99">
        <v>0</v>
      </c>
      <c r="I607" s="99">
        <v>240000</v>
      </c>
      <c r="J607" s="101">
        <v>0</v>
      </c>
      <c r="K607" s="99">
        <v>10000</v>
      </c>
      <c r="L607" s="101">
        <v>0</v>
      </c>
      <c r="M607" s="101">
        <v>0</v>
      </c>
      <c r="N607" s="101">
        <v>0</v>
      </c>
    </row>
    <row r="608" spans="1:14" s="102" customFormat="1" ht="14.25" customHeight="1">
      <c r="A608" s="95" t="s">
        <v>1055</v>
      </c>
      <c r="B608" s="61"/>
      <c r="C608" s="98">
        <v>3223</v>
      </c>
      <c r="D608" s="101" t="s">
        <v>104</v>
      </c>
      <c r="E608" s="99">
        <v>64000</v>
      </c>
      <c r="F608" s="99">
        <f t="shared" si="270"/>
        <v>50000</v>
      </c>
      <c r="G608" s="99">
        <v>5000</v>
      </c>
      <c r="H608" s="99">
        <v>0</v>
      </c>
      <c r="I608" s="99">
        <v>45000</v>
      </c>
      <c r="J608" s="101">
        <v>0</v>
      </c>
      <c r="K608" s="101">
        <v>0</v>
      </c>
      <c r="L608" s="101">
        <v>0</v>
      </c>
      <c r="M608" s="101">
        <v>0</v>
      </c>
      <c r="N608" s="101">
        <v>0</v>
      </c>
    </row>
    <row r="609" spans="1:14" s="102" customFormat="1" ht="14.25" customHeight="1">
      <c r="A609" s="95" t="s">
        <v>1056</v>
      </c>
      <c r="B609" s="61"/>
      <c r="C609" s="98">
        <v>3224</v>
      </c>
      <c r="D609" s="101" t="s">
        <v>339</v>
      </c>
      <c r="E609" s="99">
        <v>37000</v>
      </c>
      <c r="F609" s="99">
        <f aca="true" t="shared" si="281" ref="F609:F621">SUM(G609:N609)</f>
        <v>35000</v>
      </c>
      <c r="G609" s="99">
        <v>0</v>
      </c>
      <c r="H609" s="99">
        <v>0</v>
      </c>
      <c r="I609" s="99">
        <v>30000</v>
      </c>
      <c r="J609" s="99">
        <v>5000</v>
      </c>
      <c r="K609" s="101">
        <v>0</v>
      </c>
      <c r="L609" s="101">
        <v>0</v>
      </c>
      <c r="M609" s="101">
        <v>0</v>
      </c>
      <c r="N609" s="101">
        <v>0</v>
      </c>
    </row>
    <row r="610" spans="1:14" s="102" customFormat="1" ht="14.25" customHeight="1">
      <c r="A610" s="95" t="s">
        <v>1057</v>
      </c>
      <c r="B610" s="61"/>
      <c r="C610" s="98">
        <v>3227</v>
      </c>
      <c r="D610" s="101" t="s">
        <v>763</v>
      </c>
      <c r="E610" s="99">
        <v>2000</v>
      </c>
      <c r="F610" s="99">
        <f t="shared" si="281"/>
        <v>3000</v>
      </c>
      <c r="G610" s="99">
        <v>0</v>
      </c>
      <c r="H610" s="99">
        <v>0</v>
      </c>
      <c r="I610" s="99">
        <v>3000</v>
      </c>
      <c r="J610" s="101">
        <v>0</v>
      </c>
      <c r="K610" s="99">
        <v>0</v>
      </c>
      <c r="L610" s="101">
        <v>0</v>
      </c>
      <c r="M610" s="101">
        <v>0</v>
      </c>
      <c r="N610" s="101">
        <v>0</v>
      </c>
    </row>
    <row r="611" spans="1:14" ht="18" customHeight="1">
      <c r="A611" s="48"/>
      <c r="B611" s="40"/>
      <c r="C611" s="43">
        <v>323</v>
      </c>
      <c r="D611" s="42" t="s">
        <v>0</v>
      </c>
      <c r="E611" s="44">
        <f>E612+E613+E614+E615+E616+E617+E618+E619</f>
        <v>203100</v>
      </c>
      <c r="F611" s="44">
        <f t="shared" si="281"/>
        <v>190000</v>
      </c>
      <c r="G611" s="44">
        <f aca="true" t="shared" si="282" ref="G611:N611">G612+G613+G614+G615+G616+G617+G618+G619</f>
        <v>0</v>
      </c>
      <c r="H611" s="44">
        <f t="shared" si="282"/>
        <v>8100</v>
      </c>
      <c r="I611" s="44">
        <f t="shared" si="282"/>
        <v>113900</v>
      </c>
      <c r="J611" s="44">
        <f t="shared" si="282"/>
        <v>0</v>
      </c>
      <c r="K611" s="44">
        <f t="shared" si="282"/>
        <v>0</v>
      </c>
      <c r="L611" s="44">
        <f t="shared" si="282"/>
        <v>0</v>
      </c>
      <c r="M611" s="44">
        <f t="shared" si="282"/>
        <v>0</v>
      </c>
      <c r="N611" s="44">
        <f t="shared" si="282"/>
        <v>68000</v>
      </c>
    </row>
    <row r="612" spans="1:14" s="102" customFormat="1" ht="14.25" customHeight="1">
      <c r="A612" s="95" t="s">
        <v>1058</v>
      </c>
      <c r="B612" s="61"/>
      <c r="C612" s="98">
        <v>3231</v>
      </c>
      <c r="D612" s="101" t="s">
        <v>764</v>
      </c>
      <c r="E612" s="99">
        <v>18000</v>
      </c>
      <c r="F612" s="99">
        <f t="shared" si="281"/>
        <v>15000</v>
      </c>
      <c r="G612" s="99">
        <v>0</v>
      </c>
      <c r="H612" s="99">
        <v>0</v>
      </c>
      <c r="I612" s="99">
        <v>15000</v>
      </c>
      <c r="J612" s="101">
        <v>0</v>
      </c>
      <c r="K612" s="101">
        <v>0</v>
      </c>
      <c r="L612" s="101">
        <v>0</v>
      </c>
      <c r="M612" s="101">
        <v>0</v>
      </c>
      <c r="N612" s="101">
        <v>0</v>
      </c>
    </row>
    <row r="613" spans="1:14" s="102" customFormat="1" ht="14.25" customHeight="1">
      <c r="A613" s="95" t="s">
        <v>1059</v>
      </c>
      <c r="B613" s="61"/>
      <c r="C613" s="98">
        <v>3232</v>
      </c>
      <c r="D613" s="101" t="s">
        <v>61</v>
      </c>
      <c r="E613" s="99">
        <v>76000</v>
      </c>
      <c r="F613" s="99">
        <f t="shared" si="281"/>
        <v>78000</v>
      </c>
      <c r="G613" s="99">
        <v>0</v>
      </c>
      <c r="H613" s="99">
        <v>8100</v>
      </c>
      <c r="I613" s="99">
        <v>1900</v>
      </c>
      <c r="J613" s="101">
        <v>0</v>
      </c>
      <c r="K613" s="99">
        <v>0</v>
      </c>
      <c r="L613" s="101">
        <v>0</v>
      </c>
      <c r="M613" s="101">
        <v>0</v>
      </c>
      <c r="N613" s="99">
        <v>68000</v>
      </c>
    </row>
    <row r="614" spans="1:14" s="102" customFormat="1" ht="14.25" customHeight="1">
      <c r="A614" s="95" t="s">
        <v>1060</v>
      </c>
      <c r="B614" s="61"/>
      <c r="C614" s="98">
        <v>3233</v>
      </c>
      <c r="D614" s="101" t="s">
        <v>71</v>
      </c>
      <c r="E614" s="99">
        <v>3100</v>
      </c>
      <c r="F614" s="99">
        <f t="shared" si="281"/>
        <v>3000</v>
      </c>
      <c r="G614" s="99">
        <v>0</v>
      </c>
      <c r="H614" s="99">
        <v>0</v>
      </c>
      <c r="I614" s="99">
        <v>3000</v>
      </c>
      <c r="J614" s="101">
        <v>0</v>
      </c>
      <c r="K614" s="101">
        <v>0</v>
      </c>
      <c r="L614" s="101">
        <v>0</v>
      </c>
      <c r="M614" s="101">
        <v>0</v>
      </c>
      <c r="N614" s="101">
        <v>0</v>
      </c>
    </row>
    <row r="615" spans="1:14" s="102" customFormat="1" ht="14.25" customHeight="1">
      <c r="A615" s="95" t="s">
        <v>1039</v>
      </c>
      <c r="B615" s="61"/>
      <c r="C615" s="98">
        <v>3234</v>
      </c>
      <c r="D615" s="101" t="s">
        <v>765</v>
      </c>
      <c r="E615" s="99">
        <v>25000</v>
      </c>
      <c r="F615" s="99">
        <f t="shared" si="281"/>
        <v>25000</v>
      </c>
      <c r="G615" s="99">
        <v>0</v>
      </c>
      <c r="H615" s="99">
        <v>0</v>
      </c>
      <c r="I615" s="99">
        <v>25000</v>
      </c>
      <c r="J615" s="101">
        <v>0</v>
      </c>
      <c r="K615" s="101">
        <v>0</v>
      </c>
      <c r="L615" s="101">
        <v>0</v>
      </c>
      <c r="M615" s="101">
        <v>0</v>
      </c>
      <c r="N615" s="101">
        <v>0</v>
      </c>
    </row>
    <row r="616" spans="1:14" s="102" customFormat="1" ht="14.25" customHeight="1">
      <c r="A616" s="95" t="s">
        <v>1040</v>
      </c>
      <c r="B616" s="61"/>
      <c r="C616" s="98">
        <v>3236</v>
      </c>
      <c r="D616" s="101" t="s">
        <v>766</v>
      </c>
      <c r="E616" s="99">
        <v>15000</v>
      </c>
      <c r="F616" s="99">
        <f t="shared" si="281"/>
        <v>17000</v>
      </c>
      <c r="G616" s="99">
        <v>0</v>
      </c>
      <c r="H616" s="99">
        <v>0</v>
      </c>
      <c r="I616" s="99">
        <v>17000</v>
      </c>
      <c r="J616" s="101">
        <v>0</v>
      </c>
      <c r="K616" s="101">
        <v>0</v>
      </c>
      <c r="L616" s="101">
        <v>0</v>
      </c>
      <c r="M616" s="101">
        <v>0</v>
      </c>
      <c r="N616" s="101">
        <v>0</v>
      </c>
    </row>
    <row r="617" spans="1:14" s="102" customFormat="1" ht="14.25" customHeight="1">
      <c r="A617" s="95" t="s">
        <v>1041</v>
      </c>
      <c r="B617" s="61"/>
      <c r="C617" s="98">
        <v>3237</v>
      </c>
      <c r="D617" s="101" t="s">
        <v>336</v>
      </c>
      <c r="E617" s="99">
        <v>12000</v>
      </c>
      <c r="F617" s="99">
        <f t="shared" si="281"/>
        <v>7000</v>
      </c>
      <c r="G617" s="99">
        <v>0</v>
      </c>
      <c r="H617" s="99">
        <v>0</v>
      </c>
      <c r="I617" s="99">
        <v>7000</v>
      </c>
      <c r="J617" s="101">
        <v>0</v>
      </c>
      <c r="K617" s="101">
        <v>0</v>
      </c>
      <c r="L617" s="101">
        <v>0</v>
      </c>
      <c r="M617" s="101">
        <v>0</v>
      </c>
      <c r="N617" s="101">
        <v>0</v>
      </c>
    </row>
    <row r="618" spans="1:14" s="102" customFormat="1" ht="14.25" customHeight="1">
      <c r="A618" s="95" t="s">
        <v>1042</v>
      </c>
      <c r="B618" s="61"/>
      <c r="C618" s="98">
        <v>3238</v>
      </c>
      <c r="D618" s="101" t="s">
        <v>443</v>
      </c>
      <c r="E618" s="99">
        <v>17000</v>
      </c>
      <c r="F618" s="99">
        <f t="shared" si="281"/>
        <v>15000</v>
      </c>
      <c r="G618" s="99">
        <v>0</v>
      </c>
      <c r="H618" s="99">
        <v>0</v>
      </c>
      <c r="I618" s="99">
        <v>15000</v>
      </c>
      <c r="J618" s="101">
        <v>0</v>
      </c>
      <c r="K618" s="101">
        <v>0</v>
      </c>
      <c r="L618" s="101">
        <v>0</v>
      </c>
      <c r="M618" s="101">
        <v>0</v>
      </c>
      <c r="N618" s="101">
        <v>0</v>
      </c>
    </row>
    <row r="619" spans="1:14" s="102" customFormat="1" ht="14.25" customHeight="1">
      <c r="A619" s="95" t="s">
        <v>1043</v>
      </c>
      <c r="B619" s="61"/>
      <c r="C619" s="98">
        <v>3239</v>
      </c>
      <c r="D619" s="101" t="s">
        <v>124</v>
      </c>
      <c r="E619" s="99">
        <v>37000</v>
      </c>
      <c r="F619" s="99">
        <f t="shared" si="281"/>
        <v>30000</v>
      </c>
      <c r="G619" s="99">
        <v>0</v>
      </c>
      <c r="H619" s="99">
        <v>0</v>
      </c>
      <c r="I619" s="99">
        <v>30000</v>
      </c>
      <c r="J619" s="101">
        <v>0</v>
      </c>
      <c r="K619" s="101">
        <v>0</v>
      </c>
      <c r="L619" s="101">
        <v>0</v>
      </c>
      <c r="M619" s="101">
        <v>0</v>
      </c>
      <c r="N619" s="101">
        <v>0</v>
      </c>
    </row>
    <row r="620" spans="1:14" ht="18" customHeight="1">
      <c r="A620" s="48"/>
      <c r="B620" s="46"/>
      <c r="C620" s="34" t="s">
        <v>376</v>
      </c>
      <c r="D620" s="48" t="s">
        <v>767</v>
      </c>
      <c r="E620" s="44">
        <f>E621</f>
        <v>0</v>
      </c>
      <c r="F620" s="44">
        <f t="shared" si="281"/>
        <v>0</v>
      </c>
      <c r="G620" s="44">
        <f>G621</f>
        <v>0</v>
      </c>
      <c r="H620" s="44">
        <f aca="true" t="shared" si="283" ref="H620:N620">H621</f>
        <v>0</v>
      </c>
      <c r="I620" s="44">
        <f t="shared" si="283"/>
        <v>0</v>
      </c>
      <c r="J620" s="44">
        <f t="shared" si="283"/>
        <v>0</v>
      </c>
      <c r="K620" s="44">
        <f t="shared" si="283"/>
        <v>0</v>
      </c>
      <c r="L620" s="44">
        <f t="shared" si="283"/>
        <v>0</v>
      </c>
      <c r="M620" s="44">
        <f t="shared" si="283"/>
        <v>0</v>
      </c>
      <c r="N620" s="44">
        <f t="shared" si="283"/>
        <v>0</v>
      </c>
    </row>
    <row r="621" spans="1:14" s="102" customFormat="1" ht="14.25" customHeight="1">
      <c r="A621" s="95" t="s">
        <v>1062</v>
      </c>
      <c r="B621" s="95"/>
      <c r="C621" s="97" t="s">
        <v>378</v>
      </c>
      <c r="D621" s="107" t="s">
        <v>768</v>
      </c>
      <c r="E621" s="99">
        <v>0</v>
      </c>
      <c r="F621" s="99">
        <f t="shared" si="281"/>
        <v>0</v>
      </c>
      <c r="G621" s="99">
        <v>0</v>
      </c>
      <c r="H621" s="99">
        <v>0</v>
      </c>
      <c r="I621" s="99">
        <v>0</v>
      </c>
      <c r="J621" s="99">
        <v>0</v>
      </c>
      <c r="K621" s="101">
        <v>0</v>
      </c>
      <c r="L621" s="101">
        <v>0</v>
      </c>
      <c r="M621" s="101">
        <v>0</v>
      </c>
      <c r="N621" s="99">
        <v>0</v>
      </c>
    </row>
    <row r="622" spans="1:14" ht="18" customHeight="1">
      <c r="A622" s="48"/>
      <c r="B622" s="46"/>
      <c r="C622" s="34">
        <v>329</v>
      </c>
      <c r="D622" s="48" t="s">
        <v>6</v>
      </c>
      <c r="E622" s="44">
        <f>SUM(E623:E627)</f>
        <v>124000</v>
      </c>
      <c r="F622" s="44">
        <f aca="true" t="shared" si="284" ref="F622:F630">SUM(G622:N622)</f>
        <v>127000</v>
      </c>
      <c r="G622" s="44">
        <f>SUM(G623:G627)</f>
        <v>51000</v>
      </c>
      <c r="H622" s="44">
        <f aca="true" t="shared" si="285" ref="H622:N622">SUM(H623:H627)</f>
        <v>0</v>
      </c>
      <c r="I622" s="44">
        <f t="shared" si="285"/>
        <v>71000</v>
      </c>
      <c r="J622" s="44">
        <f t="shared" si="285"/>
        <v>5000</v>
      </c>
      <c r="K622" s="44">
        <f t="shared" si="285"/>
        <v>0</v>
      </c>
      <c r="L622" s="44">
        <f t="shared" si="285"/>
        <v>0</v>
      </c>
      <c r="M622" s="44">
        <f t="shared" si="285"/>
        <v>0</v>
      </c>
      <c r="N622" s="44">
        <f t="shared" si="285"/>
        <v>0</v>
      </c>
    </row>
    <row r="623" spans="1:14" s="102" customFormat="1" ht="15" customHeight="1">
      <c r="A623" s="95" t="s">
        <v>1121</v>
      </c>
      <c r="B623" s="95"/>
      <c r="C623" s="97">
        <v>3291</v>
      </c>
      <c r="D623" s="107" t="s">
        <v>7</v>
      </c>
      <c r="E623" s="99">
        <v>27000</v>
      </c>
      <c r="F623" s="99">
        <f t="shared" si="284"/>
        <v>28000</v>
      </c>
      <c r="G623" s="99">
        <v>28000</v>
      </c>
      <c r="H623" s="101">
        <v>0</v>
      </c>
      <c r="I623" s="101">
        <v>0</v>
      </c>
      <c r="J623" s="101">
        <v>0</v>
      </c>
      <c r="K623" s="101">
        <v>0</v>
      </c>
      <c r="L623" s="101">
        <v>0</v>
      </c>
      <c r="M623" s="101">
        <v>0</v>
      </c>
      <c r="N623" s="101">
        <v>0</v>
      </c>
    </row>
    <row r="624" spans="1:14" s="102" customFormat="1" ht="15" customHeight="1">
      <c r="A624" s="95" t="s">
        <v>1122</v>
      </c>
      <c r="B624" s="95"/>
      <c r="C624" s="110">
        <v>3292</v>
      </c>
      <c r="D624" s="107" t="s">
        <v>769</v>
      </c>
      <c r="E624" s="99">
        <v>49000</v>
      </c>
      <c r="F624" s="99">
        <f t="shared" si="284"/>
        <v>50000</v>
      </c>
      <c r="G624" s="99">
        <v>0</v>
      </c>
      <c r="H624" s="99">
        <v>0</v>
      </c>
      <c r="I624" s="99">
        <v>50000</v>
      </c>
      <c r="J624" s="99">
        <v>0</v>
      </c>
      <c r="K624" s="101">
        <v>0</v>
      </c>
      <c r="L624" s="101">
        <v>0</v>
      </c>
      <c r="M624" s="101">
        <v>0</v>
      </c>
      <c r="N624" s="101">
        <v>0</v>
      </c>
    </row>
    <row r="625" spans="1:14" s="102" customFormat="1" ht="15" customHeight="1">
      <c r="A625" s="95" t="s">
        <v>1123</v>
      </c>
      <c r="B625" s="95"/>
      <c r="C625" s="110">
        <v>3293</v>
      </c>
      <c r="D625" s="107" t="s">
        <v>72</v>
      </c>
      <c r="E625" s="99">
        <v>6000</v>
      </c>
      <c r="F625" s="99">
        <f t="shared" si="284"/>
        <v>5000</v>
      </c>
      <c r="G625" s="99">
        <v>0</v>
      </c>
      <c r="H625" s="99">
        <v>0</v>
      </c>
      <c r="I625" s="99">
        <v>5000</v>
      </c>
      <c r="J625" s="99">
        <v>0</v>
      </c>
      <c r="K625" s="101">
        <v>0</v>
      </c>
      <c r="L625" s="101">
        <v>0</v>
      </c>
      <c r="M625" s="101">
        <v>0</v>
      </c>
      <c r="N625" s="101">
        <v>0</v>
      </c>
    </row>
    <row r="626" spans="1:14" s="102" customFormat="1" ht="15" customHeight="1">
      <c r="A626" s="95" t="s">
        <v>1124</v>
      </c>
      <c r="B626" s="95"/>
      <c r="C626" s="110">
        <v>3295</v>
      </c>
      <c r="D626" s="107" t="s">
        <v>724</v>
      </c>
      <c r="E626" s="99">
        <v>13000</v>
      </c>
      <c r="F626" s="99">
        <f t="shared" si="284"/>
        <v>14000</v>
      </c>
      <c r="G626" s="99">
        <v>13000</v>
      </c>
      <c r="H626" s="99">
        <v>0</v>
      </c>
      <c r="I626" s="99">
        <v>1000</v>
      </c>
      <c r="J626" s="99">
        <v>0</v>
      </c>
      <c r="K626" s="101">
        <v>0</v>
      </c>
      <c r="L626" s="101">
        <v>0</v>
      </c>
      <c r="M626" s="101">
        <v>0</v>
      </c>
      <c r="N626" s="101">
        <v>0</v>
      </c>
    </row>
    <row r="627" spans="1:14" s="102" customFormat="1" ht="15" customHeight="1">
      <c r="A627" s="95" t="s">
        <v>1125</v>
      </c>
      <c r="B627" s="95"/>
      <c r="C627" s="110">
        <v>3299</v>
      </c>
      <c r="D627" s="107" t="s">
        <v>679</v>
      </c>
      <c r="E627" s="99">
        <v>29000</v>
      </c>
      <c r="F627" s="99">
        <f t="shared" si="284"/>
        <v>30000</v>
      </c>
      <c r="G627" s="99">
        <v>10000</v>
      </c>
      <c r="H627" s="99">
        <v>0</v>
      </c>
      <c r="I627" s="99">
        <v>15000</v>
      </c>
      <c r="J627" s="99">
        <v>5000</v>
      </c>
      <c r="K627" s="101">
        <v>0</v>
      </c>
      <c r="L627" s="101">
        <v>0</v>
      </c>
      <c r="M627" s="101">
        <v>0</v>
      </c>
      <c r="N627" s="101">
        <v>0</v>
      </c>
    </row>
    <row r="628" spans="1:14" ht="21" customHeight="1">
      <c r="A628" s="46"/>
      <c r="B628" s="46"/>
      <c r="C628" s="43">
        <v>34</v>
      </c>
      <c r="D628" s="42" t="s">
        <v>774</v>
      </c>
      <c r="E628" s="44">
        <f>E629</f>
        <v>19000</v>
      </c>
      <c r="F628" s="44">
        <f t="shared" si="284"/>
        <v>17000</v>
      </c>
      <c r="G628" s="44">
        <f>G629</f>
        <v>0</v>
      </c>
      <c r="H628" s="44">
        <f aca="true" t="shared" si="286" ref="H628:N628">H629</f>
        <v>0</v>
      </c>
      <c r="I628" s="44">
        <f t="shared" si="286"/>
        <v>17000</v>
      </c>
      <c r="J628" s="44">
        <f t="shared" si="286"/>
        <v>0</v>
      </c>
      <c r="K628" s="44">
        <f t="shared" si="286"/>
        <v>0</v>
      </c>
      <c r="L628" s="44">
        <f t="shared" si="286"/>
        <v>0</v>
      </c>
      <c r="M628" s="44">
        <f t="shared" si="286"/>
        <v>0</v>
      </c>
      <c r="N628" s="44">
        <f t="shared" si="286"/>
        <v>0</v>
      </c>
    </row>
    <row r="629" spans="1:14" ht="18" customHeight="1">
      <c r="A629" s="46"/>
      <c r="B629" s="46"/>
      <c r="C629" s="43">
        <v>343</v>
      </c>
      <c r="D629" s="42" t="s">
        <v>775</v>
      </c>
      <c r="E629" s="44">
        <f aca="true" t="shared" si="287" ref="E629:N629">SUM(E630)</f>
        <v>19000</v>
      </c>
      <c r="F629" s="44">
        <f t="shared" si="284"/>
        <v>17000</v>
      </c>
      <c r="G629" s="44">
        <f t="shared" si="287"/>
        <v>0</v>
      </c>
      <c r="H629" s="44">
        <f t="shared" si="287"/>
        <v>0</v>
      </c>
      <c r="I629" s="44">
        <f t="shared" si="287"/>
        <v>17000</v>
      </c>
      <c r="J629" s="44">
        <f t="shared" si="287"/>
        <v>0</v>
      </c>
      <c r="K629" s="44">
        <f t="shared" si="287"/>
        <v>0</v>
      </c>
      <c r="L629" s="44">
        <f t="shared" si="287"/>
        <v>0</v>
      </c>
      <c r="M629" s="44">
        <f t="shared" si="287"/>
        <v>0</v>
      </c>
      <c r="N629" s="44">
        <f t="shared" si="287"/>
        <v>0</v>
      </c>
    </row>
    <row r="630" spans="1:14" s="102" customFormat="1" ht="15" customHeight="1">
      <c r="A630" s="95" t="s">
        <v>1126</v>
      </c>
      <c r="B630" s="95"/>
      <c r="C630" s="98">
        <v>3431</v>
      </c>
      <c r="D630" s="101" t="s">
        <v>776</v>
      </c>
      <c r="E630" s="99">
        <v>19000</v>
      </c>
      <c r="F630" s="99">
        <f t="shared" si="284"/>
        <v>17000</v>
      </c>
      <c r="G630" s="99">
        <v>0</v>
      </c>
      <c r="H630" s="99">
        <v>0</v>
      </c>
      <c r="I630" s="99">
        <v>17000</v>
      </c>
      <c r="J630" s="99">
        <v>0</v>
      </c>
      <c r="K630" s="99">
        <v>0</v>
      </c>
      <c r="L630" s="99">
        <v>0</v>
      </c>
      <c r="M630" s="99">
        <v>0</v>
      </c>
      <c r="N630" s="99">
        <v>0</v>
      </c>
    </row>
    <row r="631" spans="1:14" ht="22.5" customHeight="1">
      <c r="A631" s="46"/>
      <c r="B631" s="46"/>
      <c r="C631" s="43">
        <v>4</v>
      </c>
      <c r="D631" s="42" t="s">
        <v>15</v>
      </c>
      <c r="E631" s="44">
        <f aca="true" t="shared" si="288" ref="E631:N631">SUM(E632)</f>
        <v>62000</v>
      </c>
      <c r="F631" s="44">
        <f aca="true" t="shared" si="289" ref="F631:F639">SUM(G631:N631)</f>
        <v>69100</v>
      </c>
      <c r="G631" s="44">
        <f t="shared" si="288"/>
        <v>0</v>
      </c>
      <c r="H631" s="44">
        <f t="shared" si="288"/>
        <v>0</v>
      </c>
      <c r="I631" s="44">
        <f t="shared" si="288"/>
        <v>62100</v>
      </c>
      <c r="J631" s="44">
        <f t="shared" si="288"/>
        <v>5000</v>
      </c>
      <c r="K631" s="44">
        <f t="shared" si="288"/>
        <v>2000</v>
      </c>
      <c r="L631" s="44">
        <f t="shared" si="288"/>
        <v>0</v>
      </c>
      <c r="M631" s="44">
        <f t="shared" si="288"/>
        <v>0</v>
      </c>
      <c r="N631" s="44">
        <f t="shared" si="288"/>
        <v>0</v>
      </c>
    </row>
    <row r="632" spans="1:14" ht="21" customHeight="1">
      <c r="A632" s="46"/>
      <c r="B632" s="46"/>
      <c r="C632" s="43">
        <v>42</v>
      </c>
      <c r="D632" s="42" t="s">
        <v>2</v>
      </c>
      <c r="E632" s="44">
        <f>E633+E640</f>
        <v>62000</v>
      </c>
      <c r="F632" s="44">
        <f t="shared" si="289"/>
        <v>69100</v>
      </c>
      <c r="G632" s="44">
        <f aca="true" t="shared" si="290" ref="G632:N632">G633+G640</f>
        <v>0</v>
      </c>
      <c r="H632" s="44">
        <f t="shared" si="290"/>
        <v>0</v>
      </c>
      <c r="I632" s="44">
        <f t="shared" si="290"/>
        <v>62100</v>
      </c>
      <c r="J632" s="44">
        <f t="shared" si="290"/>
        <v>5000</v>
      </c>
      <c r="K632" s="44">
        <f t="shared" si="290"/>
        <v>2000</v>
      </c>
      <c r="L632" s="44">
        <f t="shared" si="290"/>
        <v>0</v>
      </c>
      <c r="M632" s="44">
        <f t="shared" si="290"/>
        <v>0</v>
      </c>
      <c r="N632" s="44">
        <f t="shared" si="290"/>
        <v>0</v>
      </c>
    </row>
    <row r="633" spans="1:14" ht="18" customHeight="1">
      <c r="A633" s="46"/>
      <c r="B633" s="46"/>
      <c r="C633" s="43">
        <v>422</v>
      </c>
      <c r="D633" s="42" t="s">
        <v>3</v>
      </c>
      <c r="E633" s="44">
        <f>SUM(E634:E639)</f>
        <v>57000</v>
      </c>
      <c r="F633" s="44">
        <f t="shared" si="289"/>
        <v>64100</v>
      </c>
      <c r="G633" s="44">
        <f aca="true" t="shared" si="291" ref="G633:N633">SUM(G634:G639)</f>
        <v>0</v>
      </c>
      <c r="H633" s="44">
        <f t="shared" si="291"/>
        <v>0</v>
      </c>
      <c r="I633" s="44">
        <f t="shared" si="291"/>
        <v>57100</v>
      </c>
      <c r="J633" s="44">
        <f t="shared" si="291"/>
        <v>5000</v>
      </c>
      <c r="K633" s="44">
        <f t="shared" si="291"/>
        <v>2000</v>
      </c>
      <c r="L633" s="44">
        <f t="shared" si="291"/>
        <v>0</v>
      </c>
      <c r="M633" s="44">
        <f t="shared" si="291"/>
        <v>0</v>
      </c>
      <c r="N633" s="44">
        <f t="shared" si="291"/>
        <v>0</v>
      </c>
    </row>
    <row r="634" spans="1:14" s="102" customFormat="1" ht="15" customHeight="1">
      <c r="A634" s="95" t="s">
        <v>1127</v>
      </c>
      <c r="B634" s="95"/>
      <c r="C634" s="98">
        <v>4221</v>
      </c>
      <c r="D634" s="101" t="s">
        <v>770</v>
      </c>
      <c r="E634" s="99">
        <v>7000</v>
      </c>
      <c r="F634" s="99">
        <f t="shared" si="289"/>
        <v>5000</v>
      </c>
      <c r="G634" s="99">
        <v>0</v>
      </c>
      <c r="H634" s="99">
        <v>0</v>
      </c>
      <c r="I634" s="99">
        <v>5000</v>
      </c>
      <c r="J634" s="99">
        <v>0</v>
      </c>
      <c r="K634" s="99">
        <v>0</v>
      </c>
      <c r="L634" s="99">
        <v>0</v>
      </c>
      <c r="M634" s="99">
        <v>0</v>
      </c>
      <c r="N634" s="99">
        <v>0</v>
      </c>
    </row>
    <row r="635" spans="1:14" s="102" customFormat="1" ht="15" customHeight="1">
      <c r="A635" s="95" t="s">
        <v>1128</v>
      </c>
      <c r="B635" s="95"/>
      <c r="C635" s="98">
        <v>4222</v>
      </c>
      <c r="D635" s="101" t="s">
        <v>771</v>
      </c>
      <c r="E635" s="99">
        <v>0</v>
      </c>
      <c r="F635" s="99">
        <f t="shared" si="289"/>
        <v>2000</v>
      </c>
      <c r="G635" s="99">
        <v>0</v>
      </c>
      <c r="H635" s="99">
        <v>0</v>
      </c>
      <c r="I635" s="99">
        <v>2000</v>
      </c>
      <c r="J635" s="99">
        <v>0</v>
      </c>
      <c r="K635" s="99">
        <v>0</v>
      </c>
      <c r="L635" s="99">
        <v>0</v>
      </c>
      <c r="M635" s="99">
        <v>0</v>
      </c>
      <c r="N635" s="99">
        <v>0</v>
      </c>
    </row>
    <row r="636" spans="1:14" s="102" customFormat="1" ht="15" customHeight="1">
      <c r="A636" s="95" t="s">
        <v>1129</v>
      </c>
      <c r="B636" s="95"/>
      <c r="C636" s="98">
        <v>4223</v>
      </c>
      <c r="D636" s="101" t="s">
        <v>772</v>
      </c>
      <c r="E636" s="99">
        <v>0</v>
      </c>
      <c r="F636" s="99">
        <f t="shared" si="289"/>
        <v>3000</v>
      </c>
      <c r="G636" s="99">
        <v>0</v>
      </c>
      <c r="H636" s="99">
        <v>0</v>
      </c>
      <c r="I636" s="99">
        <v>3000</v>
      </c>
      <c r="J636" s="99">
        <v>0</v>
      </c>
      <c r="K636" s="99">
        <v>0</v>
      </c>
      <c r="L636" s="99">
        <v>0</v>
      </c>
      <c r="M636" s="99">
        <v>0</v>
      </c>
      <c r="N636" s="99">
        <v>0</v>
      </c>
    </row>
    <row r="637" spans="1:14" s="102" customFormat="1" ht="15" customHeight="1">
      <c r="A637" s="95" t="s">
        <v>1130</v>
      </c>
      <c r="B637" s="95"/>
      <c r="C637" s="98">
        <v>4225</v>
      </c>
      <c r="D637" s="101" t="s">
        <v>773</v>
      </c>
      <c r="E637" s="99">
        <v>0</v>
      </c>
      <c r="F637" s="99">
        <f t="shared" si="289"/>
        <v>7000</v>
      </c>
      <c r="G637" s="99">
        <v>0</v>
      </c>
      <c r="H637" s="99">
        <v>0</v>
      </c>
      <c r="I637" s="99">
        <v>5000</v>
      </c>
      <c r="J637" s="99">
        <v>0</v>
      </c>
      <c r="K637" s="99">
        <v>2000</v>
      </c>
      <c r="L637" s="99">
        <v>0</v>
      </c>
      <c r="M637" s="99">
        <v>0</v>
      </c>
      <c r="N637" s="99">
        <v>0</v>
      </c>
    </row>
    <row r="638" spans="1:14" s="102" customFormat="1" ht="15" customHeight="1">
      <c r="A638" s="95" t="s">
        <v>1131</v>
      </c>
      <c r="B638" s="95"/>
      <c r="C638" s="98">
        <v>4226</v>
      </c>
      <c r="D638" s="101" t="s">
        <v>960</v>
      </c>
      <c r="E638" s="99">
        <v>0</v>
      </c>
      <c r="F638" s="99">
        <f t="shared" si="289"/>
        <v>2100</v>
      </c>
      <c r="G638" s="99">
        <v>0</v>
      </c>
      <c r="H638" s="99">
        <v>0</v>
      </c>
      <c r="I638" s="99">
        <v>2100</v>
      </c>
      <c r="J638" s="99">
        <v>0</v>
      </c>
      <c r="K638" s="99">
        <v>0</v>
      </c>
      <c r="L638" s="99">
        <v>0</v>
      </c>
      <c r="M638" s="99">
        <v>0</v>
      </c>
      <c r="N638" s="99">
        <v>0</v>
      </c>
    </row>
    <row r="639" spans="1:14" s="102" customFormat="1" ht="15" customHeight="1">
      <c r="A639" s="95" t="s">
        <v>1132</v>
      </c>
      <c r="B639" s="95"/>
      <c r="C639" s="98">
        <v>4227</v>
      </c>
      <c r="D639" s="101" t="s">
        <v>965</v>
      </c>
      <c r="E639" s="99">
        <v>50000</v>
      </c>
      <c r="F639" s="99">
        <f t="shared" si="289"/>
        <v>45000</v>
      </c>
      <c r="G639" s="99">
        <v>0</v>
      </c>
      <c r="H639" s="99">
        <v>0</v>
      </c>
      <c r="I639" s="99">
        <v>40000</v>
      </c>
      <c r="J639" s="99">
        <v>5000</v>
      </c>
      <c r="K639" s="99">
        <v>0</v>
      </c>
      <c r="L639" s="99">
        <v>0</v>
      </c>
      <c r="M639" s="99">
        <v>0</v>
      </c>
      <c r="N639" s="99">
        <v>0</v>
      </c>
    </row>
    <row r="640" spans="1:14" ht="18" customHeight="1">
      <c r="A640" s="46" t="s">
        <v>4</v>
      </c>
      <c r="B640" s="46"/>
      <c r="C640" s="43">
        <v>426</v>
      </c>
      <c r="D640" s="42" t="s">
        <v>780</v>
      </c>
      <c r="E640" s="44">
        <f>SUM(E641)</f>
        <v>5000</v>
      </c>
      <c r="F640" s="44">
        <f aca="true" t="shared" si="292" ref="F640:F649">SUM(G640:N640)</f>
        <v>5000</v>
      </c>
      <c r="G640" s="44">
        <f aca="true" t="shared" si="293" ref="G640:N640">SUM(G641)</f>
        <v>0</v>
      </c>
      <c r="H640" s="44">
        <f t="shared" si="293"/>
        <v>0</v>
      </c>
      <c r="I640" s="44">
        <f t="shared" si="293"/>
        <v>5000</v>
      </c>
      <c r="J640" s="44">
        <f t="shared" si="293"/>
        <v>0</v>
      </c>
      <c r="K640" s="44">
        <f t="shared" si="293"/>
        <v>0</v>
      </c>
      <c r="L640" s="44">
        <f t="shared" si="293"/>
        <v>0</v>
      </c>
      <c r="M640" s="44">
        <f t="shared" si="293"/>
        <v>0</v>
      </c>
      <c r="N640" s="44">
        <f t="shared" si="293"/>
        <v>0</v>
      </c>
    </row>
    <row r="641" spans="1:14" s="102" customFormat="1" ht="15" customHeight="1">
      <c r="A641" s="95" t="s">
        <v>1133</v>
      </c>
      <c r="B641" s="95"/>
      <c r="C641" s="98">
        <v>4262</v>
      </c>
      <c r="D641" s="101" t="s">
        <v>877</v>
      </c>
      <c r="E641" s="99">
        <v>5000</v>
      </c>
      <c r="F641" s="99">
        <f t="shared" si="292"/>
        <v>5000</v>
      </c>
      <c r="G641" s="99">
        <v>0</v>
      </c>
      <c r="H641" s="99">
        <v>0</v>
      </c>
      <c r="I641" s="99">
        <v>5000</v>
      </c>
      <c r="J641" s="99">
        <v>0</v>
      </c>
      <c r="K641" s="99">
        <v>0</v>
      </c>
      <c r="L641" s="101">
        <v>0</v>
      </c>
      <c r="M641" s="101">
        <v>0</v>
      </c>
      <c r="N641" s="101">
        <v>0</v>
      </c>
    </row>
    <row r="642" ht="17.25" customHeight="1"/>
    <row r="643" spans="1:14" ht="17.25" customHeight="1">
      <c r="A643" s="148" t="s">
        <v>19</v>
      </c>
      <c r="B643" s="149" t="s">
        <v>94</v>
      </c>
      <c r="C643" s="146" t="s">
        <v>625</v>
      </c>
      <c r="D643" s="150" t="s">
        <v>114</v>
      </c>
      <c r="E643" s="151" t="s">
        <v>1067</v>
      </c>
      <c r="F643" s="146" t="s">
        <v>1065</v>
      </c>
      <c r="G643" s="147" t="s">
        <v>1068</v>
      </c>
      <c r="H643" s="147"/>
      <c r="I643" s="147"/>
      <c r="J643" s="147"/>
      <c r="K643" s="147"/>
      <c r="L643" s="147"/>
      <c r="M643" s="147"/>
      <c r="N643" s="147"/>
    </row>
    <row r="644" spans="1:14" ht="36" customHeight="1">
      <c r="A644" s="148"/>
      <c r="B644" s="148"/>
      <c r="C644" s="147"/>
      <c r="D644" s="150"/>
      <c r="E644" s="152"/>
      <c r="F644" s="147"/>
      <c r="G644" s="111" t="s">
        <v>332</v>
      </c>
      <c r="H644" s="111" t="s">
        <v>95</v>
      </c>
      <c r="I644" s="111" t="s">
        <v>331</v>
      </c>
      <c r="J644" s="111" t="s">
        <v>333</v>
      </c>
      <c r="K644" s="111" t="s">
        <v>96</v>
      </c>
      <c r="L644" s="111" t="s">
        <v>860</v>
      </c>
      <c r="M644" s="111" t="s">
        <v>334</v>
      </c>
      <c r="N644" s="111" t="s">
        <v>721</v>
      </c>
    </row>
    <row r="645" spans="1:14" ht="10.5" customHeight="1">
      <c r="A645" s="61">
        <v>1</v>
      </c>
      <c r="B645" s="61">
        <v>2</v>
      </c>
      <c r="C645" s="61">
        <v>3</v>
      </c>
      <c r="D645" s="61">
        <v>4</v>
      </c>
      <c r="E645" s="61">
        <v>5</v>
      </c>
      <c r="F645" s="61">
        <v>6</v>
      </c>
      <c r="G645" s="61">
        <v>7</v>
      </c>
      <c r="H645" s="61">
        <v>8</v>
      </c>
      <c r="I645" s="61">
        <v>9</v>
      </c>
      <c r="J645" s="61">
        <v>10</v>
      </c>
      <c r="K645" s="61">
        <v>11</v>
      </c>
      <c r="L645" s="61">
        <v>12</v>
      </c>
      <c r="M645" s="61">
        <v>13</v>
      </c>
      <c r="N645" s="61">
        <v>14</v>
      </c>
    </row>
    <row r="646" spans="1:14" s="9" customFormat="1" ht="24" customHeight="1">
      <c r="A646" s="22"/>
      <c r="B646" s="67" t="s">
        <v>798</v>
      </c>
      <c r="C646" s="143" t="s">
        <v>1075</v>
      </c>
      <c r="D646" s="144"/>
      <c r="E646" s="11">
        <f>E647</f>
        <v>0</v>
      </c>
      <c r="F646" s="11">
        <f t="shared" si="292"/>
        <v>2500000</v>
      </c>
      <c r="G646" s="11">
        <f>G647</f>
        <v>300000</v>
      </c>
      <c r="H646" s="11">
        <f aca="true" t="shared" si="294" ref="H646:N646">H647</f>
        <v>0</v>
      </c>
      <c r="I646" s="11">
        <f t="shared" si="294"/>
        <v>0</v>
      </c>
      <c r="J646" s="11">
        <f t="shared" si="294"/>
        <v>2200000</v>
      </c>
      <c r="K646" s="11">
        <f t="shared" si="294"/>
        <v>0</v>
      </c>
      <c r="L646" s="11">
        <f t="shared" si="294"/>
        <v>0</v>
      </c>
      <c r="M646" s="11">
        <f t="shared" si="294"/>
        <v>0</v>
      </c>
      <c r="N646" s="11">
        <f t="shared" si="294"/>
        <v>0</v>
      </c>
    </row>
    <row r="647" spans="1:14" ht="21" customHeight="1">
      <c r="A647" s="46"/>
      <c r="B647" s="46"/>
      <c r="C647" s="34" t="s">
        <v>28</v>
      </c>
      <c r="D647" s="49" t="s">
        <v>444</v>
      </c>
      <c r="E647" s="44">
        <f>E648</f>
        <v>0</v>
      </c>
      <c r="F647" s="44">
        <f t="shared" si="292"/>
        <v>2500000</v>
      </c>
      <c r="G647" s="44">
        <f>G648</f>
        <v>300000</v>
      </c>
      <c r="H647" s="44">
        <f aca="true" t="shared" si="295" ref="H647:N648">H648</f>
        <v>0</v>
      </c>
      <c r="I647" s="44">
        <f t="shared" si="295"/>
        <v>0</v>
      </c>
      <c r="J647" s="44">
        <f t="shared" si="295"/>
        <v>2200000</v>
      </c>
      <c r="K647" s="44">
        <f t="shared" si="295"/>
        <v>0</v>
      </c>
      <c r="L647" s="44">
        <f t="shared" si="295"/>
        <v>0</v>
      </c>
      <c r="M647" s="44">
        <f t="shared" si="295"/>
        <v>0</v>
      </c>
      <c r="N647" s="44">
        <f t="shared" si="295"/>
        <v>0</v>
      </c>
    </row>
    <row r="648" spans="1:14" ht="18" customHeight="1">
      <c r="A648" s="46"/>
      <c r="B648" s="46"/>
      <c r="C648" s="34" t="s">
        <v>29</v>
      </c>
      <c r="D648" s="42" t="s">
        <v>445</v>
      </c>
      <c r="E648" s="44">
        <f>E649</f>
        <v>0</v>
      </c>
      <c r="F648" s="44">
        <f t="shared" si="292"/>
        <v>2500000</v>
      </c>
      <c r="G648" s="44">
        <f>G649</f>
        <v>300000</v>
      </c>
      <c r="H648" s="44">
        <f t="shared" si="295"/>
        <v>0</v>
      </c>
      <c r="I648" s="44">
        <f t="shared" si="295"/>
        <v>0</v>
      </c>
      <c r="J648" s="44">
        <f t="shared" si="295"/>
        <v>2200000</v>
      </c>
      <c r="K648" s="44">
        <f t="shared" si="295"/>
        <v>0</v>
      </c>
      <c r="L648" s="44">
        <f t="shared" si="295"/>
        <v>0</v>
      </c>
      <c r="M648" s="44">
        <f t="shared" si="295"/>
        <v>0</v>
      </c>
      <c r="N648" s="44">
        <f t="shared" si="295"/>
        <v>0</v>
      </c>
    </row>
    <row r="649" spans="1:14" s="102" customFormat="1" ht="15" customHeight="1">
      <c r="A649" s="104" t="s">
        <v>1134</v>
      </c>
      <c r="B649" s="95"/>
      <c r="C649" s="97" t="s">
        <v>31</v>
      </c>
      <c r="D649" s="107" t="s">
        <v>1115</v>
      </c>
      <c r="E649" s="99">
        <v>0</v>
      </c>
      <c r="F649" s="99">
        <f t="shared" si="292"/>
        <v>2500000</v>
      </c>
      <c r="G649" s="99">
        <v>300000</v>
      </c>
      <c r="H649" s="99">
        <v>0</v>
      </c>
      <c r="I649" s="99">
        <v>0</v>
      </c>
      <c r="J649" s="99">
        <v>2200000</v>
      </c>
      <c r="K649" s="99">
        <v>0</v>
      </c>
      <c r="L649" s="99">
        <v>0</v>
      </c>
      <c r="M649" s="99">
        <v>0</v>
      </c>
      <c r="N649" s="99">
        <v>0</v>
      </c>
    </row>
    <row r="650" spans="1:14" s="9" customFormat="1" ht="24" customHeight="1">
      <c r="A650" s="22"/>
      <c r="B650" s="67" t="s">
        <v>798</v>
      </c>
      <c r="C650" s="143" t="s">
        <v>1112</v>
      </c>
      <c r="D650" s="144"/>
      <c r="E650" s="11">
        <f>E651</f>
        <v>53000</v>
      </c>
      <c r="F650" s="11">
        <f>SUM(G650:N650)</f>
        <v>0</v>
      </c>
      <c r="G650" s="11">
        <f>G651</f>
        <v>0</v>
      </c>
      <c r="H650" s="11">
        <f aca="true" t="shared" si="296" ref="H650:N652">H651</f>
        <v>0</v>
      </c>
      <c r="I650" s="11">
        <f t="shared" si="296"/>
        <v>0</v>
      </c>
      <c r="J650" s="11">
        <f t="shared" si="296"/>
        <v>0</v>
      </c>
      <c r="K650" s="11">
        <f t="shared" si="296"/>
        <v>0</v>
      </c>
      <c r="L650" s="11">
        <f t="shared" si="296"/>
        <v>0</v>
      </c>
      <c r="M650" s="11">
        <f t="shared" si="296"/>
        <v>0</v>
      </c>
      <c r="N650" s="11">
        <f t="shared" si="296"/>
        <v>0</v>
      </c>
    </row>
    <row r="651" spans="1:14" ht="21" customHeight="1">
      <c r="A651" s="46"/>
      <c r="B651" s="46"/>
      <c r="C651" s="34" t="s">
        <v>101</v>
      </c>
      <c r="D651" s="49" t="s">
        <v>54</v>
      </c>
      <c r="E651" s="44">
        <f>E652</f>
        <v>53000</v>
      </c>
      <c r="F651" s="44">
        <f>SUM(G651:N651)</f>
        <v>0</v>
      </c>
      <c r="G651" s="44">
        <f>G652</f>
        <v>0</v>
      </c>
      <c r="H651" s="44">
        <f t="shared" si="296"/>
        <v>0</v>
      </c>
      <c r="I651" s="44">
        <f t="shared" si="296"/>
        <v>0</v>
      </c>
      <c r="J651" s="44">
        <f t="shared" si="296"/>
        <v>0</v>
      </c>
      <c r="K651" s="44">
        <f t="shared" si="296"/>
        <v>0</v>
      </c>
      <c r="L651" s="44">
        <f t="shared" si="296"/>
        <v>0</v>
      </c>
      <c r="M651" s="44">
        <f t="shared" si="296"/>
        <v>0</v>
      </c>
      <c r="N651" s="44">
        <f t="shared" si="296"/>
        <v>0</v>
      </c>
    </row>
    <row r="652" spans="1:14" ht="18" customHeight="1">
      <c r="A652" s="46"/>
      <c r="B652" s="46"/>
      <c r="C652" s="34" t="s">
        <v>102</v>
      </c>
      <c r="D652" s="42" t="s">
        <v>0</v>
      </c>
      <c r="E652" s="44">
        <f>E653+E654</f>
        <v>53000</v>
      </c>
      <c r="F652" s="44">
        <f>SUM(G652:N652)</f>
        <v>0</v>
      </c>
      <c r="G652" s="44">
        <f>G653</f>
        <v>0</v>
      </c>
      <c r="H652" s="44">
        <f t="shared" si="296"/>
        <v>0</v>
      </c>
      <c r="I652" s="44">
        <f t="shared" si="296"/>
        <v>0</v>
      </c>
      <c r="J652" s="44">
        <f t="shared" si="296"/>
        <v>0</v>
      </c>
      <c r="K652" s="44">
        <f t="shared" si="296"/>
        <v>0</v>
      </c>
      <c r="L652" s="44">
        <f t="shared" si="296"/>
        <v>0</v>
      </c>
      <c r="M652" s="44">
        <f t="shared" si="296"/>
        <v>0</v>
      </c>
      <c r="N652" s="44">
        <f t="shared" si="296"/>
        <v>0</v>
      </c>
    </row>
    <row r="653" spans="1:14" s="102" customFormat="1" ht="15" customHeight="1">
      <c r="A653" s="104" t="s">
        <v>1135</v>
      </c>
      <c r="B653" s="95"/>
      <c r="C653" s="97" t="s">
        <v>27</v>
      </c>
      <c r="D653" s="107" t="s">
        <v>1113</v>
      </c>
      <c r="E653" s="99">
        <v>28000</v>
      </c>
      <c r="F653" s="99">
        <f>SUM(G653:N653)</f>
        <v>0</v>
      </c>
      <c r="G653" s="99">
        <v>0</v>
      </c>
      <c r="H653" s="99">
        <v>0</v>
      </c>
      <c r="I653" s="99">
        <v>0</v>
      </c>
      <c r="J653" s="99">
        <v>0</v>
      </c>
      <c r="K653" s="99">
        <v>0</v>
      </c>
      <c r="L653" s="99">
        <v>0</v>
      </c>
      <c r="M653" s="99">
        <v>0</v>
      </c>
      <c r="N653" s="99">
        <v>0</v>
      </c>
    </row>
    <row r="654" spans="1:14" s="102" customFormat="1" ht="15" customHeight="1">
      <c r="A654" s="104" t="s">
        <v>1136</v>
      </c>
      <c r="B654" s="95"/>
      <c r="C654" s="97" t="s">
        <v>423</v>
      </c>
      <c r="D654" s="107" t="s">
        <v>1114</v>
      </c>
      <c r="E654" s="99">
        <v>25000</v>
      </c>
      <c r="F654" s="99">
        <f>SUM(G654:N654)</f>
        <v>0</v>
      </c>
      <c r="G654" s="99">
        <v>0</v>
      </c>
      <c r="H654" s="99">
        <v>0</v>
      </c>
      <c r="I654" s="99">
        <v>0</v>
      </c>
      <c r="J654" s="99">
        <v>0</v>
      </c>
      <c r="K654" s="99">
        <v>0</v>
      </c>
      <c r="L654" s="99">
        <v>0</v>
      </c>
      <c r="M654" s="99">
        <v>0</v>
      </c>
      <c r="N654" s="99">
        <v>0</v>
      </c>
    </row>
    <row r="655" spans="1:14" s="84" customFormat="1" ht="34.5" customHeight="1">
      <c r="A655" s="87"/>
      <c r="B655" s="88"/>
      <c r="C655" s="168" t="s">
        <v>624</v>
      </c>
      <c r="D655" s="169"/>
      <c r="E655" s="89">
        <f aca="true" t="shared" si="297" ref="E655:N655">E656</f>
        <v>556230</v>
      </c>
      <c r="F655" s="89">
        <f aca="true" t="shared" si="298" ref="F655:F710">SUM(G655:N655)</f>
        <v>633700</v>
      </c>
      <c r="G655" s="89">
        <f t="shared" si="297"/>
        <v>544700</v>
      </c>
      <c r="H655" s="89">
        <f t="shared" si="297"/>
        <v>14000</v>
      </c>
      <c r="I655" s="89"/>
      <c r="J655" s="89">
        <f t="shared" si="297"/>
        <v>60000</v>
      </c>
      <c r="K655" s="89">
        <f t="shared" si="297"/>
        <v>15000</v>
      </c>
      <c r="L655" s="89">
        <f t="shared" si="297"/>
        <v>0</v>
      </c>
      <c r="M655" s="89">
        <f t="shared" si="297"/>
        <v>0</v>
      </c>
      <c r="N655" s="89">
        <f t="shared" si="297"/>
        <v>0</v>
      </c>
    </row>
    <row r="656" spans="1:14" s="84" customFormat="1" ht="27.75" customHeight="1">
      <c r="A656" s="82"/>
      <c r="B656" s="85"/>
      <c r="C656" s="155" t="s">
        <v>831</v>
      </c>
      <c r="D656" s="156"/>
      <c r="E656" s="79">
        <f>E657+E697</f>
        <v>556230</v>
      </c>
      <c r="F656" s="79">
        <f t="shared" si="298"/>
        <v>633700</v>
      </c>
      <c r="G656" s="79">
        <f aca="true" t="shared" si="299" ref="G656:N656">G657+G697</f>
        <v>544700</v>
      </c>
      <c r="H656" s="79">
        <f t="shared" si="299"/>
        <v>14000</v>
      </c>
      <c r="I656" s="79">
        <f t="shared" si="299"/>
        <v>0</v>
      </c>
      <c r="J656" s="79">
        <f t="shared" si="299"/>
        <v>60000</v>
      </c>
      <c r="K656" s="79">
        <f t="shared" si="299"/>
        <v>15000</v>
      </c>
      <c r="L656" s="79">
        <f t="shared" si="299"/>
        <v>0</v>
      </c>
      <c r="M656" s="79">
        <f t="shared" si="299"/>
        <v>0</v>
      </c>
      <c r="N656" s="79">
        <f t="shared" si="299"/>
        <v>0</v>
      </c>
    </row>
    <row r="657" spans="1:14" s="9" customFormat="1" ht="24" customHeight="1">
      <c r="A657" s="15"/>
      <c r="B657" s="67" t="s">
        <v>797</v>
      </c>
      <c r="C657" s="145" t="s">
        <v>718</v>
      </c>
      <c r="D657" s="144"/>
      <c r="E657" s="11">
        <f>E658+E666+E691+E694</f>
        <v>413030</v>
      </c>
      <c r="F657" s="11">
        <f t="shared" si="298"/>
        <v>493700</v>
      </c>
      <c r="G657" s="11">
        <f aca="true" t="shared" si="300" ref="G657:N657">G658+G666+G691+G694</f>
        <v>467700</v>
      </c>
      <c r="H657" s="11">
        <f t="shared" si="300"/>
        <v>14000</v>
      </c>
      <c r="I657" s="11">
        <f t="shared" si="300"/>
        <v>0</v>
      </c>
      <c r="J657" s="11">
        <f t="shared" si="300"/>
        <v>0</v>
      </c>
      <c r="K657" s="11">
        <f t="shared" si="300"/>
        <v>12000</v>
      </c>
      <c r="L657" s="11">
        <f t="shared" si="300"/>
        <v>0</v>
      </c>
      <c r="M657" s="11">
        <f t="shared" si="300"/>
        <v>0</v>
      </c>
      <c r="N657" s="11">
        <f t="shared" si="300"/>
        <v>0</v>
      </c>
    </row>
    <row r="658" spans="1:14" ht="21" customHeight="1">
      <c r="A658" s="48"/>
      <c r="B658" s="40"/>
      <c r="C658" s="43">
        <v>31</v>
      </c>
      <c r="D658" s="42" t="s">
        <v>89</v>
      </c>
      <c r="E658" s="44">
        <f>E659+E661+E663</f>
        <v>303500</v>
      </c>
      <c r="F658" s="44">
        <f t="shared" si="298"/>
        <v>365000</v>
      </c>
      <c r="G658" s="44">
        <f>G659+G661+G663</f>
        <v>365000</v>
      </c>
      <c r="H658" s="42">
        <v>0</v>
      </c>
      <c r="I658" s="42">
        <v>0</v>
      </c>
      <c r="J658" s="42">
        <v>0</v>
      </c>
      <c r="K658" s="42">
        <v>0</v>
      </c>
      <c r="L658" s="42">
        <v>0</v>
      </c>
      <c r="M658" s="42">
        <v>0</v>
      </c>
      <c r="N658" s="42">
        <v>0</v>
      </c>
    </row>
    <row r="659" spans="1:14" ht="18" customHeight="1">
      <c r="A659" s="48"/>
      <c r="B659" s="40"/>
      <c r="C659" s="43">
        <v>311</v>
      </c>
      <c r="D659" s="42" t="s">
        <v>405</v>
      </c>
      <c r="E659" s="44">
        <f aca="true" t="shared" si="301" ref="E659:N659">SUM(E660)</f>
        <v>248000</v>
      </c>
      <c r="F659" s="44">
        <f t="shared" si="298"/>
        <v>306500</v>
      </c>
      <c r="G659" s="44">
        <f t="shared" si="301"/>
        <v>306500</v>
      </c>
      <c r="H659" s="44">
        <f t="shared" si="301"/>
        <v>0</v>
      </c>
      <c r="I659" s="44">
        <f t="shared" si="301"/>
        <v>0</v>
      </c>
      <c r="J659" s="44">
        <f t="shared" si="301"/>
        <v>0</v>
      </c>
      <c r="K659" s="44">
        <f t="shared" si="301"/>
        <v>0</v>
      </c>
      <c r="L659" s="44">
        <f t="shared" si="301"/>
        <v>0</v>
      </c>
      <c r="M659" s="44">
        <f t="shared" si="301"/>
        <v>0</v>
      </c>
      <c r="N659" s="44">
        <f t="shared" si="301"/>
        <v>0</v>
      </c>
    </row>
    <row r="660" spans="1:14" s="102" customFormat="1" ht="15" customHeight="1">
      <c r="A660" s="95" t="s">
        <v>1137</v>
      </c>
      <c r="B660" s="61"/>
      <c r="C660" s="98">
        <v>3111</v>
      </c>
      <c r="D660" s="101" t="s">
        <v>90</v>
      </c>
      <c r="E660" s="99">
        <v>248000</v>
      </c>
      <c r="F660" s="99">
        <f t="shared" si="298"/>
        <v>306500</v>
      </c>
      <c r="G660" s="103">
        <v>306500</v>
      </c>
      <c r="H660" s="130">
        <v>0</v>
      </c>
      <c r="I660" s="101">
        <v>0</v>
      </c>
      <c r="J660" s="101">
        <v>0</v>
      </c>
      <c r="K660" s="101">
        <v>0</v>
      </c>
      <c r="L660" s="101">
        <v>0</v>
      </c>
      <c r="M660" s="101">
        <v>0</v>
      </c>
      <c r="N660" s="101">
        <v>0</v>
      </c>
    </row>
    <row r="661" spans="1:14" ht="18" customHeight="1">
      <c r="A661" s="46"/>
      <c r="B661" s="40"/>
      <c r="C661" s="43">
        <v>312</v>
      </c>
      <c r="D661" s="42" t="s">
        <v>91</v>
      </c>
      <c r="E661" s="44">
        <f aca="true" t="shared" si="302" ref="E661:N661">SUM(E662)</f>
        <v>12000</v>
      </c>
      <c r="F661" s="44">
        <f t="shared" si="298"/>
        <v>7500</v>
      </c>
      <c r="G661" s="50">
        <f t="shared" si="302"/>
        <v>7500</v>
      </c>
      <c r="H661" s="50">
        <f t="shared" si="302"/>
        <v>0</v>
      </c>
      <c r="I661" s="44">
        <f t="shared" si="302"/>
        <v>0</v>
      </c>
      <c r="J661" s="44">
        <f t="shared" si="302"/>
        <v>0</v>
      </c>
      <c r="K661" s="44">
        <f t="shared" si="302"/>
        <v>0</v>
      </c>
      <c r="L661" s="44">
        <f t="shared" si="302"/>
        <v>0</v>
      </c>
      <c r="M661" s="44">
        <f t="shared" si="302"/>
        <v>0</v>
      </c>
      <c r="N661" s="44">
        <f t="shared" si="302"/>
        <v>0</v>
      </c>
    </row>
    <row r="662" spans="1:14" s="102" customFormat="1" ht="15" customHeight="1">
      <c r="A662" s="95" t="s">
        <v>1138</v>
      </c>
      <c r="B662" s="61"/>
      <c r="C662" s="98">
        <v>3121</v>
      </c>
      <c r="D662" s="101" t="s">
        <v>92</v>
      </c>
      <c r="E662" s="99">
        <v>12000</v>
      </c>
      <c r="F662" s="99">
        <f t="shared" si="298"/>
        <v>7500</v>
      </c>
      <c r="G662" s="103">
        <v>7500</v>
      </c>
      <c r="H662" s="130">
        <v>0</v>
      </c>
      <c r="I662" s="101">
        <v>0</v>
      </c>
      <c r="J662" s="101">
        <v>0</v>
      </c>
      <c r="K662" s="101">
        <v>0</v>
      </c>
      <c r="L662" s="101">
        <v>0</v>
      </c>
      <c r="M662" s="101">
        <v>0</v>
      </c>
      <c r="N662" s="101">
        <v>0</v>
      </c>
    </row>
    <row r="663" spans="1:14" ht="18" customHeight="1">
      <c r="A663" s="46"/>
      <c r="B663" s="40"/>
      <c r="C663" s="43">
        <v>313</v>
      </c>
      <c r="D663" s="42" t="s">
        <v>93</v>
      </c>
      <c r="E663" s="44">
        <f aca="true" t="shared" si="303" ref="E663:N663">SUM(E664:E665)</f>
        <v>43500</v>
      </c>
      <c r="F663" s="44">
        <f t="shared" si="298"/>
        <v>51000</v>
      </c>
      <c r="G663" s="50">
        <f t="shared" si="303"/>
        <v>51000</v>
      </c>
      <c r="H663" s="50">
        <f t="shared" si="303"/>
        <v>0</v>
      </c>
      <c r="I663" s="44">
        <f t="shared" si="303"/>
        <v>0</v>
      </c>
      <c r="J663" s="44">
        <f t="shared" si="303"/>
        <v>0</v>
      </c>
      <c r="K663" s="44">
        <f t="shared" si="303"/>
        <v>0</v>
      </c>
      <c r="L663" s="44">
        <f t="shared" si="303"/>
        <v>0</v>
      </c>
      <c r="M663" s="44">
        <f>SUM(M664:M665)</f>
        <v>0</v>
      </c>
      <c r="N663" s="44">
        <f t="shared" si="303"/>
        <v>0</v>
      </c>
    </row>
    <row r="664" spans="1:14" s="102" customFormat="1" ht="15" customHeight="1">
      <c r="A664" s="95" t="s">
        <v>1139</v>
      </c>
      <c r="B664" s="61"/>
      <c r="C664" s="98">
        <v>3132</v>
      </c>
      <c r="D664" s="106" t="s">
        <v>424</v>
      </c>
      <c r="E664" s="99">
        <v>39000</v>
      </c>
      <c r="F664" s="99">
        <f t="shared" si="298"/>
        <v>50600</v>
      </c>
      <c r="G664" s="103">
        <v>50600</v>
      </c>
      <c r="H664" s="130">
        <v>0</v>
      </c>
      <c r="I664" s="101">
        <v>0</v>
      </c>
      <c r="J664" s="101">
        <v>0</v>
      </c>
      <c r="K664" s="101">
        <v>0</v>
      </c>
      <c r="L664" s="101">
        <v>0</v>
      </c>
      <c r="M664" s="101">
        <v>0</v>
      </c>
      <c r="N664" s="101">
        <v>0</v>
      </c>
    </row>
    <row r="665" spans="1:14" s="102" customFormat="1" ht="15" customHeight="1">
      <c r="A665" s="95" t="s">
        <v>1140</v>
      </c>
      <c r="B665" s="61"/>
      <c r="C665" s="98">
        <v>3133</v>
      </c>
      <c r="D665" s="106" t="s">
        <v>425</v>
      </c>
      <c r="E665" s="99">
        <v>4500</v>
      </c>
      <c r="F665" s="99">
        <f t="shared" si="298"/>
        <v>400</v>
      </c>
      <c r="G665" s="103">
        <v>400</v>
      </c>
      <c r="H665" s="130">
        <v>0</v>
      </c>
      <c r="I665" s="101">
        <v>0</v>
      </c>
      <c r="J665" s="101">
        <v>0</v>
      </c>
      <c r="K665" s="101">
        <v>0</v>
      </c>
      <c r="L665" s="101">
        <v>0</v>
      </c>
      <c r="M665" s="101">
        <v>0</v>
      </c>
      <c r="N665" s="101">
        <v>0</v>
      </c>
    </row>
    <row r="666" spans="1:14" ht="21" customHeight="1">
      <c r="A666" s="46"/>
      <c r="B666" s="40"/>
      <c r="C666" s="43">
        <v>32</v>
      </c>
      <c r="D666" s="42" t="s">
        <v>330</v>
      </c>
      <c r="E666" s="44">
        <f>E667+E671+E679+E686</f>
        <v>104930</v>
      </c>
      <c r="F666" s="44">
        <f t="shared" si="298"/>
        <v>124400</v>
      </c>
      <c r="G666" s="50">
        <f aca="true" t="shared" si="304" ref="G666:N666">G667+G671+G679+G686</f>
        <v>101400</v>
      </c>
      <c r="H666" s="50">
        <f t="shared" si="304"/>
        <v>11000</v>
      </c>
      <c r="I666" s="44">
        <f t="shared" si="304"/>
        <v>0</v>
      </c>
      <c r="J666" s="44">
        <f t="shared" si="304"/>
        <v>0</v>
      </c>
      <c r="K666" s="44">
        <f t="shared" si="304"/>
        <v>12000</v>
      </c>
      <c r="L666" s="44">
        <f t="shared" si="304"/>
        <v>0</v>
      </c>
      <c r="M666" s="44">
        <f t="shared" si="304"/>
        <v>0</v>
      </c>
      <c r="N666" s="44">
        <f t="shared" si="304"/>
        <v>0</v>
      </c>
    </row>
    <row r="667" spans="1:14" ht="18" customHeight="1">
      <c r="A667" s="46"/>
      <c r="B667" s="46"/>
      <c r="C667" s="53">
        <v>321</v>
      </c>
      <c r="D667" s="48" t="s">
        <v>106</v>
      </c>
      <c r="E667" s="44">
        <f>SUM(E668:E670)</f>
        <v>13000</v>
      </c>
      <c r="F667" s="44">
        <f t="shared" si="298"/>
        <v>12000</v>
      </c>
      <c r="G667" s="50">
        <f>SUM(G668:G670)</f>
        <v>9000</v>
      </c>
      <c r="H667" s="50">
        <f aca="true" t="shared" si="305" ref="H667:N667">SUM(H668:H670)</f>
        <v>3000</v>
      </c>
      <c r="I667" s="44">
        <f t="shared" si="305"/>
        <v>0</v>
      </c>
      <c r="J667" s="44">
        <f t="shared" si="305"/>
        <v>0</v>
      </c>
      <c r="K667" s="44">
        <f t="shared" si="305"/>
        <v>0</v>
      </c>
      <c r="L667" s="44">
        <f t="shared" si="305"/>
        <v>0</v>
      </c>
      <c r="M667" s="44">
        <f t="shared" si="305"/>
        <v>0</v>
      </c>
      <c r="N667" s="44">
        <f t="shared" si="305"/>
        <v>0</v>
      </c>
    </row>
    <row r="668" spans="1:14" s="102" customFormat="1" ht="15" customHeight="1">
      <c r="A668" s="95" t="s">
        <v>1141</v>
      </c>
      <c r="B668" s="95"/>
      <c r="C668" s="110">
        <v>3211</v>
      </c>
      <c r="D668" s="107" t="s">
        <v>760</v>
      </c>
      <c r="E668" s="99">
        <v>3000</v>
      </c>
      <c r="F668" s="99">
        <f>SUM(G668:N668)</f>
        <v>3000</v>
      </c>
      <c r="G668" s="103">
        <v>0</v>
      </c>
      <c r="H668" s="103">
        <v>3000</v>
      </c>
      <c r="I668" s="99">
        <v>0</v>
      </c>
      <c r="J668" s="99">
        <v>0</v>
      </c>
      <c r="K668" s="99">
        <v>0</v>
      </c>
      <c r="L668" s="99">
        <v>0</v>
      </c>
      <c r="M668" s="99">
        <v>0</v>
      </c>
      <c r="N668" s="99">
        <v>0</v>
      </c>
    </row>
    <row r="669" spans="1:14" s="102" customFormat="1" ht="15" customHeight="1">
      <c r="A669" s="95" t="s">
        <v>1142</v>
      </c>
      <c r="B669" s="95"/>
      <c r="C669" s="110">
        <v>3212</v>
      </c>
      <c r="D669" s="107" t="s">
        <v>108</v>
      </c>
      <c r="E669" s="99">
        <v>7000</v>
      </c>
      <c r="F669" s="99">
        <f t="shared" si="298"/>
        <v>9000</v>
      </c>
      <c r="G669" s="103">
        <v>9000</v>
      </c>
      <c r="H669" s="103">
        <v>0</v>
      </c>
      <c r="I669" s="99">
        <v>0</v>
      </c>
      <c r="J669" s="99">
        <v>0</v>
      </c>
      <c r="K669" s="99">
        <v>0</v>
      </c>
      <c r="L669" s="99">
        <v>0</v>
      </c>
      <c r="M669" s="99">
        <v>0</v>
      </c>
      <c r="N669" s="99">
        <v>0</v>
      </c>
    </row>
    <row r="670" spans="1:14" s="102" customFormat="1" ht="15" customHeight="1">
      <c r="A670" s="95" t="s">
        <v>1143</v>
      </c>
      <c r="B670" s="95"/>
      <c r="C670" s="110">
        <v>3213</v>
      </c>
      <c r="D670" s="107" t="s">
        <v>1116</v>
      </c>
      <c r="E670" s="99">
        <v>3000</v>
      </c>
      <c r="F670" s="99">
        <f t="shared" si="298"/>
        <v>0</v>
      </c>
      <c r="G670" s="103">
        <v>0</v>
      </c>
      <c r="H670" s="103">
        <v>0</v>
      </c>
      <c r="I670" s="99">
        <v>0</v>
      </c>
      <c r="J670" s="99">
        <v>0</v>
      </c>
      <c r="K670" s="99">
        <v>0</v>
      </c>
      <c r="L670" s="99">
        <v>0</v>
      </c>
      <c r="M670" s="99">
        <v>0</v>
      </c>
      <c r="N670" s="99">
        <v>0</v>
      </c>
    </row>
    <row r="671" spans="1:14" ht="17.25" customHeight="1">
      <c r="A671" s="46" t="s">
        <v>4</v>
      </c>
      <c r="B671" s="40"/>
      <c r="C671" s="43">
        <v>322</v>
      </c>
      <c r="D671" s="42" t="s">
        <v>8</v>
      </c>
      <c r="E671" s="44">
        <f>E672+E673+E674</f>
        <v>14000</v>
      </c>
      <c r="F671" s="44">
        <f t="shared" si="298"/>
        <v>17000</v>
      </c>
      <c r="G671" s="50">
        <f aca="true" t="shared" si="306" ref="G671:N671">G672+G673+G674</f>
        <v>14000</v>
      </c>
      <c r="H671" s="50">
        <f t="shared" si="306"/>
        <v>3000</v>
      </c>
      <c r="I671" s="44">
        <f t="shared" si="306"/>
        <v>0</v>
      </c>
      <c r="J671" s="44">
        <f t="shared" si="306"/>
        <v>0</v>
      </c>
      <c r="K671" s="44">
        <f t="shared" si="306"/>
        <v>0</v>
      </c>
      <c r="L671" s="44">
        <f t="shared" si="306"/>
        <v>0</v>
      </c>
      <c r="M671" s="44">
        <f t="shared" si="306"/>
        <v>0</v>
      </c>
      <c r="N671" s="44">
        <f t="shared" si="306"/>
        <v>0</v>
      </c>
    </row>
    <row r="672" spans="1:14" s="102" customFormat="1" ht="15" customHeight="1">
      <c r="A672" s="95" t="s">
        <v>1144</v>
      </c>
      <c r="B672" s="61"/>
      <c r="C672" s="98">
        <v>3221</v>
      </c>
      <c r="D672" s="101" t="s">
        <v>9</v>
      </c>
      <c r="E672" s="99">
        <v>8000</v>
      </c>
      <c r="F672" s="99">
        <f t="shared" si="298"/>
        <v>10000</v>
      </c>
      <c r="G672" s="103">
        <v>7000</v>
      </c>
      <c r="H672" s="103">
        <v>3000</v>
      </c>
      <c r="I672" s="101">
        <v>0</v>
      </c>
      <c r="J672" s="101">
        <v>0</v>
      </c>
      <c r="K672" s="101">
        <v>0</v>
      </c>
      <c r="L672" s="101">
        <v>0</v>
      </c>
      <c r="M672" s="101">
        <v>0</v>
      </c>
      <c r="N672" s="101">
        <v>0</v>
      </c>
    </row>
    <row r="673" spans="1:14" s="102" customFormat="1" ht="15" customHeight="1">
      <c r="A673" s="95" t="s">
        <v>1145</v>
      </c>
      <c r="B673" s="61"/>
      <c r="C673" s="98">
        <v>3224</v>
      </c>
      <c r="D673" s="101" t="s">
        <v>10</v>
      </c>
      <c r="E673" s="99">
        <v>3000</v>
      </c>
      <c r="F673" s="99">
        <f t="shared" si="298"/>
        <v>4000</v>
      </c>
      <c r="G673" s="103">
        <v>4000</v>
      </c>
      <c r="H673" s="130">
        <v>0</v>
      </c>
      <c r="I673" s="101">
        <v>0</v>
      </c>
      <c r="J673" s="101">
        <v>0</v>
      </c>
      <c r="K673" s="101">
        <v>0</v>
      </c>
      <c r="L673" s="101">
        <v>0</v>
      </c>
      <c r="M673" s="101">
        <v>0</v>
      </c>
      <c r="N673" s="101">
        <v>0</v>
      </c>
    </row>
    <row r="674" spans="1:14" s="102" customFormat="1" ht="15" customHeight="1">
      <c r="A674" s="95" t="s">
        <v>1146</v>
      </c>
      <c r="B674" s="61"/>
      <c r="C674" s="98">
        <v>3225</v>
      </c>
      <c r="D674" s="101" t="s">
        <v>11</v>
      </c>
      <c r="E674" s="99">
        <v>3000</v>
      </c>
      <c r="F674" s="99">
        <f t="shared" si="298"/>
        <v>3000</v>
      </c>
      <c r="G674" s="103">
        <v>3000</v>
      </c>
      <c r="H674" s="130">
        <v>0</v>
      </c>
      <c r="I674" s="101">
        <v>0</v>
      </c>
      <c r="J674" s="101">
        <v>0</v>
      </c>
      <c r="K674" s="101">
        <v>0</v>
      </c>
      <c r="L674" s="101">
        <v>0</v>
      </c>
      <c r="M674" s="101">
        <v>0</v>
      </c>
      <c r="N674" s="101">
        <v>0</v>
      </c>
    </row>
    <row r="675" ht="39" customHeight="1"/>
    <row r="676" spans="1:14" ht="17.25" customHeight="1">
      <c r="A676" s="148" t="s">
        <v>19</v>
      </c>
      <c r="B676" s="149" t="s">
        <v>94</v>
      </c>
      <c r="C676" s="146" t="s">
        <v>625</v>
      </c>
      <c r="D676" s="150" t="s">
        <v>114</v>
      </c>
      <c r="E676" s="151" t="s">
        <v>1067</v>
      </c>
      <c r="F676" s="146" t="s">
        <v>1065</v>
      </c>
      <c r="G676" s="147" t="s">
        <v>1068</v>
      </c>
      <c r="H676" s="147"/>
      <c r="I676" s="147"/>
      <c r="J676" s="147"/>
      <c r="K676" s="147"/>
      <c r="L676" s="147"/>
      <c r="M676" s="147"/>
      <c r="N676" s="147"/>
    </row>
    <row r="677" spans="1:14" ht="36" customHeight="1">
      <c r="A677" s="148"/>
      <c r="B677" s="148"/>
      <c r="C677" s="147"/>
      <c r="D677" s="150"/>
      <c r="E677" s="152"/>
      <c r="F677" s="147"/>
      <c r="G677" s="111" t="s">
        <v>332</v>
      </c>
      <c r="H677" s="111" t="s">
        <v>95</v>
      </c>
      <c r="I677" s="111" t="s">
        <v>331</v>
      </c>
      <c r="J677" s="111" t="s">
        <v>333</v>
      </c>
      <c r="K677" s="111" t="s">
        <v>96</v>
      </c>
      <c r="L677" s="111" t="s">
        <v>860</v>
      </c>
      <c r="M677" s="111" t="s">
        <v>334</v>
      </c>
      <c r="N677" s="111" t="s">
        <v>721</v>
      </c>
    </row>
    <row r="678" spans="1:14" ht="10.5" customHeight="1">
      <c r="A678" s="61">
        <v>1</v>
      </c>
      <c r="B678" s="61">
        <v>2</v>
      </c>
      <c r="C678" s="61">
        <v>3</v>
      </c>
      <c r="D678" s="61">
        <v>4</v>
      </c>
      <c r="E678" s="61">
        <v>5</v>
      </c>
      <c r="F678" s="61">
        <v>6</v>
      </c>
      <c r="G678" s="61">
        <v>7</v>
      </c>
      <c r="H678" s="61">
        <v>8</v>
      </c>
      <c r="I678" s="61">
        <v>9</v>
      </c>
      <c r="J678" s="61">
        <v>10</v>
      </c>
      <c r="K678" s="61">
        <v>11</v>
      </c>
      <c r="L678" s="61">
        <v>12</v>
      </c>
      <c r="M678" s="61">
        <v>13</v>
      </c>
      <c r="N678" s="61">
        <v>14</v>
      </c>
    </row>
    <row r="679" spans="1:14" ht="18" customHeight="1">
      <c r="A679" s="48"/>
      <c r="B679" s="40"/>
      <c r="C679" s="43">
        <v>323</v>
      </c>
      <c r="D679" s="42" t="s">
        <v>0</v>
      </c>
      <c r="E679" s="44">
        <f>SUM(E680:E685)</f>
        <v>69000</v>
      </c>
      <c r="F679" s="44">
        <f t="shared" si="298"/>
        <v>85450</v>
      </c>
      <c r="G679" s="50">
        <f aca="true" t="shared" si="307" ref="G679:N679">SUM(G680:G685)</f>
        <v>73700</v>
      </c>
      <c r="H679" s="50">
        <f t="shared" si="307"/>
        <v>4250</v>
      </c>
      <c r="I679" s="44">
        <f t="shared" si="307"/>
        <v>0</v>
      </c>
      <c r="J679" s="44">
        <f t="shared" si="307"/>
        <v>0</v>
      </c>
      <c r="K679" s="44">
        <f t="shared" si="307"/>
        <v>7500</v>
      </c>
      <c r="L679" s="44">
        <f t="shared" si="307"/>
        <v>0</v>
      </c>
      <c r="M679" s="44">
        <f>SUM(M680:M685)</f>
        <v>0</v>
      </c>
      <c r="N679" s="44">
        <f t="shared" si="307"/>
        <v>0</v>
      </c>
    </row>
    <row r="680" spans="1:14" s="102" customFormat="1" ht="15" customHeight="1">
      <c r="A680" s="95" t="s">
        <v>1147</v>
      </c>
      <c r="B680" s="61"/>
      <c r="C680" s="98">
        <v>3231</v>
      </c>
      <c r="D680" s="101" t="s">
        <v>12</v>
      </c>
      <c r="E680" s="99">
        <v>8000</v>
      </c>
      <c r="F680" s="99">
        <f t="shared" si="298"/>
        <v>8500</v>
      </c>
      <c r="G680" s="103">
        <v>8500</v>
      </c>
      <c r="H680" s="103">
        <v>0</v>
      </c>
      <c r="I680" s="101">
        <v>0</v>
      </c>
      <c r="J680" s="101">
        <v>0</v>
      </c>
      <c r="K680" s="101">
        <v>0</v>
      </c>
      <c r="L680" s="101">
        <v>0</v>
      </c>
      <c r="M680" s="101">
        <v>0</v>
      </c>
      <c r="N680" s="101">
        <v>0</v>
      </c>
    </row>
    <row r="681" spans="1:14" s="102" customFormat="1" ht="15" customHeight="1">
      <c r="A681" s="95" t="s">
        <v>1148</v>
      </c>
      <c r="B681" s="61"/>
      <c r="C681" s="98">
        <v>3232</v>
      </c>
      <c r="D681" s="101" t="s">
        <v>61</v>
      </c>
      <c r="E681" s="99">
        <v>9000</v>
      </c>
      <c r="F681" s="99">
        <f t="shared" si="298"/>
        <v>6000</v>
      </c>
      <c r="G681" s="103">
        <v>6000</v>
      </c>
      <c r="H681" s="103">
        <v>0</v>
      </c>
      <c r="I681" s="101">
        <v>0</v>
      </c>
      <c r="J681" s="101">
        <v>0</v>
      </c>
      <c r="K681" s="101">
        <v>0</v>
      </c>
      <c r="L681" s="101">
        <v>0</v>
      </c>
      <c r="M681" s="101">
        <v>0</v>
      </c>
      <c r="N681" s="101">
        <v>0</v>
      </c>
    </row>
    <row r="682" spans="1:14" s="102" customFormat="1" ht="15" customHeight="1">
      <c r="A682" s="95"/>
      <c r="B682" s="61"/>
      <c r="C682" s="98">
        <v>3233</v>
      </c>
      <c r="D682" s="101" t="s">
        <v>71</v>
      </c>
      <c r="E682" s="99">
        <v>3500</v>
      </c>
      <c r="F682" s="99">
        <f t="shared" si="298"/>
        <v>3500</v>
      </c>
      <c r="G682" s="103">
        <v>3500</v>
      </c>
      <c r="H682" s="103">
        <v>0</v>
      </c>
      <c r="I682" s="101">
        <v>0</v>
      </c>
      <c r="J682" s="101">
        <v>0</v>
      </c>
      <c r="K682" s="103">
        <v>0</v>
      </c>
      <c r="L682" s="101">
        <v>0</v>
      </c>
      <c r="M682" s="101">
        <v>0</v>
      </c>
      <c r="N682" s="101">
        <v>0</v>
      </c>
    </row>
    <row r="683" spans="1:14" s="102" customFormat="1" ht="15" customHeight="1">
      <c r="A683" s="95" t="s">
        <v>1149</v>
      </c>
      <c r="B683" s="61"/>
      <c r="C683" s="98">
        <v>3237</v>
      </c>
      <c r="D683" s="101" t="s">
        <v>13</v>
      </c>
      <c r="E683" s="99">
        <v>40000</v>
      </c>
      <c r="F683" s="99">
        <f t="shared" si="298"/>
        <v>46450</v>
      </c>
      <c r="G683" s="103">
        <v>34700</v>
      </c>
      <c r="H683" s="103">
        <v>4250</v>
      </c>
      <c r="I683" s="101">
        <v>0</v>
      </c>
      <c r="J683" s="101">
        <v>0</v>
      </c>
      <c r="K683" s="103">
        <v>7500</v>
      </c>
      <c r="L683" s="101">
        <v>0</v>
      </c>
      <c r="M683" s="101">
        <v>0</v>
      </c>
      <c r="N683" s="101">
        <v>0</v>
      </c>
    </row>
    <row r="684" spans="1:14" s="102" customFormat="1" ht="15" customHeight="1">
      <c r="A684" s="95" t="s">
        <v>1150</v>
      </c>
      <c r="B684" s="61"/>
      <c r="C684" s="98">
        <v>3238</v>
      </c>
      <c r="D684" s="101" t="s">
        <v>443</v>
      </c>
      <c r="E684" s="99">
        <v>7000</v>
      </c>
      <c r="F684" s="99">
        <f t="shared" si="298"/>
        <v>15000</v>
      </c>
      <c r="G684" s="103">
        <v>15000</v>
      </c>
      <c r="H684" s="103">
        <v>0</v>
      </c>
      <c r="I684" s="101">
        <v>0</v>
      </c>
      <c r="J684" s="101">
        <v>0</v>
      </c>
      <c r="K684" s="101">
        <v>0</v>
      </c>
      <c r="L684" s="101">
        <v>0</v>
      </c>
      <c r="M684" s="101">
        <v>0</v>
      </c>
      <c r="N684" s="101">
        <v>0</v>
      </c>
    </row>
    <row r="685" spans="1:14" s="102" customFormat="1" ht="15" customHeight="1">
      <c r="A685" s="95" t="s">
        <v>1151</v>
      </c>
      <c r="B685" s="61"/>
      <c r="C685" s="98">
        <v>3239</v>
      </c>
      <c r="D685" s="101" t="s">
        <v>124</v>
      </c>
      <c r="E685" s="99">
        <v>1500</v>
      </c>
      <c r="F685" s="99">
        <f t="shared" si="298"/>
        <v>6000</v>
      </c>
      <c r="G685" s="103">
        <v>6000</v>
      </c>
      <c r="H685" s="103">
        <v>0</v>
      </c>
      <c r="I685" s="101">
        <v>0</v>
      </c>
      <c r="J685" s="101">
        <v>0</v>
      </c>
      <c r="K685" s="99">
        <v>0</v>
      </c>
      <c r="L685" s="101">
        <v>0</v>
      </c>
      <c r="M685" s="101">
        <v>0</v>
      </c>
      <c r="N685" s="101">
        <v>0</v>
      </c>
    </row>
    <row r="686" spans="1:14" ht="18" customHeight="1">
      <c r="A686" s="48" t="s">
        <v>4</v>
      </c>
      <c r="B686" s="40"/>
      <c r="C686" s="43">
        <v>329</v>
      </c>
      <c r="D686" s="42" t="s">
        <v>14</v>
      </c>
      <c r="E686" s="44">
        <f>SUM(E687:E690)</f>
        <v>8930</v>
      </c>
      <c r="F686" s="44">
        <f t="shared" si="298"/>
        <v>9950</v>
      </c>
      <c r="G686" s="50">
        <f>SUM(G687:G690)</f>
        <v>4700</v>
      </c>
      <c r="H686" s="50">
        <f aca="true" t="shared" si="308" ref="H686:N686">SUM(H687:H690)</f>
        <v>750</v>
      </c>
      <c r="I686" s="44">
        <f t="shared" si="308"/>
        <v>0</v>
      </c>
      <c r="J686" s="44">
        <f t="shared" si="308"/>
        <v>0</v>
      </c>
      <c r="K686" s="44">
        <f t="shared" si="308"/>
        <v>4500</v>
      </c>
      <c r="L686" s="44">
        <f t="shared" si="308"/>
        <v>0</v>
      </c>
      <c r="M686" s="44">
        <f t="shared" si="308"/>
        <v>0</v>
      </c>
      <c r="N686" s="44">
        <f t="shared" si="308"/>
        <v>0</v>
      </c>
    </row>
    <row r="687" spans="1:14" s="102" customFormat="1" ht="15" customHeight="1">
      <c r="A687" s="95" t="s">
        <v>1152</v>
      </c>
      <c r="B687" s="61"/>
      <c r="C687" s="98">
        <v>3292</v>
      </c>
      <c r="D687" s="101" t="s">
        <v>1</v>
      </c>
      <c r="E687" s="99">
        <v>4700</v>
      </c>
      <c r="F687" s="99">
        <f t="shared" si="298"/>
        <v>4700</v>
      </c>
      <c r="G687" s="103">
        <v>4700</v>
      </c>
      <c r="H687" s="130">
        <v>0</v>
      </c>
      <c r="I687" s="101">
        <v>0</v>
      </c>
      <c r="J687" s="101">
        <v>0</v>
      </c>
      <c r="K687" s="101">
        <v>0</v>
      </c>
      <c r="L687" s="101">
        <v>0</v>
      </c>
      <c r="M687" s="101">
        <v>0</v>
      </c>
      <c r="N687" s="101">
        <v>0</v>
      </c>
    </row>
    <row r="688" spans="1:14" s="102" customFormat="1" ht="15" customHeight="1">
      <c r="A688" s="95" t="s">
        <v>1153</v>
      </c>
      <c r="B688" s="95"/>
      <c r="C688" s="110">
        <v>3293</v>
      </c>
      <c r="D688" s="107" t="s">
        <v>72</v>
      </c>
      <c r="E688" s="99">
        <v>3500</v>
      </c>
      <c r="F688" s="99">
        <f aca="true" t="shared" si="309" ref="F688:F693">SUM(G688:N688)</f>
        <v>4500</v>
      </c>
      <c r="G688" s="103">
        <v>0</v>
      </c>
      <c r="H688" s="103">
        <v>0</v>
      </c>
      <c r="I688" s="99">
        <v>0</v>
      </c>
      <c r="J688" s="99">
        <v>0</v>
      </c>
      <c r="K688" s="101">
        <v>4500</v>
      </c>
      <c r="L688" s="101">
        <v>0</v>
      </c>
      <c r="M688" s="101">
        <v>0</v>
      </c>
      <c r="N688" s="101">
        <v>0</v>
      </c>
    </row>
    <row r="689" spans="1:14" s="102" customFormat="1" ht="15" customHeight="1">
      <c r="A689" s="95" t="s">
        <v>1154</v>
      </c>
      <c r="B689" s="95"/>
      <c r="C689" s="110">
        <v>3294</v>
      </c>
      <c r="D689" s="107" t="s">
        <v>779</v>
      </c>
      <c r="E689" s="99">
        <v>0</v>
      </c>
      <c r="F689" s="99">
        <f t="shared" si="309"/>
        <v>0</v>
      </c>
      <c r="G689" s="103">
        <v>0</v>
      </c>
      <c r="H689" s="103">
        <v>0</v>
      </c>
      <c r="I689" s="99">
        <v>0</v>
      </c>
      <c r="J689" s="99">
        <v>0</v>
      </c>
      <c r="K689" s="101">
        <v>0</v>
      </c>
      <c r="L689" s="101">
        <v>0</v>
      </c>
      <c r="M689" s="101">
        <v>0</v>
      </c>
      <c r="N689" s="101">
        <v>0</v>
      </c>
    </row>
    <row r="690" spans="1:14" s="102" customFormat="1" ht="15" customHeight="1">
      <c r="A690" s="95" t="s">
        <v>1155</v>
      </c>
      <c r="B690" s="95"/>
      <c r="C690" s="110">
        <v>3299</v>
      </c>
      <c r="D690" s="107" t="s">
        <v>73</v>
      </c>
      <c r="E690" s="99">
        <v>730</v>
      </c>
      <c r="F690" s="99">
        <f t="shared" si="309"/>
        <v>750</v>
      </c>
      <c r="G690" s="103">
        <v>0</v>
      </c>
      <c r="H690" s="103">
        <v>750</v>
      </c>
      <c r="I690" s="99">
        <v>0</v>
      </c>
      <c r="J690" s="99">
        <v>0</v>
      </c>
      <c r="K690" s="99">
        <v>0</v>
      </c>
      <c r="L690" s="101">
        <v>0</v>
      </c>
      <c r="M690" s="101">
        <v>0</v>
      </c>
      <c r="N690" s="101">
        <v>0</v>
      </c>
    </row>
    <row r="691" spans="1:14" ht="21" customHeight="1">
      <c r="A691" s="46"/>
      <c r="B691" s="46"/>
      <c r="C691" s="43">
        <v>34</v>
      </c>
      <c r="D691" s="42" t="s">
        <v>774</v>
      </c>
      <c r="E691" s="44">
        <f>E692</f>
        <v>3600</v>
      </c>
      <c r="F691" s="44">
        <f t="shared" si="309"/>
        <v>4300</v>
      </c>
      <c r="G691" s="44">
        <f>G692</f>
        <v>1300</v>
      </c>
      <c r="H691" s="44">
        <f aca="true" t="shared" si="310" ref="H691:N691">H692</f>
        <v>3000</v>
      </c>
      <c r="I691" s="44">
        <f t="shared" si="310"/>
        <v>0</v>
      </c>
      <c r="J691" s="44">
        <f t="shared" si="310"/>
        <v>0</v>
      </c>
      <c r="K691" s="44">
        <f t="shared" si="310"/>
        <v>0</v>
      </c>
      <c r="L691" s="44">
        <f t="shared" si="310"/>
        <v>0</v>
      </c>
      <c r="M691" s="44">
        <f t="shared" si="310"/>
        <v>0</v>
      </c>
      <c r="N691" s="44">
        <f t="shared" si="310"/>
        <v>0</v>
      </c>
    </row>
    <row r="692" spans="1:14" ht="18" customHeight="1">
      <c r="A692" s="46"/>
      <c r="B692" s="46"/>
      <c r="C692" s="43">
        <v>343</v>
      </c>
      <c r="D692" s="42" t="s">
        <v>775</v>
      </c>
      <c r="E692" s="44">
        <f aca="true" t="shared" si="311" ref="E692:N692">SUM(E693)</f>
        <v>3600</v>
      </c>
      <c r="F692" s="44">
        <f t="shared" si="309"/>
        <v>4300</v>
      </c>
      <c r="G692" s="44">
        <f t="shared" si="311"/>
        <v>1300</v>
      </c>
      <c r="H692" s="44">
        <f t="shared" si="311"/>
        <v>3000</v>
      </c>
      <c r="I692" s="44">
        <f t="shared" si="311"/>
        <v>0</v>
      </c>
      <c r="J692" s="44">
        <f t="shared" si="311"/>
        <v>0</v>
      </c>
      <c r="K692" s="44">
        <f t="shared" si="311"/>
        <v>0</v>
      </c>
      <c r="L692" s="44">
        <f t="shared" si="311"/>
        <v>0</v>
      </c>
      <c r="M692" s="44">
        <f t="shared" si="311"/>
        <v>0</v>
      </c>
      <c r="N692" s="44">
        <f t="shared" si="311"/>
        <v>0</v>
      </c>
    </row>
    <row r="693" spans="1:14" s="102" customFormat="1" ht="15" customHeight="1">
      <c r="A693" s="95" t="s">
        <v>1156</v>
      </c>
      <c r="B693" s="95"/>
      <c r="C693" s="98">
        <v>3431</v>
      </c>
      <c r="D693" s="101" t="s">
        <v>776</v>
      </c>
      <c r="E693" s="99">
        <v>3600</v>
      </c>
      <c r="F693" s="99">
        <f t="shared" si="309"/>
        <v>4300</v>
      </c>
      <c r="G693" s="103">
        <v>1300</v>
      </c>
      <c r="H693" s="103">
        <v>3000</v>
      </c>
      <c r="I693" s="103">
        <v>0</v>
      </c>
      <c r="J693" s="103">
        <v>0</v>
      </c>
      <c r="K693" s="99">
        <v>0</v>
      </c>
      <c r="L693" s="99">
        <v>0</v>
      </c>
      <c r="M693" s="99">
        <v>0</v>
      </c>
      <c r="N693" s="99">
        <v>0</v>
      </c>
    </row>
    <row r="694" spans="1:14" ht="21" customHeight="1">
      <c r="A694" s="46"/>
      <c r="B694" s="46"/>
      <c r="C694" s="43">
        <v>38</v>
      </c>
      <c r="D694" s="42" t="s">
        <v>462</v>
      </c>
      <c r="E694" s="44">
        <f>E695</f>
        <v>1000</v>
      </c>
      <c r="F694" s="44">
        <f>SUM(G694:N694)</f>
        <v>0</v>
      </c>
      <c r="G694" s="50">
        <f>G695</f>
        <v>0</v>
      </c>
      <c r="H694" s="50">
        <f aca="true" t="shared" si="312" ref="H694:N694">H695</f>
        <v>0</v>
      </c>
      <c r="I694" s="50">
        <f t="shared" si="312"/>
        <v>0</v>
      </c>
      <c r="J694" s="50">
        <f t="shared" si="312"/>
        <v>0</v>
      </c>
      <c r="K694" s="44">
        <f t="shared" si="312"/>
        <v>0</v>
      </c>
      <c r="L694" s="44">
        <f t="shared" si="312"/>
        <v>0</v>
      </c>
      <c r="M694" s="44">
        <f t="shared" si="312"/>
        <v>0</v>
      </c>
      <c r="N694" s="44">
        <f t="shared" si="312"/>
        <v>0</v>
      </c>
    </row>
    <row r="695" spans="1:14" ht="18" customHeight="1">
      <c r="A695" s="46"/>
      <c r="B695" s="46"/>
      <c r="C695" s="43">
        <v>381</v>
      </c>
      <c r="D695" s="42" t="s">
        <v>55</v>
      </c>
      <c r="E695" s="44">
        <f aca="true" t="shared" si="313" ref="E695:N695">SUM(E696)</f>
        <v>1000</v>
      </c>
      <c r="F695" s="44">
        <f>SUM(G695:N695)</f>
        <v>0</v>
      </c>
      <c r="G695" s="50">
        <f t="shared" si="313"/>
        <v>0</v>
      </c>
      <c r="H695" s="50">
        <f t="shared" si="313"/>
        <v>0</v>
      </c>
      <c r="I695" s="50">
        <f t="shared" si="313"/>
        <v>0</v>
      </c>
      <c r="J695" s="50">
        <f t="shared" si="313"/>
        <v>0</v>
      </c>
      <c r="K695" s="44">
        <f t="shared" si="313"/>
        <v>0</v>
      </c>
      <c r="L695" s="44">
        <f t="shared" si="313"/>
        <v>0</v>
      </c>
      <c r="M695" s="44">
        <f t="shared" si="313"/>
        <v>0</v>
      </c>
      <c r="N695" s="44">
        <f t="shared" si="313"/>
        <v>0</v>
      </c>
    </row>
    <row r="696" spans="1:14" s="102" customFormat="1" ht="15" customHeight="1">
      <c r="A696" s="95" t="s">
        <v>1157</v>
      </c>
      <c r="B696" s="95"/>
      <c r="C696" s="98">
        <v>3811</v>
      </c>
      <c r="D696" s="101" t="s">
        <v>57</v>
      </c>
      <c r="E696" s="99">
        <v>1000</v>
      </c>
      <c r="F696" s="99">
        <f>SUM(G696:N696)</f>
        <v>0</v>
      </c>
      <c r="G696" s="103">
        <v>0</v>
      </c>
      <c r="H696" s="103">
        <v>0</v>
      </c>
      <c r="I696" s="103">
        <v>0</v>
      </c>
      <c r="J696" s="103">
        <v>0</v>
      </c>
      <c r="K696" s="99">
        <v>0</v>
      </c>
      <c r="L696" s="99">
        <v>0</v>
      </c>
      <c r="M696" s="99">
        <v>0</v>
      </c>
      <c r="N696" s="99">
        <v>0</v>
      </c>
    </row>
    <row r="697" spans="1:14" s="9" customFormat="1" ht="24" customHeight="1">
      <c r="A697" s="22"/>
      <c r="B697" s="67" t="s">
        <v>797</v>
      </c>
      <c r="C697" s="153" t="s">
        <v>719</v>
      </c>
      <c r="D697" s="154"/>
      <c r="E697" s="11">
        <f>E698+E707</f>
        <v>143200</v>
      </c>
      <c r="F697" s="11">
        <f t="shared" si="298"/>
        <v>140000</v>
      </c>
      <c r="G697" s="131">
        <f>G698+G707</f>
        <v>77000</v>
      </c>
      <c r="H697" s="131">
        <f aca="true" t="shared" si="314" ref="H697:N697">H698+H707</f>
        <v>0</v>
      </c>
      <c r="I697" s="131">
        <f t="shared" si="314"/>
        <v>0</v>
      </c>
      <c r="J697" s="131">
        <f t="shared" si="314"/>
        <v>60000</v>
      </c>
      <c r="K697" s="11">
        <f t="shared" si="314"/>
        <v>3000</v>
      </c>
      <c r="L697" s="11">
        <f t="shared" si="314"/>
        <v>0</v>
      </c>
      <c r="M697" s="11">
        <f t="shared" si="314"/>
        <v>0</v>
      </c>
      <c r="N697" s="11">
        <f t="shared" si="314"/>
        <v>0</v>
      </c>
    </row>
    <row r="698" spans="1:14" ht="21" customHeight="1">
      <c r="A698" s="46"/>
      <c r="B698" s="46"/>
      <c r="C698" s="43">
        <v>42</v>
      </c>
      <c r="D698" s="42" t="s">
        <v>2</v>
      </c>
      <c r="E698" s="44">
        <f>SUM(E699+E702+E704)</f>
        <v>143000</v>
      </c>
      <c r="F698" s="44">
        <f t="shared" si="298"/>
        <v>140000</v>
      </c>
      <c r="G698" s="50">
        <f>SUM(G699+G702+G704)</f>
        <v>77000</v>
      </c>
      <c r="H698" s="50">
        <f aca="true" t="shared" si="315" ref="H698:N698">SUM(H699+H702+H704)</f>
        <v>0</v>
      </c>
      <c r="I698" s="50">
        <f t="shared" si="315"/>
        <v>0</v>
      </c>
      <c r="J698" s="50">
        <f t="shared" si="315"/>
        <v>60000</v>
      </c>
      <c r="K698" s="44">
        <f t="shared" si="315"/>
        <v>3000</v>
      </c>
      <c r="L698" s="44">
        <f t="shared" si="315"/>
        <v>0</v>
      </c>
      <c r="M698" s="44">
        <f t="shared" si="315"/>
        <v>0</v>
      </c>
      <c r="N698" s="44">
        <f t="shared" si="315"/>
        <v>0</v>
      </c>
    </row>
    <row r="699" spans="1:14" ht="18" customHeight="1">
      <c r="A699" s="46"/>
      <c r="B699" s="46"/>
      <c r="C699" s="43">
        <v>422</v>
      </c>
      <c r="D699" s="42" t="s">
        <v>3</v>
      </c>
      <c r="E699" s="44">
        <f>E700+E701</f>
        <v>12000</v>
      </c>
      <c r="F699" s="44">
        <f t="shared" si="298"/>
        <v>11000</v>
      </c>
      <c r="G699" s="50">
        <f>G700+G701</f>
        <v>11000</v>
      </c>
      <c r="H699" s="50">
        <f aca="true" t="shared" si="316" ref="H699:N699">H700+H701</f>
        <v>0</v>
      </c>
      <c r="I699" s="50">
        <f t="shared" si="316"/>
        <v>0</v>
      </c>
      <c r="J699" s="50">
        <f t="shared" si="316"/>
        <v>0</v>
      </c>
      <c r="K699" s="44">
        <f t="shared" si="316"/>
        <v>0</v>
      </c>
      <c r="L699" s="44">
        <f t="shared" si="316"/>
        <v>0</v>
      </c>
      <c r="M699" s="44">
        <f t="shared" si="316"/>
        <v>0</v>
      </c>
      <c r="N699" s="44">
        <f t="shared" si="316"/>
        <v>0</v>
      </c>
    </row>
    <row r="700" spans="1:14" s="102" customFormat="1" ht="15" customHeight="1">
      <c r="A700" s="95" t="s">
        <v>1158</v>
      </c>
      <c r="B700" s="95"/>
      <c r="C700" s="98">
        <v>4221</v>
      </c>
      <c r="D700" s="101" t="s">
        <v>105</v>
      </c>
      <c r="E700" s="99">
        <v>10000</v>
      </c>
      <c r="F700" s="99">
        <f t="shared" si="298"/>
        <v>9000</v>
      </c>
      <c r="G700" s="103">
        <v>9000</v>
      </c>
      <c r="H700" s="103">
        <v>0</v>
      </c>
      <c r="I700" s="103">
        <v>0</v>
      </c>
      <c r="J700" s="103">
        <v>0</v>
      </c>
      <c r="K700" s="99">
        <v>0</v>
      </c>
      <c r="L700" s="99">
        <v>0</v>
      </c>
      <c r="M700" s="99">
        <v>0</v>
      </c>
      <c r="N700" s="99">
        <v>0</v>
      </c>
    </row>
    <row r="701" spans="1:14" s="102" customFormat="1" ht="15" customHeight="1">
      <c r="A701" s="95" t="s">
        <v>1158</v>
      </c>
      <c r="B701" s="95"/>
      <c r="C701" s="98">
        <v>4223</v>
      </c>
      <c r="D701" s="101" t="s">
        <v>772</v>
      </c>
      <c r="E701" s="99">
        <v>2000</v>
      </c>
      <c r="F701" s="99">
        <f>SUM(G701:N701)</f>
        <v>2000</v>
      </c>
      <c r="G701" s="103">
        <v>2000</v>
      </c>
      <c r="H701" s="103">
        <v>0</v>
      </c>
      <c r="I701" s="103">
        <v>0</v>
      </c>
      <c r="J701" s="103">
        <v>0</v>
      </c>
      <c r="K701" s="99">
        <v>0</v>
      </c>
      <c r="L701" s="99">
        <v>0</v>
      </c>
      <c r="M701" s="99">
        <v>0</v>
      </c>
      <c r="N701" s="99">
        <v>0</v>
      </c>
    </row>
    <row r="702" spans="1:14" ht="18" customHeight="1">
      <c r="A702" s="46" t="s">
        <v>4</v>
      </c>
      <c r="B702" s="46"/>
      <c r="C702" s="43">
        <v>424</v>
      </c>
      <c r="D702" s="42" t="s">
        <v>16</v>
      </c>
      <c r="E702" s="44">
        <f aca="true" t="shared" si="317" ref="E702:N702">SUM(E703)</f>
        <v>120000</v>
      </c>
      <c r="F702" s="44">
        <f t="shared" si="298"/>
        <v>120000</v>
      </c>
      <c r="G702" s="50">
        <f t="shared" si="317"/>
        <v>60000</v>
      </c>
      <c r="H702" s="50">
        <f t="shared" si="317"/>
        <v>0</v>
      </c>
      <c r="I702" s="50">
        <f t="shared" si="317"/>
        <v>0</v>
      </c>
      <c r="J702" s="50">
        <f t="shared" si="317"/>
        <v>60000</v>
      </c>
      <c r="K702" s="44">
        <f t="shared" si="317"/>
        <v>0</v>
      </c>
      <c r="L702" s="44">
        <f t="shared" si="317"/>
        <v>0</v>
      </c>
      <c r="M702" s="44">
        <f t="shared" si="317"/>
        <v>0</v>
      </c>
      <c r="N702" s="44">
        <f t="shared" si="317"/>
        <v>0</v>
      </c>
    </row>
    <row r="703" spans="1:14" s="102" customFormat="1" ht="15" customHeight="1">
      <c r="A703" s="95" t="s">
        <v>1159</v>
      </c>
      <c r="B703" s="95"/>
      <c r="C703" s="98">
        <v>4241</v>
      </c>
      <c r="D703" s="101" t="s">
        <v>17</v>
      </c>
      <c r="E703" s="99">
        <v>120000</v>
      </c>
      <c r="F703" s="99">
        <f t="shared" si="298"/>
        <v>120000</v>
      </c>
      <c r="G703" s="103">
        <v>60000</v>
      </c>
      <c r="H703" s="130">
        <v>0</v>
      </c>
      <c r="I703" s="130">
        <v>0</v>
      </c>
      <c r="J703" s="103">
        <v>60000</v>
      </c>
      <c r="K703" s="99">
        <v>0</v>
      </c>
      <c r="L703" s="101">
        <v>0</v>
      </c>
      <c r="M703" s="101">
        <v>0</v>
      </c>
      <c r="N703" s="101">
        <v>0</v>
      </c>
    </row>
    <row r="704" spans="1:14" ht="18" customHeight="1">
      <c r="A704" s="46" t="s">
        <v>4</v>
      </c>
      <c r="B704" s="46"/>
      <c r="C704" s="43">
        <v>426</v>
      </c>
      <c r="D704" s="42" t="s">
        <v>780</v>
      </c>
      <c r="E704" s="44">
        <f>E705+E706</f>
        <v>11000</v>
      </c>
      <c r="F704" s="44">
        <f>SUM(G704:N704)</f>
        <v>9000</v>
      </c>
      <c r="G704" s="50">
        <f>G705+G706</f>
        <v>6000</v>
      </c>
      <c r="H704" s="50">
        <f aca="true" t="shared" si="318" ref="H704:N704">H705+H706</f>
        <v>0</v>
      </c>
      <c r="I704" s="50">
        <f t="shared" si="318"/>
        <v>0</v>
      </c>
      <c r="J704" s="50">
        <f t="shared" si="318"/>
        <v>0</v>
      </c>
      <c r="K704" s="44">
        <f t="shared" si="318"/>
        <v>3000</v>
      </c>
      <c r="L704" s="44">
        <f t="shared" si="318"/>
        <v>0</v>
      </c>
      <c r="M704" s="44">
        <f t="shared" si="318"/>
        <v>0</v>
      </c>
      <c r="N704" s="44">
        <f t="shared" si="318"/>
        <v>0</v>
      </c>
    </row>
    <row r="705" spans="1:14" s="102" customFormat="1" ht="15" customHeight="1">
      <c r="A705" s="95" t="s">
        <v>1160</v>
      </c>
      <c r="B705" s="95"/>
      <c r="C705" s="98">
        <v>4262</v>
      </c>
      <c r="D705" s="101" t="s">
        <v>877</v>
      </c>
      <c r="E705" s="99">
        <v>3000</v>
      </c>
      <c r="F705" s="99">
        <f>SUM(G705:N705)</f>
        <v>3000</v>
      </c>
      <c r="G705" s="103">
        <v>3000</v>
      </c>
      <c r="H705" s="103">
        <v>0</v>
      </c>
      <c r="I705" s="130">
        <v>0</v>
      </c>
      <c r="J705" s="103">
        <v>0</v>
      </c>
      <c r="K705" s="99">
        <v>0</v>
      </c>
      <c r="L705" s="101">
        <v>0</v>
      </c>
      <c r="M705" s="101">
        <v>0</v>
      </c>
      <c r="N705" s="101">
        <v>0</v>
      </c>
    </row>
    <row r="706" spans="1:14" s="102" customFormat="1" ht="15" customHeight="1">
      <c r="A706" s="95" t="s">
        <v>1161</v>
      </c>
      <c r="B706" s="95"/>
      <c r="C706" s="98">
        <v>4263</v>
      </c>
      <c r="D706" s="101" t="s">
        <v>781</v>
      </c>
      <c r="E706" s="99">
        <v>8000</v>
      </c>
      <c r="F706" s="99">
        <f>SUM(G706:N706)</f>
        <v>6000</v>
      </c>
      <c r="G706" s="103">
        <v>3000</v>
      </c>
      <c r="H706" s="130">
        <v>0</v>
      </c>
      <c r="I706" s="130">
        <v>0</v>
      </c>
      <c r="J706" s="103">
        <v>0</v>
      </c>
      <c r="K706" s="99">
        <v>3000</v>
      </c>
      <c r="L706" s="101">
        <v>0</v>
      </c>
      <c r="M706" s="101">
        <v>0</v>
      </c>
      <c r="N706" s="101">
        <v>0</v>
      </c>
    </row>
    <row r="707" spans="1:14" ht="21" customHeight="1">
      <c r="A707" s="46"/>
      <c r="B707" s="46"/>
      <c r="C707" s="43">
        <v>43</v>
      </c>
      <c r="D707" s="42" t="s">
        <v>950</v>
      </c>
      <c r="E707" s="44">
        <f>SUM(E708+E711+E713)</f>
        <v>200</v>
      </c>
      <c r="F707" s="44">
        <f t="shared" si="298"/>
        <v>0</v>
      </c>
      <c r="G707" s="44">
        <f>SUM(G708+G711+G713)</f>
        <v>0</v>
      </c>
      <c r="H707" s="44">
        <f aca="true" t="shared" si="319" ref="H707:N707">SUM(H708+H711+H713)</f>
        <v>0</v>
      </c>
      <c r="I707" s="44">
        <f t="shared" si="319"/>
        <v>0</v>
      </c>
      <c r="J707" s="44">
        <f t="shared" si="319"/>
        <v>0</v>
      </c>
      <c r="K707" s="44">
        <f t="shared" si="319"/>
        <v>0</v>
      </c>
      <c r="L707" s="44">
        <f t="shared" si="319"/>
        <v>0</v>
      </c>
      <c r="M707" s="44">
        <f t="shared" si="319"/>
        <v>0</v>
      </c>
      <c r="N707" s="44">
        <f t="shared" si="319"/>
        <v>0</v>
      </c>
    </row>
    <row r="708" spans="1:14" ht="18" customHeight="1">
      <c r="A708" s="46"/>
      <c r="B708" s="46"/>
      <c r="C708" s="43">
        <v>431</v>
      </c>
      <c r="D708" s="42" t="s">
        <v>951</v>
      </c>
      <c r="E708" s="44">
        <f>E709</f>
        <v>200</v>
      </c>
      <c r="F708" s="44">
        <f t="shared" si="298"/>
        <v>0</v>
      </c>
      <c r="G708" s="44">
        <f aca="true" t="shared" si="320" ref="G708:M708">G709</f>
        <v>0</v>
      </c>
      <c r="H708" s="44">
        <f t="shared" si="320"/>
        <v>0</v>
      </c>
      <c r="I708" s="44">
        <f t="shared" si="320"/>
        <v>0</v>
      </c>
      <c r="J708" s="44">
        <f t="shared" si="320"/>
        <v>0</v>
      </c>
      <c r="K708" s="44">
        <f t="shared" si="320"/>
        <v>0</v>
      </c>
      <c r="L708" s="44">
        <f t="shared" si="320"/>
        <v>0</v>
      </c>
      <c r="M708" s="44">
        <f t="shared" si="320"/>
        <v>0</v>
      </c>
      <c r="N708" s="44">
        <f>N709</f>
        <v>0</v>
      </c>
    </row>
    <row r="709" spans="1:14" s="102" customFormat="1" ht="15" customHeight="1">
      <c r="A709" s="95" t="s">
        <v>1162</v>
      </c>
      <c r="B709" s="95"/>
      <c r="C709" s="98">
        <v>4312</v>
      </c>
      <c r="D709" s="101" t="s">
        <v>952</v>
      </c>
      <c r="E709" s="99">
        <v>200</v>
      </c>
      <c r="F709" s="99">
        <f>SUM(G709:N709)</f>
        <v>0</v>
      </c>
      <c r="G709" s="99">
        <v>0</v>
      </c>
      <c r="H709" s="103">
        <v>0</v>
      </c>
      <c r="I709" s="99">
        <v>0</v>
      </c>
      <c r="J709" s="99">
        <v>0</v>
      </c>
      <c r="K709" s="99">
        <v>0</v>
      </c>
      <c r="L709" s="99">
        <v>0</v>
      </c>
      <c r="M709" s="99">
        <v>0</v>
      </c>
      <c r="N709" s="99">
        <v>0</v>
      </c>
    </row>
    <row r="710" spans="1:14" s="9" customFormat="1" ht="27" customHeight="1">
      <c r="A710" s="15"/>
      <c r="B710" s="22"/>
      <c r="C710" s="10"/>
      <c r="D710" s="1" t="s">
        <v>18</v>
      </c>
      <c r="E710" s="11">
        <f>E4</f>
        <v>54666688</v>
      </c>
      <c r="F710" s="11">
        <f t="shared" si="298"/>
        <v>61937100</v>
      </c>
      <c r="G710" s="11">
        <f aca="true" t="shared" si="321" ref="G710:N710">G4</f>
        <v>25731000</v>
      </c>
      <c r="H710" s="11">
        <f t="shared" si="321"/>
        <v>9627100</v>
      </c>
      <c r="I710" s="11">
        <f t="shared" si="321"/>
        <v>10185000</v>
      </c>
      <c r="J710" s="11">
        <f t="shared" si="321"/>
        <v>12260000</v>
      </c>
      <c r="K710" s="11">
        <f t="shared" si="321"/>
        <v>220000</v>
      </c>
      <c r="L710" s="11">
        <f t="shared" si="321"/>
        <v>120000</v>
      </c>
      <c r="M710" s="11">
        <f t="shared" si="321"/>
        <v>0</v>
      </c>
      <c r="N710" s="11">
        <f t="shared" si="321"/>
        <v>3794000</v>
      </c>
    </row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</sheetData>
  <sheetProtection/>
  <mergeCells count="262">
    <mergeCell ref="A211:A212"/>
    <mergeCell ref="B211:B212"/>
    <mergeCell ref="A279:A280"/>
    <mergeCell ref="B279:B280"/>
    <mergeCell ref="C279:C280"/>
    <mergeCell ref="D279:D280"/>
    <mergeCell ref="C211:C212"/>
    <mergeCell ref="D211:D212"/>
    <mergeCell ref="A246:A247"/>
    <mergeCell ref="B246:B247"/>
    <mergeCell ref="A312:A313"/>
    <mergeCell ref="B312:B313"/>
    <mergeCell ref="C312:C313"/>
    <mergeCell ref="D312:D313"/>
    <mergeCell ref="E312:E313"/>
    <mergeCell ref="F312:F313"/>
    <mergeCell ref="G375:N375"/>
    <mergeCell ref="A341:A342"/>
    <mergeCell ref="B341:B342"/>
    <mergeCell ref="C341:C342"/>
    <mergeCell ref="D341:D342"/>
    <mergeCell ref="E341:E342"/>
    <mergeCell ref="F341:F342"/>
    <mergeCell ref="A375:A376"/>
    <mergeCell ref="B375:B376"/>
    <mergeCell ref="C375:C376"/>
    <mergeCell ref="D375:D376"/>
    <mergeCell ref="E375:E376"/>
    <mergeCell ref="F375:F376"/>
    <mergeCell ref="G211:N211"/>
    <mergeCell ref="C246:C247"/>
    <mergeCell ref="D246:D247"/>
    <mergeCell ref="E246:E247"/>
    <mergeCell ref="F246:F247"/>
    <mergeCell ref="G341:N341"/>
    <mergeCell ref="E279:E280"/>
    <mergeCell ref="F279:F280"/>
    <mergeCell ref="G279:N279"/>
    <mergeCell ref="G312:N312"/>
    <mergeCell ref="C404:C405"/>
    <mergeCell ref="D404:D405"/>
    <mergeCell ref="E404:E405"/>
    <mergeCell ref="F404:F405"/>
    <mergeCell ref="C319:D319"/>
    <mergeCell ref="C344:D344"/>
    <mergeCell ref="C323:D323"/>
    <mergeCell ref="E211:E212"/>
    <mergeCell ref="F211:F212"/>
    <mergeCell ref="G404:N404"/>
    <mergeCell ref="A430:A431"/>
    <mergeCell ref="B430:B431"/>
    <mergeCell ref="C430:C431"/>
    <mergeCell ref="D430:D431"/>
    <mergeCell ref="E430:E431"/>
    <mergeCell ref="F430:F431"/>
    <mergeCell ref="G430:N430"/>
    <mergeCell ref="F465:F466"/>
    <mergeCell ref="G179:N179"/>
    <mergeCell ref="G246:N246"/>
    <mergeCell ref="G465:N465"/>
    <mergeCell ref="A500:A501"/>
    <mergeCell ref="B500:B501"/>
    <mergeCell ref="C500:C501"/>
    <mergeCell ref="D500:D501"/>
    <mergeCell ref="E500:E501"/>
    <mergeCell ref="A404:A405"/>
    <mergeCell ref="F500:F501"/>
    <mergeCell ref="G500:N500"/>
    <mergeCell ref="A179:A180"/>
    <mergeCell ref="B179:B180"/>
    <mergeCell ref="C179:C180"/>
    <mergeCell ref="D179:D180"/>
    <mergeCell ref="E179:E180"/>
    <mergeCell ref="F179:F180"/>
    <mergeCell ref="C331:D331"/>
    <mergeCell ref="C254:D254"/>
    <mergeCell ref="F114:F115"/>
    <mergeCell ref="G114:N114"/>
    <mergeCell ref="A146:A147"/>
    <mergeCell ref="B146:B147"/>
    <mergeCell ref="C146:C147"/>
    <mergeCell ref="D146:D147"/>
    <mergeCell ref="E146:E147"/>
    <mergeCell ref="F146:F147"/>
    <mergeCell ref="G146:N146"/>
    <mergeCell ref="A114:A115"/>
    <mergeCell ref="A534:A535"/>
    <mergeCell ref="B534:B535"/>
    <mergeCell ref="C534:C535"/>
    <mergeCell ref="D534:D535"/>
    <mergeCell ref="A568:A569"/>
    <mergeCell ref="E114:E115"/>
    <mergeCell ref="E465:E466"/>
    <mergeCell ref="B404:B405"/>
    <mergeCell ref="A465:A466"/>
    <mergeCell ref="B465:B466"/>
    <mergeCell ref="C287:D287"/>
    <mergeCell ref="C295:D295"/>
    <mergeCell ref="C299:D299"/>
    <mergeCell ref="C269:D269"/>
    <mergeCell ref="C283:D283"/>
    <mergeCell ref="C650:D650"/>
    <mergeCell ref="C288:D288"/>
    <mergeCell ref="C358:D358"/>
    <mergeCell ref="C369:D369"/>
    <mergeCell ref="C416:D416"/>
    <mergeCell ref="C523:D523"/>
    <mergeCell ref="C417:D417"/>
    <mergeCell ref="C411:D411"/>
    <mergeCell ref="C468:D468"/>
    <mergeCell ref="C507:D507"/>
    <mergeCell ref="C518:D518"/>
    <mergeCell ref="C522:D522"/>
    <mergeCell ref="C479:D479"/>
    <mergeCell ref="C465:C466"/>
    <mergeCell ref="D465:D466"/>
    <mergeCell ref="C222:D222"/>
    <mergeCell ref="C182:D182"/>
    <mergeCell ref="C50:D50"/>
    <mergeCell ref="C332:D332"/>
    <mergeCell ref="C327:D327"/>
    <mergeCell ref="C336:D336"/>
    <mergeCell ref="C232:D232"/>
    <mergeCell ref="C249:D249"/>
    <mergeCell ref="C265:D265"/>
    <mergeCell ref="C300:D300"/>
    <mergeCell ref="A1:A2"/>
    <mergeCell ref="B1:B2"/>
    <mergeCell ref="C1:C2"/>
    <mergeCell ref="A38:A39"/>
    <mergeCell ref="B38:B39"/>
    <mergeCell ref="C512:D512"/>
    <mergeCell ref="C5:D5"/>
    <mergeCell ref="C189:D189"/>
    <mergeCell ref="C233:D233"/>
    <mergeCell ref="C174:D174"/>
    <mergeCell ref="C82:D82"/>
    <mergeCell ref="A78:A79"/>
    <mergeCell ref="B114:B115"/>
    <mergeCell ref="G1:N1"/>
    <mergeCell ref="C130:D130"/>
    <mergeCell ref="C107:D107"/>
    <mergeCell ref="C117:D117"/>
    <mergeCell ref="C7:D7"/>
    <mergeCell ref="D38:D39"/>
    <mergeCell ref="F1:F2"/>
    <mergeCell ref="C81:D81"/>
    <mergeCell ref="E1:E2"/>
    <mergeCell ref="C6:D6"/>
    <mergeCell ref="D1:D2"/>
    <mergeCell ref="B4:D4"/>
    <mergeCell ref="B78:B79"/>
    <mergeCell ref="C78:C79"/>
    <mergeCell ref="D78:D79"/>
    <mergeCell ref="C61:D61"/>
    <mergeCell ref="C697:D697"/>
    <mergeCell ref="C580:D580"/>
    <mergeCell ref="C585:D585"/>
    <mergeCell ref="C586:D586"/>
    <mergeCell ref="C655:D655"/>
    <mergeCell ref="C454:D454"/>
    <mergeCell ref="C555:D555"/>
    <mergeCell ref="C571:D571"/>
    <mergeCell ref="C541:D541"/>
    <mergeCell ref="C537:D537"/>
    <mergeCell ref="G38:N38"/>
    <mergeCell ref="C197:D197"/>
    <mergeCell ref="C193:D193"/>
    <mergeCell ref="C183:D183"/>
    <mergeCell ref="F38:F39"/>
    <mergeCell ref="C198:D198"/>
    <mergeCell ref="C41:D41"/>
    <mergeCell ref="C60:D60"/>
    <mergeCell ref="E38:E39"/>
    <mergeCell ref="C38:C39"/>
    <mergeCell ref="C106:D106"/>
    <mergeCell ref="C165:D165"/>
    <mergeCell ref="C149:D149"/>
    <mergeCell ref="C138:D138"/>
    <mergeCell ref="C114:C115"/>
    <mergeCell ref="D114:D115"/>
    <mergeCell ref="C150:D150"/>
    <mergeCell ref="C250:D250"/>
    <mergeCell ref="C118:D118"/>
    <mergeCell ref="C241:D241"/>
    <mergeCell ref="C161:D161"/>
    <mergeCell ref="C123:D123"/>
    <mergeCell ref="C214:D214"/>
    <mergeCell ref="C226:D226"/>
    <mergeCell ref="C169:D169"/>
    <mergeCell ref="C170:D170"/>
    <mergeCell ref="C237:D237"/>
    <mergeCell ref="F78:F79"/>
    <mergeCell ref="C134:D134"/>
    <mergeCell ref="C157:D157"/>
    <mergeCell ref="G78:N78"/>
    <mergeCell ref="E78:E79"/>
    <mergeCell ref="E534:E535"/>
    <mergeCell ref="F534:F535"/>
    <mergeCell ref="G534:N534"/>
    <mergeCell ref="C206:D206"/>
    <mergeCell ref="C202:D202"/>
    <mergeCell ref="F602:F603"/>
    <mergeCell ref="C441:D441"/>
    <mergeCell ref="B568:B569"/>
    <mergeCell ref="C568:C569"/>
    <mergeCell ref="D568:D569"/>
    <mergeCell ref="C218:D218"/>
    <mergeCell ref="E568:E569"/>
    <mergeCell ref="F568:F569"/>
    <mergeCell ref="C365:D365"/>
    <mergeCell ref="C503:D503"/>
    <mergeCell ref="C513:D513"/>
    <mergeCell ref="C387:D387"/>
    <mergeCell ref="C584:D584"/>
    <mergeCell ref="C370:D370"/>
    <mergeCell ref="G568:N568"/>
    <mergeCell ref="A602:A603"/>
    <mergeCell ref="B602:B603"/>
    <mergeCell ref="C602:C603"/>
    <mergeCell ref="D602:D603"/>
    <mergeCell ref="E602:E603"/>
    <mergeCell ref="C258:D258"/>
    <mergeCell ref="C274:D274"/>
    <mergeCell ref="C472:D472"/>
    <mergeCell ref="C315:D315"/>
    <mergeCell ref="C383:D383"/>
    <mergeCell ref="C407:D407"/>
    <mergeCell ref="C378:D378"/>
    <mergeCell ref="C349:D349"/>
    <mergeCell ref="C350:D350"/>
    <mergeCell ref="C282:D282"/>
    <mergeCell ref="C528:D528"/>
    <mergeCell ref="C508:D508"/>
    <mergeCell ref="G602:N602"/>
    <mergeCell ref="A643:A644"/>
    <mergeCell ref="B643:B644"/>
    <mergeCell ref="C643:C644"/>
    <mergeCell ref="D643:D644"/>
    <mergeCell ref="E643:E644"/>
    <mergeCell ref="C563:D563"/>
    <mergeCell ref="C576:D576"/>
    <mergeCell ref="C399:D399"/>
    <mergeCell ref="A676:A677"/>
    <mergeCell ref="B676:B677"/>
    <mergeCell ref="C676:C677"/>
    <mergeCell ref="D676:D677"/>
    <mergeCell ref="E676:E677"/>
    <mergeCell ref="C446:D446"/>
    <mergeCell ref="C657:D657"/>
    <mergeCell ref="C656:D656"/>
    <mergeCell ref="C483:D483"/>
    <mergeCell ref="C646:D646"/>
    <mergeCell ref="C388:D388"/>
    <mergeCell ref="F676:F677"/>
    <mergeCell ref="G676:N676"/>
    <mergeCell ref="C542:D542"/>
    <mergeCell ref="C559:D559"/>
    <mergeCell ref="F643:F644"/>
    <mergeCell ref="G643:N643"/>
    <mergeCell ref="C394:D394"/>
    <mergeCell ref="C433:D433"/>
  </mergeCells>
  <printOptions/>
  <pageMargins left="0.7874015748031497" right="0.4330708661417323" top="0.5118110236220472" bottom="0.3937007874015748" header="0.31496062992125984" footer="0.1968503937007874"/>
  <pageSetup horizontalDpi="600" verticalDpi="600" orientation="landscape" paperSize="9" scale="83" r:id="rId1"/>
  <headerFooter alignWithMargins="0">
    <oddHeader>&amp;C&amp;"Arial,Kurziv"&amp;8Plan rashoda Proračuna Grada Hvara za 2018.god. - Posebni dio</oddHeader>
    <oddFooter>&amp;C&amp;"Arial,Kurziv"&amp;8Stranica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:I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2019-01-02T12:58:47Z</cp:lastPrinted>
  <dcterms:created xsi:type="dcterms:W3CDTF">2004-01-09T13:07:12Z</dcterms:created>
  <dcterms:modified xsi:type="dcterms:W3CDTF">2019-01-03T10:08:33Z</dcterms:modified>
  <cp:category/>
  <cp:version/>
  <cp:contentType/>
  <cp:contentStatus/>
</cp:coreProperties>
</file>