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Area" localSheetId="7">'8'!$A$1:$H$121</definedName>
    <definedName name="_xlnm.Print_Area" localSheetId="8">'9'!$A$1:$H$38</definedName>
  </definedNames>
  <calcPr fullCalcOnLoad="1"/>
</workbook>
</file>

<file path=xl/sharedStrings.xml><?xml version="1.0" encoding="utf-8"?>
<sst xmlns="http://schemas.openxmlformats.org/spreadsheetml/2006/main" count="1589" uniqueCount="768">
  <si>
    <t xml:space="preserve">  OSTALI RASHODI </t>
  </si>
  <si>
    <t xml:space="preserve"> </t>
  </si>
  <si>
    <t xml:space="preserve">  </t>
  </si>
  <si>
    <t>RASHODI POSLOVANJA</t>
  </si>
  <si>
    <t xml:space="preserve">  UKUPNO RASHODI I IZDACI </t>
  </si>
  <si>
    <t>0111</t>
  </si>
  <si>
    <t xml:space="preserve">    Prihodi i primici, te rashodi i izdaci po ekonomskoj klasifikaciji utvrđuju se u Računu prihoda i primitaka, te</t>
  </si>
  <si>
    <t>45</t>
  </si>
  <si>
    <t xml:space="preserve"> RASHODI ZA DODATNA ULAGANJA NA IMOVINI</t>
  </si>
  <si>
    <t>451</t>
  </si>
  <si>
    <t xml:space="preserve">RASHODI ZA ZAPOSLENE </t>
  </si>
  <si>
    <t>MATERIJALNI RASHODI</t>
  </si>
  <si>
    <t xml:space="preserve">MATERIJALNI RASHODI </t>
  </si>
  <si>
    <t xml:space="preserve">  RASHODI POSLOVANJA</t>
  </si>
  <si>
    <t xml:space="preserve"> A.   RAČUN PRIHODA I PRIMITAKA</t>
  </si>
  <si>
    <t xml:space="preserve"> N A Z I V    R A S H O D A</t>
  </si>
  <si>
    <t xml:space="preserve">              IZDACI ZA FINANC. IMOVINU I OTPLATU ZAJMOVA</t>
  </si>
  <si>
    <t>0360</t>
  </si>
  <si>
    <t xml:space="preserve"> Služba zaštite i spašavanja</t>
  </si>
  <si>
    <t>FUNKC.
KLAS.</t>
  </si>
  <si>
    <t>Vlastiti prihodi</t>
  </si>
  <si>
    <t>Donacije</t>
  </si>
  <si>
    <t>Zajmovi</t>
  </si>
  <si>
    <t>Vlastiti
prihodi</t>
  </si>
  <si>
    <t>* plan prihoda i primitaka *</t>
  </si>
  <si>
    <t>Ukupno po
 izvorima</t>
  </si>
  <si>
    <t xml:space="preserve">    UKUPNO PRIHODI</t>
  </si>
  <si>
    <t>32</t>
  </si>
  <si>
    <t>323</t>
  </si>
  <si>
    <t>S V E U K U P N O</t>
  </si>
  <si>
    <t xml:space="preserve">  GRAD  HVAR</t>
  </si>
  <si>
    <t xml:space="preserve">382 </t>
  </si>
  <si>
    <t>N A Z I V   R A Č U N A</t>
  </si>
  <si>
    <t>NAZIV RAČUNA FUNKCIJSKE KLASIFIKACIJE</t>
  </si>
  <si>
    <t xml:space="preserve"> OPĆE JAVNE USLUGE</t>
  </si>
  <si>
    <t xml:space="preserve"> Izvršna i zakonodavna tijela</t>
  </si>
  <si>
    <t xml:space="preserve"> Financijski i fiskalni poslovi</t>
  </si>
  <si>
    <t xml:space="preserve"> Ostale opće usluge</t>
  </si>
  <si>
    <t xml:space="preserve"> Prijenosi općeg karaktera (stranke, udruge)</t>
  </si>
  <si>
    <t xml:space="preserve"> JAVNI RED I SIGURNOST</t>
  </si>
  <si>
    <t xml:space="preserve"> Protupožarna zaštita</t>
  </si>
  <si>
    <t xml:space="preserve"> EKONOMSKI POSLOVI</t>
  </si>
  <si>
    <t xml:space="preserve"> Cestovni promet (održavanje i izgradnja cesta)</t>
  </si>
  <si>
    <t xml:space="preserve"> ZAŠTITA OKOLIŠA</t>
  </si>
  <si>
    <t xml:space="preserve"> Razvoj zajednice (planovi, geodet.poslovi)</t>
  </si>
  <si>
    <t xml:space="preserve">  Izgradnja dom za starije "Novak Leonidas"</t>
  </si>
  <si>
    <t xml:space="preserve"> Opskrba vodom (prijenos Hv.vodovodu)</t>
  </si>
  <si>
    <t xml:space="preserve"> Ulična rasvjeta (održ.i troš.javne rasvjete)</t>
  </si>
  <si>
    <t xml:space="preserve"> ZDRAVSTVO</t>
  </si>
  <si>
    <t xml:space="preserve"> REKREACIJA, KULTURA I RELIGIJA</t>
  </si>
  <si>
    <t xml:space="preserve"> Rekreacija i sport</t>
  </si>
  <si>
    <t xml:space="preserve"> Religija i druge službe zajednice</t>
  </si>
  <si>
    <t xml:space="preserve"> OBRAZOVANJE</t>
  </si>
  <si>
    <t xml:space="preserve"> Osnovno obrazovanje</t>
  </si>
  <si>
    <t xml:space="preserve"> SOCIJALNA ZAŠTITA</t>
  </si>
  <si>
    <t xml:space="preserve"> Starost (Dom za starije)</t>
  </si>
  <si>
    <t xml:space="preserve"> Pomoći obitelji i djeci (stipendije)</t>
  </si>
  <si>
    <t xml:space="preserve"> Pomoć za troš.stanovanja</t>
  </si>
  <si>
    <t xml:space="preserve"> U K U P N O</t>
  </si>
  <si>
    <t>Račun
funkcijske
klasifikacije</t>
  </si>
  <si>
    <t>%  u
ukupnim
rashodima</t>
  </si>
  <si>
    <t>01</t>
  </si>
  <si>
    <t>0112</t>
  </si>
  <si>
    <t>0133</t>
  </si>
  <si>
    <t>0180</t>
  </si>
  <si>
    <t>03</t>
  </si>
  <si>
    <t>0320</t>
  </si>
  <si>
    <t>04</t>
  </si>
  <si>
    <t>0421</t>
  </si>
  <si>
    <t>0451</t>
  </si>
  <si>
    <t>05</t>
  </si>
  <si>
    <t>0520</t>
  </si>
  <si>
    <t>06</t>
  </si>
  <si>
    <t>0620</t>
  </si>
  <si>
    <t>0630</t>
  </si>
  <si>
    <t>0640</t>
  </si>
  <si>
    <t>0660</t>
  </si>
  <si>
    <t>07</t>
  </si>
  <si>
    <t>0721</t>
  </si>
  <si>
    <t>08</t>
  </si>
  <si>
    <t>0810</t>
  </si>
  <si>
    <t>0820</t>
  </si>
  <si>
    <t>0840</t>
  </si>
  <si>
    <t>09</t>
  </si>
  <si>
    <t>0911</t>
  </si>
  <si>
    <t>0912</t>
  </si>
  <si>
    <t>10</t>
  </si>
  <si>
    <t xml:space="preserve"> Opće medicinske usluge (donac. zdravstv.ustanov.)</t>
  </si>
  <si>
    <t xml:space="preserve"> Soc.zaštita koja nije drugdje svrstana (soc.udruge)</t>
  </si>
  <si>
    <t xml:space="preserve"> UNAPREĐENJA STANOVANJA I ZAJEDNICE</t>
  </si>
  <si>
    <t xml:space="preserve"> Poljoprivreda (poticaji u  poljoprivredi)</t>
  </si>
  <si>
    <t>Članak 3.</t>
  </si>
  <si>
    <t xml:space="preserve">       GRAD  HVAR</t>
  </si>
  <si>
    <t>III  ZAVRŠNE I ZAKLJUČNE ODREDBE</t>
  </si>
  <si>
    <t>Članak 4.</t>
  </si>
  <si>
    <t>REPUBLIKA HRVATSKA</t>
  </si>
  <si>
    <t>SPLITSKO-DALMATINSKA ŽUPANIJA</t>
  </si>
  <si>
    <t>G R A D    H V A R</t>
  </si>
  <si>
    <t xml:space="preserve">                       UKUPNO PRIHODI</t>
  </si>
  <si>
    <t>GRAD HVAR</t>
  </si>
  <si>
    <t xml:space="preserve"> Predškolski odgoj i obrazovanje (dj.vrtić)</t>
  </si>
  <si>
    <t xml:space="preserve"> Pomoći bolesnim i invalidnim (udruge invalid.osoba)</t>
  </si>
  <si>
    <t xml:space="preserve"> Socijalne pomoći stanovništvu (ostale pomoći i izdaci)</t>
  </si>
  <si>
    <t xml:space="preserve">   634</t>
  </si>
  <si>
    <t>422</t>
  </si>
  <si>
    <t>421</t>
  </si>
  <si>
    <t>1. Rashodi i izdaci prema funkcijskoj klasifikaciji,</t>
  </si>
  <si>
    <t>Članak 5.</t>
  </si>
  <si>
    <t>0510</t>
  </si>
  <si>
    <t xml:space="preserve"> Gospodarenje otpadom (sanacija odlagališta)</t>
  </si>
  <si>
    <t>0452</t>
  </si>
  <si>
    <t xml:space="preserve"> Ostale komunalne pogodnosti (održ.jav.površina i sl.)</t>
  </si>
  <si>
    <t>Račun - konto</t>
  </si>
  <si>
    <t>/u kunama/</t>
  </si>
  <si>
    <t>I.  OPĆI DIO</t>
  </si>
  <si>
    <t xml:space="preserve">              PRIHODI OD NEFINANCIJSKE IMOVINE</t>
  </si>
  <si>
    <t xml:space="preserve">              U K U P N O   P R I H O D I</t>
  </si>
  <si>
    <t xml:space="preserve">              RASHODI ZA NEFINANCIJSKU IMOVINU</t>
  </si>
  <si>
    <t xml:space="preserve">              RAZLIKA  -  VIŠAK / MANJAK</t>
  </si>
  <si>
    <t xml:space="preserve"> PRIHODI OD POREZA</t>
  </si>
  <si>
    <t xml:space="preserve"> P O M O Ć I</t>
  </si>
  <si>
    <t xml:space="preserve"> PRIHODI OD IMOVINE</t>
  </si>
  <si>
    <t xml:space="preserve"> PRIHODI OD PRODAJE NEFINANCIJSKE IMOVINE</t>
  </si>
  <si>
    <t xml:space="preserve"> U K U P N O   P R I H O D I  ( 6 + 7 )</t>
  </si>
  <si>
    <t xml:space="preserve"> RASHODI ZA ZAPOSLENE</t>
  </si>
  <si>
    <t xml:space="preserve"> MATERIJALNI RASHODI</t>
  </si>
  <si>
    <t xml:space="preserve"> FINANCIJSKI RASHODI</t>
  </si>
  <si>
    <t xml:space="preserve"> SUBVENCIJE</t>
  </si>
  <si>
    <t xml:space="preserve"> NAKNADE GRAĐANIMA I KUĆANSTVIMA</t>
  </si>
  <si>
    <t xml:space="preserve"> RASHODI ZA NABAVU NEFINANCIJSKE IMOVINE</t>
  </si>
  <si>
    <t xml:space="preserve"> U K U P N O   R A S H O D I   ( 3 + 4 )</t>
  </si>
  <si>
    <t xml:space="preserve"> II  POSEBNI DIO</t>
  </si>
  <si>
    <t xml:space="preserve">              P R I H O D I   P O S L O V A NJ A</t>
  </si>
  <si>
    <t xml:space="preserve">              R A S H O D I   P O S L O V A NJ A</t>
  </si>
  <si>
    <t xml:space="preserve">              U K U P N O    R A S H O D I</t>
  </si>
  <si>
    <t xml:space="preserve">        B.  RAČUN ZADUŽIVANJA / FINANCIRANJA: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</si>
  <si>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</si>
  <si>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</si>
  <si>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</si>
  <si>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RAZLIKA - MANJAK</t>
  </si>
  <si>
    <t xml:space="preserve">        RAZLIKA  VIŠAK/MANJAK</t>
  </si>
  <si>
    <t xml:space="preserve">   6</t>
  </si>
  <si>
    <t xml:space="preserve"> PRIHODI  POSLOVANJA</t>
  </si>
  <si>
    <t xml:space="preserve">   61</t>
  </si>
  <si>
    <t xml:space="preserve">   611</t>
  </si>
  <si>
    <t xml:space="preserve">   613</t>
  </si>
  <si>
    <t xml:space="preserve">   614</t>
  </si>
  <si>
    <t xml:space="preserve">   63</t>
  </si>
  <si>
    <t xml:space="preserve">   633</t>
  </si>
  <si>
    <t xml:space="preserve">   64</t>
  </si>
  <si>
    <t xml:space="preserve">   641</t>
  </si>
  <si>
    <t xml:space="preserve">   642</t>
  </si>
  <si>
    <t xml:space="preserve"> N A Z I V    P R I H O D A</t>
  </si>
  <si>
    <t xml:space="preserve">   65</t>
  </si>
  <si>
    <t xml:space="preserve">   651</t>
  </si>
  <si>
    <t xml:space="preserve">   652</t>
  </si>
  <si>
    <t xml:space="preserve">   66</t>
  </si>
  <si>
    <t xml:space="preserve">   661</t>
  </si>
  <si>
    <t xml:space="preserve">   663</t>
  </si>
  <si>
    <t xml:space="preserve">   7</t>
  </si>
  <si>
    <t xml:space="preserve">   71</t>
  </si>
  <si>
    <t xml:space="preserve">   711</t>
  </si>
  <si>
    <t xml:space="preserve">   72</t>
  </si>
  <si>
    <t xml:space="preserve">   721</t>
  </si>
  <si>
    <t xml:space="preserve"> B.  RAČUN RASHODA I IZDATAKA</t>
  </si>
  <si>
    <t xml:space="preserve">   3</t>
  </si>
  <si>
    <t xml:space="preserve">   31</t>
  </si>
  <si>
    <t xml:space="preserve">   311</t>
  </si>
  <si>
    <t xml:space="preserve">   312</t>
  </si>
  <si>
    <t xml:space="preserve">   313</t>
  </si>
  <si>
    <t xml:space="preserve"> R A S H O D I     P O S L O V A NJ A</t>
  </si>
  <si>
    <t>Prih. za posebne namjene</t>
  </si>
  <si>
    <t>Opći 
prihodi</t>
  </si>
  <si>
    <t>Pomoći</t>
  </si>
  <si>
    <t>Namjen.
zajmovi</t>
  </si>
  <si>
    <t xml:space="preserve"> Srednjoškolsko obrazovanje</t>
  </si>
  <si>
    <t>Opći
prihodi</t>
  </si>
  <si>
    <t>Prihodi za posebne namjene</t>
  </si>
  <si>
    <t>Prihodi od
 nefinanc.
imovine</t>
  </si>
  <si>
    <t>Izvori
prihoda</t>
  </si>
  <si>
    <t>Oznaka 
računa</t>
  </si>
  <si>
    <t>Članak 1.</t>
  </si>
  <si>
    <t>RASHODI I IZDACI PREMA FUNKCIJSKOJ KLASIFIKACIJI</t>
  </si>
  <si>
    <t xml:space="preserve"> GLAVA 00102:   DJEČJI VRTIĆ HVAR</t>
  </si>
  <si>
    <t xml:space="preserve">   653</t>
  </si>
  <si>
    <t xml:space="preserve">   68</t>
  </si>
  <si>
    <t xml:space="preserve"> KAZNE, UPRAVNE MJERE I OSTALI PRIHODI</t>
  </si>
  <si>
    <t xml:space="preserve">   681</t>
  </si>
  <si>
    <t>329</t>
  </si>
  <si>
    <t xml:space="preserve">    Sastavni dio ovog Proračuna su:</t>
  </si>
  <si>
    <t>Gradsko vijeće</t>
  </si>
  <si>
    <t>4</t>
  </si>
  <si>
    <t>41</t>
  </si>
  <si>
    <t>411</t>
  </si>
  <si>
    <t>Članak 2.</t>
  </si>
  <si>
    <t xml:space="preserve">   683</t>
  </si>
  <si>
    <t>324</t>
  </si>
  <si>
    <t xml:space="preserve">  Izgradnja gradskog groblja</t>
  </si>
  <si>
    <t xml:space="preserve">              NETO ZADUŽENJE / FINANCIRANJE</t>
  </si>
  <si>
    <t xml:space="preserve"> OSTALI RASHODI</t>
  </si>
  <si>
    <t xml:space="preserve"> RASHODI ZA NABAVU NEPROIZV.DUG.IMOVINE</t>
  </si>
  <si>
    <t xml:space="preserve"> RASHODI ZA NABAVU PROIZ.DUGOTRAJNE IMOVINE</t>
  </si>
  <si>
    <t>42</t>
  </si>
  <si>
    <t xml:space="preserve"> PRIH. OD PRODAJE NEPROIZVED. DUGOTR. IMOVINE</t>
  </si>
  <si>
    <t xml:space="preserve"> PRIH. OD PRODAJE PROIZVED. DUGOTRAJ.IMOVINE</t>
  </si>
  <si>
    <t>0310</t>
  </si>
  <si>
    <t xml:space="preserve"> Usluge policije</t>
  </si>
  <si>
    <t xml:space="preserve">P R O R A Č U N </t>
  </si>
  <si>
    <t>PREDSJEDNIK GRADSKOG VIJEĆA:</t>
  </si>
  <si>
    <t xml:space="preserve">   722</t>
  </si>
  <si>
    <t xml:space="preserve">   8</t>
  </si>
  <si>
    <t xml:space="preserve">   81</t>
  </si>
  <si>
    <t xml:space="preserve">   816</t>
  </si>
  <si>
    <t xml:space="preserve"> PRIMICI OD FINANCIJSKE IMOVINE I ZADUŽIVANJA</t>
  </si>
  <si>
    <t xml:space="preserve"> UKUPNO PRIHODI I PRIMICI ( 6 + 7 + 8 )</t>
  </si>
  <si>
    <t xml:space="preserve"> Program 2001:   Predškolski odgoj</t>
  </si>
  <si>
    <t xml:space="preserve"> Program 3001:   Knjižnična djelatnost</t>
  </si>
  <si>
    <t xml:space="preserve"> Aktivnost A3001 01: Stručna i izvršna tijela knjižnice</t>
  </si>
  <si>
    <t xml:space="preserve"> Aktivnost A2001 01: Stručna, administ. i izvršna tijela vrtića </t>
  </si>
  <si>
    <t>36</t>
  </si>
  <si>
    <t>363</t>
  </si>
  <si>
    <t xml:space="preserve"> POMOĆI DANE U INOZEM. I UNUTAR OPĆEG PRORAČ.</t>
  </si>
  <si>
    <t>Cilj</t>
  </si>
  <si>
    <t>Mjera</t>
  </si>
  <si>
    <t>Pokazatelj
rezultata</t>
  </si>
  <si>
    <t xml:space="preserve">  Kapitalna pomoć Hvarskom vodovodu Jelsa</t>
  </si>
  <si>
    <t xml:space="preserve">  Održavanje cesta i prometnica</t>
  </si>
  <si>
    <t xml:space="preserve">  Otkup zemljišta za ceste i prometnice</t>
  </si>
  <si>
    <t xml:space="preserve">  Izgradnja lokalnih cesta i puteva</t>
  </si>
  <si>
    <t xml:space="preserve">  Nabavka opreme za poslovanje</t>
  </si>
  <si>
    <t>Bročana oznaka i naziv programa/projekta/aktivnosti</t>
  </si>
  <si>
    <t>A1008 01</t>
  </si>
  <si>
    <t xml:space="preserve">  Geodetsko-katastarske usluge</t>
  </si>
  <si>
    <t>K1008 02</t>
  </si>
  <si>
    <t>K1008 03</t>
  </si>
  <si>
    <t>K1010 02</t>
  </si>
  <si>
    <t xml:space="preserve">  Izgradnja javnih površina</t>
  </si>
  <si>
    <t xml:space="preserve">  Kupnja zemljišta</t>
  </si>
  <si>
    <t xml:space="preserve">  Održavanje obale i obalnog pojasa</t>
  </si>
  <si>
    <t xml:space="preserve">  Pomoć Muzeju za sanac.crkve Sv.Marka</t>
  </si>
  <si>
    <t xml:space="preserve">  Održavanje spomenika kulture</t>
  </si>
  <si>
    <t xml:space="preserve">  Dodatna ulaganja na Palači Vukašinović</t>
  </si>
  <si>
    <t xml:space="preserve"> Program 2001: Predškolski odgoj</t>
  </si>
  <si>
    <t xml:space="preserve"> Program 3001: Knjižnična djelatnost</t>
  </si>
  <si>
    <t xml:space="preserve"> T projekt T3001 02: Kupnja knjižne građe i opreme</t>
  </si>
  <si>
    <t xml:space="preserve">  T3001 02</t>
  </si>
  <si>
    <t xml:space="preserve">  Kupnja knjižne građe i opreme u knjižnici</t>
  </si>
  <si>
    <t xml:space="preserve">              PRIMICI OD FINANC. IMOVINE I ZADUŽIVANJA</t>
  </si>
  <si>
    <t xml:space="preserve"> PRIHODI OD  PRISTOJBI I NAKNADA</t>
  </si>
  <si>
    <t xml:space="preserve"> PRIH. OD PROD.ROBA, PRUŽENIH USLUGA I DONACIJA</t>
  </si>
  <si>
    <t xml:space="preserve"> PRIMLJENI POVRATI DANIH ZAJMOVA I DEPOZITA</t>
  </si>
  <si>
    <t>RAČUN
(konto)</t>
  </si>
  <si>
    <t xml:space="preserve"> Program 1001:  Javna uprava i administracija</t>
  </si>
  <si>
    <t xml:space="preserve"> Aktivnost A1001 01:  Rad gradonačelnika i gradske uprave</t>
  </si>
  <si>
    <t>366</t>
  </si>
  <si>
    <t xml:space="preserve"> T.projekt T3001 02:  Kupnja knjižne građe i opreme</t>
  </si>
  <si>
    <t xml:space="preserve"> Program1001: Javna uprava i administracija</t>
  </si>
  <si>
    <t xml:space="preserve"> Nabava uredske
 opreme i programa</t>
  </si>
  <si>
    <t xml:space="preserve"> Poboljšani uvjeti rada
 i opremljenost ureda</t>
  </si>
  <si>
    <t xml:space="preserve"> Informatizacija JUO</t>
  </si>
  <si>
    <t xml:space="preserve"> Bolja uređenost cesta</t>
  </si>
  <si>
    <t xml:space="preserve"> Krpanje rupa i postava
 prometnih znakova</t>
  </si>
  <si>
    <t xml:space="preserve"> Sigurnija vožnja i 
 manje promet.nezgoda</t>
  </si>
  <si>
    <t xml:space="preserve"> Rješavanje imovinskog
 statusa cesta</t>
  </si>
  <si>
    <t xml:space="preserve"> Kupnja zemljišta
 radi izgradnje cesta</t>
  </si>
  <si>
    <t xml:space="preserve"> Veći broj uređenih
 cesta i prometnica</t>
  </si>
  <si>
    <t xml:space="preserve"> Veći broj uređenih
 cesta i puteva</t>
  </si>
  <si>
    <t xml:space="preserve"> Zaštita okoliša i 
 zbrinjavanje otpada</t>
  </si>
  <si>
    <t xml:space="preserve"> Zaštita okoliša i 
 razvoj infrastrukture</t>
  </si>
  <si>
    <t xml:space="preserve"> Radovi na izgradnji
 kanalizacije
 reciklažnog dvorišta</t>
  </si>
  <si>
    <t xml:space="preserve"> Manje oborinskih i 
 fekalnih izljeva
 otpada i manja zagađenost
 okoliša</t>
  </si>
  <si>
    <t xml:space="preserve"> Sređivanje katastra
 nekretnina</t>
  </si>
  <si>
    <t xml:space="preserve"> Izgradnja novih i 
 uređenje postojećih cesta</t>
  </si>
  <si>
    <t xml:space="preserve"> Provođenje geodetsko-
 katastarske izmjere</t>
  </si>
  <si>
    <t xml:space="preserve"> Bolje sređeni katastar
 nekretnika</t>
  </si>
  <si>
    <t xml:space="preserve"> Prostorno planiranje
 prema potrebama građana</t>
  </si>
  <si>
    <t xml:space="preserve"> Izrada i donošenje
 prostornih planova
 </t>
  </si>
  <si>
    <t xml:space="preserve"> Pokrivenost prostora
 planskim dokumentima</t>
  </si>
  <si>
    <t xml:space="preserve"> Kupnja zemljišta </t>
  </si>
  <si>
    <t xml:space="preserve"> Uređenost prostora</t>
  </si>
  <si>
    <t xml:space="preserve"> Poboljšanje opskrbe vodom
 svih naselja Grada</t>
  </si>
  <si>
    <t xml:space="preserve"> Izgradnja objekata i 
 uređaja vodoopskrbe</t>
  </si>
  <si>
    <t xml:space="preserve">  Bolja opskrba vodom</t>
  </si>
  <si>
    <t xml:space="preserve">  Nabava rasvjet.tijela i izgradnja javne rasvjete</t>
  </si>
  <si>
    <t xml:space="preserve"> Povećanje pokrivenosti
 javnom rasvjetom</t>
  </si>
  <si>
    <t xml:space="preserve"> Izgradnja rasvjete i postava
 novih rasvjetnih tijela</t>
  </si>
  <si>
    <t xml:space="preserve"> Povećana pokrivenost
 javnom rasvjetom</t>
  </si>
  <si>
    <t xml:space="preserve"> Povećanje broja uređenih
 javnih površine</t>
  </si>
  <si>
    <t xml:space="preserve"> Gradnja novih
 javnih površina</t>
  </si>
  <si>
    <t xml:space="preserve"> Kupnja zemljišta potreban
 za izgradnju novog groblja</t>
  </si>
  <si>
    <t xml:space="preserve"> Izgradnja novog groblja</t>
  </si>
  <si>
    <t xml:space="preserve"> Novo gradsko groblje</t>
  </si>
  <si>
    <t xml:space="preserve"> Radovi na uređenju</t>
  </si>
  <si>
    <t xml:space="preserve"> Uređenje obalnih  šetnica
 i obale</t>
  </si>
  <si>
    <t xml:space="preserve"> Uređene šetnice, obala
 i plaže i moleti</t>
  </si>
  <si>
    <t xml:space="preserve"> Radovi na sanaciji </t>
  </si>
  <si>
    <t xml:space="preserve"> Sanacija i očuvanje
 spomenika kulture</t>
  </si>
  <si>
    <t xml:space="preserve"> Sanirani i uređeni
 spomenici kulture</t>
  </si>
  <si>
    <t xml:space="preserve"> Dovođenje u funkciju i
 sanacija zgrade Arsenala</t>
  </si>
  <si>
    <t xml:space="preserve"> Sanirani i funkcionalna
 zgrada Arsenal</t>
  </si>
  <si>
    <t xml:space="preserve"> Dovođenje u funkciju i
 sanacija objekta</t>
  </si>
  <si>
    <t xml:space="preserve"> Sanirani i funkcionalan
 objekat</t>
  </si>
  <si>
    <t xml:space="preserve"> Dokumentacija i radovi
 na izgradnji objekta</t>
  </si>
  <si>
    <t xml:space="preserve"> Nova zgrada srednje škole
 i školskog igrališta</t>
  </si>
  <si>
    <t xml:space="preserve"> Zbrinjavanje starijih i
 nemoćnih osoba</t>
  </si>
  <si>
    <t xml:space="preserve"> Izgrađeni objekat Doma
 za starije</t>
  </si>
  <si>
    <t xml:space="preserve"> Povećanje kapaciteta za
 smještaj djece</t>
  </si>
  <si>
    <t xml:space="preserve"> Dokumentacija i radovi
 na dogradnji objekta</t>
  </si>
  <si>
    <t xml:space="preserve"> Sanacija crkve Sv.Marka</t>
  </si>
  <si>
    <t xml:space="preserve"> Izrada dokumentacije i
 sanacija objekta</t>
  </si>
  <si>
    <t xml:space="preserve">  Sanirani objekat</t>
  </si>
  <si>
    <t xml:space="preserve"> Povećanje knjižnog fonda
 i opremanje knjižnice</t>
  </si>
  <si>
    <t xml:space="preserve"> Bolja opremljenost knjižnice</t>
  </si>
  <si>
    <t xml:space="preserve"> Izrada dokumentacije
 i izgradnja groblja</t>
  </si>
  <si>
    <t xml:space="preserve"> Zemljiše potrebno
 za izgradnju groblja</t>
  </si>
  <si>
    <t xml:space="preserve"> Veći kapaciteti vrtića</t>
  </si>
  <si>
    <t xml:space="preserve"> Manje nezbrinutog kom.
 otpada i manja zagađenost
 okoliša</t>
  </si>
  <si>
    <t xml:space="preserve"> Kupnja knjižne građe 
 i opreme</t>
  </si>
  <si>
    <t xml:space="preserve"> Radovi na sanac. postojećeg
 odlagališta i gradnja
 reciklažnog dvorišta</t>
  </si>
  <si>
    <t xml:space="preserve">        POKRIĆE IZ RASPOLOŽIVIH VIŠKOVA PRETHOD. GODINA</t>
  </si>
  <si>
    <t>Viškovi
prethodnih
godina</t>
  </si>
  <si>
    <t xml:space="preserve">    3</t>
  </si>
  <si>
    <t xml:space="preserve"> 4</t>
  </si>
  <si>
    <t xml:space="preserve">   636</t>
  </si>
  <si>
    <t xml:space="preserve"> K.projekt K1001 03: Nabavka opreme za poslovanje</t>
  </si>
  <si>
    <t xml:space="preserve"> Program 1003:  Opće usluge i pričuva</t>
  </si>
  <si>
    <t xml:space="preserve"> Aktivnost A1003 01: Opće usluge i pričuva</t>
  </si>
  <si>
    <t xml:space="preserve"> Program 1004: Financijski poslovi i obveze</t>
  </si>
  <si>
    <t xml:space="preserve"> Program 1005:  Organiziranje i provođenje 
                              zaštite i spašavanja</t>
  </si>
  <si>
    <t xml:space="preserve"> Aktivnost A1005 01: Protupožarna zaštita</t>
  </si>
  <si>
    <t xml:space="preserve"> Aktivnost A1005 02:  Donacije DVD-u Hvar</t>
  </si>
  <si>
    <t xml:space="preserve"> Aktivnost A1005 03:  Sustav zaštite i spašavanja</t>
  </si>
  <si>
    <t xml:space="preserve"> Aktivnost A1005 04:  Donacija Gorskoj službi spašavanja</t>
  </si>
  <si>
    <t xml:space="preserve"> Aktivnost A1006 01: Održ. uredskih i poslov. objekata</t>
  </si>
  <si>
    <t xml:space="preserve"> Program 1007: Poticaj razvoju poduzetništva</t>
  </si>
  <si>
    <t xml:space="preserve"> T.projekt T1007 01: Subvencije u poljoprivredi</t>
  </si>
  <si>
    <t xml:space="preserve"> Program 1008: Izgradnja i održavanje cesta i puteva</t>
  </si>
  <si>
    <t xml:space="preserve"> Aktivnost A1008 01: Održavanje cesta i prometnica</t>
  </si>
  <si>
    <t xml:space="preserve"> K.projekt K1008 02: Kupnja zemljišta za prometnice</t>
  </si>
  <si>
    <t xml:space="preserve"> K.projekt K1008 03: Gradnja cesta i puteva</t>
  </si>
  <si>
    <t xml:space="preserve"> Program 1009: Zaštita okoliša i gospodarenje otpadom</t>
  </si>
  <si>
    <t xml:space="preserve"> Aktivnost A1009 01:  Sanacija divljih odlagališta</t>
  </si>
  <si>
    <t xml:space="preserve"> Aktivnost A1009 04:  Održavanje oborinske kanalizacije</t>
  </si>
  <si>
    <t>34</t>
  </si>
  <si>
    <t>K1001 03</t>
  </si>
  <si>
    <t xml:space="preserve"> Program1008: Izgradnja i održavanje cesta i puteva</t>
  </si>
  <si>
    <t xml:space="preserve"> K projekt K1008 03: Gradnja cesta i puteva</t>
  </si>
  <si>
    <t xml:space="preserve"> Program1009: Zaštita okoliša i gospodarenje otpadom</t>
  </si>
  <si>
    <t>K1009 03</t>
  </si>
  <si>
    <t xml:space="preserve">  Kupnja zemljišta za sanaciju odlagališta kom.otpada</t>
  </si>
  <si>
    <t>Sanacija odlagališta komunalnog otpada</t>
  </si>
  <si>
    <t xml:space="preserve"> Kupnja zemljišta
 radi sanacije odlagališta</t>
  </si>
  <si>
    <t>Sanirano odlagalište - rješen imovinski status zemljišta</t>
  </si>
  <si>
    <t>K1010 03</t>
  </si>
  <si>
    <t xml:space="preserve">  Kapitalna donacija DVD-u Hvar</t>
  </si>
  <si>
    <t>T1009 02</t>
  </si>
  <si>
    <t xml:space="preserve">  Pomoći Komunalnom za sanaciju odlagališta kom.
  otpada i gradnju reciklažnog dvorišta</t>
  </si>
  <si>
    <t>T1009 05</t>
  </si>
  <si>
    <t>DOPUNA PROJEKCIJE RASHODA I IZDATAKA</t>
  </si>
  <si>
    <t>K1017 03</t>
  </si>
  <si>
    <t xml:space="preserve">  Izgradnja sportskog centra Hvar</t>
  </si>
  <si>
    <t xml:space="preserve"> Radovi na projektima i izgradnji</t>
  </si>
  <si>
    <t>Izgradnja sportso-rekreac. objekata</t>
  </si>
  <si>
    <t xml:space="preserve"> Izgrađen sportski centar
  Grada Hvara</t>
  </si>
  <si>
    <t xml:space="preserve"> Porez i prirez na dohodak</t>
  </si>
  <si>
    <t xml:space="preserve"> Porez na imovinu</t>
  </si>
  <si>
    <t xml:space="preserve"> Porezi na robu i usluge</t>
  </si>
  <si>
    <t xml:space="preserve"> Pomoći iz drugih proračuna</t>
  </si>
  <si>
    <t xml:space="preserve"> Pomoći od izvanproračunskih korisnika</t>
  </si>
  <si>
    <t xml:space="preserve"> Prihodi od financijske imovine</t>
  </si>
  <si>
    <t xml:space="preserve"> Prihodi od nefinancijske imovine</t>
  </si>
  <si>
    <t xml:space="preserve"> Upravne i administrativne pristojbe</t>
  </si>
  <si>
    <t xml:space="preserve"> Prihodi po posebnim propisima</t>
  </si>
  <si>
    <t xml:space="preserve"> Komunalni doprinosi i naknade</t>
  </si>
  <si>
    <t xml:space="preserve"> Prihodi od prodaje roba i pruženih usluga</t>
  </si>
  <si>
    <t xml:space="preserve"> Donacije od pravnih i fizičkih osoba</t>
  </si>
  <si>
    <t xml:space="preserve"> Kazne i upravne mjere</t>
  </si>
  <si>
    <t xml:space="preserve"> Ostali prihodi</t>
  </si>
  <si>
    <t xml:space="preserve"> Prihodi od prodaje materijalne imovine</t>
  </si>
  <si>
    <t xml:space="preserve"> Prihodi od prodaje građevinskih objekata</t>
  </si>
  <si>
    <t xml:space="preserve"> Prihodi od prodaje postrojenja i opreme</t>
  </si>
  <si>
    <t xml:space="preserve"> Primljeni povrati zajmova trg.društvima</t>
  </si>
  <si>
    <t xml:space="preserve"> Plaće (bruto)</t>
  </si>
  <si>
    <t xml:space="preserve"> Ostali rashodi za zaposlene</t>
  </si>
  <si>
    <t xml:space="preserve"> Doprinosi na plaće</t>
  </si>
  <si>
    <t xml:space="preserve"> Naknade troškova zaposlenima</t>
  </si>
  <si>
    <t xml:space="preserve"> Rashodi za materijal i energiju</t>
  </si>
  <si>
    <t xml:space="preserve"> Rashodi za usluge</t>
  </si>
  <si>
    <t xml:space="preserve"> Naknada troškova osobama izvan radnog odnosa</t>
  </si>
  <si>
    <t xml:space="preserve"> Ostali nespomenuti rashodi poslovanja</t>
  </si>
  <si>
    <t xml:space="preserve"> Ostali financijski rashodi</t>
  </si>
  <si>
    <t xml:space="preserve"> Subvencije trg.društvima, poljoprivred. i obrtnicima</t>
  </si>
  <si>
    <t xml:space="preserve"> Pomoći unutar općeg proračuna</t>
  </si>
  <si>
    <t xml:space="preserve"> Pomoći korisnicima drugih proračuna</t>
  </si>
  <si>
    <t xml:space="preserve"> Naknade građanima i kućanstvima iz proračuna</t>
  </si>
  <si>
    <t xml:space="preserve"> Tekuće donacije</t>
  </si>
  <si>
    <t xml:space="preserve"> Kapitalne donacije</t>
  </si>
  <si>
    <t xml:space="preserve"> Izvanredni rashodi (pričuva)</t>
  </si>
  <si>
    <t xml:space="preserve"> Kapitalne pomoći</t>
  </si>
  <si>
    <t xml:space="preserve"> Materijalna imovina - Prirodna bogatstva</t>
  </si>
  <si>
    <t xml:space="preserve"> Građevinski objekti</t>
  </si>
  <si>
    <t xml:space="preserve"> Postrojenja i oprema</t>
  </si>
  <si>
    <t xml:space="preserve"> Knjige, umjetnička djela i ostale izložbene vrijednosti</t>
  </si>
  <si>
    <t xml:space="preserve"> Nematerijalna proizvedena imovina</t>
  </si>
  <si>
    <t xml:space="preserve"> Dodatna ulaganja na građevinskim objektima</t>
  </si>
  <si>
    <t>Plaće (bruto)</t>
  </si>
  <si>
    <t>Ostali rashodi za zaposlene</t>
  </si>
  <si>
    <t>Doprinosi na plaće</t>
  </si>
  <si>
    <t>Naknada troškova zaposlenima</t>
  </si>
  <si>
    <t>Rashodi za materijal i energiju</t>
  </si>
  <si>
    <t>Ostali nespomenuti rashodi poslovanja</t>
  </si>
  <si>
    <t xml:space="preserve">Rashodi za usluge </t>
  </si>
  <si>
    <t>Postrojenja i oprema</t>
  </si>
  <si>
    <t>Nematerijalna proizvedena imovina</t>
  </si>
  <si>
    <t>RASHODI ZA NABAVU NEFINANC.IMOVINE</t>
  </si>
  <si>
    <t xml:space="preserve">PROIZVEDENA DUGOTRAJNA IMOVINA </t>
  </si>
  <si>
    <t>Rashodi za usluge</t>
  </si>
  <si>
    <t>Naknada troš.osobama izvan radnog odnosa</t>
  </si>
  <si>
    <t>Izvanredni rashodi (proračunska pričuva)</t>
  </si>
  <si>
    <t xml:space="preserve">FINANCIJSKI RASHODI </t>
  </si>
  <si>
    <t>Ostali financijski rashodi</t>
  </si>
  <si>
    <t>OSTALI RASHODI</t>
  </si>
  <si>
    <t>Tekuće donacije</t>
  </si>
  <si>
    <t>Kapitalne donacije</t>
  </si>
  <si>
    <t>SUBVENCIJE</t>
  </si>
  <si>
    <t>Subvencije izvan javnog sektora</t>
  </si>
  <si>
    <t xml:space="preserve">RASHODI ZA NABAVU NEFINANC.IMOVINE </t>
  </si>
  <si>
    <t xml:space="preserve">RASHODI ZA  NEPROIZVED.DUG. IMOVINE </t>
  </si>
  <si>
    <t>Prirodna bogatstva (zemljište)</t>
  </si>
  <si>
    <t>RASHODI ZA PROIZ.DUGOTR. IMOVINU</t>
  </si>
  <si>
    <t>Građevinski objekti</t>
  </si>
  <si>
    <t>Kapitalne pomoći</t>
  </si>
  <si>
    <t>RASHODI ZA PR.DUGOTRAJNU IMOVINU</t>
  </si>
  <si>
    <t>Nematerijalna proizved imovina</t>
  </si>
  <si>
    <t xml:space="preserve">RASHODI ZA NABAVU NEFIN.IMOVINE </t>
  </si>
  <si>
    <t>POMOĆI DANE U INO. I UNUTAR OPĆEG PRORAČ.</t>
  </si>
  <si>
    <t>Pomoći korisnicima drugih proračuna</t>
  </si>
  <si>
    <t>RASHODI ZA NABAVU NEFIN. IMOVINE</t>
  </si>
  <si>
    <t>DODATNA ULAGANJA NA NEF.IMOVINI</t>
  </si>
  <si>
    <t>Dodatna ulaganja na građev.objektima</t>
  </si>
  <si>
    <t>PROIZVEDENA DUGOTRAJNA IMOVINA</t>
  </si>
  <si>
    <t>RASH.ZA NABAVU PROIZVED.DUGOTRAJ.IMOVINE</t>
  </si>
  <si>
    <t>NAKNADE GRAĐANIMA I KUĆANSTVIMA</t>
  </si>
  <si>
    <t>Naknade građanima i kućanstvima iz proračuna</t>
  </si>
  <si>
    <t>Pomoći unutar općeg proračuna</t>
  </si>
  <si>
    <t>Naknade troškova zaposlenima</t>
  </si>
  <si>
    <t>Nak.troškova osobama izvan rad.odnosa</t>
  </si>
  <si>
    <t>DODATNA ULAGANJA NA NEFINANC.IMOVINI</t>
  </si>
  <si>
    <t>Dodatna ulaganja na građ.objektima</t>
  </si>
  <si>
    <t>Knjige, umj.djela i ostale vrijednosti</t>
  </si>
  <si>
    <t xml:space="preserve">    Na temelju članka 39. Zakona o proračunu ("Narodne Novine", br.87/08, 136/12 i 15/15) i članka 25. Statuta</t>
  </si>
  <si>
    <t xml:space="preserve"> Izgradnja objekta srednje
 škole i šk.igrališta</t>
  </si>
  <si>
    <t>1070</t>
  </si>
  <si>
    <t>1040</t>
  </si>
  <si>
    <t>1012</t>
  </si>
  <si>
    <t>1060</t>
  </si>
  <si>
    <t>1090</t>
  </si>
  <si>
    <t>1020</t>
  </si>
  <si>
    <t xml:space="preserve">  Izgradnja srednje škole i školskog igrališta</t>
  </si>
  <si>
    <t xml:space="preserve"> GLAVA 00103:  GRADSKA KNJIŽNICA I ČITAONICA HVAR                     </t>
  </si>
  <si>
    <t>GLAVA 00101:    GRADSKO VIJEĆE, GRADONAČELNIK
              I GRADSKA UPRAVA</t>
  </si>
  <si>
    <t xml:space="preserve"> Program 1005: Organiziranje i provođenje zašite i spašavanja</t>
  </si>
  <si>
    <t>0922</t>
  </si>
  <si>
    <t xml:space="preserve">   638</t>
  </si>
  <si>
    <t>Prih. od 
prodaje
nefin.imov.</t>
  </si>
  <si>
    <t>DODATNA ULAGANJA NA NEFIN.IMOVINI</t>
  </si>
  <si>
    <t xml:space="preserve"> K.projekt K1006 02: Adaptacija i dogradnja zgrade Zakaštil</t>
  </si>
  <si>
    <t xml:space="preserve"> K.projekt K1006 03: Adaptacija i uređenje vili Gazzari</t>
  </si>
  <si>
    <t>DODATNO ULAGANJE NA NEFINANC.IMOVINI</t>
  </si>
  <si>
    <t>Dodatno ulaganje na građevin.objektima</t>
  </si>
  <si>
    <t>426</t>
  </si>
  <si>
    <t>38</t>
  </si>
  <si>
    <t xml:space="preserve">OSTALI RASHODI </t>
  </si>
  <si>
    <t>raspoređuju se po nositeljima, korisnicima, programima, aktivnostima i projektima u posebnom dijelu</t>
  </si>
  <si>
    <t>A1006 02</t>
  </si>
  <si>
    <t xml:space="preserve">  Adaptacija i dogradnja zgrade Zakaštil</t>
  </si>
  <si>
    <t>Uređenje i dogradnja objekta
radi preseljenja ureda</t>
  </si>
  <si>
    <t>Ishođenje dozvola i
uređenje objekta</t>
  </si>
  <si>
    <t>Funkcionalan i uređen objekat</t>
  </si>
  <si>
    <t xml:space="preserve"> K.projekt A1006 02: Adaptacija i dograd. zgrade Zakaštil</t>
  </si>
  <si>
    <t xml:space="preserve"> K.projekt K1006 03: Adaptacija i uređenje vila Gazzari</t>
  </si>
  <si>
    <t>Uređenje objekta radi privrem.smještaja geo.sl.</t>
  </si>
  <si>
    <t>Uređenje objekta</t>
  </si>
  <si>
    <t xml:space="preserve">  Izgradnja i inplementac.IP mreže na JP</t>
  </si>
  <si>
    <t>Povećanje sigurnosti na JP</t>
  </si>
  <si>
    <t>Ugradnja sustava nadzora</t>
  </si>
  <si>
    <t>Bolja sigurnost i nadzor na JP</t>
  </si>
  <si>
    <t xml:space="preserve">  Izgradnja zdravstvenog centra</t>
  </si>
  <si>
    <t>Izrada plana za zdrav.centar</t>
  </si>
  <si>
    <t>Izrada plana</t>
  </si>
  <si>
    <t>Plan zdravstv.centra</t>
  </si>
  <si>
    <t xml:space="preserve">  Dodat.ulaganje u nogomet.igralište K.Luka</t>
  </si>
  <si>
    <t>Promjena umjetne trave</t>
  </si>
  <si>
    <t>Radovi na uređenju</t>
  </si>
  <si>
    <t>Nova umjetna trava na nog.
Igralištu K.Luka</t>
  </si>
  <si>
    <t xml:space="preserve">  Dodatna ulaganja u Venerandi, Fortici i Galešniku</t>
  </si>
  <si>
    <t xml:space="preserve"> Sanirani i funkcionalan
 objekati</t>
  </si>
  <si>
    <t xml:space="preserve">  A1005 02</t>
  </si>
  <si>
    <t xml:space="preserve"> Pomoći temeljem prijenosa EU sredstava</t>
  </si>
  <si>
    <t xml:space="preserve"> Pomoći prorač.korisnika iz proračuna koji im nije nadležan</t>
  </si>
  <si>
    <t xml:space="preserve">  Dodatna ulaganja na zgradi Arsenal s Fontikom</t>
  </si>
  <si>
    <t>K1006 03</t>
  </si>
  <si>
    <t xml:space="preserve">  Adaptacija i uređenje vile Gazzari</t>
  </si>
  <si>
    <t>K1006 04</t>
  </si>
  <si>
    <t>Uređenje objekta radi smještaja Grad.knjižnice</t>
  </si>
  <si>
    <t>Funkcionalan i uređen objekat
radi preseljenje knjižnice</t>
  </si>
  <si>
    <t>Projekcija
za
2020. god.</t>
  </si>
  <si>
    <t xml:space="preserve"> Aktivnost A1004 01: Ostali financijski poslovi</t>
  </si>
  <si>
    <t>0474</t>
  </si>
  <si>
    <t xml:space="preserve"> Aktivnost A1007 02: Donacija Udruženju obrtnika o.Hvara</t>
  </si>
  <si>
    <t>381</t>
  </si>
  <si>
    <t>RASHODI ZA POHRANJENE VRIJEDNOSTI</t>
  </si>
  <si>
    <t>Plemeniti metali i ostale pohranjene vrijednosti</t>
  </si>
  <si>
    <t>43</t>
  </si>
  <si>
    <t xml:space="preserve"> RASHODI ZA POHRANJENE VRIJEDNOSTI</t>
  </si>
  <si>
    <t>431</t>
  </si>
  <si>
    <t xml:space="preserve">     Ovaj Proračun stupa na snagu osmog dana od dana objave u "Službenom glasniku Grada Hvara", a primjenjuje     </t>
  </si>
  <si>
    <t>Jurica Miličić, mag.iur.</t>
  </si>
  <si>
    <t>2020.</t>
  </si>
  <si>
    <t>Proekcija
za 2020.</t>
  </si>
  <si>
    <t>Projekcija
za 2020.</t>
  </si>
  <si>
    <t xml:space="preserve">   631</t>
  </si>
  <si>
    <t xml:space="preserve"> Pomoći od inozemnih vlada</t>
  </si>
  <si>
    <t>0473</t>
  </si>
  <si>
    <t xml:space="preserve"> K.projekt K1010 02:  Projekt kuća Mediterana</t>
  </si>
  <si>
    <t xml:space="preserve"> K.projekt K1010 03:  Studija razvoja prema energ.tranziciji</t>
  </si>
  <si>
    <t xml:space="preserve"> Program 1011: Prostor.uređenje i unapređenje stanovanja</t>
  </si>
  <si>
    <t xml:space="preserve"> Aktivnost A1011 01: Geodetsko-katastarski poslovi</t>
  </si>
  <si>
    <t xml:space="preserve"> K.projekt K1011 02:  Planovi i projekati prostor.uređenja</t>
  </si>
  <si>
    <t xml:space="preserve"> Program 1012: Razvoj i upravljanje sustavom vodoopskrbe</t>
  </si>
  <si>
    <t xml:space="preserve"> T.projekt T1012 01:  Pomoć Hvarskom vodovodu
                                      za izgradnju vodovod.mreže</t>
  </si>
  <si>
    <t xml:space="preserve"> Program 1013: Izgradnja i održavanje javne rasvjete</t>
  </si>
  <si>
    <t xml:space="preserve"> Aktivnost A1013 01: Održ.javne rasvjete i troš.energije</t>
  </si>
  <si>
    <t xml:space="preserve"> Program 1014: Izgradnja i održavanje javnih površina</t>
  </si>
  <si>
    <t xml:space="preserve"> Aktivnost A1014 01: Čišćenje i održavanje jav.površina                        </t>
  </si>
  <si>
    <t xml:space="preserve"> K.projekt K1014 03: Izgradnja javnih površina</t>
  </si>
  <si>
    <t xml:space="preserve"> Program 1015: Izgradnja i održavanje gradskog groblja</t>
  </si>
  <si>
    <t xml:space="preserve"> K.projekt K1015 01: Kupnja zemljišta za novo groblje                     </t>
  </si>
  <si>
    <t xml:space="preserve"> K.prijekt K1015 02: Izgradnja gradskog groblja</t>
  </si>
  <si>
    <t xml:space="preserve"> Program 1016: Održavanje i gospodarenje obal.pojasaom</t>
  </si>
  <si>
    <t xml:space="preserve"> Aktivnost A1016 01: Održavanje obale i obalnog pojasa                        </t>
  </si>
  <si>
    <t xml:space="preserve"> Aktivnost A1016 02:  Gospodarenje i čišćenje obale
                                     i obalnog pojasa                        </t>
  </si>
  <si>
    <t xml:space="preserve"> Program 1017:  Zaštita, očuvanje i unapređenje zdravlja</t>
  </si>
  <si>
    <t xml:space="preserve"> Aktivnost A1017 01: Pomoć Hitnoj medicinskoj pomoći SDŽ</t>
  </si>
  <si>
    <t xml:space="preserve"> Aktivnost A1017 02:  Pomoći ostalim zdravstvenim
                                      ustanovama SDŽ</t>
  </si>
  <si>
    <t xml:space="preserve"> K.projekt K1017 03: Izgradnja zdravstvenog centra</t>
  </si>
  <si>
    <t xml:space="preserve"> Program 1018: Razvoj sporta i rekreacije</t>
  </si>
  <si>
    <t xml:space="preserve"> Aktivnost A1018 01: Održavanje sportskih terena</t>
  </si>
  <si>
    <t xml:space="preserve"> Aktivnost A1018 02: Donacije sportskim udrugama</t>
  </si>
  <si>
    <t xml:space="preserve"> K.projekt K1018 03: Izgradnja sportskog centra</t>
  </si>
  <si>
    <t xml:space="preserve"> K.projekt K1018 04: Izgradnja sportsko-rekreac.terena</t>
  </si>
  <si>
    <t xml:space="preserve"> Program 1019: Promicanje kulture</t>
  </si>
  <si>
    <t xml:space="preserve"> Aktivnost A1019 01: Hvarske ljetne priredbe</t>
  </si>
  <si>
    <t xml:space="preserve"> Aktivnost A1019 03: Donacije udrugama u kulturi</t>
  </si>
  <si>
    <t xml:space="preserve"> Aktivnost A1019 04: Pomoć Muzeju Hvarske baštine</t>
  </si>
  <si>
    <t xml:space="preserve"> Aktivnost A1019 05: Održavanje spomenika kulture</t>
  </si>
  <si>
    <t xml:space="preserve"> K.projekt K1019 07: Opremanje spomenika kulture</t>
  </si>
  <si>
    <t xml:space="preserve"> K.projekt K1019 08: Dodat. ulaganja na Palači Vukašinović</t>
  </si>
  <si>
    <t xml:space="preserve"> K.projekt K1019 09: HVAR - Tvrđava kulture</t>
  </si>
  <si>
    <t xml:space="preserve"> Program 1020: Potpore vjerskim zajednicama</t>
  </si>
  <si>
    <t xml:space="preserve"> Aktivnost A1020 01: Donacije vjerskim zajednicama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</si>
  <si>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</si>
  <si>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</si>
  <si>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civil.društva</t>
  </si>
  <si>
    <t xml:space="preserve"> Program 1022: Osnovno i srednjoškolsko obrazovanje</t>
  </si>
  <si>
    <t xml:space="preserve"> Aktivnost A1022 01: Pomoći osnovnom školama</t>
  </si>
  <si>
    <t xml:space="preserve"> Aktivnost A1022 02: Pomoći srednjoškol.ustanovama</t>
  </si>
  <si>
    <t xml:space="preserve"> K.Projekt K1022 03: Izgradnja srednje škole i šk.igrališta</t>
  </si>
  <si>
    <t xml:space="preserve"> Program 1023: Socijalna skrb  </t>
  </si>
  <si>
    <t xml:space="preserve"> Aktivnost A1023 01: Pomoći građanima i kućanstvima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</si>
  <si>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</si>
  <si>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</si>
  <si>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04: Pomoć udr.invalid. i hendikep.osoba</t>
  </si>
  <si>
    <t xml:space="preserve"> Aktivnost A1023 05:  Pomoć za podm. troš. stanovanja</t>
  </si>
  <si>
    <t xml:space="preserve"> Aktivnost A1023 06:  Pomoć Crvenom križu GD Hvar</t>
  </si>
  <si>
    <t xml:space="preserve"> K.projekt K1023 07: Izgradnja doma za starije</t>
  </si>
  <si>
    <t xml:space="preserve"> Turizam</t>
  </si>
  <si>
    <t xml:space="preserve"> Višenamjenski razvojni projekti</t>
  </si>
  <si>
    <t xml:space="preserve">   RAZDJEL  001:   PREDSTAVNIČKA I IZVRŠNA TIJELA GRADA,
                               TE PRORAČUNSKI KORISNICI GRAD.PRORAČ.</t>
  </si>
  <si>
    <t>IZVORI  PRIHODA</t>
  </si>
  <si>
    <t>Ukupno po izvorima</t>
  </si>
  <si>
    <t>UKUPNO</t>
  </si>
  <si>
    <t>Zajmovi
(povrati)</t>
  </si>
  <si>
    <t xml:space="preserve"> Kultura (troš.priredbi, donac.udrug. i ustan. te održ.spom.kul.)</t>
  </si>
  <si>
    <t xml:space="preserve"> K projekt K1001 03: Nabavka opreme za poslovanje</t>
  </si>
  <si>
    <t xml:space="preserve"> Program1010: Projekti strateškog razvoja i EU fondova</t>
  </si>
  <si>
    <t>K1010 01</t>
  </si>
  <si>
    <t xml:space="preserve">  Projekt kuća Mediterana</t>
  </si>
  <si>
    <t xml:space="preserve"> K projekt K1010 03: Studija razvoja prema energ.tranziciji</t>
  </si>
  <si>
    <t xml:space="preserve">  Studija razvoja prema energ.tranziciji</t>
  </si>
  <si>
    <t xml:space="preserve"> Usmjeravanje razvoja
 turizma</t>
  </si>
  <si>
    <t xml:space="preserve"> Izrada razvojnog
 dokumenta</t>
  </si>
  <si>
    <t xml:space="preserve"> Dokumenti za smjer
 razvoja turizma</t>
  </si>
  <si>
    <t xml:space="preserve"> Obogaćivanje turističke
 ponude - Brendiranje</t>
  </si>
  <si>
    <t xml:space="preserve"> Dokument potrebni za 
 brendiranje tur.ponude</t>
  </si>
  <si>
    <t xml:space="preserve"> Dokument potrebni za 
 održivi energ.razvoj</t>
  </si>
  <si>
    <t xml:space="preserve"> Održivi energ.razvoj otoka</t>
  </si>
  <si>
    <t xml:space="preserve"> Program1011: Prostorno uređenje i unapređ. stanovanja</t>
  </si>
  <si>
    <t>A1011 01</t>
  </si>
  <si>
    <t xml:space="preserve"> K.projekt K1011 02: Planovi i projekti prostornog uređenja</t>
  </si>
  <si>
    <t>K1011 02</t>
  </si>
  <si>
    <t xml:space="preserve">  Prostorni planovi i projekti prostor.uređenja</t>
  </si>
  <si>
    <t>K1011 03</t>
  </si>
  <si>
    <t xml:space="preserve"> Program1013: Izgradnja i održavanje javne rasvjete</t>
  </si>
  <si>
    <t xml:space="preserve"> K.projekt K1013 02: Izgradnja javne rasvjete</t>
  </si>
  <si>
    <t>K1013 02</t>
  </si>
  <si>
    <t xml:space="preserve"> Program1014: Izgradnja i održavanje javnih površina</t>
  </si>
  <si>
    <t>K1014 03</t>
  </si>
  <si>
    <t>K1014 04</t>
  </si>
  <si>
    <t xml:space="preserve"> Program1015: Izgradnja i održavanje gradskog groblja</t>
  </si>
  <si>
    <t xml:space="preserve"> K projekt K1015 01: Kupnja zemljišta za novo groblje</t>
  </si>
  <si>
    <t>K1015 01</t>
  </si>
  <si>
    <t xml:space="preserve"> K.projekt K1015 02: Izgradnja gradskog groblja</t>
  </si>
  <si>
    <t>K1015 02</t>
  </si>
  <si>
    <t xml:space="preserve"> Program 1016: Održavanje i upravljane obalnim pojasom</t>
  </si>
  <si>
    <t xml:space="preserve"> Aktivnost A1016 01: Održavanje obale i obalnog pojasa</t>
  </si>
  <si>
    <t>A1016 01</t>
  </si>
  <si>
    <t xml:space="preserve"> Program 1017: Zaštita, očuvanje i unapređenje zdravlja</t>
  </si>
  <si>
    <t>K1018 03</t>
  </si>
  <si>
    <t>K1018 04</t>
  </si>
  <si>
    <t xml:space="preserve">  Izgradnja sportsko-rekreac.terena na otvorenom</t>
  </si>
  <si>
    <t>Izgradnja sportso-rekreac. objekata na otvorenom</t>
  </si>
  <si>
    <t xml:space="preserve"> Radovi na projektima
  i izgradnja objekata</t>
  </si>
  <si>
    <t xml:space="preserve"> Izgrađeni sportski
 tereni na otvorenom
  Grada Hvara</t>
  </si>
  <si>
    <t xml:space="preserve"> K.projekt K1018 05: Dodatn.ulaganje u nogomet.igralište</t>
  </si>
  <si>
    <t>K1018 05</t>
  </si>
  <si>
    <t>A1019 05</t>
  </si>
  <si>
    <t xml:space="preserve"> K.projekt K1019 06: Dodat.ulaganja na zgr.Arsenal s Fontikom</t>
  </si>
  <si>
    <t>K1019 06</t>
  </si>
  <si>
    <t xml:space="preserve"> K.projekt K1019 08: Dodat.ulaganja na Palači Vukašinović</t>
  </si>
  <si>
    <t>K1019 08</t>
  </si>
  <si>
    <t>K1019 09</t>
  </si>
  <si>
    <t xml:space="preserve"> K.projekt K1022 03: Izgradnja srednje škole i šk.igrališta</t>
  </si>
  <si>
    <t>K1022 03</t>
  </si>
  <si>
    <t xml:space="preserve"> Program 1023:  Socijalna skrb </t>
  </si>
  <si>
    <t>K1023 07</t>
  </si>
  <si>
    <t>K2001 02</t>
  </si>
  <si>
    <t xml:space="preserve">  Pomoć Odvodnji-Hvar za izgradnju kanalizacije</t>
  </si>
  <si>
    <t xml:space="preserve"> T.Projekt T1012 01: Prijenosi za izgradnju vodovodne mreže</t>
  </si>
  <si>
    <t xml:space="preserve">  T1012 01</t>
  </si>
  <si>
    <t xml:space="preserve"> Aktivnost A1019 04: Pomoć Muzeju hvarske baštine</t>
  </si>
  <si>
    <t xml:space="preserve">  A1019 04</t>
  </si>
  <si>
    <t xml:space="preserve"> K.projekt K1011 03: Kupnja nekretnina za opće namjene
                                   i pravo prvokupa</t>
  </si>
  <si>
    <t xml:space="preserve"> K.projekt K1019 10: Dodatna ulaganja na gradskoj Loggi</t>
  </si>
  <si>
    <t xml:space="preserve"> Promet vodenim putevima (izgradnja i uređ.obale)</t>
  </si>
  <si>
    <t xml:space="preserve"> K projekt K1011 03: Kupnja nekretn.za opće namjene
                                   i pravo prvokupa</t>
  </si>
  <si>
    <t xml:space="preserve">  Kupnja nekret.za opće namjene i pravo prvokupa</t>
  </si>
  <si>
    <t xml:space="preserve"> Kupnja temeljem prava
 prvokupa </t>
  </si>
  <si>
    <t xml:space="preserve"> Kultorno dobro u
 vlasništvu Grada</t>
  </si>
  <si>
    <t xml:space="preserve"> K.prijekt K1016 03: Izgradnja lučice Križna Luka</t>
  </si>
  <si>
    <t xml:space="preserve"> K.projekt K1016 03: Izgradnja lučice Križna Luka</t>
  </si>
  <si>
    <t>K1016 03</t>
  </si>
  <si>
    <t xml:space="preserve">  Izgradnja lučice Križna Luka</t>
  </si>
  <si>
    <t xml:space="preserve"> Izgradnja lučice</t>
  </si>
  <si>
    <t xml:space="preserve"> Izrada projekne dokument.</t>
  </si>
  <si>
    <t xml:space="preserve"> Dokumentacija za izgradnju
 lučice
 i plaže i moleti</t>
  </si>
  <si>
    <t xml:space="preserve"> K.projekt K1019 10: Dodatno ulaganje na gradskoj Loggi</t>
  </si>
  <si>
    <t>K1019 10</t>
  </si>
  <si>
    <t xml:space="preserve">  Dodatna ulaganja na gradskoj Loggi</t>
  </si>
  <si>
    <t xml:space="preserve"> Sanacija i rekonstrukc.
 objekta</t>
  </si>
  <si>
    <t xml:space="preserve"> Radovi na sanaciji 
 i rekonstrukciji</t>
  </si>
  <si>
    <t xml:space="preserve"> Saniran i funkcionalan
 objekat</t>
  </si>
  <si>
    <t>Stjecanje nekretnina
- kult.dobra</t>
  </si>
  <si>
    <t>GRADA HVARA ZA 2019. GODINU</t>
  </si>
  <si>
    <t>I PROJEKCIJE ZA 2020. I 2021. GODINU</t>
  </si>
  <si>
    <t>Proračun grada Hvara za 2019. godinu sastoji se od:</t>
  </si>
  <si>
    <t>Plan za
2018.god.</t>
  </si>
  <si>
    <t>PLAN ZA 2019.god.</t>
  </si>
  <si>
    <t xml:space="preserve">922- višak </t>
  </si>
  <si>
    <t>se od 01.siječnja 2019.godine.</t>
  </si>
  <si>
    <t>I Z V O R I     F I N A N C I R A N J A   za   2019. god.</t>
  </si>
  <si>
    <t>Plan za
2018. god.</t>
  </si>
  <si>
    <t>PLAN ZA
2019. god.</t>
  </si>
  <si>
    <t>PLAN  ZA
2019. GOD.</t>
  </si>
  <si>
    <t>DOPUNA MODELA FINANCIJSKOG PLANA ZA 2019 GODINU</t>
  </si>
  <si>
    <t>DOPUNA MODELA FINANCIJSKOG PLANA ZA 2020.  I  2021. GODINU</t>
  </si>
  <si>
    <t xml:space="preserve"> za 2020. i 2021. godinu</t>
  </si>
  <si>
    <t>Plan
za 2019.</t>
  </si>
  <si>
    <t>Projekcija
za 2021.</t>
  </si>
  <si>
    <t>PLAN RAZVOJNIH PROGRAMA - INVESTICIJE 2019-2021</t>
  </si>
  <si>
    <t>PLAN RAZVOJNIH PROGRAMA - KAPITALNE POMOĆI 2019-2021</t>
  </si>
  <si>
    <t xml:space="preserve"> Aktivnost A1001 02: Rad gradskog vijeća i radnih tijela GV</t>
  </si>
  <si>
    <t xml:space="preserve"> Program 1002:  Prigodni kulturno-zabavni programi</t>
  </si>
  <si>
    <t xml:space="preserve"> Aktivnost A1002 01: Prigodni kulturno-zabavni programi, 
                                    priredbe, koncerti,  predstave i sl.</t>
  </si>
  <si>
    <t xml:space="preserve"> Aktivnost A1005 05: Usluge policije</t>
  </si>
  <si>
    <t xml:space="preserve"> Program 1006: Održavanje, dogradnja i adaptacija
                 poslovnih objektata</t>
  </si>
  <si>
    <t xml:space="preserve"> K.projekt K1006 04: Rekonstrukcija posl.objekta na 
                       Trgu Marka Miličića</t>
  </si>
  <si>
    <t xml:space="preserve"> T.projekt T1009 02:  Pomoć Komunalnom za sanaciju kom.
                                  odlagališta i izgradnju reciklaž.dvorišta</t>
  </si>
  <si>
    <t xml:space="preserve"> K.projekt K1009 03: Kupnja zemljišta za sanaciju 
                   odlagališta i izgradnju reciklažnog dvorišta</t>
  </si>
  <si>
    <t xml:space="preserve"> T.projekt T1009 05:  Pomoć Odvodnji-Hvar za izgradnju
                                         fekalne kanalizacije</t>
  </si>
  <si>
    <t xml:space="preserve"> K.projekt K1009 06:  Izgradnja oborinske odvodnje</t>
  </si>
  <si>
    <t xml:space="preserve"> K.projekt K1013 02:  Izgradnja javne rasvjete</t>
  </si>
  <si>
    <t xml:space="preserve"> Gospodarenje otpadnim vodama (oborinska i fekalna odvodnja)</t>
  </si>
  <si>
    <t xml:space="preserve"> K.projekt K1009 06: Izgradnja oborinske odvodnje</t>
  </si>
  <si>
    <t>K1009 06</t>
  </si>
  <si>
    <t xml:space="preserve">  Izgradnja oborinske odvodnje</t>
  </si>
  <si>
    <t>Izgradnja oborinske odvodnje od Ograda do mora</t>
  </si>
  <si>
    <t xml:space="preserve"> Izgradnja oborinske odvodnje</t>
  </si>
  <si>
    <t>Rješeno stanje oborinske odvodnje</t>
  </si>
  <si>
    <t xml:space="preserve"> Program 1010:  Projekti strateškog razvoja i EU fondova</t>
  </si>
  <si>
    <t xml:space="preserve"> K.projekt K1010 01:  Razvojna strategija turizma i 
                                          studija utjecaja na okoliš</t>
  </si>
  <si>
    <t xml:space="preserve"> K.projekt K1011 04: Kupnja nekretnina na Trgu 
                                         Marka Miličića- tržnica</t>
  </si>
  <si>
    <t xml:space="preserve"> Aktivnost A1011 05: Uređenje Etno-eko sela</t>
  </si>
  <si>
    <t>K1011 04</t>
  </si>
  <si>
    <t xml:space="preserve">  Kupnja nekret.na Trgu Marka Miličića-tržnica</t>
  </si>
  <si>
    <t xml:space="preserve"> K projekt K1011 04: Kupnja nekretnine na 
                                Trgu Marka Miličića-tržnica
                                </t>
  </si>
  <si>
    <t>Stjecanje nekretnina
- tržnica</t>
  </si>
  <si>
    <t xml:space="preserve"> Kupnja nekretnine</t>
  </si>
  <si>
    <t>Uređena tržnica za potrebe građana</t>
  </si>
  <si>
    <t xml:space="preserve"> K.projekt K1011 06: Izgradnja nove benzinske postaje</t>
  </si>
  <si>
    <t xml:space="preserve"> K projekt K1011 06: Izgradnja nove benzinske postaje
                                </t>
  </si>
  <si>
    <t>K1011 06</t>
  </si>
  <si>
    <t xml:space="preserve">  Izgradnja nove benzinske postaje</t>
  </si>
  <si>
    <t>Tehnička dokumentacija za novu benzinsku postaju</t>
  </si>
  <si>
    <t>Izrada tehničke dokumentacije</t>
  </si>
  <si>
    <t>Stvoreni uvjeti za mjesto nove benzinske postaje</t>
  </si>
  <si>
    <t xml:space="preserve"> T.projekt T1014 02:  Pomoć Komunalnom za kupnju
    uređaja i opreme za čišćenje i zbrinjavanje otpada na JP</t>
  </si>
  <si>
    <t xml:space="preserve"> K.projekt K1014 04: Uređenje Trga Sv. Stjepana</t>
  </si>
  <si>
    <t xml:space="preserve"> K.projekt K1014 05: Izgradnja i implementacija IP mreže</t>
  </si>
  <si>
    <t>K1014 05</t>
  </si>
  <si>
    <t>Uređenje glavnog trga</t>
  </si>
  <si>
    <t>Uređen glavni trg</t>
  </si>
  <si>
    <t xml:space="preserve">  Uređenje Trga Sv. Stjepana</t>
  </si>
  <si>
    <t>Uređenje javne površine</t>
  </si>
  <si>
    <t xml:space="preserve"> Aktivnost A1015 03: Održavanje grad.groblja i mrtvačnica              </t>
  </si>
  <si>
    <t xml:space="preserve"> K.projekt K1018 05: Dodat.ulaganje u nogomet.
                             igralište K.Luka</t>
  </si>
  <si>
    <t xml:space="preserve"> Aktivnost A1019 02: Dani hvarskog kazališta</t>
  </si>
  <si>
    <t xml:space="preserve"> K.projekt K1019 06: Dodat. ulaganja na zgr. Arsenal 
                                         s Fontikom</t>
  </si>
  <si>
    <t xml:space="preserve"> K.projekt K2001 02: Dodat.ulaganje na zgradi i 
                           dvorištu  Dječjeg vrtića Hvar</t>
  </si>
  <si>
    <t xml:space="preserve"> K.projekt K2001 02: Dodatno ulaganje na zgradi i dvorištu 
                     Dječjeg vrtića Hvar</t>
  </si>
  <si>
    <t xml:space="preserve">  Dodatna ulaganja na zgradi i dvorištu dječjeg 
  vrtića Hvar</t>
  </si>
  <si>
    <t xml:space="preserve"> T.projekt T 2001 03: Uređenje dječjeg igrališta vrtića</t>
  </si>
  <si>
    <t xml:space="preserve"> Aktivnost A1009 07:  Nabava materijala i edukacija 
                                           građana za odvajanje otpada</t>
  </si>
  <si>
    <t>* plan rashoda i izdataka *</t>
  </si>
  <si>
    <t>Računu rashoda i izdataka za 2019. godinu, kako slijedi:</t>
  </si>
  <si>
    <t xml:space="preserve">Proračuna za 2019. godinu kako slijedi: </t>
  </si>
  <si>
    <t>Projekcija
za
2021. god.</t>
  </si>
  <si>
    <t>2. Dopuna modela financijskog plana za 2019. godinu - plan prihoda i primitaka,</t>
  </si>
  <si>
    <t>3. Dopuna modela financijskog plana za 2019. godinu - plan rashoda i izdataka,</t>
  </si>
  <si>
    <t>4. Dopuna modela financijskog plana za 2020. i 2021. godinu - plan prihoda i primitaka,</t>
  </si>
  <si>
    <t>5. Dopuna projekcije rashoda i izdataka za 2020. i 2021. godinu,</t>
  </si>
  <si>
    <t>6. Plan razvojnih programa - investicije 2019-2021,</t>
  </si>
  <si>
    <t>7. Plan razvojnih programa - kapitalne pomoći 2019-2021.</t>
  </si>
  <si>
    <t>Viškovi-922</t>
  </si>
  <si>
    <t xml:space="preserve"> K.projekt K1006 04: Rekonstrukcija posl.objekta na Trgu Marka Miličića</t>
  </si>
  <si>
    <t xml:space="preserve">  Rekonstrukcija posl.objekta na Trgu Marka Miličića</t>
  </si>
  <si>
    <t xml:space="preserve"> K.projekt K101001: Razvojna strategija turizma i 
                              studija utjecaja na okoliš</t>
  </si>
  <si>
    <t xml:space="preserve">  Izrada razvojne strategije turizma i studija utjecaja 
          na okoliš</t>
  </si>
  <si>
    <t xml:space="preserve"> T.Projekt: Donacija DVD-U za nabavu autocisterne</t>
  </si>
  <si>
    <t>Novo vozilo autocisterna</t>
  </si>
  <si>
    <t xml:space="preserve"> T.Projekt T1009 02: Pomoć Komunalnom  za sanacija kom. odlagalištu i izgradnja reciklaž. dvorišta</t>
  </si>
  <si>
    <t xml:space="preserve"> Program1006:  Održavanje, dogradnja i adaptacija
                   poslovnih objekata</t>
  </si>
  <si>
    <t xml:space="preserve"> K.projekt K1009 03: Kupnja zemljišta za sanac.odlagališta i 
                                         izgradnju reciklažnog dvorišta</t>
  </si>
  <si>
    <t>Plaćanje rata leasinga</t>
  </si>
  <si>
    <t>Učinkovitije gašenje požara</t>
  </si>
  <si>
    <t xml:space="preserve"> T.projekt T1009 05: Pomoć Odvodnji za izgradnju kanalizacije</t>
  </si>
  <si>
    <t>2021.</t>
  </si>
  <si>
    <t>Proekcija
za 2021.</t>
  </si>
  <si>
    <t>Grada Hvara ("Službeni glasnik Grada Hvara" br. : 3/18 i 10/18) Gradsko vijeće Grada Hvara na 25.sjednici</t>
  </si>
  <si>
    <t>održanoj dana 20. prosinca 2018. godine  d o n o s i:</t>
  </si>
  <si>
    <t xml:space="preserve">        Rashodi poslovanja i rashodi za nabavu nefinancijske imovine u ukupnoj svoti od 61.937.100 kuna  </t>
  </si>
  <si>
    <t>KLASA: 400-01/18-01/30</t>
  </si>
  <si>
    <t>URBROJ: 2128/01-02-18-02</t>
  </si>
  <si>
    <t>Hvar, 20. prosinca, 2018.godine</t>
  </si>
  <si>
    <t>Hvar, 20. prosinca, 2018. god.</t>
  </si>
  <si>
    <t>383</t>
  </si>
  <si>
    <t>Kazne, penali i naknade štete</t>
  </si>
  <si>
    <t xml:space="preserve"> Kazne, penali i naknade štete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</si>
</sst>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6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5"/>
      <name val="Algerian"/>
      <family val="5"/>
    </font>
    <font>
      <b/>
      <sz val="12"/>
      <name val="Algerian"/>
      <family val="5"/>
    </font>
    <font>
      <b/>
      <sz val="18"/>
      <name val="Algerian"/>
      <family val="5"/>
    </font>
    <font>
      <b/>
      <sz val="16"/>
      <name val="Algerian"/>
      <family val="5"/>
    </font>
    <font>
      <sz val="8"/>
      <name val="Arial"/>
      <family val="2"/>
    </font>
    <font>
      <sz val="9"/>
      <name val="Agency FB"/>
      <family val="2"/>
    </font>
    <font>
      <sz val="10"/>
      <name val="Agency FB"/>
      <family val="2"/>
    </font>
    <font>
      <b/>
      <sz val="9"/>
      <color indexed="8"/>
      <name val="Arial"/>
      <family val="2"/>
    </font>
    <font>
      <b/>
      <i/>
      <sz val="9"/>
      <name val="Arial"/>
      <family val="2"/>
    </font>
    <font>
      <b/>
      <sz val="11"/>
      <name val="Bell MT"/>
      <family val="1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6"/>
      <name val="Baskerville Old Face"/>
      <family val="1"/>
    </font>
    <font>
      <sz val="11"/>
      <name val="Baskerville Old Face"/>
      <family val="1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14"/>
      <name val="Algerian"/>
      <family val="5"/>
    </font>
    <font>
      <b/>
      <i/>
      <sz val="14"/>
      <name val="Arial"/>
      <family val="2"/>
    </font>
    <font>
      <b/>
      <i/>
      <sz val="14"/>
      <name val="Baskerville Old Face"/>
      <family val="1"/>
    </font>
    <font>
      <sz val="18"/>
      <name val="Algerian"/>
      <family val="5"/>
    </font>
    <font>
      <i/>
      <sz val="9"/>
      <name val="Arial Narrow"/>
      <family val="2"/>
    </font>
    <font>
      <b/>
      <sz val="8"/>
      <color indexed="10"/>
      <name val="Arial"/>
      <family val="2"/>
    </font>
    <font>
      <sz val="8"/>
      <name val="Agency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0" fillId="20" borderId="1" applyNumberFormat="0" applyFont="0" applyAlignment="0" applyProtection="0"/>
    <xf numFmtId="0" fontId="53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4" fillId="28" borderId="2" applyNumberFormat="0" applyAlignment="0" applyProtection="0"/>
    <xf numFmtId="0" fontId="55" fillId="28" borderId="3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31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10" xfId="0" applyNumberFormat="1" applyFont="1" applyBorder="1" applyAlignment="1">
      <alignment horizontal="left" indent="1"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34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49" fontId="8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8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3" fontId="8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left"/>
    </xf>
    <xf numFmtId="49" fontId="2" fillId="34" borderId="10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2" fillId="35" borderId="0" xfId="0" applyFont="1" applyFill="1" applyBorder="1" applyAlignment="1">
      <alignment/>
    </xf>
    <xf numFmtId="3" fontId="2" fillId="35" borderId="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left" indent="1"/>
    </xf>
    <xf numFmtId="0" fontId="0" fillId="36" borderId="10" xfId="0" applyFill="1" applyBorder="1" applyAlignment="1">
      <alignment/>
    </xf>
    <xf numFmtId="0" fontId="8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vertical="center"/>
    </xf>
    <xf numFmtId="3" fontId="15" fillId="0" borderId="10" xfId="0" applyNumberFormat="1" applyFont="1" applyBorder="1" applyAlignment="1">
      <alignment horizontal="left" vertical="center"/>
    </xf>
    <xf numFmtId="3" fontId="15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vertical="center"/>
    </xf>
    <xf numFmtId="3" fontId="2" fillId="36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20" fillId="35" borderId="12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49" fontId="25" fillId="0" borderId="10" xfId="0" applyNumberFormat="1" applyFont="1" applyBorder="1" applyAlignment="1">
      <alignment horizontal="left"/>
    </xf>
    <xf numFmtId="3" fontId="25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left" indent="1"/>
    </xf>
    <xf numFmtId="0" fontId="26" fillId="0" borderId="10" xfId="0" applyFont="1" applyBorder="1" applyAlignment="1">
      <alignment/>
    </xf>
    <xf numFmtId="3" fontId="26" fillId="0" borderId="10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left" indent="1"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5" fillId="3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49" fontId="8" fillId="34" borderId="10" xfId="0" applyNumberFormat="1" applyFont="1" applyFill="1" applyBorder="1" applyAlignment="1">
      <alignment horizontal="left"/>
    </xf>
    <xf numFmtId="0" fontId="8" fillId="34" borderId="10" xfId="0" applyFont="1" applyFill="1" applyBorder="1" applyAlignment="1">
      <alignment/>
    </xf>
    <xf numFmtId="0" fontId="25" fillId="35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49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3" fontId="25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49" fontId="25" fillId="0" borderId="10" xfId="0" applyNumberFormat="1" applyFont="1" applyBorder="1" applyAlignment="1">
      <alignment horizontal="left" indent="1"/>
    </xf>
    <xf numFmtId="49" fontId="8" fillId="34" borderId="10" xfId="0" applyNumberFormat="1" applyFont="1" applyFill="1" applyBorder="1" applyAlignment="1">
      <alignment horizontal="left" indent="1"/>
    </xf>
    <xf numFmtId="49" fontId="5" fillId="0" borderId="0" xfId="0" applyNumberFormat="1" applyFont="1" applyBorder="1" applyAlignment="1">
      <alignment horizontal="left" indent="1"/>
    </xf>
    <xf numFmtId="3" fontId="5" fillId="0" borderId="0" xfId="0" applyNumberFormat="1" applyFont="1" applyBorder="1" applyAlignment="1">
      <alignment/>
    </xf>
    <xf numFmtId="49" fontId="25" fillId="0" borderId="10" xfId="0" applyNumberFormat="1" applyFont="1" applyBorder="1" applyAlignment="1">
      <alignment horizontal="left" indent="1"/>
    </xf>
    <xf numFmtId="0" fontId="25" fillId="0" borderId="10" xfId="0" applyFont="1" applyBorder="1" applyAlignment="1">
      <alignment horizontal="left" indent="1"/>
    </xf>
    <xf numFmtId="3" fontId="25" fillId="0" borderId="11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10" xfId="0" applyNumberFormat="1" applyFont="1" applyBorder="1" applyAlignment="1">
      <alignment horizontal="left" indent="1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5" fillId="0" borderId="13" xfId="0" applyFont="1" applyBorder="1" applyAlignment="1">
      <alignment horizontal="center"/>
    </xf>
    <xf numFmtId="3" fontId="25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5" fillId="37" borderId="10" xfId="0" applyFont="1" applyFill="1" applyBorder="1" applyAlignment="1">
      <alignment horizontal="center"/>
    </xf>
    <xf numFmtId="49" fontId="5" fillId="37" borderId="10" xfId="0" applyNumberFormat="1" applyFont="1" applyFill="1" applyBorder="1" applyAlignment="1">
      <alignment horizontal="center"/>
    </xf>
    <xf numFmtId="49" fontId="8" fillId="37" borderId="10" xfId="0" applyNumberFormat="1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3" fontId="15" fillId="0" borderId="10" xfId="0" applyNumberFormat="1" applyFont="1" applyBorder="1" applyAlignment="1">
      <alignment vertical="center"/>
    </xf>
    <xf numFmtId="3" fontId="8" fillId="38" borderId="11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 horizontal="left" indent="1"/>
    </xf>
    <xf numFmtId="3" fontId="25" fillId="0" borderId="0" xfId="0" applyNumberFormat="1" applyFont="1" applyBorder="1" applyAlignment="1">
      <alignment/>
    </xf>
    <xf numFmtId="3" fontId="8" fillId="12" borderId="10" xfId="0" applyNumberFormat="1" applyFont="1" applyFill="1" applyBorder="1" applyAlignment="1">
      <alignment/>
    </xf>
    <xf numFmtId="3" fontId="8" fillId="19" borderId="10" xfId="0" applyNumberFormat="1" applyFont="1" applyFill="1" applyBorder="1" applyAlignment="1">
      <alignment/>
    </xf>
    <xf numFmtId="3" fontId="8" fillId="13" borderId="14" xfId="0" applyNumberFormat="1" applyFont="1" applyFill="1" applyBorder="1" applyAlignment="1">
      <alignment vertical="center"/>
    </xf>
    <xf numFmtId="3" fontId="8" fillId="13" borderId="10" xfId="0" applyNumberFormat="1" applyFont="1" applyFill="1" applyBorder="1" applyAlignment="1">
      <alignment vertical="center"/>
    </xf>
    <xf numFmtId="3" fontId="8" fillId="12" borderId="11" xfId="0" applyNumberFormat="1" applyFont="1" applyFill="1" applyBorder="1" applyAlignment="1">
      <alignment/>
    </xf>
    <xf numFmtId="3" fontId="5" fillId="12" borderId="10" xfId="0" applyNumberFormat="1" applyFont="1" applyFill="1" applyBorder="1" applyAlignment="1">
      <alignment/>
    </xf>
    <xf numFmtId="3" fontId="8" fillId="12" borderId="10" xfId="0" applyNumberFormat="1" applyFont="1" applyFill="1" applyBorder="1" applyAlignment="1">
      <alignment/>
    </xf>
    <xf numFmtId="0" fontId="6" fillId="19" borderId="10" xfId="0" applyFont="1" applyFill="1" applyBorder="1" applyAlignment="1">
      <alignment horizontal="left" indent="1"/>
    </xf>
    <xf numFmtId="0" fontId="8" fillId="0" borderId="10" xfId="0" applyFont="1" applyBorder="1" applyAlignment="1">
      <alignment horizontal="left" indent="2"/>
    </xf>
    <xf numFmtId="0" fontId="5" fillId="0" borderId="10" xfId="0" applyFont="1" applyBorder="1" applyAlignment="1">
      <alignment horizontal="left" indent="2"/>
    </xf>
    <xf numFmtId="4" fontId="25" fillId="0" borderId="10" xfId="0" applyNumberFormat="1" applyFont="1" applyBorder="1" applyAlignment="1">
      <alignment/>
    </xf>
    <xf numFmtId="4" fontId="25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vertical="center" wrapText="1"/>
    </xf>
    <xf numFmtId="0" fontId="2" fillId="38" borderId="14" xfId="0" applyFont="1" applyFill="1" applyBorder="1" applyAlignment="1">
      <alignment horizontal="center" vertical="center"/>
    </xf>
    <xf numFmtId="0" fontId="21" fillId="0" borderId="15" xfId="0" applyFont="1" applyBorder="1" applyAlignment="1">
      <alignment/>
    </xf>
    <xf numFmtId="0" fontId="21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25" fillId="0" borderId="13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33" borderId="10" xfId="0" applyFont="1" applyFill="1" applyBorder="1" applyAlignment="1">
      <alignment/>
    </xf>
    <xf numFmtId="3" fontId="33" fillId="0" borderId="10" xfId="0" applyNumberFormat="1" applyFont="1" applyBorder="1" applyAlignment="1">
      <alignment vertical="center" wrapText="1"/>
    </xf>
    <xf numFmtId="0" fontId="31" fillId="0" borderId="15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34" borderId="16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left" wrapText="1"/>
    </xf>
    <xf numFmtId="49" fontId="8" fillId="33" borderId="12" xfId="0" applyNumberFormat="1" applyFont="1" applyFill="1" applyBorder="1" applyAlignment="1">
      <alignment horizontal="left"/>
    </xf>
    <xf numFmtId="49" fontId="8" fillId="33" borderId="16" xfId="0" applyNumberFormat="1" applyFont="1" applyFill="1" applyBorder="1" applyAlignment="1">
      <alignment horizontal="left"/>
    </xf>
    <xf numFmtId="49" fontId="8" fillId="34" borderId="16" xfId="0" applyNumberFormat="1" applyFont="1" applyFill="1" applyBorder="1" applyAlignment="1">
      <alignment horizontal="left"/>
    </xf>
    <xf numFmtId="49" fontId="8" fillId="34" borderId="12" xfId="0" applyNumberFormat="1" applyFont="1" applyFill="1" applyBorder="1" applyAlignment="1">
      <alignment horizontal="left"/>
    </xf>
    <xf numFmtId="49" fontId="8" fillId="33" borderId="16" xfId="0" applyNumberFormat="1" applyFont="1" applyFill="1" applyBorder="1" applyAlignment="1">
      <alignment wrapText="1"/>
    </xf>
    <xf numFmtId="49" fontId="8" fillId="33" borderId="12" xfId="0" applyNumberFormat="1" applyFont="1" applyFill="1" applyBorder="1" applyAlignment="1">
      <alignment/>
    </xf>
    <xf numFmtId="49" fontId="8" fillId="34" borderId="16" xfId="0" applyNumberFormat="1" applyFont="1" applyFill="1" applyBorder="1" applyAlignment="1">
      <alignment horizontal="left" wrapText="1"/>
    </xf>
    <xf numFmtId="0" fontId="2" fillId="38" borderId="16" xfId="0" applyFont="1" applyFill="1" applyBorder="1" applyAlignment="1">
      <alignment horizontal="left" vertical="center" wrapText="1"/>
    </xf>
    <xf numFmtId="0" fontId="2" fillId="38" borderId="17" xfId="0" applyFont="1" applyFill="1" applyBorder="1" applyAlignment="1">
      <alignment horizontal="left" vertical="center" wrapText="1"/>
    </xf>
    <xf numFmtId="0" fontId="2" fillId="38" borderId="12" xfId="0" applyFont="1" applyFill="1" applyBorder="1" applyAlignment="1">
      <alignment horizontal="left" vertical="center" wrapText="1"/>
    </xf>
    <xf numFmtId="0" fontId="2" fillId="13" borderId="16" xfId="0" applyFont="1" applyFill="1" applyBorder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/>
    </xf>
    <xf numFmtId="49" fontId="17" fillId="33" borderId="16" xfId="0" applyNumberFormat="1" applyFont="1" applyFill="1" applyBorder="1" applyAlignment="1">
      <alignment horizontal="left" wrapText="1"/>
    </xf>
    <xf numFmtId="49" fontId="17" fillId="33" borderId="12" xfId="0" applyNumberFormat="1" applyFont="1" applyFill="1" applyBorder="1" applyAlignment="1">
      <alignment horizontal="left"/>
    </xf>
    <xf numFmtId="0" fontId="17" fillId="33" borderId="10" xfId="0" applyFont="1" applyFill="1" applyBorder="1" applyAlignment="1">
      <alignment horizontal="left"/>
    </xf>
    <xf numFmtId="49" fontId="17" fillId="33" borderId="16" xfId="0" applyNumberFormat="1" applyFont="1" applyFill="1" applyBorder="1" applyAlignment="1">
      <alignment horizontal="left"/>
    </xf>
    <xf numFmtId="0" fontId="8" fillId="34" borderId="16" xfId="0" applyFont="1" applyFill="1" applyBorder="1" applyAlignment="1">
      <alignment horizontal="left"/>
    </xf>
    <xf numFmtId="0" fontId="8" fillId="34" borderId="12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left"/>
    </xf>
    <xf numFmtId="49" fontId="8" fillId="34" borderId="12" xfId="0" applyNumberFormat="1" applyFont="1" applyFill="1" applyBorder="1" applyAlignment="1">
      <alignment horizontal="left" wrapText="1"/>
    </xf>
    <xf numFmtId="49" fontId="2" fillId="13" borderId="16" xfId="0" applyNumberFormat="1" applyFont="1" applyFill="1" applyBorder="1" applyAlignment="1">
      <alignment horizontal="left" vertical="center" wrapText="1"/>
    </xf>
    <xf numFmtId="49" fontId="2" fillId="13" borderId="12" xfId="0" applyNumberFormat="1" applyFont="1" applyFill="1" applyBorder="1" applyAlignment="1">
      <alignment horizontal="left" vertical="center" wrapText="1"/>
    </xf>
    <xf numFmtId="49" fontId="2" fillId="13" borderId="16" xfId="0" applyNumberFormat="1" applyFont="1" applyFill="1" applyBorder="1" applyAlignment="1">
      <alignment horizontal="left" vertical="center"/>
    </xf>
    <xf numFmtId="49" fontId="2" fillId="13" borderId="12" xfId="0" applyNumberFormat="1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38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3" fontId="2" fillId="0" borderId="1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/>
    </xf>
    <xf numFmtId="49" fontId="2" fillId="36" borderId="10" xfId="0" applyNumberFormat="1" applyFont="1" applyFill="1" applyBorder="1" applyAlignment="1">
      <alignment horizontal="left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/>
    </xf>
    <xf numFmtId="49" fontId="2" fillId="36" borderId="10" xfId="0" applyNumberFormat="1" applyFont="1" applyFill="1" applyBorder="1" applyAlignment="1">
      <alignment horizontal="left" wrapText="1"/>
    </xf>
    <xf numFmtId="49" fontId="3" fillId="33" borderId="16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/>
    </xf>
    <xf numFmtId="49" fontId="32" fillId="33" borderId="10" xfId="0" applyNumberFormat="1" applyFont="1" applyFill="1" applyBorder="1" applyAlignment="1">
      <alignment horizontal="left" wrapText="1"/>
    </xf>
    <xf numFmtId="49" fontId="32" fillId="33" borderId="10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1"/>
  <sheetViews>
    <sheetView tabSelected="1" zoomScale="140" zoomScaleNormal="140" zoomScalePageLayoutView="0" workbookViewId="0" topLeftCell="A137">
      <selection activeCell="C126" sqref="C126"/>
    </sheetView>
  </sheetViews>
  <sheetFormatPr defaultColWidth="9.140625" defaultRowHeight="12.75"/>
  <cols>
    <col min="1" max="1" width="9.57421875" style="12" customWidth="1"/>
    <col min="2" max="2" width="54.8515625" style="12" customWidth="1"/>
    <col min="3" max="4" width="11.7109375" style="12" customWidth="1"/>
    <col min="5" max="16384" width="9.140625" style="12" customWidth="1"/>
  </cols>
  <sheetData>
    <row r="1" s="113" customFormat="1" ht="25.5" customHeight="1">
      <c r="A1" s="113" t="s">
        <v>450</v>
      </c>
    </row>
    <row r="2" s="113" customFormat="1" ht="15" customHeight="1">
      <c r="A2" s="113" t="s">
        <v>758</v>
      </c>
    </row>
    <row r="3" s="113" customFormat="1" ht="15" customHeight="1">
      <c r="A3" s="113" t="s">
        <v>759</v>
      </c>
    </row>
    <row r="4" ht="42.75" customHeight="1"/>
    <row r="5" spans="1:4" ht="30" customHeight="1">
      <c r="A5" s="165" t="s">
        <v>207</v>
      </c>
      <c r="B5" s="165"/>
      <c r="C5" s="165"/>
      <c r="D5" s="165"/>
    </row>
    <row r="6" spans="1:4" ht="21" customHeight="1">
      <c r="A6" s="166" t="s">
        <v>663</v>
      </c>
      <c r="B6" s="166"/>
      <c r="C6" s="166"/>
      <c r="D6" s="166"/>
    </row>
    <row r="7" spans="1:4" ht="18" customHeight="1">
      <c r="A7" s="167" t="s">
        <v>664</v>
      </c>
      <c r="B7" s="167"/>
      <c r="C7" s="167"/>
      <c r="D7" s="167"/>
    </row>
    <row r="8" spans="1:2" ht="18" customHeight="1">
      <c r="A8" s="20"/>
      <c r="B8" s="20"/>
    </row>
    <row r="9" ht="27" customHeight="1">
      <c r="A9" s="63" t="s">
        <v>114</v>
      </c>
    </row>
    <row r="11" spans="1:4" ht="16.5" customHeight="1">
      <c r="A11" s="163" t="s">
        <v>181</v>
      </c>
      <c r="B11" s="163"/>
      <c r="C11" s="163"/>
      <c r="D11" s="163"/>
    </row>
    <row r="13" ht="16.5" customHeight="1">
      <c r="A13" s="113" t="s">
        <v>665</v>
      </c>
    </row>
    <row r="14" ht="6" customHeight="1"/>
    <row r="15" spans="1:4" ht="27" customHeight="1">
      <c r="A15" s="168" t="s">
        <v>136</v>
      </c>
      <c r="B15" s="169"/>
      <c r="C15" s="91" t="s">
        <v>666</v>
      </c>
      <c r="D15" s="91" t="s">
        <v>667</v>
      </c>
    </row>
    <row r="16" spans="1:4" ht="18" customHeight="1">
      <c r="A16" s="13" t="s">
        <v>132</v>
      </c>
      <c r="B16" s="13"/>
      <c r="C16" s="38">
        <f>C43</f>
        <v>53657630</v>
      </c>
      <c r="D16" s="38">
        <f>D43</f>
        <v>58023100</v>
      </c>
    </row>
    <row r="17" spans="1:4" ht="18" customHeight="1">
      <c r="A17" s="13" t="s">
        <v>115</v>
      </c>
      <c r="B17" s="13"/>
      <c r="C17" s="38">
        <f>C67</f>
        <v>15000</v>
      </c>
      <c r="D17" s="38">
        <f>D67</f>
        <v>120000</v>
      </c>
    </row>
    <row r="18" spans="1:4" ht="18" customHeight="1">
      <c r="A18" s="14" t="s">
        <v>116</v>
      </c>
      <c r="B18" s="14"/>
      <c r="C18" s="24">
        <f>SUM(C16:C17)</f>
        <v>53672630</v>
      </c>
      <c r="D18" s="24">
        <f>SUM(D16:D17)</f>
        <v>58143100</v>
      </c>
    </row>
    <row r="19" spans="1:4" ht="18" customHeight="1">
      <c r="A19" s="13" t="s">
        <v>133</v>
      </c>
      <c r="B19" s="13"/>
      <c r="C19" s="38">
        <f>C82</f>
        <v>36521488</v>
      </c>
      <c r="D19" s="38">
        <f>D82</f>
        <v>40180500</v>
      </c>
    </row>
    <row r="20" spans="1:4" ht="18" customHeight="1">
      <c r="A20" s="13" t="s">
        <v>117</v>
      </c>
      <c r="B20" s="13"/>
      <c r="C20" s="38">
        <f>C108</f>
        <v>18145200</v>
      </c>
      <c r="D20" s="38">
        <f>D108</f>
        <v>21756600</v>
      </c>
    </row>
    <row r="21" spans="1:4" ht="18" customHeight="1">
      <c r="A21" s="14" t="s">
        <v>134</v>
      </c>
      <c r="B21" s="14"/>
      <c r="C21" s="24">
        <f>SUM(C19:C20)</f>
        <v>54666688</v>
      </c>
      <c r="D21" s="24">
        <f>SUM(D19:D20)</f>
        <v>61937100</v>
      </c>
    </row>
    <row r="22" spans="1:4" ht="18" customHeight="1">
      <c r="A22" s="13" t="s">
        <v>118</v>
      </c>
      <c r="B22" s="13"/>
      <c r="C22" s="38">
        <f>C18-C21</f>
        <v>-994058</v>
      </c>
      <c r="D22" s="38">
        <f>D18-D21</f>
        <v>-3794000</v>
      </c>
    </row>
    <row r="23" ht="19.5" customHeight="1"/>
    <row r="24" spans="1:4" ht="27" customHeight="1">
      <c r="A24" s="26" t="s">
        <v>135</v>
      </c>
      <c r="B24" s="27"/>
      <c r="C24" s="91" t="s">
        <v>666</v>
      </c>
      <c r="D24" s="91" t="s">
        <v>667</v>
      </c>
    </row>
    <row r="25" spans="1:4" ht="18" customHeight="1">
      <c r="A25" s="92" t="s">
        <v>247</v>
      </c>
      <c r="B25" s="13"/>
      <c r="C25" s="38">
        <f>C74</f>
        <v>0</v>
      </c>
      <c r="D25" s="38">
        <f>D74</f>
        <v>0</v>
      </c>
    </row>
    <row r="26" spans="1:4" ht="18" customHeight="1">
      <c r="A26" s="92" t="s">
        <v>16</v>
      </c>
      <c r="B26" s="13"/>
      <c r="C26" s="38">
        <v>0</v>
      </c>
      <c r="D26" s="38">
        <v>0</v>
      </c>
    </row>
    <row r="27" spans="1:4" ht="18" customHeight="1">
      <c r="A27" s="14" t="s">
        <v>198</v>
      </c>
      <c r="B27" s="14"/>
      <c r="C27" s="24">
        <f>C25-C26</f>
        <v>0</v>
      </c>
      <c r="D27" s="24">
        <f>D25-D26</f>
        <v>0</v>
      </c>
    </row>
    <row r="28" spans="3:4" ht="21" customHeight="1">
      <c r="C28" s="23"/>
      <c r="D28" s="23"/>
    </row>
    <row r="29" spans="1:4" ht="18" customHeight="1">
      <c r="A29" s="14" t="s">
        <v>137</v>
      </c>
      <c r="B29" s="14"/>
      <c r="C29" s="93">
        <f>C77</f>
        <v>53672630</v>
      </c>
      <c r="D29" s="93">
        <f>D77</f>
        <v>58143100</v>
      </c>
    </row>
    <row r="30" spans="1:4" ht="18" customHeight="1">
      <c r="A30" s="14" t="s">
        <v>138</v>
      </c>
      <c r="B30" s="14"/>
      <c r="C30" s="93">
        <f>C21+C26</f>
        <v>54666688</v>
      </c>
      <c r="D30" s="93">
        <f>D21+D26</f>
        <v>61937100</v>
      </c>
    </row>
    <row r="31" spans="1:4" ht="18" customHeight="1">
      <c r="A31" s="13" t="s">
        <v>139</v>
      </c>
      <c r="B31" s="13"/>
      <c r="C31" s="38">
        <f>C29-C30</f>
        <v>-994058</v>
      </c>
      <c r="D31" s="38">
        <f>D29-D30</f>
        <v>-3794000</v>
      </c>
    </row>
    <row r="32" spans="1:4" ht="18" customHeight="1">
      <c r="A32" s="14" t="s">
        <v>319</v>
      </c>
      <c r="B32" s="14"/>
      <c r="C32" s="24">
        <v>994058</v>
      </c>
      <c r="D32" s="24">
        <v>3794000</v>
      </c>
    </row>
    <row r="33" spans="1:4" ht="18" customHeight="1">
      <c r="A33" s="13" t="s">
        <v>140</v>
      </c>
      <c r="B33" s="13"/>
      <c r="C33" s="38">
        <f>C32+C31</f>
        <v>0</v>
      </c>
      <c r="D33" s="38">
        <f>D32+D31</f>
        <v>0</v>
      </c>
    </row>
    <row r="34" ht="20.25" customHeight="1"/>
    <row r="35" ht="15.75" customHeight="1"/>
    <row r="36" spans="1:4" s="113" customFormat="1" ht="18" customHeight="1">
      <c r="A36" s="163" t="s">
        <v>194</v>
      </c>
      <c r="B36" s="163"/>
      <c r="C36" s="163"/>
      <c r="D36" s="163"/>
    </row>
    <row r="37" s="113" customFormat="1" ht="12"/>
    <row r="38" s="113" customFormat="1" ht="15" customHeight="1">
      <c r="A38" s="113" t="s">
        <v>6</v>
      </c>
    </row>
    <row r="39" s="113" customFormat="1" ht="15" customHeight="1">
      <c r="A39" s="113" t="s">
        <v>734</v>
      </c>
    </row>
    <row r="40" spans="1:2" ht="25.5" customHeight="1">
      <c r="A40" s="10" t="s">
        <v>14</v>
      </c>
      <c r="B40" s="10"/>
    </row>
    <row r="41" spans="3:4" ht="12" customHeight="1">
      <c r="C41" s="21"/>
      <c r="D41" s="94" t="s">
        <v>113</v>
      </c>
    </row>
    <row r="42" spans="1:4" ht="25.5" customHeight="1">
      <c r="A42" s="80" t="s">
        <v>112</v>
      </c>
      <c r="B42" s="124" t="s">
        <v>152</v>
      </c>
      <c r="C42" s="97" t="s">
        <v>666</v>
      </c>
      <c r="D42" s="97" t="s">
        <v>667</v>
      </c>
    </row>
    <row r="43" spans="1:4" ht="24" customHeight="1">
      <c r="A43" s="95" t="s">
        <v>141</v>
      </c>
      <c r="B43" s="96" t="s">
        <v>142</v>
      </c>
      <c r="C43" s="16">
        <f>C44+C48+C54+C57+C61+C64</f>
        <v>53657630</v>
      </c>
      <c r="D43" s="16">
        <f>D44+D48+D54+D57+D61+D64</f>
        <v>58023100</v>
      </c>
    </row>
    <row r="44" spans="1:4" ht="21" customHeight="1">
      <c r="A44" s="17" t="s">
        <v>143</v>
      </c>
      <c r="B44" s="14" t="s">
        <v>119</v>
      </c>
      <c r="C44" s="15">
        <f>C45+C46+C47</f>
        <v>22155000</v>
      </c>
      <c r="D44" s="15">
        <f>D45+D46+D47</f>
        <v>20811000</v>
      </c>
    </row>
    <row r="45" spans="1:4" s="23" customFormat="1" ht="18" customHeight="1">
      <c r="A45" s="71" t="s">
        <v>144</v>
      </c>
      <c r="B45" s="70" t="s">
        <v>364</v>
      </c>
      <c r="C45" s="72">
        <v>9125000</v>
      </c>
      <c r="D45" s="72">
        <v>9051000</v>
      </c>
    </row>
    <row r="46" spans="1:4" s="23" customFormat="1" ht="18" customHeight="1">
      <c r="A46" s="71" t="s">
        <v>145</v>
      </c>
      <c r="B46" s="70" t="s">
        <v>365</v>
      </c>
      <c r="C46" s="72">
        <v>9200000</v>
      </c>
      <c r="D46" s="72">
        <v>8000000</v>
      </c>
    </row>
    <row r="47" spans="1:4" s="23" customFormat="1" ht="18" customHeight="1">
      <c r="A47" s="71" t="s">
        <v>146</v>
      </c>
      <c r="B47" s="70" t="s">
        <v>366</v>
      </c>
      <c r="C47" s="72">
        <v>3830000</v>
      </c>
      <c r="D47" s="72">
        <v>3760000</v>
      </c>
    </row>
    <row r="48" spans="1:4" ht="21" customHeight="1">
      <c r="A48" s="17" t="s">
        <v>147</v>
      </c>
      <c r="B48" s="14" t="s">
        <v>120</v>
      </c>
      <c r="C48" s="15">
        <f>SUM(C49:C53)</f>
        <v>10459000</v>
      </c>
      <c r="D48" s="15">
        <f>SUM(D49:D53)</f>
        <v>12260000</v>
      </c>
    </row>
    <row r="49" spans="1:4" s="23" customFormat="1" ht="18" customHeight="1">
      <c r="A49" s="71" t="s">
        <v>521</v>
      </c>
      <c r="B49" s="70" t="s">
        <v>522</v>
      </c>
      <c r="C49" s="72">
        <v>0</v>
      </c>
      <c r="D49" s="72">
        <v>240000</v>
      </c>
    </row>
    <row r="50" spans="1:4" s="23" customFormat="1" ht="18" customHeight="1">
      <c r="A50" s="71" t="s">
        <v>148</v>
      </c>
      <c r="B50" s="70" t="s">
        <v>367</v>
      </c>
      <c r="C50" s="72">
        <v>7835000</v>
      </c>
      <c r="D50" s="72">
        <v>7740000</v>
      </c>
    </row>
    <row r="51" spans="1:4" s="23" customFormat="1" ht="18" customHeight="1">
      <c r="A51" s="71" t="s">
        <v>103</v>
      </c>
      <c r="B51" s="70" t="s">
        <v>368</v>
      </c>
      <c r="C51" s="72">
        <v>280000</v>
      </c>
      <c r="D51" s="72">
        <v>1700000</v>
      </c>
    </row>
    <row r="52" spans="1:4" s="23" customFormat="1" ht="18" customHeight="1">
      <c r="A52" s="71" t="s">
        <v>323</v>
      </c>
      <c r="B52" s="70" t="s">
        <v>499</v>
      </c>
      <c r="C52" s="72">
        <v>94000</v>
      </c>
      <c r="D52" s="72">
        <v>80000</v>
      </c>
    </row>
    <row r="53" spans="1:4" s="23" customFormat="1" ht="18" customHeight="1">
      <c r="A53" s="71" t="s">
        <v>463</v>
      </c>
      <c r="B53" s="70" t="s">
        <v>498</v>
      </c>
      <c r="C53" s="72">
        <v>2250000</v>
      </c>
      <c r="D53" s="72">
        <v>2500000</v>
      </c>
    </row>
    <row r="54" spans="1:4" ht="20.25" customHeight="1">
      <c r="A54" s="17" t="s">
        <v>149</v>
      </c>
      <c r="B54" s="14" t="s">
        <v>121</v>
      </c>
      <c r="C54" s="15">
        <f>C55+C56</f>
        <v>5777130</v>
      </c>
      <c r="D54" s="15">
        <f>D55+D56</f>
        <v>6135600</v>
      </c>
    </row>
    <row r="55" spans="1:4" s="23" customFormat="1" ht="18" customHeight="1">
      <c r="A55" s="71" t="s">
        <v>150</v>
      </c>
      <c r="B55" s="70" t="s">
        <v>369</v>
      </c>
      <c r="C55" s="72">
        <v>105130</v>
      </c>
      <c r="D55" s="72">
        <v>125600</v>
      </c>
    </row>
    <row r="56" spans="1:4" s="23" customFormat="1" ht="18" customHeight="1">
      <c r="A56" s="71" t="s">
        <v>151</v>
      </c>
      <c r="B56" s="70" t="s">
        <v>370</v>
      </c>
      <c r="C56" s="72">
        <v>5672000</v>
      </c>
      <c r="D56" s="72">
        <v>6010000</v>
      </c>
    </row>
    <row r="57" spans="1:4" ht="21" customHeight="1">
      <c r="A57" s="19" t="s">
        <v>153</v>
      </c>
      <c r="B57" s="14" t="s">
        <v>248</v>
      </c>
      <c r="C57" s="15">
        <f>C58+C59+C60</f>
        <v>8248000</v>
      </c>
      <c r="D57" s="15">
        <f>D58+D59+D60</f>
        <v>8581500</v>
      </c>
    </row>
    <row r="58" spans="1:4" s="23" customFormat="1" ht="18" customHeight="1">
      <c r="A58" s="73" t="s">
        <v>154</v>
      </c>
      <c r="B58" s="70" t="s">
        <v>371</v>
      </c>
      <c r="C58" s="72">
        <v>1061000</v>
      </c>
      <c r="D58" s="72">
        <v>1171500</v>
      </c>
    </row>
    <row r="59" spans="1:4" s="23" customFormat="1" ht="18" customHeight="1">
      <c r="A59" s="73" t="s">
        <v>155</v>
      </c>
      <c r="B59" s="70" t="s">
        <v>372</v>
      </c>
      <c r="C59" s="72">
        <v>887000</v>
      </c>
      <c r="D59" s="72">
        <v>910000</v>
      </c>
    </row>
    <row r="60" spans="1:4" s="23" customFormat="1" ht="18" customHeight="1">
      <c r="A60" s="73" t="s">
        <v>184</v>
      </c>
      <c r="B60" s="70" t="s">
        <v>373</v>
      </c>
      <c r="C60" s="72">
        <v>6300000</v>
      </c>
      <c r="D60" s="72">
        <v>6500000</v>
      </c>
    </row>
    <row r="61" spans="1:4" ht="21" customHeight="1">
      <c r="A61" s="19" t="s">
        <v>156</v>
      </c>
      <c r="B61" s="14" t="s">
        <v>249</v>
      </c>
      <c r="C61" s="15">
        <f>C62+C63</f>
        <v>6598500</v>
      </c>
      <c r="D61" s="15">
        <f>D62+D63</f>
        <v>9825000</v>
      </c>
    </row>
    <row r="62" spans="1:4" s="23" customFormat="1" ht="18" customHeight="1">
      <c r="A62" s="73" t="s">
        <v>157</v>
      </c>
      <c r="B62" s="70" t="s">
        <v>374</v>
      </c>
      <c r="C62" s="72">
        <v>6385000</v>
      </c>
      <c r="D62" s="72">
        <v>9605000</v>
      </c>
    </row>
    <row r="63" spans="1:4" s="23" customFormat="1" ht="18" customHeight="1">
      <c r="A63" s="73" t="s">
        <v>158</v>
      </c>
      <c r="B63" s="70" t="s">
        <v>375</v>
      </c>
      <c r="C63" s="72">
        <v>213500</v>
      </c>
      <c r="D63" s="72">
        <v>220000</v>
      </c>
    </row>
    <row r="64" spans="1:4" ht="21" customHeight="1">
      <c r="A64" s="19" t="s">
        <v>185</v>
      </c>
      <c r="B64" s="14" t="s">
        <v>186</v>
      </c>
      <c r="C64" s="15">
        <f>C65+C66</f>
        <v>420000</v>
      </c>
      <c r="D64" s="15">
        <f>D65+D66</f>
        <v>410000</v>
      </c>
    </row>
    <row r="65" spans="1:4" s="23" customFormat="1" ht="18" customHeight="1">
      <c r="A65" s="73" t="s">
        <v>187</v>
      </c>
      <c r="B65" s="70" t="s">
        <v>376</v>
      </c>
      <c r="C65" s="72">
        <v>320000</v>
      </c>
      <c r="D65" s="72">
        <v>310000</v>
      </c>
    </row>
    <row r="66" spans="1:4" s="23" customFormat="1" ht="18" customHeight="1">
      <c r="A66" s="73" t="s">
        <v>195</v>
      </c>
      <c r="B66" s="70" t="s">
        <v>377</v>
      </c>
      <c r="C66" s="72">
        <v>100000</v>
      </c>
      <c r="D66" s="72">
        <v>100000</v>
      </c>
    </row>
    <row r="67" spans="1:4" ht="23.25" customHeight="1">
      <c r="A67" s="99" t="s">
        <v>159</v>
      </c>
      <c r="B67" s="96" t="s">
        <v>122</v>
      </c>
      <c r="C67" s="16">
        <f>C68+C70</f>
        <v>15000</v>
      </c>
      <c r="D67" s="16">
        <f>D68+D70</f>
        <v>120000</v>
      </c>
    </row>
    <row r="68" spans="1:4" ht="21" customHeight="1">
      <c r="A68" s="19" t="s">
        <v>160</v>
      </c>
      <c r="B68" s="14" t="s">
        <v>203</v>
      </c>
      <c r="C68" s="15">
        <f>SUM(C69)</f>
        <v>0</v>
      </c>
      <c r="D68" s="15">
        <f>SUM(D69)</f>
        <v>100000</v>
      </c>
    </row>
    <row r="69" spans="1:4" s="23" customFormat="1" ht="18" customHeight="1">
      <c r="A69" s="73" t="s">
        <v>161</v>
      </c>
      <c r="B69" s="70" t="s">
        <v>378</v>
      </c>
      <c r="C69" s="72">
        <v>0</v>
      </c>
      <c r="D69" s="72">
        <v>100000</v>
      </c>
    </row>
    <row r="70" spans="1:4" ht="21" customHeight="1">
      <c r="A70" s="19" t="s">
        <v>162</v>
      </c>
      <c r="B70" s="14" t="s">
        <v>204</v>
      </c>
      <c r="C70" s="15">
        <f>SUM(C71+C72)</f>
        <v>15000</v>
      </c>
      <c r="D70" s="15">
        <f>SUM(D71+D72)</f>
        <v>20000</v>
      </c>
    </row>
    <row r="71" spans="1:4" s="23" customFormat="1" ht="18" customHeight="1">
      <c r="A71" s="73" t="s">
        <v>163</v>
      </c>
      <c r="B71" s="70" t="s">
        <v>379</v>
      </c>
      <c r="C71" s="72">
        <v>15000</v>
      </c>
      <c r="D71" s="72">
        <v>20000</v>
      </c>
    </row>
    <row r="72" spans="1:4" s="23" customFormat="1" ht="18" customHeight="1">
      <c r="A72" s="73" t="s">
        <v>209</v>
      </c>
      <c r="B72" s="70" t="s">
        <v>380</v>
      </c>
      <c r="C72" s="72">
        <v>0</v>
      </c>
      <c r="D72" s="72">
        <v>0</v>
      </c>
    </row>
    <row r="73" spans="1:4" ht="22.5" customHeight="1">
      <c r="A73" s="13"/>
      <c r="B73" s="100" t="s">
        <v>123</v>
      </c>
      <c r="C73" s="16">
        <f>C43+C67</f>
        <v>53672630</v>
      </c>
      <c r="D73" s="16">
        <f>D43+D67</f>
        <v>58143100</v>
      </c>
    </row>
    <row r="74" spans="1:4" ht="23.25" customHeight="1">
      <c r="A74" s="99" t="s">
        <v>210</v>
      </c>
      <c r="B74" s="96" t="s">
        <v>213</v>
      </c>
      <c r="C74" s="16">
        <f>C75+C78</f>
        <v>0</v>
      </c>
      <c r="D74" s="16">
        <f>D75+D78</f>
        <v>0</v>
      </c>
    </row>
    <row r="75" spans="1:4" ht="21" customHeight="1">
      <c r="A75" s="19" t="s">
        <v>211</v>
      </c>
      <c r="B75" s="14" t="s">
        <v>250</v>
      </c>
      <c r="C75" s="15">
        <f>SUM(C76)</f>
        <v>0</v>
      </c>
      <c r="D75" s="15">
        <f>SUM(D76)</f>
        <v>0</v>
      </c>
    </row>
    <row r="76" spans="1:4" ht="18" customHeight="1">
      <c r="A76" s="101" t="s">
        <v>212</v>
      </c>
      <c r="B76" s="102" t="s">
        <v>381</v>
      </c>
      <c r="C76" s="103">
        <v>0</v>
      </c>
      <c r="D76" s="103">
        <v>0</v>
      </c>
    </row>
    <row r="77" spans="1:4" ht="22.5" customHeight="1">
      <c r="A77" s="13"/>
      <c r="B77" s="100" t="s">
        <v>214</v>
      </c>
      <c r="C77" s="16">
        <f>C73+C74</f>
        <v>53672630</v>
      </c>
      <c r="D77" s="16">
        <f>D73+D74</f>
        <v>58143100</v>
      </c>
    </row>
    <row r="78" spans="1:4" ht="21.75" customHeight="1">
      <c r="A78" s="9"/>
      <c r="B78" s="35"/>
      <c r="C78" s="36"/>
      <c r="D78" s="36"/>
    </row>
    <row r="79" ht="24.75" customHeight="1">
      <c r="A79" s="6" t="s">
        <v>164</v>
      </c>
    </row>
    <row r="80" ht="12.75" customHeight="1"/>
    <row r="81" spans="1:4" ht="27" customHeight="1">
      <c r="A81" s="80" t="s">
        <v>112</v>
      </c>
      <c r="B81" s="124" t="s">
        <v>15</v>
      </c>
      <c r="C81" s="97" t="s">
        <v>666</v>
      </c>
      <c r="D81" s="97" t="s">
        <v>667</v>
      </c>
    </row>
    <row r="82" spans="1:4" ht="24" customHeight="1">
      <c r="A82" s="99" t="s">
        <v>165</v>
      </c>
      <c r="B82" s="96" t="s">
        <v>170</v>
      </c>
      <c r="C82" s="16">
        <f>C83+C87+C93+C95+C97+C100+C102</f>
        <v>36521488</v>
      </c>
      <c r="D82" s="16">
        <f>D83+D87+D93+D95+D97+D100+D102</f>
        <v>40180500</v>
      </c>
    </row>
    <row r="83" spans="1:4" ht="21" customHeight="1">
      <c r="A83" s="19" t="s">
        <v>166</v>
      </c>
      <c r="B83" s="105" t="s">
        <v>124</v>
      </c>
      <c r="C83" s="15">
        <f>SUM(C84+C85+C86)</f>
        <v>7276850</v>
      </c>
      <c r="D83" s="15">
        <f>SUM(D84+D85+D86)</f>
        <v>7494000</v>
      </c>
    </row>
    <row r="84" spans="1:6" ht="18" customHeight="1">
      <c r="A84" s="101" t="s">
        <v>167</v>
      </c>
      <c r="B84" s="102" t="s">
        <v>382</v>
      </c>
      <c r="C84" s="103">
        <f>2!D11+2!D456+2!D488+2!D371</f>
        <v>6048000</v>
      </c>
      <c r="D84" s="103">
        <f>2!E11+2!E456+2!E488+2!E371</f>
        <v>6249500</v>
      </c>
      <c r="F84" s="94"/>
    </row>
    <row r="85" spans="1:4" ht="18" customHeight="1">
      <c r="A85" s="101" t="s">
        <v>168</v>
      </c>
      <c r="B85" s="102" t="s">
        <v>383</v>
      </c>
      <c r="C85" s="103">
        <f>2!D12+2!D457+2!D489</f>
        <v>227000</v>
      </c>
      <c r="D85" s="103">
        <f>2!E12+2!E457+2!E489</f>
        <v>212500</v>
      </c>
    </row>
    <row r="86" spans="1:4" ht="18" customHeight="1">
      <c r="A86" s="101" t="s">
        <v>169</v>
      </c>
      <c r="B86" s="102" t="s">
        <v>384</v>
      </c>
      <c r="C86" s="103">
        <f>2!D13+2!D458+2!D490+2!D372</f>
        <v>1001850</v>
      </c>
      <c r="D86" s="103">
        <f>2!E13+2!E458+2!E490+2!E372</f>
        <v>1032000</v>
      </c>
    </row>
    <row r="87" spans="1:4" ht="21" customHeight="1">
      <c r="A87" s="41">
        <v>32</v>
      </c>
      <c r="B87" s="14" t="s">
        <v>125</v>
      </c>
      <c r="C87" s="15">
        <f>SUM(C88:C92)</f>
        <v>20129138</v>
      </c>
      <c r="D87" s="15">
        <f>SUM(D88:D92)</f>
        <v>19325400</v>
      </c>
    </row>
    <row r="88" spans="1:4" ht="18" customHeight="1">
      <c r="A88" s="106">
        <v>321</v>
      </c>
      <c r="B88" s="102" t="s">
        <v>385</v>
      </c>
      <c r="C88" s="103">
        <f>2!D15+2!D460+2!D492+2!D374</f>
        <v>409000</v>
      </c>
      <c r="D88" s="103">
        <f>2!E15+2!E460+2!E492+2!E374</f>
        <v>428000</v>
      </c>
    </row>
    <row r="89" spans="1:4" ht="18" customHeight="1">
      <c r="A89" s="106">
        <v>322</v>
      </c>
      <c r="B89" s="102" t="s">
        <v>386</v>
      </c>
      <c r="C89" s="103">
        <f>2!D16+2!D38+2!D90+2!D121+2!D220+2!D233+2!D271+2!D302+2!D327+2!D346+2!D360+2!D461+2!D493+2!D166</f>
        <v>2418000</v>
      </c>
      <c r="D89" s="103">
        <f>2!E16+2!E38+2!E90+2!E121+2!E220+2!E233+2!E271+2!E302+2!E327+2!E346+2!E360+2!E461+2!E493+2!E166</f>
        <v>2272000</v>
      </c>
    </row>
    <row r="90" spans="1:4" ht="18" customHeight="1">
      <c r="A90" s="106">
        <v>323</v>
      </c>
      <c r="B90" s="102" t="s">
        <v>387</v>
      </c>
      <c r="C90" s="103">
        <f>2!D17+2!D22+2!D39+2!D47+2!D91+2!D122+2!D138+2!D151+2!D167+2!D185+2!D206+2!D221+2!D234+2!D266+2!D272+2!D276+2!D303+2!D328+2!D333+2!D347+2!D375+2!D462+2!D494+2!D478</f>
        <v>15255750</v>
      </c>
      <c r="D90" s="103">
        <f>2!E17+2!E22+2!E39+2!E47+2!E91+2!E122+2!E138+2!E151+2!E167+2!E185+2!E206+2!E221+2!E234+2!E266+2!E272+2!E276+2!E303+2!E328+2!E333+2!E347+2!E375+2!E462+2!E494+2!E478</f>
        <v>15213450</v>
      </c>
    </row>
    <row r="91" spans="1:4" ht="18" customHeight="1">
      <c r="A91" s="106" t="s">
        <v>196</v>
      </c>
      <c r="B91" s="102" t="s">
        <v>388</v>
      </c>
      <c r="C91" s="103">
        <f>2!D23+2!D48+2!D463</f>
        <v>12000</v>
      </c>
      <c r="D91" s="103">
        <f>2!E23+2!E48+2!E463</f>
        <v>10000</v>
      </c>
    </row>
    <row r="92" spans="1:4" ht="18" customHeight="1">
      <c r="A92" s="106">
        <v>329</v>
      </c>
      <c r="B92" s="102" t="s">
        <v>389</v>
      </c>
      <c r="C92" s="103">
        <f>2!D18+2!D24+2!D40+2!D49+2!D62+2!D75+2!D83+2!D277+2!D329+2!D334+2!D464+2!D495</f>
        <v>2034388</v>
      </c>
      <c r="D92" s="103">
        <f>2!E18+2!E24+2!E40+2!E49+2!E62+2!E75+2!E83+2!E277+2!E329+2!E334+2!E464+2!E495</f>
        <v>1401950</v>
      </c>
    </row>
    <row r="93" spans="1:4" ht="21" customHeight="1">
      <c r="A93" s="41">
        <v>34</v>
      </c>
      <c r="B93" s="14" t="s">
        <v>126</v>
      </c>
      <c r="C93" s="15">
        <f>C94</f>
        <v>137600</v>
      </c>
      <c r="D93" s="15">
        <f>D94</f>
        <v>116300</v>
      </c>
    </row>
    <row r="94" spans="1:4" ht="18" customHeight="1">
      <c r="A94" s="106">
        <v>343</v>
      </c>
      <c r="B94" s="102" t="s">
        <v>390</v>
      </c>
      <c r="C94" s="103">
        <f>2!D57+2!D466+2!D497</f>
        <v>137600</v>
      </c>
      <c r="D94" s="103">
        <f>2!E57+2!E466+2!E497</f>
        <v>116300</v>
      </c>
    </row>
    <row r="95" spans="1:4" ht="21" customHeight="1">
      <c r="A95" s="41">
        <v>35</v>
      </c>
      <c r="B95" s="14" t="s">
        <v>127</v>
      </c>
      <c r="C95" s="15">
        <f>C96</f>
        <v>0</v>
      </c>
      <c r="D95" s="15">
        <f>D96</f>
        <v>20000</v>
      </c>
    </row>
    <row r="96" spans="1:4" ht="18" customHeight="1">
      <c r="A96" s="106">
        <v>352</v>
      </c>
      <c r="B96" s="102" t="s">
        <v>391</v>
      </c>
      <c r="C96" s="103">
        <f>2!D112</f>
        <v>0</v>
      </c>
      <c r="D96" s="103">
        <f>2!E112</f>
        <v>20000</v>
      </c>
    </row>
    <row r="97" spans="1:4" ht="21" customHeight="1">
      <c r="A97" s="41" t="s">
        <v>219</v>
      </c>
      <c r="B97" s="14" t="s">
        <v>221</v>
      </c>
      <c r="C97" s="15">
        <f>C98+C99</f>
        <v>1850000</v>
      </c>
      <c r="D97" s="15">
        <f>D98+D99</f>
        <v>1701000</v>
      </c>
    </row>
    <row r="98" spans="1:4" ht="18" customHeight="1">
      <c r="A98" s="106" t="s">
        <v>220</v>
      </c>
      <c r="B98" s="102" t="s">
        <v>392</v>
      </c>
      <c r="C98" s="103">
        <f>2!D426+2!D85</f>
        <v>55000</v>
      </c>
      <c r="D98" s="103">
        <f>2!E426</f>
        <v>40000</v>
      </c>
    </row>
    <row r="99" spans="1:4" ht="18" customHeight="1">
      <c r="A99" s="106" t="s">
        <v>254</v>
      </c>
      <c r="B99" s="102" t="s">
        <v>393</v>
      </c>
      <c r="C99" s="103">
        <f>2!D286+2!D293+2!D342+2!D405+2!D409</f>
        <v>1795000</v>
      </c>
      <c r="D99" s="103">
        <f>2!E286+2!E293+2!E342+2!E405+2!E409</f>
        <v>1661000</v>
      </c>
    </row>
    <row r="100" spans="1:4" ht="21" customHeight="1">
      <c r="A100" s="41">
        <v>37</v>
      </c>
      <c r="B100" s="14" t="s">
        <v>128</v>
      </c>
      <c r="C100" s="15">
        <f>C101</f>
        <v>743000</v>
      </c>
      <c r="D100" s="15">
        <f>D101</f>
        <v>875000</v>
      </c>
    </row>
    <row r="101" spans="1:4" ht="18" customHeight="1">
      <c r="A101" s="106">
        <v>372</v>
      </c>
      <c r="B101" s="102" t="s">
        <v>394</v>
      </c>
      <c r="C101" s="103">
        <f>2!D422+2!D430+2!D438</f>
        <v>743000</v>
      </c>
      <c r="D101" s="103">
        <f>2!E422+2!E430+2!E438</f>
        <v>875000</v>
      </c>
    </row>
    <row r="102" spans="1:4" ht="21" customHeight="1">
      <c r="A102" s="41">
        <v>38</v>
      </c>
      <c r="B102" s="14" t="s">
        <v>199</v>
      </c>
      <c r="C102" s="15">
        <f>C103+C104+C106+C107+C105</f>
        <v>6384900</v>
      </c>
      <c r="D102" s="15">
        <f>D103+D104+D106+D107+D105</f>
        <v>10648800</v>
      </c>
    </row>
    <row r="103" spans="1:4" ht="18" customHeight="1">
      <c r="A103" s="106">
        <v>381</v>
      </c>
      <c r="B103" s="102" t="s">
        <v>395</v>
      </c>
      <c r="C103" s="103">
        <f>2!D66+2!D79+2!D116+2!D307+2!D338+2!D391+2!D396+2!D400+2!D434+2!D442+2!D499+2!D41</f>
        <v>3991000</v>
      </c>
      <c r="D103" s="103">
        <f>2!E66+2!E79+2!E116+2!E307+2!E338+2!E391+2!E396+2!E400+2!E434+2!E442+2!E499+2!E41</f>
        <v>4355000</v>
      </c>
    </row>
    <row r="104" spans="1:4" ht="18" customHeight="1">
      <c r="A104" s="106">
        <v>382</v>
      </c>
      <c r="B104" s="102" t="s">
        <v>396</v>
      </c>
      <c r="C104" s="103">
        <f>2!D67</f>
        <v>200000</v>
      </c>
      <c r="D104" s="103">
        <f>2!E67</f>
        <v>400000</v>
      </c>
    </row>
    <row r="105" spans="1:4" ht="18" customHeight="1">
      <c r="A105" s="106" t="s">
        <v>765</v>
      </c>
      <c r="B105" s="102" t="s">
        <v>767</v>
      </c>
      <c r="C105" s="103">
        <f>2!D51</f>
        <v>90000</v>
      </c>
      <c r="D105" s="103">
        <f>2!E51</f>
        <v>0</v>
      </c>
    </row>
    <row r="106" spans="1:4" ht="18" customHeight="1">
      <c r="A106" s="106">
        <v>385</v>
      </c>
      <c r="B106" s="102" t="s">
        <v>397</v>
      </c>
      <c r="C106" s="103">
        <f>2!D52</f>
        <v>108900</v>
      </c>
      <c r="D106" s="103">
        <f>2!E52</f>
        <v>100800</v>
      </c>
    </row>
    <row r="107" spans="1:4" ht="18" customHeight="1">
      <c r="A107" s="106">
        <v>386</v>
      </c>
      <c r="B107" s="102" t="s">
        <v>398</v>
      </c>
      <c r="C107" s="103">
        <f>2!D143+2!D155+2!D215+2!D238</f>
        <v>1995000</v>
      </c>
      <c r="D107" s="103">
        <f>2!E143+2!E155+2!E215+2!E238</f>
        <v>5793000</v>
      </c>
    </row>
    <row r="108" spans="1:4" ht="30" customHeight="1">
      <c r="A108" s="107">
        <v>4</v>
      </c>
      <c r="B108" s="96" t="s">
        <v>129</v>
      </c>
      <c r="C108" s="16">
        <f>C109+C111+C119+C121</f>
        <v>18145200</v>
      </c>
      <c r="D108" s="16">
        <f>D109+D111+D119+D121</f>
        <v>21756600</v>
      </c>
    </row>
    <row r="109" spans="1:4" ht="21" customHeight="1">
      <c r="A109" s="41">
        <v>41</v>
      </c>
      <c r="B109" s="14" t="s">
        <v>200</v>
      </c>
      <c r="C109" s="15">
        <f>C110</f>
        <v>500000</v>
      </c>
      <c r="D109" s="15">
        <f>D110</f>
        <v>3120000</v>
      </c>
    </row>
    <row r="110" spans="1:4" ht="18" customHeight="1">
      <c r="A110" s="106">
        <v>411</v>
      </c>
      <c r="B110" s="102" t="s">
        <v>399</v>
      </c>
      <c r="C110" s="103">
        <f>2!D126+2!D147+2!D193+2!D255+2!D202</f>
        <v>500000</v>
      </c>
      <c r="D110" s="103">
        <f>2!E126+2!E147+2!E193+2!E255+2!E202</f>
        <v>3120000</v>
      </c>
    </row>
    <row r="111" spans="1:4" ht="21" customHeight="1">
      <c r="A111" s="41">
        <v>42</v>
      </c>
      <c r="B111" s="14" t="s">
        <v>201</v>
      </c>
      <c r="C111" s="15">
        <f>C112+C113+C114+C115</f>
        <v>6985000</v>
      </c>
      <c r="D111" s="15">
        <f>D112+D113+D114+D115</f>
        <v>10196600</v>
      </c>
    </row>
    <row r="112" spans="1:4" ht="18" customHeight="1">
      <c r="A112" s="106">
        <v>421</v>
      </c>
      <c r="B112" s="102" t="s">
        <v>400</v>
      </c>
      <c r="C112" s="103">
        <f>2!D130+2!D198+2!D225+2!D242+2!D262+2!D281+2!D297+2!D311+2!D315+2!D413+2!D446+2!D159+2!D210+2!D246</f>
        <v>5780000</v>
      </c>
      <c r="D112" s="103">
        <f>2!E130+2!E198+2!E225+2!E242+2!E262+2!E281+2!E297+2!E311+2!E315+2!E413+2!E446+2!E159+2!E210+2!E246</f>
        <v>8382500</v>
      </c>
    </row>
    <row r="113" spans="1:4" ht="18" customHeight="1">
      <c r="A113" s="106">
        <v>422</v>
      </c>
      <c r="B113" s="102" t="s">
        <v>401</v>
      </c>
      <c r="C113" s="103">
        <f>2!D28+2!D250+2!D363+2!D469+2!D503</f>
        <v>794000</v>
      </c>
      <c r="D113" s="103">
        <f>2!E28+2!E250+2!E363+2!E469+2!E503</f>
        <v>650100</v>
      </c>
    </row>
    <row r="114" spans="1:4" ht="18" customHeight="1">
      <c r="A114" s="106">
        <v>424</v>
      </c>
      <c r="B114" s="102" t="s">
        <v>402</v>
      </c>
      <c r="C114" s="103">
        <f>2!D504</f>
        <v>120000</v>
      </c>
      <c r="D114" s="103">
        <f>2!E504</f>
        <v>120000</v>
      </c>
    </row>
    <row r="115" spans="1:4" ht="18" customHeight="1">
      <c r="A115" s="106">
        <v>426</v>
      </c>
      <c r="B115" s="102" t="s">
        <v>403</v>
      </c>
      <c r="C115" s="103">
        <f>2!D29+2!D172+2!D176+2!D180+2!D189+2!D470+2!D505</f>
        <v>291000</v>
      </c>
      <c r="D115" s="103">
        <f>2!E29+2!E172+2!E176+2!E180+2!E189+2!E470+2!E505</f>
        <v>1044000</v>
      </c>
    </row>
    <row r="116" spans="1:4" ht="18" customHeight="1">
      <c r="A116" s="108"/>
      <c r="B116" s="18"/>
      <c r="C116" s="109"/>
      <c r="D116" s="109"/>
    </row>
    <row r="117" ht="19.5" customHeight="1"/>
    <row r="118" spans="1:4" ht="27" customHeight="1">
      <c r="A118" s="98" t="s">
        <v>112</v>
      </c>
      <c r="B118" s="104" t="s">
        <v>15</v>
      </c>
      <c r="C118" s="97" t="s">
        <v>666</v>
      </c>
      <c r="D118" s="97" t="s">
        <v>667</v>
      </c>
    </row>
    <row r="119" spans="1:4" ht="21" customHeight="1">
      <c r="A119" s="41" t="s">
        <v>513</v>
      </c>
      <c r="B119" s="14" t="s">
        <v>514</v>
      </c>
      <c r="C119" s="15">
        <f>C120</f>
        <v>200</v>
      </c>
      <c r="D119" s="15">
        <f>D120</f>
        <v>0</v>
      </c>
    </row>
    <row r="120" spans="1:4" ht="18" customHeight="1">
      <c r="A120" s="106" t="s">
        <v>515</v>
      </c>
      <c r="B120" s="102" t="s">
        <v>512</v>
      </c>
      <c r="C120" s="103">
        <f>2!D507</f>
        <v>200</v>
      </c>
      <c r="D120" s="103">
        <f>2!E507</f>
        <v>0</v>
      </c>
    </row>
    <row r="121" spans="1:4" ht="21" customHeight="1">
      <c r="A121" s="41" t="s">
        <v>7</v>
      </c>
      <c r="B121" s="14" t="s">
        <v>8</v>
      </c>
      <c r="C121" s="15">
        <f>C122</f>
        <v>10660000</v>
      </c>
      <c r="D121" s="15">
        <f>D122</f>
        <v>8440000</v>
      </c>
    </row>
    <row r="122" spans="1:4" ht="18" customHeight="1">
      <c r="A122" s="106" t="s">
        <v>9</v>
      </c>
      <c r="B122" s="102" t="s">
        <v>404</v>
      </c>
      <c r="C122" s="103">
        <f>2!D95+2!D99+2!D106+2!D319+2!D356+2!D367+2!D378+2!D382+2!D474</f>
        <v>10660000</v>
      </c>
      <c r="D122" s="103">
        <f>2!E95+2!E99+2!E106+2!E319+2!E356+2!E367+2!E378+2!E382+2!E474</f>
        <v>8440000</v>
      </c>
    </row>
    <row r="123" spans="1:4" ht="24" customHeight="1">
      <c r="A123" s="74"/>
      <c r="B123" s="96" t="s">
        <v>130</v>
      </c>
      <c r="C123" s="16">
        <f>C82+C108</f>
        <v>54666688</v>
      </c>
      <c r="D123" s="16">
        <f>D82+D108</f>
        <v>61937100</v>
      </c>
    </row>
    <row r="124" spans="1:4" ht="28.5" customHeight="1">
      <c r="A124" s="33"/>
      <c r="B124" s="33"/>
      <c r="C124" s="33"/>
      <c r="D124" s="33"/>
    </row>
    <row r="125" spans="1:4" ht="29.25" customHeight="1">
      <c r="A125" s="33"/>
      <c r="B125" s="33"/>
      <c r="C125" s="33"/>
      <c r="D125" s="33"/>
    </row>
    <row r="126" spans="1:4" ht="38.25" customHeight="1">
      <c r="A126" s="33"/>
      <c r="B126" s="33"/>
      <c r="C126" s="33"/>
      <c r="D126" s="33"/>
    </row>
    <row r="127" spans="1:4" ht="24" customHeight="1">
      <c r="A127" s="63" t="s">
        <v>131</v>
      </c>
      <c r="B127" s="34"/>
      <c r="C127" s="33"/>
      <c r="D127" s="33"/>
    </row>
    <row r="128" spans="1:4" ht="24.75" customHeight="1">
      <c r="A128" s="33"/>
      <c r="B128" s="33"/>
      <c r="C128" s="33"/>
      <c r="D128" s="33"/>
    </row>
    <row r="129" spans="1:4" s="113" customFormat="1" ht="20.25" customHeight="1">
      <c r="A129" s="163" t="s">
        <v>91</v>
      </c>
      <c r="B129" s="163"/>
      <c r="C129" s="163"/>
      <c r="D129" s="163"/>
    </row>
    <row r="130" s="113" customFormat="1" ht="18.75" customHeight="1"/>
    <row r="131" s="113" customFormat="1" ht="12">
      <c r="A131" s="113" t="s">
        <v>760</v>
      </c>
    </row>
    <row r="132" s="113" customFormat="1" ht="12">
      <c r="A132" s="113" t="s">
        <v>473</v>
      </c>
    </row>
    <row r="133" s="113" customFormat="1" ht="12">
      <c r="A133" s="113" t="s">
        <v>735</v>
      </c>
    </row>
    <row r="134" spans="1:4" ht="12" customHeight="1">
      <c r="A134" s="33"/>
      <c r="B134" s="33"/>
      <c r="C134" s="33"/>
      <c r="D134" s="33"/>
    </row>
    <row r="135" spans="1:4" ht="33.75" customHeight="1">
      <c r="A135" s="33"/>
      <c r="B135" s="33"/>
      <c r="C135" s="33"/>
      <c r="D135" s="33"/>
    </row>
    <row r="136" spans="1:4" ht="42" customHeight="1">
      <c r="A136" s="33"/>
      <c r="B136" s="33"/>
      <c r="C136" s="33"/>
      <c r="D136" s="33"/>
    </row>
    <row r="137" spans="1:4" ht="42" customHeight="1">
      <c r="A137" s="33"/>
      <c r="B137" s="33"/>
      <c r="C137" s="33"/>
      <c r="D137" s="33"/>
    </row>
    <row r="138" spans="1:4" ht="42" customHeight="1">
      <c r="A138" s="33"/>
      <c r="B138" s="33"/>
      <c r="C138" s="33"/>
      <c r="D138" s="33"/>
    </row>
    <row r="139" spans="1:4" ht="42" customHeight="1">
      <c r="A139" s="33"/>
      <c r="B139" s="33"/>
      <c r="C139" s="33"/>
      <c r="D139" s="33"/>
    </row>
    <row r="140" spans="1:4" ht="63" customHeight="1">
      <c r="A140" s="33"/>
      <c r="B140" s="33"/>
      <c r="C140" s="33"/>
      <c r="D140" s="33"/>
    </row>
    <row r="141" ht="60" customHeight="1"/>
    <row r="142" ht="50.25" customHeight="1"/>
    <row r="143" ht="30" customHeight="1">
      <c r="A143" s="63" t="s">
        <v>93</v>
      </c>
    </row>
    <row r="144" ht="32.25" customHeight="1"/>
    <row r="146" spans="1:4" s="113" customFormat="1" ht="21" customHeight="1">
      <c r="A146" s="163" t="s">
        <v>94</v>
      </c>
      <c r="B146" s="163"/>
      <c r="C146" s="163"/>
      <c r="D146" s="163"/>
    </row>
    <row r="147" s="113" customFormat="1" ht="12"/>
    <row r="148" s="113" customFormat="1" ht="15" customHeight="1">
      <c r="A148" s="113" t="s">
        <v>189</v>
      </c>
    </row>
    <row r="149" s="113" customFormat="1" ht="15" customHeight="1"/>
    <row r="150" s="113" customFormat="1" ht="15" customHeight="1">
      <c r="A150" s="113" t="s">
        <v>106</v>
      </c>
    </row>
    <row r="151" s="113" customFormat="1" ht="15" customHeight="1">
      <c r="A151" s="113" t="s">
        <v>737</v>
      </c>
    </row>
    <row r="152" s="113" customFormat="1" ht="15" customHeight="1">
      <c r="A152" s="113" t="s">
        <v>738</v>
      </c>
    </row>
    <row r="153" s="113" customFormat="1" ht="15" customHeight="1">
      <c r="A153" s="113" t="s">
        <v>739</v>
      </c>
    </row>
    <row r="154" s="113" customFormat="1" ht="15" customHeight="1">
      <c r="A154" s="113" t="s">
        <v>740</v>
      </c>
    </row>
    <row r="155" s="113" customFormat="1" ht="15" customHeight="1">
      <c r="A155" s="113" t="s">
        <v>741</v>
      </c>
    </row>
    <row r="156" s="113" customFormat="1" ht="15" customHeight="1">
      <c r="A156" s="113" t="s">
        <v>742</v>
      </c>
    </row>
    <row r="157" s="113" customFormat="1" ht="15" customHeight="1"/>
    <row r="158" s="113" customFormat="1" ht="12"/>
    <row r="159" spans="1:4" s="113" customFormat="1" ht="20.25" customHeight="1">
      <c r="A159" s="163" t="s">
        <v>107</v>
      </c>
      <c r="B159" s="163"/>
      <c r="C159" s="163"/>
      <c r="D159" s="163"/>
    </row>
    <row r="160" s="113" customFormat="1" ht="18" customHeight="1"/>
    <row r="161" s="113" customFormat="1" ht="15" customHeight="1">
      <c r="A161" s="113" t="s">
        <v>516</v>
      </c>
    </row>
    <row r="162" s="113" customFormat="1" ht="15" customHeight="1">
      <c r="A162" s="113" t="s">
        <v>669</v>
      </c>
    </row>
    <row r="163" s="113" customFormat="1" ht="28.5" customHeight="1"/>
    <row r="164" spans="1:4" s="113" customFormat="1" ht="15" customHeight="1">
      <c r="A164" s="163" t="s">
        <v>95</v>
      </c>
      <c r="B164" s="163"/>
      <c r="C164" s="163"/>
      <c r="D164" s="163"/>
    </row>
    <row r="165" spans="1:4" s="113" customFormat="1" ht="15" customHeight="1">
      <c r="A165" s="163" t="s">
        <v>96</v>
      </c>
      <c r="B165" s="163"/>
      <c r="C165" s="163"/>
      <c r="D165" s="163"/>
    </row>
    <row r="166" spans="1:4" s="113" customFormat="1" ht="15" customHeight="1">
      <c r="A166" s="162" t="s">
        <v>97</v>
      </c>
      <c r="B166" s="162"/>
      <c r="C166" s="162"/>
      <c r="D166" s="162"/>
    </row>
    <row r="167" spans="1:4" ht="15" customHeight="1">
      <c r="A167" s="162" t="s">
        <v>190</v>
      </c>
      <c r="B167" s="162"/>
      <c r="C167" s="162"/>
      <c r="D167" s="162"/>
    </row>
    <row r="168" ht="15" customHeight="1"/>
    <row r="169" ht="15" customHeight="1"/>
    <row r="170" s="113" customFormat="1" ht="15" customHeight="1">
      <c r="A170" s="113" t="s">
        <v>761</v>
      </c>
    </row>
    <row r="171" s="113" customFormat="1" ht="15" customHeight="1">
      <c r="A171" s="113" t="s">
        <v>762</v>
      </c>
    </row>
    <row r="172" s="113" customFormat="1" ht="12"/>
    <row r="173" s="113" customFormat="1" ht="16.5" customHeight="1">
      <c r="A173" s="113" t="s">
        <v>763</v>
      </c>
    </row>
    <row r="174" s="113" customFormat="1" ht="23.25" customHeight="1"/>
    <row r="175" s="113" customFormat="1" ht="23.25" customHeight="1"/>
    <row r="176" spans="3:4" s="113" customFormat="1" ht="12.75" customHeight="1">
      <c r="C176" s="115"/>
      <c r="D176" s="115"/>
    </row>
    <row r="177" spans="3:4" s="113" customFormat="1" ht="15.75" customHeight="1">
      <c r="C177" s="115"/>
      <c r="D177" s="115"/>
    </row>
    <row r="178" spans="2:4" s="113" customFormat="1" ht="21.75" customHeight="1">
      <c r="B178" s="164" t="s">
        <v>208</v>
      </c>
      <c r="C178" s="164"/>
      <c r="D178" s="164"/>
    </row>
    <row r="179" spans="3:4" s="113" customFormat="1" ht="15.75" customHeight="1">
      <c r="C179" s="161"/>
      <c r="D179" s="161"/>
    </row>
    <row r="180" spans="2:4" s="113" customFormat="1" ht="33.75" customHeight="1">
      <c r="B180" s="116"/>
      <c r="C180" s="117"/>
      <c r="D180" s="117"/>
    </row>
    <row r="181" spans="3:4" s="113" customFormat="1" ht="13.5">
      <c r="C181" s="160" t="s">
        <v>517</v>
      </c>
      <c r="D181" s="160"/>
    </row>
  </sheetData>
  <sheetProtection/>
  <mergeCells count="16">
    <mergeCell ref="A5:D5"/>
    <mergeCell ref="A6:D6"/>
    <mergeCell ref="A164:D164"/>
    <mergeCell ref="A165:D165"/>
    <mergeCell ref="A166:D166"/>
    <mergeCell ref="A129:D129"/>
    <mergeCell ref="A7:D7"/>
    <mergeCell ref="A15:B15"/>
    <mergeCell ref="A36:D36"/>
    <mergeCell ref="C181:D181"/>
    <mergeCell ref="C179:D179"/>
    <mergeCell ref="A167:D167"/>
    <mergeCell ref="A11:D11"/>
    <mergeCell ref="A159:D159"/>
    <mergeCell ref="A146:D146"/>
    <mergeCell ref="B178:D178"/>
  </mergeCells>
  <printOptions/>
  <pageMargins left="0.7480314960629921" right="0.7480314960629921" top="0.7874015748031497" bottom="0.7086614173228347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08"/>
  <sheetViews>
    <sheetView zoomScale="84" zoomScaleNormal="84" zoomScaleSheetLayoutView="50" workbookViewId="0" topLeftCell="A463">
      <selection activeCell="I508" sqref="I508"/>
    </sheetView>
  </sheetViews>
  <sheetFormatPr defaultColWidth="9.140625" defaultRowHeight="12.75"/>
  <cols>
    <col min="1" max="1" width="6.7109375" style="94" customWidth="1"/>
    <col min="2" max="2" width="6.8515625" style="62" customWidth="1"/>
    <col min="3" max="3" width="44.7109375" style="62" customWidth="1"/>
    <col min="4" max="6" width="10.00390625" style="62" customWidth="1"/>
    <col min="7" max="7" width="9.28125" style="62" customWidth="1"/>
    <col min="8" max="8" width="10.28125" style="62" customWidth="1"/>
    <col min="9" max="9" width="10.7109375" style="62" customWidth="1"/>
    <col min="10" max="10" width="7.8515625" style="62" customWidth="1"/>
    <col min="11" max="11" width="8.421875" style="62" customWidth="1"/>
    <col min="12" max="12" width="6.7109375" style="62" customWidth="1"/>
    <col min="13" max="13" width="9.140625" style="62" customWidth="1"/>
    <col min="14" max="15" width="10.00390625" style="62" customWidth="1"/>
    <col min="16" max="16384" width="9.140625" style="62" customWidth="1"/>
  </cols>
  <sheetData>
    <row r="1" ht="11.25" customHeight="1"/>
    <row r="2" spans="1:15" s="67" customFormat="1" ht="15" customHeight="1">
      <c r="A2" s="170" t="s">
        <v>19</v>
      </c>
      <c r="B2" s="170" t="s">
        <v>251</v>
      </c>
      <c r="C2" s="171" t="s">
        <v>32</v>
      </c>
      <c r="D2" s="170" t="s">
        <v>671</v>
      </c>
      <c r="E2" s="172" t="s">
        <v>672</v>
      </c>
      <c r="F2" s="171" t="s">
        <v>670</v>
      </c>
      <c r="G2" s="171"/>
      <c r="H2" s="171"/>
      <c r="I2" s="171"/>
      <c r="J2" s="171"/>
      <c r="K2" s="171"/>
      <c r="L2" s="171"/>
      <c r="M2" s="171"/>
      <c r="N2" s="170" t="s">
        <v>506</v>
      </c>
      <c r="O2" s="170" t="s">
        <v>736</v>
      </c>
    </row>
    <row r="3" spans="1:15" s="67" customFormat="1" ht="35.25" customHeight="1">
      <c r="A3" s="171"/>
      <c r="B3" s="171"/>
      <c r="C3" s="171"/>
      <c r="D3" s="171"/>
      <c r="E3" s="173"/>
      <c r="F3" s="65" t="s">
        <v>172</v>
      </c>
      <c r="G3" s="65" t="s">
        <v>20</v>
      </c>
      <c r="H3" s="65" t="s">
        <v>171</v>
      </c>
      <c r="I3" s="65" t="s">
        <v>173</v>
      </c>
      <c r="J3" s="65" t="s">
        <v>21</v>
      </c>
      <c r="K3" s="65" t="s">
        <v>464</v>
      </c>
      <c r="L3" s="65" t="s">
        <v>174</v>
      </c>
      <c r="M3" s="65" t="s">
        <v>320</v>
      </c>
      <c r="N3" s="170"/>
      <c r="O3" s="170"/>
    </row>
    <row r="4" spans="1:15" s="67" customFormat="1" ht="10.5" customHeight="1">
      <c r="A4" s="66">
        <v>1</v>
      </c>
      <c r="B4" s="66">
        <v>2</v>
      </c>
      <c r="C4" s="66">
        <v>3</v>
      </c>
      <c r="D4" s="66">
        <v>4</v>
      </c>
      <c r="E4" s="66">
        <v>5</v>
      </c>
      <c r="F4" s="66">
        <v>6</v>
      </c>
      <c r="G4" s="66">
        <v>7</v>
      </c>
      <c r="H4" s="66">
        <v>8</v>
      </c>
      <c r="I4" s="66">
        <v>9</v>
      </c>
      <c r="J4" s="66">
        <v>10</v>
      </c>
      <c r="K4" s="66">
        <v>11</v>
      </c>
      <c r="L4" s="66">
        <v>12</v>
      </c>
      <c r="M4" s="66">
        <v>13</v>
      </c>
      <c r="N4" s="66">
        <v>14</v>
      </c>
      <c r="O4" s="66">
        <v>15</v>
      </c>
    </row>
    <row r="5" spans="1:15" s="12" customFormat="1" ht="45.75" customHeight="1">
      <c r="A5" s="191" t="s">
        <v>578</v>
      </c>
      <c r="B5" s="192"/>
      <c r="C5" s="193"/>
      <c r="D5" s="133">
        <f>D6+D451+D483</f>
        <v>54666688</v>
      </c>
      <c r="E5" s="133">
        <f aca="true" t="shared" si="0" ref="E5:E18">SUM(F5:M5)</f>
        <v>61937100</v>
      </c>
      <c r="F5" s="133">
        <f aca="true" t="shared" si="1" ref="F5:O5">F6+F451+F483</f>
        <v>25731000</v>
      </c>
      <c r="G5" s="133">
        <f t="shared" si="1"/>
        <v>9627100</v>
      </c>
      <c r="H5" s="133">
        <f t="shared" si="1"/>
        <v>10185000</v>
      </c>
      <c r="I5" s="133">
        <f t="shared" si="1"/>
        <v>12260000</v>
      </c>
      <c r="J5" s="133">
        <f t="shared" si="1"/>
        <v>220000</v>
      </c>
      <c r="K5" s="133">
        <f t="shared" si="1"/>
        <v>120000</v>
      </c>
      <c r="L5" s="133">
        <f t="shared" si="1"/>
        <v>0</v>
      </c>
      <c r="M5" s="133">
        <f t="shared" si="1"/>
        <v>3794000</v>
      </c>
      <c r="N5" s="133">
        <f t="shared" si="1"/>
        <v>53020000</v>
      </c>
      <c r="O5" s="133">
        <f t="shared" si="1"/>
        <v>48999000</v>
      </c>
    </row>
    <row r="6" spans="1:15" s="12" customFormat="1" ht="36" customHeight="1">
      <c r="A6" s="134"/>
      <c r="B6" s="194" t="s">
        <v>460</v>
      </c>
      <c r="C6" s="195"/>
      <c r="D6" s="140">
        <f>D7+D30+D43+D53+D58+D86+D108+D117+D134+D168+D181+D211+D216+D229+D251+D267+D282+D298+D323+D387+D392+D401+D418</f>
        <v>50175358</v>
      </c>
      <c r="E6" s="140">
        <f t="shared" si="0"/>
        <v>54783300</v>
      </c>
      <c r="F6" s="140">
        <f aca="true" t="shared" si="2" ref="F6:O6">F7+F30+F43+F53+F58+F86+F108+F117+F134+F168+F181+F211+F216+F229+F251+F267+F282+F298+F323+F387+F392+F401+F418</f>
        <v>21772300</v>
      </c>
      <c r="G6" s="140">
        <f t="shared" si="2"/>
        <v>9605000</v>
      </c>
      <c r="H6" s="140">
        <f t="shared" si="2"/>
        <v>9390000</v>
      </c>
      <c r="I6" s="140">
        <f t="shared" si="2"/>
        <v>9980000</v>
      </c>
      <c r="J6" s="140">
        <f t="shared" si="2"/>
        <v>190000</v>
      </c>
      <c r="K6" s="140">
        <f t="shared" si="2"/>
        <v>120000</v>
      </c>
      <c r="L6" s="140">
        <f t="shared" si="2"/>
        <v>0</v>
      </c>
      <c r="M6" s="140">
        <f t="shared" si="2"/>
        <v>3726000</v>
      </c>
      <c r="N6" s="140">
        <f t="shared" si="2"/>
        <v>47987000</v>
      </c>
      <c r="O6" s="140">
        <f t="shared" si="2"/>
        <v>43862000</v>
      </c>
    </row>
    <row r="7" spans="1:15" s="12" customFormat="1" ht="27.75" customHeight="1">
      <c r="A7" s="128"/>
      <c r="B7" s="196" t="s">
        <v>252</v>
      </c>
      <c r="C7" s="196"/>
      <c r="D7" s="16">
        <f>D8+D19+D25</f>
        <v>5968000</v>
      </c>
      <c r="E7" s="16">
        <f t="shared" si="0"/>
        <v>6041000</v>
      </c>
      <c r="F7" s="16">
        <f>F8+F19+F25</f>
        <v>3275000</v>
      </c>
      <c r="G7" s="16">
        <f aca="true" t="shared" si="3" ref="G7:M7">G8+G19+G25</f>
        <v>2766000</v>
      </c>
      <c r="H7" s="16">
        <f t="shared" si="3"/>
        <v>0</v>
      </c>
      <c r="I7" s="16">
        <f t="shared" si="3"/>
        <v>0</v>
      </c>
      <c r="J7" s="16">
        <f t="shared" si="3"/>
        <v>0</v>
      </c>
      <c r="K7" s="16">
        <f t="shared" si="3"/>
        <v>0</v>
      </c>
      <c r="L7" s="16">
        <f t="shared" si="3"/>
        <v>0</v>
      </c>
      <c r="M7" s="16">
        <f t="shared" si="3"/>
        <v>0</v>
      </c>
      <c r="N7" s="16">
        <f>N8+N19+N25</f>
        <v>6190000</v>
      </c>
      <c r="O7" s="16">
        <f>O8+O19+O25</f>
        <v>6250000</v>
      </c>
    </row>
    <row r="8" spans="1:15" s="12" customFormat="1" ht="24" customHeight="1">
      <c r="A8" s="119" t="s">
        <v>5</v>
      </c>
      <c r="B8" s="199" t="s">
        <v>253</v>
      </c>
      <c r="C8" s="199"/>
      <c r="D8" s="22">
        <f aca="true" t="shared" si="4" ref="D8:O8">D9</f>
        <v>5383000</v>
      </c>
      <c r="E8" s="142">
        <f t="shared" si="0"/>
        <v>5626000</v>
      </c>
      <c r="F8" s="22">
        <f t="shared" si="4"/>
        <v>3010000</v>
      </c>
      <c r="G8" s="22">
        <f t="shared" si="4"/>
        <v>2616000</v>
      </c>
      <c r="H8" s="22">
        <f t="shared" si="4"/>
        <v>0</v>
      </c>
      <c r="I8" s="22">
        <f t="shared" si="4"/>
        <v>0</v>
      </c>
      <c r="J8" s="22">
        <f t="shared" si="4"/>
        <v>0</v>
      </c>
      <c r="K8" s="22">
        <f t="shared" si="4"/>
        <v>0</v>
      </c>
      <c r="L8" s="22">
        <f t="shared" si="4"/>
        <v>0</v>
      </c>
      <c r="M8" s="22">
        <f t="shared" si="4"/>
        <v>0</v>
      </c>
      <c r="N8" s="22">
        <f t="shared" si="4"/>
        <v>5700000</v>
      </c>
      <c r="O8" s="22">
        <f t="shared" si="4"/>
        <v>5740000</v>
      </c>
    </row>
    <row r="9" spans="1:15" s="12" customFormat="1" ht="21" customHeight="1">
      <c r="A9" s="121"/>
      <c r="B9" s="74">
        <v>3</v>
      </c>
      <c r="C9" s="75" t="s">
        <v>3</v>
      </c>
      <c r="D9" s="76">
        <f>D10+D14</f>
        <v>5383000</v>
      </c>
      <c r="E9" s="77">
        <f t="shared" si="0"/>
        <v>5626000</v>
      </c>
      <c r="F9" s="76">
        <f aca="true" t="shared" si="5" ref="F9:O9">F10+F14</f>
        <v>3010000</v>
      </c>
      <c r="G9" s="76">
        <f>G10+G14</f>
        <v>2616000</v>
      </c>
      <c r="H9" s="76">
        <f t="shared" si="5"/>
        <v>0</v>
      </c>
      <c r="I9" s="76">
        <f t="shared" si="5"/>
        <v>0</v>
      </c>
      <c r="J9" s="76">
        <f t="shared" si="5"/>
        <v>0</v>
      </c>
      <c r="K9" s="76">
        <f t="shared" si="5"/>
        <v>0</v>
      </c>
      <c r="L9" s="76">
        <f>L10+L14</f>
        <v>0</v>
      </c>
      <c r="M9" s="76">
        <f t="shared" si="5"/>
        <v>0</v>
      </c>
      <c r="N9" s="76">
        <f t="shared" si="5"/>
        <v>5700000</v>
      </c>
      <c r="O9" s="76">
        <f t="shared" si="5"/>
        <v>5740000</v>
      </c>
    </row>
    <row r="10" spans="1:15" s="12" customFormat="1" ht="18" customHeight="1">
      <c r="A10" s="121"/>
      <c r="B10" s="74">
        <v>31</v>
      </c>
      <c r="C10" s="75" t="s">
        <v>10</v>
      </c>
      <c r="D10" s="76">
        <f>D11+D12+D13</f>
        <v>4006000</v>
      </c>
      <c r="E10" s="77">
        <f t="shared" si="0"/>
        <v>4236000</v>
      </c>
      <c r="F10" s="76">
        <f aca="true" t="shared" si="6" ref="F10:M10">F11+F12+F13</f>
        <v>1645000</v>
      </c>
      <c r="G10" s="76">
        <f t="shared" si="6"/>
        <v>2591000</v>
      </c>
      <c r="H10" s="76">
        <f t="shared" si="6"/>
        <v>0</v>
      </c>
      <c r="I10" s="76">
        <f t="shared" si="6"/>
        <v>0</v>
      </c>
      <c r="J10" s="76">
        <f t="shared" si="6"/>
        <v>0</v>
      </c>
      <c r="K10" s="76">
        <f t="shared" si="6"/>
        <v>0</v>
      </c>
      <c r="L10" s="76">
        <f>L11+L12+L13</f>
        <v>0</v>
      </c>
      <c r="M10" s="76">
        <f t="shared" si="6"/>
        <v>0</v>
      </c>
      <c r="N10" s="76">
        <v>4300000</v>
      </c>
      <c r="O10" s="76">
        <v>4330000</v>
      </c>
    </row>
    <row r="11" spans="1:15" s="113" customFormat="1" ht="15" customHeight="1">
      <c r="A11" s="122"/>
      <c r="B11" s="110">
        <v>311</v>
      </c>
      <c r="C11" s="111" t="s">
        <v>405</v>
      </c>
      <c r="D11" s="72">
        <v>3360000</v>
      </c>
      <c r="E11" s="112">
        <f t="shared" si="0"/>
        <v>3550000</v>
      </c>
      <c r="F11" s="72">
        <v>1300000</v>
      </c>
      <c r="G11" s="72">
        <v>2250000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/>
      <c r="O11" s="72"/>
    </row>
    <row r="12" spans="1:15" s="113" customFormat="1" ht="15" customHeight="1">
      <c r="A12" s="122"/>
      <c r="B12" s="110">
        <v>312</v>
      </c>
      <c r="C12" s="111" t="s">
        <v>406</v>
      </c>
      <c r="D12" s="72">
        <v>110000</v>
      </c>
      <c r="E12" s="112">
        <f t="shared" si="0"/>
        <v>100000</v>
      </c>
      <c r="F12" s="72">
        <v>100000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/>
      <c r="O12" s="72"/>
    </row>
    <row r="13" spans="1:15" s="113" customFormat="1" ht="15" customHeight="1">
      <c r="A13" s="122"/>
      <c r="B13" s="110">
        <v>313</v>
      </c>
      <c r="C13" s="111" t="s">
        <v>407</v>
      </c>
      <c r="D13" s="72">
        <v>536000</v>
      </c>
      <c r="E13" s="112">
        <f t="shared" si="0"/>
        <v>586000</v>
      </c>
      <c r="F13" s="72">
        <v>245000</v>
      </c>
      <c r="G13" s="72">
        <v>341000</v>
      </c>
      <c r="H13" s="72">
        <v>0</v>
      </c>
      <c r="I13" s="72">
        <v>0</v>
      </c>
      <c r="J13" s="70">
        <v>0</v>
      </c>
      <c r="K13" s="70">
        <v>0</v>
      </c>
      <c r="L13" s="70">
        <v>0</v>
      </c>
      <c r="M13" s="70">
        <v>0</v>
      </c>
      <c r="N13" s="72"/>
      <c r="O13" s="72"/>
    </row>
    <row r="14" spans="1:15" s="12" customFormat="1" ht="18" customHeight="1">
      <c r="A14" s="121"/>
      <c r="B14" s="74">
        <v>32</v>
      </c>
      <c r="C14" s="75" t="s">
        <v>11</v>
      </c>
      <c r="D14" s="76">
        <f>D15+D16+D17+D18</f>
        <v>1377000</v>
      </c>
      <c r="E14" s="77">
        <f t="shared" si="0"/>
        <v>1390000</v>
      </c>
      <c r="F14" s="76">
        <f>F15+F16+F17+F18</f>
        <v>1365000</v>
      </c>
      <c r="G14" s="76">
        <f>G17</f>
        <v>25000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76">
        <v>1400000</v>
      </c>
      <c r="O14" s="76">
        <v>1410000</v>
      </c>
    </row>
    <row r="15" spans="1:15" s="113" customFormat="1" ht="15" customHeight="1">
      <c r="A15" s="122"/>
      <c r="B15" s="110">
        <v>321</v>
      </c>
      <c r="C15" s="111" t="s">
        <v>408</v>
      </c>
      <c r="D15" s="72">
        <v>217000</v>
      </c>
      <c r="E15" s="112">
        <f t="shared" si="0"/>
        <v>230000</v>
      </c>
      <c r="F15" s="72">
        <v>230000</v>
      </c>
      <c r="G15" s="72">
        <v>0</v>
      </c>
      <c r="H15" s="72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2"/>
      <c r="O15" s="72"/>
    </row>
    <row r="16" spans="1:15" s="113" customFormat="1" ht="15" customHeight="1">
      <c r="A16" s="122"/>
      <c r="B16" s="110">
        <v>322</v>
      </c>
      <c r="C16" s="111" t="s">
        <v>409</v>
      </c>
      <c r="D16" s="72">
        <v>350000</v>
      </c>
      <c r="E16" s="112">
        <f t="shared" si="0"/>
        <v>340000</v>
      </c>
      <c r="F16" s="72">
        <v>340000</v>
      </c>
      <c r="G16" s="72">
        <v>0</v>
      </c>
      <c r="H16" s="72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2"/>
      <c r="O16" s="72"/>
    </row>
    <row r="17" spans="1:15" s="113" customFormat="1" ht="15" customHeight="1">
      <c r="A17" s="122"/>
      <c r="B17" s="110">
        <v>323</v>
      </c>
      <c r="C17" s="111" t="s">
        <v>411</v>
      </c>
      <c r="D17" s="72">
        <v>720000</v>
      </c>
      <c r="E17" s="112">
        <f t="shared" si="0"/>
        <v>730000</v>
      </c>
      <c r="F17" s="72">
        <v>705000</v>
      </c>
      <c r="G17" s="72">
        <v>25000</v>
      </c>
      <c r="H17" s="72">
        <f>SUM(H18:H18)</f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2"/>
      <c r="O17" s="72"/>
    </row>
    <row r="18" spans="1:15" s="113" customFormat="1" ht="15" customHeight="1">
      <c r="A18" s="122"/>
      <c r="B18" s="110" t="s">
        <v>188</v>
      </c>
      <c r="C18" s="111" t="s">
        <v>410</v>
      </c>
      <c r="D18" s="72">
        <v>90000</v>
      </c>
      <c r="E18" s="112">
        <f t="shared" si="0"/>
        <v>90000</v>
      </c>
      <c r="F18" s="72">
        <v>90000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2"/>
      <c r="O18" s="72"/>
    </row>
    <row r="19" spans="1:15" s="12" customFormat="1" ht="25.5" customHeight="1">
      <c r="A19" s="119" t="s">
        <v>5</v>
      </c>
      <c r="B19" s="197" t="s">
        <v>681</v>
      </c>
      <c r="C19" s="198"/>
      <c r="D19" s="22">
        <f aca="true" t="shared" si="7" ref="D19:O20">D20</f>
        <v>315000</v>
      </c>
      <c r="E19" s="142">
        <f aca="true" t="shared" si="8" ref="E19:E52">SUM(F19:M19)</f>
        <v>255000</v>
      </c>
      <c r="F19" s="22">
        <f t="shared" si="7"/>
        <v>105000</v>
      </c>
      <c r="G19" s="22">
        <f t="shared" si="7"/>
        <v>150000</v>
      </c>
      <c r="H19" s="22">
        <f t="shared" si="7"/>
        <v>0</v>
      </c>
      <c r="I19" s="22">
        <f t="shared" si="7"/>
        <v>0</v>
      </c>
      <c r="J19" s="22">
        <f t="shared" si="7"/>
        <v>0</v>
      </c>
      <c r="K19" s="22">
        <f t="shared" si="7"/>
        <v>0</v>
      </c>
      <c r="L19" s="22">
        <f t="shared" si="7"/>
        <v>0</v>
      </c>
      <c r="M19" s="22">
        <f t="shared" si="7"/>
        <v>0</v>
      </c>
      <c r="N19" s="22">
        <f t="shared" si="7"/>
        <v>300000</v>
      </c>
      <c r="O19" s="22">
        <f t="shared" si="7"/>
        <v>310000</v>
      </c>
    </row>
    <row r="20" spans="1:15" s="12" customFormat="1" ht="21" customHeight="1">
      <c r="A20" s="121"/>
      <c r="B20" s="74">
        <v>3</v>
      </c>
      <c r="C20" s="75" t="s">
        <v>3</v>
      </c>
      <c r="D20" s="76">
        <f t="shared" si="7"/>
        <v>315000</v>
      </c>
      <c r="E20" s="77">
        <f t="shared" si="8"/>
        <v>255000</v>
      </c>
      <c r="F20" s="76">
        <f t="shared" si="7"/>
        <v>105000</v>
      </c>
      <c r="G20" s="76">
        <f t="shared" si="7"/>
        <v>150000</v>
      </c>
      <c r="H20" s="76">
        <f t="shared" si="7"/>
        <v>0</v>
      </c>
      <c r="I20" s="76">
        <f t="shared" si="7"/>
        <v>0</v>
      </c>
      <c r="J20" s="76">
        <f t="shared" si="7"/>
        <v>0</v>
      </c>
      <c r="K20" s="76">
        <f t="shared" si="7"/>
        <v>0</v>
      </c>
      <c r="L20" s="76">
        <f t="shared" si="7"/>
        <v>0</v>
      </c>
      <c r="M20" s="76">
        <f t="shared" si="7"/>
        <v>0</v>
      </c>
      <c r="N20" s="76">
        <f t="shared" si="7"/>
        <v>300000</v>
      </c>
      <c r="O20" s="76">
        <f t="shared" si="7"/>
        <v>310000</v>
      </c>
    </row>
    <row r="21" spans="1:15" s="12" customFormat="1" ht="18" customHeight="1">
      <c r="A21" s="121"/>
      <c r="B21" s="74">
        <v>32</v>
      </c>
      <c r="C21" s="75" t="s">
        <v>12</v>
      </c>
      <c r="D21" s="76">
        <f>D22+D23+D24</f>
        <v>315000</v>
      </c>
      <c r="E21" s="77">
        <f t="shared" si="8"/>
        <v>255000</v>
      </c>
      <c r="F21" s="76">
        <f>F22+F23+F24</f>
        <v>105000</v>
      </c>
      <c r="G21" s="76">
        <f aca="true" t="shared" si="9" ref="G21:M21">G22+G23+G24</f>
        <v>150000</v>
      </c>
      <c r="H21" s="76">
        <f t="shared" si="9"/>
        <v>0</v>
      </c>
      <c r="I21" s="76">
        <f t="shared" si="9"/>
        <v>0</v>
      </c>
      <c r="J21" s="76">
        <f t="shared" si="9"/>
        <v>0</v>
      </c>
      <c r="K21" s="76">
        <f t="shared" si="9"/>
        <v>0</v>
      </c>
      <c r="L21" s="76">
        <f>L22+L23+L24</f>
        <v>0</v>
      </c>
      <c r="M21" s="76">
        <f t="shared" si="9"/>
        <v>0</v>
      </c>
      <c r="N21" s="76">
        <v>300000</v>
      </c>
      <c r="O21" s="76">
        <v>310000</v>
      </c>
    </row>
    <row r="22" spans="1:15" s="113" customFormat="1" ht="15" customHeight="1">
      <c r="A22" s="122"/>
      <c r="B22" s="110">
        <v>323</v>
      </c>
      <c r="C22" s="111" t="s">
        <v>411</v>
      </c>
      <c r="D22" s="72">
        <v>30000</v>
      </c>
      <c r="E22" s="112">
        <f t="shared" si="8"/>
        <v>50000</v>
      </c>
      <c r="F22" s="72">
        <v>50000</v>
      </c>
      <c r="G22" s="72">
        <f>SUM(G23:G23)</f>
        <v>0</v>
      </c>
      <c r="H22" s="72">
        <f>SUM(H23:H23)</f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2"/>
      <c r="O22" s="72"/>
    </row>
    <row r="23" spans="1:15" s="113" customFormat="1" ht="15" customHeight="1">
      <c r="A23" s="122"/>
      <c r="B23" s="110" t="s">
        <v>196</v>
      </c>
      <c r="C23" s="111" t="s">
        <v>417</v>
      </c>
      <c r="D23" s="72">
        <v>5000</v>
      </c>
      <c r="E23" s="112">
        <f t="shared" si="8"/>
        <v>5000</v>
      </c>
      <c r="F23" s="72">
        <v>5000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/>
      <c r="O23" s="72"/>
    </row>
    <row r="24" spans="1:15" s="113" customFormat="1" ht="15" customHeight="1">
      <c r="A24" s="122"/>
      <c r="B24" s="110">
        <v>329</v>
      </c>
      <c r="C24" s="111" t="s">
        <v>410</v>
      </c>
      <c r="D24" s="72">
        <v>280000</v>
      </c>
      <c r="E24" s="112">
        <f t="shared" si="8"/>
        <v>200000</v>
      </c>
      <c r="F24" s="72">
        <v>50000</v>
      </c>
      <c r="G24" s="72">
        <v>150000</v>
      </c>
      <c r="H24" s="72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2"/>
      <c r="O24" s="72"/>
    </row>
    <row r="25" spans="1:15" s="12" customFormat="1" ht="24" customHeight="1">
      <c r="A25" s="119" t="s">
        <v>5</v>
      </c>
      <c r="B25" s="200" t="s">
        <v>324</v>
      </c>
      <c r="C25" s="198"/>
      <c r="D25" s="15">
        <f aca="true" t="shared" si="10" ref="D25:O26">D26</f>
        <v>270000</v>
      </c>
      <c r="E25" s="138">
        <f t="shared" si="8"/>
        <v>160000</v>
      </c>
      <c r="F25" s="15">
        <f t="shared" si="10"/>
        <v>160000</v>
      </c>
      <c r="G25" s="15">
        <f t="shared" si="10"/>
        <v>0</v>
      </c>
      <c r="H25" s="15">
        <f t="shared" si="10"/>
        <v>0</v>
      </c>
      <c r="I25" s="15">
        <f t="shared" si="10"/>
        <v>0</v>
      </c>
      <c r="J25" s="15">
        <f t="shared" si="10"/>
        <v>0</v>
      </c>
      <c r="K25" s="15">
        <f t="shared" si="10"/>
        <v>0</v>
      </c>
      <c r="L25" s="15">
        <f t="shared" si="10"/>
        <v>0</v>
      </c>
      <c r="M25" s="15">
        <f t="shared" si="10"/>
        <v>0</v>
      </c>
      <c r="N25" s="15">
        <f t="shared" si="10"/>
        <v>190000</v>
      </c>
      <c r="O25" s="15">
        <f t="shared" si="10"/>
        <v>200000</v>
      </c>
    </row>
    <row r="26" spans="1:15" s="12" customFormat="1" ht="21" customHeight="1">
      <c r="A26" s="121"/>
      <c r="B26" s="74">
        <v>4</v>
      </c>
      <c r="C26" s="75" t="s">
        <v>414</v>
      </c>
      <c r="D26" s="76">
        <f t="shared" si="10"/>
        <v>270000</v>
      </c>
      <c r="E26" s="76">
        <f t="shared" si="8"/>
        <v>160000</v>
      </c>
      <c r="F26" s="76">
        <f t="shared" si="10"/>
        <v>160000</v>
      </c>
      <c r="G26" s="76">
        <f t="shared" si="10"/>
        <v>0</v>
      </c>
      <c r="H26" s="76">
        <f t="shared" si="10"/>
        <v>0</v>
      </c>
      <c r="I26" s="76">
        <f t="shared" si="10"/>
        <v>0</v>
      </c>
      <c r="J26" s="76">
        <f t="shared" si="10"/>
        <v>0</v>
      </c>
      <c r="K26" s="76">
        <f t="shared" si="10"/>
        <v>0</v>
      </c>
      <c r="L26" s="76">
        <f t="shared" si="10"/>
        <v>0</v>
      </c>
      <c r="M26" s="76">
        <f t="shared" si="10"/>
        <v>0</v>
      </c>
      <c r="N26" s="76">
        <f t="shared" si="10"/>
        <v>190000</v>
      </c>
      <c r="O26" s="76">
        <f t="shared" si="10"/>
        <v>200000</v>
      </c>
    </row>
    <row r="27" spans="1:15" s="12" customFormat="1" ht="18" customHeight="1">
      <c r="A27" s="121"/>
      <c r="B27" s="74">
        <v>42</v>
      </c>
      <c r="C27" s="75" t="s">
        <v>415</v>
      </c>
      <c r="D27" s="76">
        <f>D28+D29</f>
        <v>270000</v>
      </c>
      <c r="E27" s="76">
        <f t="shared" si="8"/>
        <v>160000</v>
      </c>
      <c r="F27" s="76">
        <f aca="true" t="shared" si="11" ref="F27:M27">F28+F29</f>
        <v>160000</v>
      </c>
      <c r="G27" s="76">
        <f t="shared" si="11"/>
        <v>0</v>
      </c>
      <c r="H27" s="76">
        <f t="shared" si="11"/>
        <v>0</v>
      </c>
      <c r="I27" s="76">
        <f t="shared" si="11"/>
        <v>0</v>
      </c>
      <c r="J27" s="76">
        <f t="shared" si="11"/>
        <v>0</v>
      </c>
      <c r="K27" s="76">
        <f t="shared" si="11"/>
        <v>0</v>
      </c>
      <c r="L27" s="76">
        <f t="shared" si="11"/>
        <v>0</v>
      </c>
      <c r="M27" s="76">
        <f t="shared" si="11"/>
        <v>0</v>
      </c>
      <c r="N27" s="76">
        <v>190000</v>
      </c>
      <c r="O27" s="76">
        <v>200000</v>
      </c>
    </row>
    <row r="28" spans="1:15" s="113" customFormat="1" ht="15" customHeight="1">
      <c r="A28" s="122"/>
      <c r="B28" s="110">
        <v>422</v>
      </c>
      <c r="C28" s="111" t="s">
        <v>412</v>
      </c>
      <c r="D28" s="72">
        <v>245000</v>
      </c>
      <c r="E28" s="72">
        <f t="shared" si="8"/>
        <v>130000</v>
      </c>
      <c r="F28" s="72">
        <v>130000</v>
      </c>
      <c r="G28" s="70">
        <v>0</v>
      </c>
      <c r="H28" s="70">
        <v>0</v>
      </c>
      <c r="I28" s="70">
        <v>0</v>
      </c>
      <c r="J28" s="70">
        <v>0</v>
      </c>
      <c r="K28" s="72">
        <v>0</v>
      </c>
      <c r="L28" s="70">
        <v>0</v>
      </c>
      <c r="M28" s="70">
        <v>0</v>
      </c>
      <c r="N28" s="72"/>
      <c r="O28" s="72"/>
    </row>
    <row r="29" spans="1:15" s="113" customFormat="1" ht="15" customHeight="1">
      <c r="A29" s="122"/>
      <c r="B29" s="110">
        <v>426</v>
      </c>
      <c r="C29" s="111" t="s">
        <v>413</v>
      </c>
      <c r="D29" s="72">
        <v>25000</v>
      </c>
      <c r="E29" s="72">
        <f t="shared" si="8"/>
        <v>30000</v>
      </c>
      <c r="F29" s="72">
        <v>30000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2"/>
      <c r="O29" s="72"/>
    </row>
    <row r="30" spans="1:15" s="12" customFormat="1" ht="27.75" customHeight="1">
      <c r="A30" s="128"/>
      <c r="B30" s="196" t="s">
        <v>682</v>
      </c>
      <c r="C30" s="196"/>
      <c r="D30" s="16">
        <f>D31</f>
        <v>3040458</v>
      </c>
      <c r="E30" s="16">
        <f t="shared" si="8"/>
        <v>1250000</v>
      </c>
      <c r="F30" s="16">
        <f>F31</f>
        <v>220000</v>
      </c>
      <c r="G30" s="16">
        <f aca="true" t="shared" si="12" ref="G30:O30">G31</f>
        <v>800000</v>
      </c>
      <c r="H30" s="16">
        <f t="shared" si="12"/>
        <v>180000</v>
      </c>
      <c r="I30" s="16">
        <f t="shared" si="12"/>
        <v>0</v>
      </c>
      <c r="J30" s="16">
        <f t="shared" si="12"/>
        <v>50000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1500000</v>
      </c>
      <c r="O30" s="16">
        <f t="shared" si="12"/>
        <v>1550000</v>
      </c>
    </row>
    <row r="31" spans="1:15" s="12" customFormat="1" ht="25.5" customHeight="1">
      <c r="A31" s="119" t="s">
        <v>63</v>
      </c>
      <c r="B31" s="183" t="s">
        <v>683</v>
      </c>
      <c r="C31" s="184"/>
      <c r="D31" s="15">
        <f aca="true" t="shared" si="13" ref="D31:O31">D32</f>
        <v>3040458</v>
      </c>
      <c r="E31" s="138">
        <f t="shared" si="8"/>
        <v>1250000</v>
      </c>
      <c r="F31" s="15">
        <f t="shared" si="13"/>
        <v>220000</v>
      </c>
      <c r="G31" s="15">
        <f t="shared" si="13"/>
        <v>800000</v>
      </c>
      <c r="H31" s="15">
        <f t="shared" si="13"/>
        <v>180000</v>
      </c>
      <c r="I31" s="15">
        <f t="shared" si="13"/>
        <v>0</v>
      </c>
      <c r="J31" s="15">
        <f t="shared" si="13"/>
        <v>50000</v>
      </c>
      <c r="K31" s="15">
        <f t="shared" si="13"/>
        <v>0</v>
      </c>
      <c r="L31" s="15">
        <f t="shared" si="13"/>
        <v>0</v>
      </c>
      <c r="M31" s="15">
        <f t="shared" si="13"/>
        <v>0</v>
      </c>
      <c r="N31" s="15">
        <f t="shared" si="13"/>
        <v>1500000</v>
      </c>
      <c r="O31" s="15">
        <f t="shared" si="13"/>
        <v>1550000</v>
      </c>
    </row>
    <row r="32" spans="1:15" s="12" customFormat="1" ht="21" customHeight="1">
      <c r="A32" s="121"/>
      <c r="B32" s="74">
        <v>3</v>
      </c>
      <c r="C32" s="13" t="s">
        <v>13</v>
      </c>
      <c r="D32" s="76">
        <f>D37+D41</f>
        <v>3040458</v>
      </c>
      <c r="E32" s="76">
        <f t="shared" si="8"/>
        <v>1250000</v>
      </c>
      <c r="F32" s="76">
        <f aca="true" t="shared" si="14" ref="F32:O32">F37</f>
        <v>220000</v>
      </c>
      <c r="G32" s="76">
        <f t="shared" si="14"/>
        <v>800000</v>
      </c>
      <c r="H32" s="76">
        <f t="shared" si="14"/>
        <v>180000</v>
      </c>
      <c r="I32" s="76">
        <f t="shared" si="14"/>
        <v>0</v>
      </c>
      <c r="J32" s="76">
        <f t="shared" si="14"/>
        <v>50000</v>
      </c>
      <c r="K32" s="76">
        <f t="shared" si="14"/>
        <v>0</v>
      </c>
      <c r="L32" s="76">
        <f t="shared" si="14"/>
        <v>0</v>
      </c>
      <c r="M32" s="76">
        <f t="shared" si="14"/>
        <v>0</v>
      </c>
      <c r="N32" s="76">
        <f t="shared" si="14"/>
        <v>1500000</v>
      </c>
      <c r="O32" s="76">
        <f t="shared" si="14"/>
        <v>1550000</v>
      </c>
    </row>
    <row r="33" ht="14.25" customHeight="1"/>
    <row r="34" spans="1:15" s="67" customFormat="1" ht="15" customHeight="1">
      <c r="A34" s="170" t="s">
        <v>19</v>
      </c>
      <c r="B34" s="170" t="s">
        <v>251</v>
      </c>
      <c r="C34" s="171" t="s">
        <v>32</v>
      </c>
      <c r="D34" s="170" t="s">
        <v>671</v>
      </c>
      <c r="E34" s="172" t="s">
        <v>672</v>
      </c>
      <c r="F34" s="171" t="s">
        <v>670</v>
      </c>
      <c r="G34" s="171"/>
      <c r="H34" s="171"/>
      <c r="I34" s="171"/>
      <c r="J34" s="171"/>
      <c r="K34" s="171"/>
      <c r="L34" s="171"/>
      <c r="M34" s="171"/>
      <c r="N34" s="170" t="s">
        <v>506</v>
      </c>
      <c r="O34" s="170" t="s">
        <v>736</v>
      </c>
    </row>
    <row r="35" spans="1:15" s="67" customFormat="1" ht="35.25" customHeight="1">
      <c r="A35" s="171"/>
      <c r="B35" s="171"/>
      <c r="C35" s="171"/>
      <c r="D35" s="171"/>
      <c r="E35" s="173"/>
      <c r="F35" s="65" t="s">
        <v>172</v>
      </c>
      <c r="G35" s="65" t="s">
        <v>20</v>
      </c>
      <c r="H35" s="65" t="s">
        <v>171</v>
      </c>
      <c r="I35" s="65" t="s">
        <v>173</v>
      </c>
      <c r="J35" s="65" t="s">
        <v>21</v>
      </c>
      <c r="K35" s="65" t="s">
        <v>464</v>
      </c>
      <c r="L35" s="65" t="s">
        <v>174</v>
      </c>
      <c r="M35" s="65" t="s">
        <v>320</v>
      </c>
      <c r="N35" s="170"/>
      <c r="O35" s="170"/>
    </row>
    <row r="36" spans="1:15" s="67" customFormat="1" ht="10.5" customHeight="1">
      <c r="A36" s="66">
        <v>1</v>
      </c>
      <c r="B36" s="66">
        <v>2</v>
      </c>
      <c r="C36" s="66">
        <v>3</v>
      </c>
      <c r="D36" s="66">
        <v>4</v>
      </c>
      <c r="E36" s="66">
        <v>5</v>
      </c>
      <c r="F36" s="66">
        <v>6</v>
      </c>
      <c r="G36" s="66">
        <v>7</v>
      </c>
      <c r="H36" s="66">
        <v>8</v>
      </c>
      <c r="I36" s="66">
        <v>9</v>
      </c>
      <c r="J36" s="66">
        <v>10</v>
      </c>
      <c r="K36" s="66">
        <v>11</v>
      </c>
      <c r="L36" s="66">
        <v>12</v>
      </c>
      <c r="M36" s="66">
        <v>13</v>
      </c>
      <c r="N36" s="66">
        <v>14</v>
      </c>
      <c r="O36" s="66">
        <v>15</v>
      </c>
    </row>
    <row r="37" spans="1:15" s="12" customFormat="1" ht="18" customHeight="1">
      <c r="A37" s="121"/>
      <c r="B37" s="74">
        <v>32</v>
      </c>
      <c r="C37" s="75" t="s">
        <v>11</v>
      </c>
      <c r="D37" s="76">
        <f>D38+D39+D40</f>
        <v>2870458</v>
      </c>
      <c r="E37" s="76">
        <f t="shared" si="8"/>
        <v>1250000</v>
      </c>
      <c r="F37" s="76">
        <f aca="true" t="shared" si="15" ref="F37:M37">F38+F39+F40</f>
        <v>220000</v>
      </c>
      <c r="G37" s="76">
        <f t="shared" si="15"/>
        <v>800000</v>
      </c>
      <c r="H37" s="76">
        <f t="shared" si="15"/>
        <v>180000</v>
      </c>
      <c r="I37" s="76">
        <f t="shared" si="15"/>
        <v>0</v>
      </c>
      <c r="J37" s="76">
        <f t="shared" si="15"/>
        <v>50000</v>
      </c>
      <c r="K37" s="76">
        <f t="shared" si="15"/>
        <v>0</v>
      </c>
      <c r="L37" s="76">
        <f>L38+L39+L40</f>
        <v>0</v>
      </c>
      <c r="M37" s="76">
        <f t="shared" si="15"/>
        <v>0</v>
      </c>
      <c r="N37" s="76">
        <v>1500000</v>
      </c>
      <c r="O37" s="76">
        <v>1550000</v>
      </c>
    </row>
    <row r="38" spans="1:15" s="113" customFormat="1" ht="15" customHeight="1">
      <c r="A38" s="122"/>
      <c r="B38" s="110">
        <v>322</v>
      </c>
      <c r="C38" s="111" t="s">
        <v>409</v>
      </c>
      <c r="D38" s="72">
        <v>36000</v>
      </c>
      <c r="E38" s="72">
        <f t="shared" si="8"/>
        <v>15000</v>
      </c>
      <c r="F38" s="72">
        <v>15000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/>
      <c r="O38" s="72"/>
    </row>
    <row r="39" spans="1:15" s="113" customFormat="1" ht="15" customHeight="1">
      <c r="A39" s="122"/>
      <c r="B39" s="110">
        <v>323</v>
      </c>
      <c r="C39" s="111" t="s">
        <v>416</v>
      </c>
      <c r="D39" s="72">
        <v>2388000</v>
      </c>
      <c r="E39" s="72">
        <f t="shared" si="8"/>
        <v>1105000</v>
      </c>
      <c r="F39" s="72">
        <v>75000</v>
      </c>
      <c r="G39" s="72">
        <v>800000</v>
      </c>
      <c r="H39" s="72">
        <v>180000</v>
      </c>
      <c r="I39" s="72">
        <v>0</v>
      </c>
      <c r="J39" s="72">
        <v>50000</v>
      </c>
      <c r="K39" s="72">
        <v>0</v>
      </c>
      <c r="L39" s="72">
        <v>0</v>
      </c>
      <c r="M39" s="72">
        <v>0</v>
      </c>
      <c r="N39" s="72"/>
      <c r="O39" s="72"/>
    </row>
    <row r="40" spans="1:15" s="113" customFormat="1" ht="15" customHeight="1">
      <c r="A40" s="122"/>
      <c r="B40" s="110">
        <v>329</v>
      </c>
      <c r="C40" s="111" t="s">
        <v>410</v>
      </c>
      <c r="D40" s="72">
        <v>446458</v>
      </c>
      <c r="E40" s="72">
        <f t="shared" si="8"/>
        <v>130000</v>
      </c>
      <c r="F40" s="72">
        <v>130000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/>
      <c r="O40" s="72"/>
    </row>
    <row r="41" spans="1:15" s="12" customFormat="1" ht="18" customHeight="1">
      <c r="A41" s="121"/>
      <c r="B41" s="74">
        <v>38</v>
      </c>
      <c r="C41" s="75" t="s">
        <v>421</v>
      </c>
      <c r="D41" s="76">
        <f>D42</f>
        <v>170000</v>
      </c>
      <c r="E41" s="76">
        <f t="shared" si="8"/>
        <v>0</v>
      </c>
      <c r="F41" s="76">
        <f>F42</f>
        <v>0</v>
      </c>
      <c r="G41" s="76">
        <f aca="true" t="shared" si="16" ref="G41:N41">G42</f>
        <v>0</v>
      </c>
      <c r="H41" s="76">
        <f t="shared" si="16"/>
        <v>0</v>
      </c>
      <c r="I41" s="76">
        <f t="shared" si="16"/>
        <v>0</v>
      </c>
      <c r="J41" s="76">
        <f t="shared" si="16"/>
        <v>0</v>
      </c>
      <c r="K41" s="76">
        <f t="shared" si="16"/>
        <v>0</v>
      </c>
      <c r="L41" s="76">
        <f t="shared" si="16"/>
        <v>0</v>
      </c>
      <c r="M41" s="76">
        <f t="shared" si="16"/>
        <v>0</v>
      </c>
      <c r="N41" s="76">
        <f t="shared" si="16"/>
        <v>0</v>
      </c>
      <c r="O41" s="76">
        <v>0</v>
      </c>
    </row>
    <row r="42" spans="1:15" s="113" customFormat="1" ht="15" customHeight="1">
      <c r="A42" s="122"/>
      <c r="B42" s="110">
        <v>381</v>
      </c>
      <c r="C42" s="111" t="s">
        <v>422</v>
      </c>
      <c r="D42" s="72">
        <v>170000</v>
      </c>
      <c r="E42" s="72">
        <f t="shared" si="8"/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</row>
    <row r="43" spans="1:15" s="12" customFormat="1" ht="27.75" customHeight="1">
      <c r="A43" s="128"/>
      <c r="B43" s="196" t="s">
        <v>325</v>
      </c>
      <c r="C43" s="196"/>
      <c r="D43" s="16">
        <f>D44</f>
        <v>1665900</v>
      </c>
      <c r="E43" s="16">
        <f>SUM(F43:M43)</f>
        <v>1680800</v>
      </c>
      <c r="F43" s="16">
        <f aca="true" t="shared" si="17" ref="F43:O43">F44</f>
        <v>730800</v>
      </c>
      <c r="G43" s="16">
        <f t="shared" si="17"/>
        <v>950000</v>
      </c>
      <c r="H43" s="16">
        <f t="shared" si="17"/>
        <v>0</v>
      </c>
      <c r="I43" s="16">
        <f t="shared" si="17"/>
        <v>0</v>
      </c>
      <c r="J43" s="16">
        <f t="shared" si="17"/>
        <v>0</v>
      </c>
      <c r="K43" s="16">
        <f t="shared" si="17"/>
        <v>0</v>
      </c>
      <c r="L43" s="16">
        <f t="shared" si="17"/>
        <v>0</v>
      </c>
      <c r="M43" s="16">
        <f t="shared" si="17"/>
        <v>0</v>
      </c>
      <c r="N43" s="16">
        <f t="shared" si="17"/>
        <v>1902000</v>
      </c>
      <c r="O43" s="16">
        <f t="shared" si="17"/>
        <v>1952000</v>
      </c>
    </row>
    <row r="44" spans="1:15" s="12" customFormat="1" ht="24" customHeight="1">
      <c r="A44" s="119" t="s">
        <v>63</v>
      </c>
      <c r="B44" s="200" t="s">
        <v>326</v>
      </c>
      <c r="C44" s="198"/>
      <c r="D44" s="15">
        <f aca="true" t="shared" si="18" ref="D44:O44">D45</f>
        <v>1665900</v>
      </c>
      <c r="E44" s="138">
        <f t="shared" si="8"/>
        <v>1680800</v>
      </c>
      <c r="F44" s="15">
        <f t="shared" si="18"/>
        <v>730800</v>
      </c>
      <c r="G44" s="15">
        <f t="shared" si="18"/>
        <v>950000</v>
      </c>
      <c r="H44" s="15">
        <f t="shared" si="18"/>
        <v>0</v>
      </c>
      <c r="I44" s="15">
        <f t="shared" si="18"/>
        <v>0</v>
      </c>
      <c r="J44" s="15">
        <f t="shared" si="18"/>
        <v>0</v>
      </c>
      <c r="K44" s="15">
        <f t="shared" si="18"/>
        <v>0</v>
      </c>
      <c r="L44" s="15">
        <f t="shared" si="18"/>
        <v>0</v>
      </c>
      <c r="M44" s="15">
        <f t="shared" si="18"/>
        <v>0</v>
      </c>
      <c r="N44" s="15">
        <f t="shared" si="18"/>
        <v>1902000</v>
      </c>
      <c r="O44" s="15">
        <f t="shared" si="18"/>
        <v>1952000</v>
      </c>
    </row>
    <row r="45" spans="1:15" s="12" customFormat="1" ht="21" customHeight="1">
      <c r="A45" s="121"/>
      <c r="B45" s="74">
        <v>3</v>
      </c>
      <c r="C45" s="75" t="s">
        <v>3</v>
      </c>
      <c r="D45" s="76">
        <f>D46+D50</f>
        <v>1665900</v>
      </c>
      <c r="E45" s="76">
        <f t="shared" si="8"/>
        <v>1680800</v>
      </c>
      <c r="F45" s="76">
        <f aca="true" t="shared" si="19" ref="F45:O45">F46+F50</f>
        <v>730800</v>
      </c>
      <c r="G45" s="76">
        <f t="shared" si="19"/>
        <v>950000</v>
      </c>
      <c r="H45" s="76">
        <f t="shared" si="19"/>
        <v>0</v>
      </c>
      <c r="I45" s="76">
        <f t="shared" si="19"/>
        <v>0</v>
      </c>
      <c r="J45" s="76">
        <f t="shared" si="19"/>
        <v>0</v>
      </c>
      <c r="K45" s="76">
        <f t="shared" si="19"/>
        <v>0</v>
      </c>
      <c r="L45" s="76">
        <f>L46+L50</f>
        <v>0</v>
      </c>
      <c r="M45" s="76">
        <f t="shared" si="19"/>
        <v>0</v>
      </c>
      <c r="N45" s="76">
        <f t="shared" si="19"/>
        <v>1902000</v>
      </c>
      <c r="O45" s="76">
        <f t="shared" si="19"/>
        <v>1952000</v>
      </c>
    </row>
    <row r="46" spans="1:15" s="12" customFormat="1" ht="18" customHeight="1">
      <c r="A46" s="121"/>
      <c r="B46" s="74">
        <v>32</v>
      </c>
      <c r="C46" s="75" t="s">
        <v>11</v>
      </c>
      <c r="D46" s="76">
        <f>D47+D48+D49</f>
        <v>1467000</v>
      </c>
      <c r="E46" s="76">
        <f t="shared" si="8"/>
        <v>1580000</v>
      </c>
      <c r="F46" s="76">
        <f>F47+F48+F49</f>
        <v>630000</v>
      </c>
      <c r="G46" s="76">
        <f aca="true" t="shared" si="20" ref="G46:M46">G47+G48+G49</f>
        <v>950000</v>
      </c>
      <c r="H46" s="76">
        <f t="shared" si="20"/>
        <v>0</v>
      </c>
      <c r="I46" s="76">
        <f t="shared" si="20"/>
        <v>0</v>
      </c>
      <c r="J46" s="76">
        <f t="shared" si="20"/>
        <v>0</v>
      </c>
      <c r="K46" s="76">
        <f t="shared" si="20"/>
        <v>0</v>
      </c>
      <c r="L46" s="76">
        <f>L47+L48+L49</f>
        <v>0</v>
      </c>
      <c r="M46" s="76">
        <f t="shared" si="20"/>
        <v>0</v>
      </c>
      <c r="N46" s="76">
        <v>1800000</v>
      </c>
      <c r="O46" s="76">
        <v>1850000</v>
      </c>
    </row>
    <row r="47" spans="1:15" s="113" customFormat="1" ht="15" customHeight="1">
      <c r="A47" s="122"/>
      <c r="B47" s="110">
        <v>323</v>
      </c>
      <c r="C47" s="111" t="s">
        <v>416</v>
      </c>
      <c r="D47" s="72">
        <v>720000</v>
      </c>
      <c r="E47" s="72">
        <f t="shared" si="8"/>
        <v>1110000</v>
      </c>
      <c r="F47" s="72">
        <v>160000</v>
      </c>
      <c r="G47" s="72">
        <v>950000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/>
      <c r="O47" s="72"/>
    </row>
    <row r="48" spans="1:15" s="113" customFormat="1" ht="15" customHeight="1">
      <c r="A48" s="122"/>
      <c r="B48" s="110" t="s">
        <v>196</v>
      </c>
      <c r="C48" s="111" t="s">
        <v>417</v>
      </c>
      <c r="D48" s="72">
        <v>7000</v>
      </c>
      <c r="E48" s="112">
        <f>SUM(F48:M48)</f>
        <v>5000</v>
      </c>
      <c r="F48" s="72">
        <v>5000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/>
      <c r="O48" s="72"/>
    </row>
    <row r="49" spans="1:15" s="113" customFormat="1" ht="15" customHeight="1">
      <c r="A49" s="122"/>
      <c r="B49" s="110">
        <v>329</v>
      </c>
      <c r="C49" s="111" t="s">
        <v>410</v>
      </c>
      <c r="D49" s="72">
        <v>740000</v>
      </c>
      <c r="E49" s="72">
        <f t="shared" si="8"/>
        <v>465000</v>
      </c>
      <c r="F49" s="72">
        <v>465000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/>
      <c r="O49" s="72"/>
    </row>
    <row r="50" spans="1:15" s="12" customFormat="1" ht="18" customHeight="1">
      <c r="A50" s="121"/>
      <c r="B50" s="74">
        <v>38</v>
      </c>
      <c r="C50" s="75" t="s">
        <v>0</v>
      </c>
      <c r="D50" s="76">
        <f>D52+D51</f>
        <v>198900</v>
      </c>
      <c r="E50" s="76">
        <f t="shared" si="8"/>
        <v>100800</v>
      </c>
      <c r="F50" s="76">
        <f>F52</f>
        <v>100800</v>
      </c>
      <c r="G50" s="76">
        <f aca="true" t="shared" si="21" ref="G50:M50">G52</f>
        <v>0</v>
      </c>
      <c r="H50" s="76">
        <f t="shared" si="21"/>
        <v>0</v>
      </c>
      <c r="I50" s="76">
        <f t="shared" si="21"/>
        <v>0</v>
      </c>
      <c r="J50" s="76">
        <f t="shared" si="21"/>
        <v>0</v>
      </c>
      <c r="K50" s="76">
        <f t="shared" si="21"/>
        <v>0</v>
      </c>
      <c r="L50" s="76">
        <f t="shared" si="21"/>
        <v>0</v>
      </c>
      <c r="M50" s="76">
        <f t="shared" si="21"/>
        <v>0</v>
      </c>
      <c r="N50" s="76">
        <v>102000</v>
      </c>
      <c r="O50" s="76">
        <v>102000</v>
      </c>
    </row>
    <row r="51" spans="1:15" s="113" customFormat="1" ht="15" customHeight="1">
      <c r="A51" s="122"/>
      <c r="B51" s="110" t="s">
        <v>765</v>
      </c>
      <c r="C51" s="111" t="s">
        <v>766</v>
      </c>
      <c r="D51" s="72">
        <v>90000</v>
      </c>
      <c r="E51" s="72">
        <f>SUM(F51:M51)</f>
        <v>0</v>
      </c>
      <c r="F51" s="72">
        <v>0</v>
      </c>
      <c r="G51" s="72">
        <v>0</v>
      </c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72">
        <v>0</v>
      </c>
      <c r="N51" s="72"/>
      <c r="O51" s="72"/>
    </row>
    <row r="52" spans="1:15" s="113" customFormat="1" ht="15" customHeight="1">
      <c r="A52" s="122"/>
      <c r="B52" s="110">
        <v>385</v>
      </c>
      <c r="C52" s="111" t="s">
        <v>418</v>
      </c>
      <c r="D52" s="72">
        <v>108900</v>
      </c>
      <c r="E52" s="72">
        <f t="shared" si="8"/>
        <v>100800</v>
      </c>
      <c r="F52" s="72">
        <v>100800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72">
        <v>0</v>
      </c>
      <c r="N52" s="72"/>
      <c r="O52" s="72"/>
    </row>
    <row r="53" spans="1:15" s="12" customFormat="1" ht="27.75" customHeight="1">
      <c r="A53" s="129"/>
      <c r="B53" s="186" t="s">
        <v>327</v>
      </c>
      <c r="C53" s="187"/>
      <c r="D53" s="16">
        <f>D54</f>
        <v>115000</v>
      </c>
      <c r="E53" s="16">
        <f>SUM(F53:M53)</f>
        <v>95000</v>
      </c>
      <c r="F53" s="16">
        <f>F54</f>
        <v>95000</v>
      </c>
      <c r="G53" s="16">
        <f aca="true" t="shared" si="22" ref="G53:O53">G54</f>
        <v>0</v>
      </c>
      <c r="H53" s="16">
        <f t="shared" si="22"/>
        <v>0</v>
      </c>
      <c r="I53" s="16">
        <f t="shared" si="22"/>
        <v>0</v>
      </c>
      <c r="J53" s="16">
        <f t="shared" si="22"/>
        <v>0</v>
      </c>
      <c r="K53" s="16">
        <f t="shared" si="22"/>
        <v>0</v>
      </c>
      <c r="L53" s="16">
        <f t="shared" si="22"/>
        <v>0</v>
      </c>
      <c r="M53" s="16">
        <f t="shared" si="22"/>
        <v>0</v>
      </c>
      <c r="N53" s="16">
        <f t="shared" si="22"/>
        <v>110000</v>
      </c>
      <c r="O53" s="16">
        <f t="shared" si="22"/>
        <v>115000</v>
      </c>
    </row>
    <row r="54" spans="1:15" s="12" customFormat="1" ht="24" customHeight="1">
      <c r="A54" s="119" t="s">
        <v>62</v>
      </c>
      <c r="B54" s="185" t="s">
        <v>507</v>
      </c>
      <c r="C54" s="184"/>
      <c r="D54" s="15">
        <f>D55</f>
        <v>115000</v>
      </c>
      <c r="E54" s="138">
        <f>SUM(F54:M54)</f>
        <v>95000</v>
      </c>
      <c r="F54" s="15">
        <f>F55</f>
        <v>95000</v>
      </c>
      <c r="G54" s="15">
        <f aca="true" t="shared" si="23" ref="G54:M55">G55</f>
        <v>0</v>
      </c>
      <c r="H54" s="15">
        <f t="shared" si="23"/>
        <v>0</v>
      </c>
      <c r="I54" s="15">
        <f t="shared" si="23"/>
        <v>0</v>
      </c>
      <c r="J54" s="15">
        <f t="shared" si="23"/>
        <v>0</v>
      </c>
      <c r="K54" s="15">
        <f t="shared" si="23"/>
        <v>0</v>
      </c>
      <c r="L54" s="15">
        <f t="shared" si="23"/>
        <v>0</v>
      </c>
      <c r="M54" s="15">
        <f t="shared" si="23"/>
        <v>0</v>
      </c>
      <c r="N54" s="15">
        <f>N55</f>
        <v>110000</v>
      </c>
      <c r="O54" s="15">
        <f>O55</f>
        <v>115000</v>
      </c>
    </row>
    <row r="55" spans="1:15" s="12" customFormat="1" ht="21" customHeight="1">
      <c r="A55" s="121"/>
      <c r="B55" s="74">
        <v>3</v>
      </c>
      <c r="C55" s="75" t="s">
        <v>3</v>
      </c>
      <c r="D55" s="76">
        <f>D56</f>
        <v>115000</v>
      </c>
      <c r="E55" s="76">
        <f>SUM(F55:M55)</f>
        <v>95000</v>
      </c>
      <c r="F55" s="76">
        <f>F56</f>
        <v>95000</v>
      </c>
      <c r="G55" s="76">
        <f t="shared" si="23"/>
        <v>0</v>
      </c>
      <c r="H55" s="76">
        <f t="shared" si="23"/>
        <v>0</v>
      </c>
      <c r="I55" s="76">
        <f t="shared" si="23"/>
        <v>0</v>
      </c>
      <c r="J55" s="76">
        <f t="shared" si="23"/>
        <v>0</v>
      </c>
      <c r="K55" s="76">
        <f t="shared" si="23"/>
        <v>0</v>
      </c>
      <c r="L55" s="76">
        <f t="shared" si="23"/>
        <v>0</v>
      </c>
      <c r="M55" s="76">
        <f t="shared" si="23"/>
        <v>0</v>
      </c>
      <c r="N55" s="76">
        <f>N56</f>
        <v>110000</v>
      </c>
      <c r="O55" s="76">
        <f>O56</f>
        <v>115000</v>
      </c>
    </row>
    <row r="56" spans="1:15" s="12" customFormat="1" ht="18" customHeight="1">
      <c r="A56" s="121"/>
      <c r="B56" s="74">
        <v>34</v>
      </c>
      <c r="C56" s="75" t="s">
        <v>419</v>
      </c>
      <c r="D56" s="76">
        <f>D57</f>
        <v>115000</v>
      </c>
      <c r="E56" s="76">
        <f>SUM(F56:M56)</f>
        <v>95000</v>
      </c>
      <c r="F56" s="76">
        <f>F57</f>
        <v>95000</v>
      </c>
      <c r="G56" s="76">
        <f aca="true" t="shared" si="24" ref="G56:M56">G57</f>
        <v>0</v>
      </c>
      <c r="H56" s="76">
        <f t="shared" si="24"/>
        <v>0</v>
      </c>
      <c r="I56" s="76">
        <f t="shared" si="24"/>
        <v>0</v>
      </c>
      <c r="J56" s="76">
        <f t="shared" si="24"/>
        <v>0</v>
      </c>
      <c r="K56" s="76">
        <f t="shared" si="24"/>
        <v>0</v>
      </c>
      <c r="L56" s="76">
        <f t="shared" si="24"/>
        <v>0</v>
      </c>
      <c r="M56" s="76">
        <f t="shared" si="24"/>
        <v>0</v>
      </c>
      <c r="N56" s="76">
        <v>110000</v>
      </c>
      <c r="O56" s="76">
        <v>115000</v>
      </c>
    </row>
    <row r="57" spans="1:15" s="113" customFormat="1" ht="15" customHeight="1">
      <c r="A57" s="122"/>
      <c r="B57" s="110">
        <v>343</v>
      </c>
      <c r="C57" s="111" t="s">
        <v>420</v>
      </c>
      <c r="D57" s="72">
        <v>115000</v>
      </c>
      <c r="E57" s="72">
        <f>SUM(F57:M57)</f>
        <v>95000</v>
      </c>
      <c r="F57" s="72">
        <v>95000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/>
      <c r="O57" s="72"/>
    </row>
    <row r="58" spans="1:15" s="12" customFormat="1" ht="27.75" customHeight="1">
      <c r="A58" s="129"/>
      <c r="B58" s="190" t="s">
        <v>328</v>
      </c>
      <c r="C58" s="187"/>
      <c r="D58" s="16">
        <f>D59+D63+D72+D76+D80</f>
        <v>1885000</v>
      </c>
      <c r="E58" s="16">
        <f aca="true" t="shared" si="25" ref="E58:E79">SUM(F58:M58)</f>
        <v>2100000</v>
      </c>
      <c r="F58" s="16">
        <f aca="true" t="shared" si="26" ref="F58:O58">F59+F63+F72+F76+F80</f>
        <v>1950000</v>
      </c>
      <c r="G58" s="16">
        <f t="shared" si="26"/>
        <v>150000</v>
      </c>
      <c r="H58" s="16">
        <f t="shared" si="26"/>
        <v>0</v>
      </c>
      <c r="I58" s="16">
        <f t="shared" si="26"/>
        <v>0</v>
      </c>
      <c r="J58" s="16">
        <f t="shared" si="26"/>
        <v>0</v>
      </c>
      <c r="K58" s="16">
        <f t="shared" si="26"/>
        <v>0</v>
      </c>
      <c r="L58" s="16">
        <f t="shared" si="26"/>
        <v>0</v>
      </c>
      <c r="M58" s="16">
        <f t="shared" si="26"/>
        <v>0</v>
      </c>
      <c r="N58" s="16">
        <f t="shared" si="26"/>
        <v>2130000</v>
      </c>
      <c r="O58" s="16">
        <f t="shared" si="26"/>
        <v>2180000</v>
      </c>
    </row>
    <row r="59" spans="1:15" s="12" customFormat="1" ht="24" customHeight="1">
      <c r="A59" s="119" t="s">
        <v>66</v>
      </c>
      <c r="B59" s="185" t="s">
        <v>329</v>
      </c>
      <c r="C59" s="184"/>
      <c r="D59" s="15">
        <f aca="true" t="shared" si="27" ref="D59:O60">D60</f>
        <v>10000</v>
      </c>
      <c r="E59" s="138">
        <f t="shared" si="25"/>
        <v>20000</v>
      </c>
      <c r="F59" s="15">
        <f t="shared" si="27"/>
        <v>20000</v>
      </c>
      <c r="G59" s="15">
        <f t="shared" si="27"/>
        <v>0</v>
      </c>
      <c r="H59" s="15">
        <f t="shared" si="27"/>
        <v>0</v>
      </c>
      <c r="I59" s="15">
        <f t="shared" si="27"/>
        <v>0</v>
      </c>
      <c r="J59" s="15">
        <f t="shared" si="27"/>
        <v>0</v>
      </c>
      <c r="K59" s="15">
        <f t="shared" si="27"/>
        <v>0</v>
      </c>
      <c r="L59" s="15">
        <f t="shared" si="27"/>
        <v>0</v>
      </c>
      <c r="M59" s="15">
        <f t="shared" si="27"/>
        <v>0</v>
      </c>
      <c r="N59" s="15">
        <f t="shared" si="27"/>
        <v>30000</v>
      </c>
      <c r="O59" s="15">
        <f t="shared" si="27"/>
        <v>30000</v>
      </c>
    </row>
    <row r="60" spans="1:15" s="12" customFormat="1" ht="21" customHeight="1">
      <c r="A60" s="121"/>
      <c r="B60" s="74">
        <v>3</v>
      </c>
      <c r="C60" s="75" t="s">
        <v>3</v>
      </c>
      <c r="D60" s="76">
        <f>D61</f>
        <v>10000</v>
      </c>
      <c r="E60" s="76">
        <f t="shared" si="25"/>
        <v>20000</v>
      </c>
      <c r="F60" s="76">
        <f>F61</f>
        <v>20000</v>
      </c>
      <c r="G60" s="76">
        <f t="shared" si="27"/>
        <v>0</v>
      </c>
      <c r="H60" s="76">
        <f t="shared" si="27"/>
        <v>0</v>
      </c>
      <c r="I60" s="76">
        <f t="shared" si="27"/>
        <v>0</v>
      </c>
      <c r="J60" s="76">
        <f t="shared" si="27"/>
        <v>0</v>
      </c>
      <c r="K60" s="76">
        <f t="shared" si="27"/>
        <v>0</v>
      </c>
      <c r="L60" s="76">
        <f t="shared" si="27"/>
        <v>0</v>
      </c>
      <c r="M60" s="76">
        <f t="shared" si="27"/>
        <v>0</v>
      </c>
      <c r="N60" s="76">
        <f t="shared" si="27"/>
        <v>30000</v>
      </c>
      <c r="O60" s="76">
        <f t="shared" si="27"/>
        <v>30000</v>
      </c>
    </row>
    <row r="61" spans="1:15" s="12" customFormat="1" ht="18" customHeight="1">
      <c r="A61" s="121"/>
      <c r="B61" s="74">
        <v>32</v>
      </c>
      <c r="C61" s="75" t="s">
        <v>11</v>
      </c>
      <c r="D61" s="76">
        <f aca="true" t="shared" si="28" ref="D61:M61">D62</f>
        <v>10000</v>
      </c>
      <c r="E61" s="76">
        <f t="shared" si="25"/>
        <v>20000</v>
      </c>
      <c r="F61" s="76">
        <f t="shared" si="28"/>
        <v>20000</v>
      </c>
      <c r="G61" s="76">
        <f t="shared" si="28"/>
        <v>0</v>
      </c>
      <c r="H61" s="76">
        <f t="shared" si="28"/>
        <v>0</v>
      </c>
      <c r="I61" s="76">
        <f t="shared" si="28"/>
        <v>0</v>
      </c>
      <c r="J61" s="76">
        <f t="shared" si="28"/>
        <v>0</v>
      </c>
      <c r="K61" s="76">
        <f t="shared" si="28"/>
        <v>0</v>
      </c>
      <c r="L61" s="76">
        <f t="shared" si="28"/>
        <v>0</v>
      </c>
      <c r="M61" s="76">
        <f t="shared" si="28"/>
        <v>0</v>
      </c>
      <c r="N61" s="76">
        <v>30000</v>
      </c>
      <c r="O61" s="76">
        <v>30000</v>
      </c>
    </row>
    <row r="62" spans="1:15" s="113" customFormat="1" ht="15" customHeight="1">
      <c r="A62" s="122"/>
      <c r="B62" s="110">
        <v>329</v>
      </c>
      <c r="C62" s="111" t="s">
        <v>410</v>
      </c>
      <c r="D62" s="72">
        <v>10000</v>
      </c>
      <c r="E62" s="72">
        <f t="shared" si="25"/>
        <v>20000</v>
      </c>
      <c r="F62" s="72">
        <v>20000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  <c r="L62" s="72">
        <v>0</v>
      </c>
      <c r="M62" s="72">
        <v>0</v>
      </c>
      <c r="N62" s="72"/>
      <c r="O62" s="72"/>
    </row>
    <row r="63" spans="1:15" s="12" customFormat="1" ht="24" customHeight="1">
      <c r="A63" s="119" t="s">
        <v>66</v>
      </c>
      <c r="B63" s="185" t="s">
        <v>330</v>
      </c>
      <c r="C63" s="184"/>
      <c r="D63" s="15">
        <f>D64</f>
        <v>1600000</v>
      </c>
      <c r="E63" s="138">
        <f>SUM(F63:M63)</f>
        <v>1800000</v>
      </c>
      <c r="F63" s="15">
        <f>F64</f>
        <v>1800000</v>
      </c>
      <c r="G63" s="15">
        <f aca="true" t="shared" si="29" ref="G63:O63">G64</f>
        <v>0</v>
      </c>
      <c r="H63" s="15">
        <f t="shared" si="29"/>
        <v>0</v>
      </c>
      <c r="I63" s="15">
        <f t="shared" si="29"/>
        <v>0</v>
      </c>
      <c r="J63" s="15">
        <f t="shared" si="29"/>
        <v>0</v>
      </c>
      <c r="K63" s="15">
        <f t="shared" si="29"/>
        <v>0</v>
      </c>
      <c r="L63" s="15">
        <f t="shared" si="29"/>
        <v>0</v>
      </c>
      <c r="M63" s="15">
        <f t="shared" si="29"/>
        <v>0</v>
      </c>
      <c r="N63" s="15">
        <f t="shared" si="29"/>
        <v>1800000</v>
      </c>
      <c r="O63" s="15">
        <f t="shared" si="29"/>
        <v>1850000</v>
      </c>
    </row>
    <row r="64" spans="1:15" s="12" customFormat="1" ht="21" customHeight="1">
      <c r="A64" s="121"/>
      <c r="B64" s="74">
        <v>3</v>
      </c>
      <c r="C64" s="75" t="s">
        <v>3</v>
      </c>
      <c r="D64" s="76">
        <f>D65</f>
        <v>1600000</v>
      </c>
      <c r="E64" s="76">
        <f>SUM(F64:M64)</f>
        <v>1800000</v>
      </c>
      <c r="F64" s="76">
        <f>F65</f>
        <v>1800000</v>
      </c>
      <c r="G64" s="76">
        <f aca="true" t="shared" si="30" ref="G64:O64">G65</f>
        <v>0</v>
      </c>
      <c r="H64" s="76">
        <f t="shared" si="30"/>
        <v>0</v>
      </c>
      <c r="I64" s="76">
        <f t="shared" si="30"/>
        <v>0</v>
      </c>
      <c r="J64" s="76">
        <f t="shared" si="30"/>
        <v>0</v>
      </c>
      <c r="K64" s="76">
        <f t="shared" si="30"/>
        <v>0</v>
      </c>
      <c r="L64" s="76">
        <f t="shared" si="30"/>
        <v>0</v>
      </c>
      <c r="M64" s="76">
        <f t="shared" si="30"/>
        <v>0</v>
      </c>
      <c r="N64" s="76">
        <f t="shared" si="30"/>
        <v>1800000</v>
      </c>
      <c r="O64" s="76">
        <f t="shared" si="30"/>
        <v>1850000</v>
      </c>
    </row>
    <row r="65" spans="1:15" s="12" customFormat="1" ht="18" customHeight="1">
      <c r="A65" s="121"/>
      <c r="B65" s="74">
        <v>38</v>
      </c>
      <c r="C65" s="75" t="s">
        <v>421</v>
      </c>
      <c r="D65" s="76">
        <f>SUM(D66+D67)</f>
        <v>1600000</v>
      </c>
      <c r="E65" s="76">
        <f t="shared" si="25"/>
        <v>1800000</v>
      </c>
      <c r="F65" s="76">
        <f aca="true" t="shared" si="31" ref="F65:M65">SUM(F66+F67)</f>
        <v>1800000</v>
      </c>
      <c r="G65" s="76">
        <f t="shared" si="31"/>
        <v>0</v>
      </c>
      <c r="H65" s="76">
        <f t="shared" si="31"/>
        <v>0</v>
      </c>
      <c r="I65" s="76">
        <f t="shared" si="31"/>
        <v>0</v>
      </c>
      <c r="J65" s="76">
        <f t="shared" si="31"/>
        <v>0</v>
      </c>
      <c r="K65" s="76">
        <f t="shared" si="31"/>
        <v>0</v>
      </c>
      <c r="L65" s="76">
        <f t="shared" si="31"/>
        <v>0</v>
      </c>
      <c r="M65" s="76">
        <f t="shared" si="31"/>
        <v>0</v>
      </c>
      <c r="N65" s="76">
        <v>1800000</v>
      </c>
      <c r="O65" s="76">
        <v>1850000</v>
      </c>
    </row>
    <row r="66" spans="1:15" s="113" customFormat="1" ht="15" customHeight="1">
      <c r="A66" s="122"/>
      <c r="B66" s="110">
        <v>381</v>
      </c>
      <c r="C66" s="111" t="s">
        <v>422</v>
      </c>
      <c r="D66" s="72">
        <v>1400000</v>
      </c>
      <c r="E66" s="72">
        <f t="shared" si="25"/>
        <v>1400000</v>
      </c>
      <c r="F66" s="72">
        <v>1400000</v>
      </c>
      <c r="G66" s="72">
        <v>0</v>
      </c>
      <c r="H66" s="72">
        <v>0</v>
      </c>
      <c r="I66" s="72">
        <v>0</v>
      </c>
      <c r="J66" s="72">
        <v>0</v>
      </c>
      <c r="K66" s="72">
        <v>0</v>
      </c>
      <c r="L66" s="72">
        <v>0</v>
      </c>
      <c r="M66" s="72">
        <v>0</v>
      </c>
      <c r="N66" s="72"/>
      <c r="O66" s="72"/>
    </row>
    <row r="67" spans="1:15" s="113" customFormat="1" ht="15" customHeight="1">
      <c r="A67" s="122"/>
      <c r="B67" s="110" t="s">
        <v>31</v>
      </c>
      <c r="C67" s="111" t="s">
        <v>423</v>
      </c>
      <c r="D67" s="72">
        <v>200000</v>
      </c>
      <c r="E67" s="72">
        <f t="shared" si="25"/>
        <v>400000</v>
      </c>
      <c r="F67" s="72">
        <v>400000</v>
      </c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2"/>
      <c r="O67" s="72"/>
    </row>
    <row r="68" ht="21.75" customHeight="1"/>
    <row r="69" spans="1:15" s="67" customFormat="1" ht="15" customHeight="1">
      <c r="A69" s="170" t="s">
        <v>19</v>
      </c>
      <c r="B69" s="170" t="s">
        <v>251</v>
      </c>
      <c r="C69" s="171" t="s">
        <v>32</v>
      </c>
      <c r="D69" s="170" t="s">
        <v>671</v>
      </c>
      <c r="E69" s="172" t="s">
        <v>672</v>
      </c>
      <c r="F69" s="171" t="s">
        <v>670</v>
      </c>
      <c r="G69" s="171"/>
      <c r="H69" s="171"/>
      <c r="I69" s="171"/>
      <c r="J69" s="171"/>
      <c r="K69" s="171"/>
      <c r="L69" s="171"/>
      <c r="M69" s="171"/>
      <c r="N69" s="170" t="s">
        <v>506</v>
      </c>
      <c r="O69" s="170" t="s">
        <v>736</v>
      </c>
    </row>
    <row r="70" spans="1:15" s="67" customFormat="1" ht="35.25" customHeight="1">
      <c r="A70" s="171"/>
      <c r="B70" s="171"/>
      <c r="C70" s="171"/>
      <c r="D70" s="171"/>
      <c r="E70" s="173"/>
      <c r="F70" s="65" t="s">
        <v>172</v>
      </c>
      <c r="G70" s="65" t="s">
        <v>20</v>
      </c>
      <c r="H70" s="65" t="s">
        <v>171</v>
      </c>
      <c r="I70" s="65" t="s">
        <v>173</v>
      </c>
      <c r="J70" s="65" t="s">
        <v>21</v>
      </c>
      <c r="K70" s="65" t="s">
        <v>464</v>
      </c>
      <c r="L70" s="65" t="s">
        <v>174</v>
      </c>
      <c r="M70" s="65" t="s">
        <v>320</v>
      </c>
      <c r="N70" s="170"/>
      <c r="O70" s="170"/>
    </row>
    <row r="71" spans="1:15" s="67" customFormat="1" ht="10.5" customHeight="1">
      <c r="A71" s="66">
        <v>1</v>
      </c>
      <c r="B71" s="66">
        <v>2</v>
      </c>
      <c r="C71" s="66">
        <v>3</v>
      </c>
      <c r="D71" s="66">
        <v>4</v>
      </c>
      <c r="E71" s="66">
        <v>5</v>
      </c>
      <c r="F71" s="66">
        <v>6</v>
      </c>
      <c r="G71" s="66">
        <v>7</v>
      </c>
      <c r="H71" s="66">
        <v>8</v>
      </c>
      <c r="I71" s="66">
        <v>9</v>
      </c>
      <c r="J71" s="66">
        <v>10</v>
      </c>
      <c r="K71" s="66">
        <v>11</v>
      </c>
      <c r="L71" s="66">
        <v>12</v>
      </c>
      <c r="M71" s="66">
        <v>13</v>
      </c>
      <c r="N71" s="66">
        <v>14</v>
      </c>
      <c r="O71" s="66">
        <v>15</v>
      </c>
    </row>
    <row r="72" spans="1:15" s="12" customFormat="1" ht="24" customHeight="1">
      <c r="A72" s="119" t="s">
        <v>17</v>
      </c>
      <c r="B72" s="185" t="s">
        <v>331</v>
      </c>
      <c r="C72" s="184"/>
      <c r="D72" s="15">
        <f>D73</f>
        <v>0</v>
      </c>
      <c r="E72" s="138">
        <f t="shared" si="25"/>
        <v>20000</v>
      </c>
      <c r="F72" s="15">
        <f aca="true" t="shared" si="32" ref="F72:O72">F73</f>
        <v>20000</v>
      </c>
      <c r="G72" s="15">
        <f t="shared" si="32"/>
        <v>0</v>
      </c>
      <c r="H72" s="15">
        <f t="shared" si="32"/>
        <v>0</v>
      </c>
      <c r="I72" s="15">
        <f t="shared" si="32"/>
        <v>0</v>
      </c>
      <c r="J72" s="15">
        <f t="shared" si="32"/>
        <v>0</v>
      </c>
      <c r="K72" s="15">
        <f t="shared" si="32"/>
        <v>0</v>
      </c>
      <c r="L72" s="15">
        <f t="shared" si="32"/>
        <v>0</v>
      </c>
      <c r="M72" s="15">
        <f t="shared" si="32"/>
        <v>0</v>
      </c>
      <c r="N72" s="15">
        <f t="shared" si="32"/>
        <v>20000</v>
      </c>
      <c r="O72" s="15">
        <f t="shared" si="32"/>
        <v>20000</v>
      </c>
    </row>
    <row r="73" spans="1:15" s="12" customFormat="1" ht="21" customHeight="1">
      <c r="A73" s="121"/>
      <c r="B73" s="74">
        <v>3</v>
      </c>
      <c r="C73" s="75" t="s">
        <v>3</v>
      </c>
      <c r="D73" s="76">
        <f>D74</f>
        <v>0</v>
      </c>
      <c r="E73" s="76">
        <f t="shared" si="25"/>
        <v>20000</v>
      </c>
      <c r="F73" s="76">
        <f aca="true" t="shared" si="33" ref="F73:O73">F74</f>
        <v>20000</v>
      </c>
      <c r="G73" s="76">
        <f t="shared" si="33"/>
        <v>0</v>
      </c>
      <c r="H73" s="76">
        <f t="shared" si="33"/>
        <v>0</v>
      </c>
      <c r="I73" s="76">
        <f t="shared" si="33"/>
        <v>0</v>
      </c>
      <c r="J73" s="76">
        <f t="shared" si="33"/>
        <v>0</v>
      </c>
      <c r="K73" s="76">
        <f t="shared" si="33"/>
        <v>0</v>
      </c>
      <c r="L73" s="76">
        <f t="shared" si="33"/>
        <v>0</v>
      </c>
      <c r="M73" s="76">
        <f t="shared" si="33"/>
        <v>0</v>
      </c>
      <c r="N73" s="76">
        <f t="shared" si="33"/>
        <v>20000</v>
      </c>
      <c r="O73" s="76">
        <f t="shared" si="33"/>
        <v>20000</v>
      </c>
    </row>
    <row r="74" spans="1:15" s="12" customFormat="1" ht="18" customHeight="1">
      <c r="A74" s="121"/>
      <c r="B74" s="74">
        <v>32</v>
      </c>
      <c r="C74" s="75" t="s">
        <v>11</v>
      </c>
      <c r="D74" s="76">
        <f aca="true" t="shared" si="34" ref="D74:M74">D75</f>
        <v>0</v>
      </c>
      <c r="E74" s="76">
        <f t="shared" si="25"/>
        <v>20000</v>
      </c>
      <c r="F74" s="76">
        <f t="shared" si="34"/>
        <v>20000</v>
      </c>
      <c r="G74" s="76">
        <f t="shared" si="34"/>
        <v>0</v>
      </c>
      <c r="H74" s="76">
        <f t="shared" si="34"/>
        <v>0</v>
      </c>
      <c r="I74" s="76">
        <f t="shared" si="34"/>
        <v>0</v>
      </c>
      <c r="J74" s="76">
        <f t="shared" si="34"/>
        <v>0</v>
      </c>
      <c r="K74" s="76">
        <f t="shared" si="34"/>
        <v>0</v>
      </c>
      <c r="L74" s="76">
        <f t="shared" si="34"/>
        <v>0</v>
      </c>
      <c r="M74" s="76">
        <f t="shared" si="34"/>
        <v>0</v>
      </c>
      <c r="N74" s="76">
        <v>20000</v>
      </c>
      <c r="O74" s="76">
        <v>20000</v>
      </c>
    </row>
    <row r="75" spans="1:15" s="113" customFormat="1" ht="15" customHeight="1">
      <c r="A75" s="122"/>
      <c r="B75" s="110">
        <v>329</v>
      </c>
      <c r="C75" s="111" t="s">
        <v>410</v>
      </c>
      <c r="D75" s="72">
        <v>0</v>
      </c>
      <c r="E75" s="72">
        <f t="shared" si="25"/>
        <v>20000</v>
      </c>
      <c r="F75" s="72">
        <v>20000</v>
      </c>
      <c r="G75" s="72">
        <v>0</v>
      </c>
      <c r="H75" s="72">
        <v>0</v>
      </c>
      <c r="I75" s="72">
        <v>0</v>
      </c>
      <c r="J75" s="72">
        <v>0</v>
      </c>
      <c r="K75" s="72">
        <v>0</v>
      </c>
      <c r="L75" s="72">
        <v>0</v>
      </c>
      <c r="M75" s="72">
        <v>0</v>
      </c>
      <c r="N75" s="72"/>
      <c r="O75" s="72"/>
    </row>
    <row r="76" spans="1:15" s="12" customFormat="1" ht="24" customHeight="1">
      <c r="A76" s="119" t="s">
        <v>17</v>
      </c>
      <c r="B76" s="185" t="s">
        <v>332</v>
      </c>
      <c r="C76" s="184"/>
      <c r="D76" s="15">
        <f>D77</f>
        <v>10000</v>
      </c>
      <c r="E76" s="138">
        <f>SUM(F76:M76)</f>
        <v>10000</v>
      </c>
      <c r="F76" s="15">
        <f>F77</f>
        <v>10000</v>
      </c>
      <c r="G76" s="15">
        <f aca="true" t="shared" si="35" ref="G76:O76">G77</f>
        <v>0</v>
      </c>
      <c r="H76" s="15">
        <f t="shared" si="35"/>
        <v>0</v>
      </c>
      <c r="I76" s="15">
        <f t="shared" si="35"/>
        <v>0</v>
      </c>
      <c r="J76" s="15">
        <f t="shared" si="35"/>
        <v>0</v>
      </c>
      <c r="K76" s="15">
        <f t="shared" si="35"/>
        <v>0</v>
      </c>
      <c r="L76" s="15">
        <f t="shared" si="35"/>
        <v>0</v>
      </c>
      <c r="M76" s="15">
        <f t="shared" si="35"/>
        <v>0</v>
      </c>
      <c r="N76" s="15">
        <f t="shared" si="35"/>
        <v>10000</v>
      </c>
      <c r="O76" s="15">
        <f t="shared" si="35"/>
        <v>10000</v>
      </c>
    </row>
    <row r="77" spans="1:15" s="12" customFormat="1" ht="21" customHeight="1">
      <c r="A77" s="121"/>
      <c r="B77" s="74">
        <v>3</v>
      </c>
      <c r="C77" s="75" t="s">
        <v>3</v>
      </c>
      <c r="D77" s="76">
        <f>D78</f>
        <v>10000</v>
      </c>
      <c r="E77" s="76">
        <f>SUM(F77:M77)</f>
        <v>10000</v>
      </c>
      <c r="F77" s="76">
        <f>F78</f>
        <v>10000</v>
      </c>
      <c r="G77" s="76">
        <f aca="true" t="shared" si="36" ref="G77:O77">G78</f>
        <v>0</v>
      </c>
      <c r="H77" s="76">
        <f t="shared" si="36"/>
        <v>0</v>
      </c>
      <c r="I77" s="76">
        <f t="shared" si="36"/>
        <v>0</v>
      </c>
      <c r="J77" s="76">
        <f t="shared" si="36"/>
        <v>0</v>
      </c>
      <c r="K77" s="76">
        <f t="shared" si="36"/>
        <v>0</v>
      </c>
      <c r="L77" s="76">
        <f t="shared" si="36"/>
        <v>0</v>
      </c>
      <c r="M77" s="76">
        <f t="shared" si="36"/>
        <v>0</v>
      </c>
      <c r="N77" s="76">
        <f t="shared" si="36"/>
        <v>10000</v>
      </c>
      <c r="O77" s="76">
        <f t="shared" si="36"/>
        <v>10000</v>
      </c>
    </row>
    <row r="78" spans="1:15" s="12" customFormat="1" ht="18" customHeight="1">
      <c r="A78" s="121"/>
      <c r="B78" s="74">
        <v>38</v>
      </c>
      <c r="C78" s="75" t="s">
        <v>421</v>
      </c>
      <c r="D78" s="76">
        <f aca="true" t="shared" si="37" ref="D78:M78">D79</f>
        <v>10000</v>
      </c>
      <c r="E78" s="76">
        <f t="shared" si="25"/>
        <v>10000</v>
      </c>
      <c r="F78" s="76">
        <f t="shared" si="37"/>
        <v>10000</v>
      </c>
      <c r="G78" s="76">
        <f t="shared" si="37"/>
        <v>0</v>
      </c>
      <c r="H78" s="76">
        <f t="shared" si="37"/>
        <v>0</v>
      </c>
      <c r="I78" s="76">
        <f t="shared" si="37"/>
        <v>0</v>
      </c>
      <c r="J78" s="76">
        <f t="shared" si="37"/>
        <v>0</v>
      </c>
      <c r="K78" s="76">
        <f t="shared" si="37"/>
        <v>0</v>
      </c>
      <c r="L78" s="76">
        <f t="shared" si="37"/>
        <v>0</v>
      </c>
      <c r="M78" s="76">
        <f t="shared" si="37"/>
        <v>0</v>
      </c>
      <c r="N78" s="76">
        <v>10000</v>
      </c>
      <c r="O78" s="76">
        <v>10000</v>
      </c>
    </row>
    <row r="79" spans="1:15" s="113" customFormat="1" ht="14.25" customHeight="1">
      <c r="A79" s="122"/>
      <c r="B79" s="110">
        <v>381</v>
      </c>
      <c r="C79" s="111" t="s">
        <v>422</v>
      </c>
      <c r="D79" s="72">
        <v>10000</v>
      </c>
      <c r="E79" s="72">
        <f t="shared" si="25"/>
        <v>10000</v>
      </c>
      <c r="F79" s="72">
        <v>10000</v>
      </c>
      <c r="G79" s="72">
        <v>0</v>
      </c>
      <c r="H79" s="72">
        <v>0</v>
      </c>
      <c r="I79" s="72">
        <v>0</v>
      </c>
      <c r="J79" s="72">
        <v>0</v>
      </c>
      <c r="K79" s="72">
        <v>0</v>
      </c>
      <c r="L79" s="72">
        <v>0</v>
      </c>
      <c r="M79" s="72">
        <v>0</v>
      </c>
      <c r="N79" s="72"/>
      <c r="O79" s="72"/>
    </row>
    <row r="80" spans="1:15" s="12" customFormat="1" ht="24" customHeight="1">
      <c r="A80" s="119" t="s">
        <v>205</v>
      </c>
      <c r="B80" s="185" t="s">
        <v>684</v>
      </c>
      <c r="C80" s="184"/>
      <c r="D80" s="15">
        <f aca="true" t="shared" si="38" ref="D80:O81">D81</f>
        <v>265000</v>
      </c>
      <c r="E80" s="138">
        <f aca="true" t="shared" si="39" ref="E80:E85">SUM(F80:M80)</f>
        <v>250000</v>
      </c>
      <c r="F80" s="15">
        <f t="shared" si="38"/>
        <v>100000</v>
      </c>
      <c r="G80" s="15">
        <f t="shared" si="38"/>
        <v>150000</v>
      </c>
      <c r="H80" s="15">
        <f t="shared" si="38"/>
        <v>0</v>
      </c>
      <c r="I80" s="15">
        <f t="shared" si="38"/>
        <v>0</v>
      </c>
      <c r="J80" s="15">
        <f t="shared" si="38"/>
        <v>0</v>
      </c>
      <c r="K80" s="15">
        <f t="shared" si="38"/>
        <v>0</v>
      </c>
      <c r="L80" s="15">
        <f t="shared" si="38"/>
        <v>0</v>
      </c>
      <c r="M80" s="15">
        <f t="shared" si="38"/>
        <v>0</v>
      </c>
      <c r="N80" s="15">
        <f t="shared" si="38"/>
        <v>270000</v>
      </c>
      <c r="O80" s="15">
        <f t="shared" si="38"/>
        <v>270000</v>
      </c>
    </row>
    <row r="81" spans="1:15" s="12" customFormat="1" ht="21" customHeight="1">
      <c r="A81" s="121"/>
      <c r="B81" s="74">
        <v>3</v>
      </c>
      <c r="C81" s="75" t="s">
        <v>3</v>
      </c>
      <c r="D81" s="76">
        <f>D82+D84</f>
        <v>265000</v>
      </c>
      <c r="E81" s="76">
        <f t="shared" si="39"/>
        <v>250000</v>
      </c>
      <c r="F81" s="76">
        <f>F82</f>
        <v>100000</v>
      </c>
      <c r="G81" s="76">
        <f t="shared" si="38"/>
        <v>150000</v>
      </c>
      <c r="H81" s="76">
        <f t="shared" si="38"/>
        <v>0</v>
      </c>
      <c r="I81" s="76">
        <f t="shared" si="38"/>
        <v>0</v>
      </c>
      <c r="J81" s="76">
        <f t="shared" si="38"/>
        <v>0</v>
      </c>
      <c r="K81" s="76">
        <f t="shared" si="38"/>
        <v>0</v>
      </c>
      <c r="L81" s="76">
        <f t="shared" si="38"/>
        <v>0</v>
      </c>
      <c r="M81" s="76">
        <f t="shared" si="38"/>
        <v>0</v>
      </c>
      <c r="N81" s="76">
        <f>N82+N91</f>
        <v>270000</v>
      </c>
      <c r="O81" s="76">
        <f>O82+O91</f>
        <v>270000</v>
      </c>
    </row>
    <row r="82" spans="1:15" s="12" customFormat="1" ht="18" customHeight="1">
      <c r="A82" s="121"/>
      <c r="B82" s="74">
        <v>32</v>
      </c>
      <c r="C82" s="75" t="s">
        <v>11</v>
      </c>
      <c r="D82" s="76">
        <f aca="true" t="shared" si="40" ref="D82:M82">D83</f>
        <v>250000</v>
      </c>
      <c r="E82" s="76">
        <f t="shared" si="39"/>
        <v>250000</v>
      </c>
      <c r="F82" s="76">
        <f t="shared" si="40"/>
        <v>100000</v>
      </c>
      <c r="G82" s="76">
        <f t="shared" si="40"/>
        <v>150000</v>
      </c>
      <c r="H82" s="76">
        <f t="shared" si="40"/>
        <v>0</v>
      </c>
      <c r="I82" s="76">
        <f t="shared" si="40"/>
        <v>0</v>
      </c>
      <c r="J82" s="76">
        <f t="shared" si="40"/>
        <v>0</v>
      </c>
      <c r="K82" s="76">
        <f t="shared" si="40"/>
        <v>0</v>
      </c>
      <c r="L82" s="76">
        <f t="shared" si="40"/>
        <v>0</v>
      </c>
      <c r="M82" s="76">
        <f t="shared" si="40"/>
        <v>0</v>
      </c>
      <c r="N82" s="76">
        <v>270000</v>
      </c>
      <c r="O82" s="76">
        <v>270000</v>
      </c>
    </row>
    <row r="83" spans="1:15" s="113" customFormat="1" ht="14.25" customHeight="1">
      <c r="A83" s="122"/>
      <c r="B83" s="110">
        <v>329</v>
      </c>
      <c r="C83" s="111" t="s">
        <v>410</v>
      </c>
      <c r="D83" s="72">
        <v>250000</v>
      </c>
      <c r="E83" s="72">
        <f t="shared" si="39"/>
        <v>250000</v>
      </c>
      <c r="F83" s="72">
        <v>100000</v>
      </c>
      <c r="G83" s="72">
        <v>150000</v>
      </c>
      <c r="H83" s="72">
        <v>0</v>
      </c>
      <c r="I83" s="72">
        <v>0</v>
      </c>
      <c r="J83" s="72">
        <v>0</v>
      </c>
      <c r="K83" s="72">
        <v>0</v>
      </c>
      <c r="L83" s="72">
        <v>0</v>
      </c>
      <c r="M83" s="72">
        <v>0</v>
      </c>
      <c r="N83" s="72"/>
      <c r="O83" s="72"/>
    </row>
    <row r="84" spans="1:15" s="12" customFormat="1" ht="18" customHeight="1">
      <c r="A84" s="121"/>
      <c r="B84" s="74" t="s">
        <v>219</v>
      </c>
      <c r="C84" s="75" t="s">
        <v>435</v>
      </c>
      <c r="D84" s="76">
        <f>D85</f>
        <v>15000</v>
      </c>
      <c r="E84" s="76">
        <f t="shared" si="39"/>
        <v>0</v>
      </c>
      <c r="F84" s="76">
        <f aca="true" t="shared" si="41" ref="F84:M84">F85</f>
        <v>0</v>
      </c>
      <c r="G84" s="76">
        <f t="shared" si="41"/>
        <v>0</v>
      </c>
      <c r="H84" s="76">
        <f t="shared" si="41"/>
        <v>0</v>
      </c>
      <c r="I84" s="76">
        <f t="shared" si="41"/>
        <v>0</v>
      </c>
      <c r="J84" s="76">
        <f t="shared" si="41"/>
        <v>0</v>
      </c>
      <c r="K84" s="76">
        <f t="shared" si="41"/>
        <v>0</v>
      </c>
      <c r="L84" s="76">
        <f t="shared" si="41"/>
        <v>0</v>
      </c>
      <c r="M84" s="76">
        <f t="shared" si="41"/>
        <v>0</v>
      </c>
      <c r="N84" s="76">
        <v>0</v>
      </c>
      <c r="O84" s="76">
        <v>0</v>
      </c>
    </row>
    <row r="85" spans="1:15" s="113" customFormat="1" ht="15" customHeight="1">
      <c r="A85" s="122"/>
      <c r="B85" s="110" t="s">
        <v>220</v>
      </c>
      <c r="C85" s="110" t="s">
        <v>444</v>
      </c>
      <c r="D85" s="72">
        <v>15000</v>
      </c>
      <c r="E85" s="72">
        <f t="shared" si="39"/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  <c r="L85" s="72">
        <v>0</v>
      </c>
      <c r="M85" s="72">
        <v>0</v>
      </c>
      <c r="N85" s="72"/>
      <c r="O85" s="72"/>
    </row>
    <row r="86" spans="1:15" s="12" customFormat="1" ht="27.75" customHeight="1">
      <c r="A86" s="129"/>
      <c r="B86" s="190" t="s">
        <v>685</v>
      </c>
      <c r="C86" s="187"/>
      <c r="D86" s="16">
        <f>D87+D92+D96+D103</f>
        <v>166000</v>
      </c>
      <c r="E86" s="16">
        <f aca="true" t="shared" si="42" ref="E86:E91">SUM(F86:M86)</f>
        <v>345000</v>
      </c>
      <c r="F86" s="16">
        <f aca="true" t="shared" si="43" ref="F86:O86">F87+F92+F96+F103</f>
        <v>75000</v>
      </c>
      <c r="G86" s="16">
        <f t="shared" si="43"/>
        <v>270000</v>
      </c>
      <c r="H86" s="16">
        <f t="shared" si="43"/>
        <v>0</v>
      </c>
      <c r="I86" s="16">
        <f t="shared" si="43"/>
        <v>0</v>
      </c>
      <c r="J86" s="16">
        <f t="shared" si="43"/>
        <v>0</v>
      </c>
      <c r="K86" s="16">
        <f t="shared" si="43"/>
        <v>0</v>
      </c>
      <c r="L86" s="16">
        <f t="shared" si="43"/>
        <v>0</v>
      </c>
      <c r="M86" s="16">
        <f t="shared" si="43"/>
        <v>0</v>
      </c>
      <c r="N86" s="16">
        <f t="shared" si="43"/>
        <v>460000</v>
      </c>
      <c r="O86" s="16">
        <f t="shared" si="43"/>
        <v>510000</v>
      </c>
    </row>
    <row r="87" spans="1:15" s="12" customFormat="1" ht="24" customHeight="1">
      <c r="A87" s="119" t="s">
        <v>5</v>
      </c>
      <c r="B87" s="185" t="s">
        <v>333</v>
      </c>
      <c r="C87" s="184"/>
      <c r="D87" s="15">
        <f aca="true" t="shared" si="44" ref="D87:O88">D88</f>
        <v>166000</v>
      </c>
      <c r="E87" s="138">
        <f t="shared" si="42"/>
        <v>135000</v>
      </c>
      <c r="F87" s="15">
        <f t="shared" si="44"/>
        <v>15000</v>
      </c>
      <c r="G87" s="15">
        <f t="shared" si="44"/>
        <v>120000</v>
      </c>
      <c r="H87" s="15">
        <f t="shared" si="44"/>
        <v>0</v>
      </c>
      <c r="I87" s="15">
        <f t="shared" si="44"/>
        <v>0</v>
      </c>
      <c r="J87" s="15">
        <f t="shared" si="44"/>
        <v>0</v>
      </c>
      <c r="K87" s="15">
        <f t="shared" si="44"/>
        <v>0</v>
      </c>
      <c r="L87" s="15">
        <f t="shared" si="44"/>
        <v>0</v>
      </c>
      <c r="M87" s="15">
        <f t="shared" si="44"/>
        <v>0</v>
      </c>
      <c r="N87" s="15">
        <f t="shared" si="44"/>
        <v>150000</v>
      </c>
      <c r="O87" s="15">
        <f t="shared" si="44"/>
        <v>150000</v>
      </c>
    </row>
    <row r="88" spans="1:15" s="12" customFormat="1" ht="21" customHeight="1">
      <c r="A88" s="121"/>
      <c r="B88" s="74">
        <v>3</v>
      </c>
      <c r="C88" s="75" t="s">
        <v>3</v>
      </c>
      <c r="D88" s="76">
        <f t="shared" si="44"/>
        <v>166000</v>
      </c>
      <c r="E88" s="76">
        <f t="shared" si="42"/>
        <v>135000</v>
      </c>
      <c r="F88" s="76">
        <f t="shared" si="44"/>
        <v>15000</v>
      </c>
      <c r="G88" s="76">
        <f t="shared" si="44"/>
        <v>120000</v>
      </c>
      <c r="H88" s="76">
        <f t="shared" si="44"/>
        <v>0</v>
      </c>
      <c r="I88" s="76">
        <f t="shared" si="44"/>
        <v>0</v>
      </c>
      <c r="J88" s="76">
        <f t="shared" si="44"/>
        <v>0</v>
      </c>
      <c r="K88" s="76">
        <f t="shared" si="44"/>
        <v>0</v>
      </c>
      <c r="L88" s="76">
        <f t="shared" si="44"/>
        <v>0</v>
      </c>
      <c r="M88" s="76">
        <f t="shared" si="44"/>
        <v>0</v>
      </c>
      <c r="N88" s="76">
        <f t="shared" si="44"/>
        <v>150000</v>
      </c>
      <c r="O88" s="76">
        <f t="shared" si="44"/>
        <v>150000</v>
      </c>
    </row>
    <row r="89" spans="1:15" s="12" customFormat="1" ht="18" customHeight="1">
      <c r="A89" s="121"/>
      <c r="B89" s="74">
        <v>32</v>
      </c>
      <c r="C89" s="75" t="s">
        <v>11</v>
      </c>
      <c r="D89" s="76">
        <f>D90+D91</f>
        <v>166000</v>
      </c>
      <c r="E89" s="76">
        <f t="shared" si="42"/>
        <v>135000</v>
      </c>
      <c r="F89" s="76">
        <f aca="true" t="shared" si="45" ref="F89:M89">F90+F91</f>
        <v>15000</v>
      </c>
      <c r="G89" s="76">
        <f t="shared" si="45"/>
        <v>120000</v>
      </c>
      <c r="H89" s="76">
        <f t="shared" si="45"/>
        <v>0</v>
      </c>
      <c r="I89" s="76">
        <f t="shared" si="45"/>
        <v>0</v>
      </c>
      <c r="J89" s="76">
        <f t="shared" si="45"/>
        <v>0</v>
      </c>
      <c r="K89" s="76">
        <f t="shared" si="45"/>
        <v>0</v>
      </c>
      <c r="L89" s="76">
        <f>L90+L91</f>
        <v>0</v>
      </c>
      <c r="M89" s="76">
        <f t="shared" si="45"/>
        <v>0</v>
      </c>
      <c r="N89" s="76">
        <v>150000</v>
      </c>
      <c r="O89" s="76">
        <v>150000</v>
      </c>
    </row>
    <row r="90" spans="1:15" s="113" customFormat="1" ht="14.25" customHeight="1">
      <c r="A90" s="122"/>
      <c r="B90" s="110">
        <v>322</v>
      </c>
      <c r="C90" s="111" t="s">
        <v>409</v>
      </c>
      <c r="D90" s="72">
        <v>6000</v>
      </c>
      <c r="E90" s="72">
        <f t="shared" si="42"/>
        <v>5000</v>
      </c>
      <c r="F90" s="72">
        <v>5000</v>
      </c>
      <c r="G90" s="72">
        <v>0</v>
      </c>
      <c r="H90" s="72">
        <v>0</v>
      </c>
      <c r="I90" s="70">
        <v>0</v>
      </c>
      <c r="J90" s="70">
        <v>0</v>
      </c>
      <c r="K90" s="70">
        <v>0</v>
      </c>
      <c r="L90" s="70">
        <v>0</v>
      </c>
      <c r="M90" s="70">
        <v>0</v>
      </c>
      <c r="N90" s="72"/>
      <c r="O90" s="72"/>
    </row>
    <row r="91" spans="1:15" s="113" customFormat="1" ht="14.25" customHeight="1">
      <c r="A91" s="122"/>
      <c r="B91" s="110">
        <v>323</v>
      </c>
      <c r="C91" s="111" t="s">
        <v>416</v>
      </c>
      <c r="D91" s="72">
        <v>160000</v>
      </c>
      <c r="E91" s="72">
        <f t="shared" si="42"/>
        <v>130000</v>
      </c>
      <c r="F91" s="72">
        <v>10000</v>
      </c>
      <c r="G91" s="72">
        <v>120000</v>
      </c>
      <c r="H91" s="72">
        <v>0</v>
      </c>
      <c r="I91" s="72">
        <v>0</v>
      </c>
      <c r="J91" s="72">
        <v>0</v>
      </c>
      <c r="K91" s="72">
        <v>0</v>
      </c>
      <c r="L91" s="72">
        <v>0</v>
      </c>
      <c r="M91" s="72">
        <v>0</v>
      </c>
      <c r="N91" s="72"/>
      <c r="O91" s="72"/>
    </row>
    <row r="92" spans="1:15" s="12" customFormat="1" ht="24" customHeight="1">
      <c r="A92" s="119" t="s">
        <v>5</v>
      </c>
      <c r="B92" s="185" t="s">
        <v>466</v>
      </c>
      <c r="C92" s="184"/>
      <c r="D92" s="15">
        <f aca="true" t="shared" si="46" ref="D92:O98">D93</f>
        <v>0</v>
      </c>
      <c r="E92" s="138">
        <f aca="true" t="shared" si="47" ref="E92:E112">SUM(F92:M92)</f>
        <v>50000</v>
      </c>
      <c r="F92" s="15">
        <f t="shared" si="46"/>
        <v>50000</v>
      </c>
      <c r="G92" s="15">
        <f t="shared" si="46"/>
        <v>0</v>
      </c>
      <c r="H92" s="15">
        <f t="shared" si="46"/>
        <v>0</v>
      </c>
      <c r="I92" s="15">
        <f t="shared" si="46"/>
        <v>0</v>
      </c>
      <c r="J92" s="15">
        <f t="shared" si="46"/>
        <v>0</v>
      </c>
      <c r="K92" s="15">
        <f t="shared" si="46"/>
        <v>0</v>
      </c>
      <c r="L92" s="15">
        <f t="shared" si="46"/>
        <v>0</v>
      </c>
      <c r="M92" s="15">
        <f t="shared" si="46"/>
        <v>0</v>
      </c>
      <c r="N92" s="15">
        <f t="shared" si="46"/>
        <v>100000</v>
      </c>
      <c r="O92" s="15">
        <f t="shared" si="46"/>
        <v>100000</v>
      </c>
    </row>
    <row r="93" spans="1:15" s="12" customFormat="1" ht="21" customHeight="1">
      <c r="A93" s="121"/>
      <c r="B93" s="74">
        <v>4</v>
      </c>
      <c r="C93" s="75" t="s">
        <v>426</v>
      </c>
      <c r="D93" s="76">
        <f t="shared" si="46"/>
        <v>0</v>
      </c>
      <c r="E93" s="76">
        <f t="shared" si="47"/>
        <v>50000</v>
      </c>
      <c r="F93" s="76">
        <f t="shared" si="46"/>
        <v>50000</v>
      </c>
      <c r="G93" s="76">
        <f t="shared" si="46"/>
        <v>0</v>
      </c>
      <c r="H93" s="76">
        <f t="shared" si="46"/>
        <v>0</v>
      </c>
      <c r="I93" s="76">
        <f t="shared" si="46"/>
        <v>0</v>
      </c>
      <c r="J93" s="76">
        <f t="shared" si="46"/>
        <v>0</v>
      </c>
      <c r="K93" s="76">
        <f t="shared" si="46"/>
        <v>0</v>
      </c>
      <c r="L93" s="76">
        <f t="shared" si="46"/>
        <v>0</v>
      </c>
      <c r="M93" s="76">
        <f t="shared" si="46"/>
        <v>0</v>
      </c>
      <c r="N93" s="76">
        <f t="shared" si="46"/>
        <v>100000</v>
      </c>
      <c r="O93" s="76">
        <f t="shared" si="46"/>
        <v>100000</v>
      </c>
    </row>
    <row r="94" spans="1:15" s="12" customFormat="1" ht="18" customHeight="1">
      <c r="A94" s="121"/>
      <c r="B94" s="74" t="s">
        <v>7</v>
      </c>
      <c r="C94" s="75" t="s">
        <v>465</v>
      </c>
      <c r="D94" s="76">
        <f>D95</f>
        <v>0</v>
      </c>
      <c r="E94" s="76">
        <f t="shared" si="47"/>
        <v>50000</v>
      </c>
      <c r="F94" s="76">
        <f>F95</f>
        <v>50000</v>
      </c>
      <c r="G94" s="76">
        <f t="shared" si="46"/>
        <v>0</v>
      </c>
      <c r="H94" s="76">
        <f t="shared" si="46"/>
        <v>0</v>
      </c>
      <c r="I94" s="76">
        <f t="shared" si="46"/>
        <v>0</v>
      </c>
      <c r="J94" s="76">
        <f t="shared" si="46"/>
        <v>0</v>
      </c>
      <c r="K94" s="76">
        <f t="shared" si="46"/>
        <v>0</v>
      </c>
      <c r="L94" s="76">
        <f t="shared" si="46"/>
        <v>0</v>
      </c>
      <c r="M94" s="76">
        <f t="shared" si="46"/>
        <v>0</v>
      </c>
      <c r="N94" s="76">
        <v>100000</v>
      </c>
      <c r="O94" s="76">
        <v>100000</v>
      </c>
    </row>
    <row r="95" spans="1:15" s="113" customFormat="1" ht="14.25" customHeight="1">
      <c r="A95" s="122"/>
      <c r="B95" s="110" t="s">
        <v>9</v>
      </c>
      <c r="C95" s="111" t="s">
        <v>448</v>
      </c>
      <c r="D95" s="72">
        <v>0</v>
      </c>
      <c r="E95" s="72">
        <f t="shared" si="47"/>
        <v>50000</v>
      </c>
      <c r="F95" s="72">
        <v>50000</v>
      </c>
      <c r="G95" s="72">
        <v>0</v>
      </c>
      <c r="H95" s="72">
        <v>0</v>
      </c>
      <c r="I95" s="70">
        <v>0</v>
      </c>
      <c r="J95" s="70">
        <v>0</v>
      </c>
      <c r="K95" s="70">
        <v>0</v>
      </c>
      <c r="L95" s="70">
        <v>0</v>
      </c>
      <c r="M95" s="70">
        <v>0</v>
      </c>
      <c r="N95" s="72"/>
      <c r="O95" s="72"/>
    </row>
    <row r="96" spans="1:15" s="12" customFormat="1" ht="24" customHeight="1">
      <c r="A96" s="119" t="s">
        <v>5</v>
      </c>
      <c r="B96" s="185" t="s">
        <v>467</v>
      </c>
      <c r="C96" s="184"/>
      <c r="D96" s="15">
        <f t="shared" si="46"/>
        <v>0</v>
      </c>
      <c r="E96" s="138">
        <f t="shared" si="47"/>
        <v>10000</v>
      </c>
      <c r="F96" s="15">
        <f t="shared" si="46"/>
        <v>10000</v>
      </c>
      <c r="G96" s="15">
        <f t="shared" si="46"/>
        <v>0</v>
      </c>
      <c r="H96" s="15">
        <f t="shared" si="46"/>
        <v>0</v>
      </c>
      <c r="I96" s="15">
        <f t="shared" si="46"/>
        <v>0</v>
      </c>
      <c r="J96" s="15">
        <f t="shared" si="46"/>
        <v>0</v>
      </c>
      <c r="K96" s="15">
        <f t="shared" si="46"/>
        <v>0</v>
      </c>
      <c r="L96" s="15">
        <f t="shared" si="46"/>
        <v>0</v>
      </c>
      <c r="M96" s="15">
        <f t="shared" si="46"/>
        <v>0</v>
      </c>
      <c r="N96" s="15">
        <f t="shared" si="46"/>
        <v>10000</v>
      </c>
      <c r="O96" s="15">
        <f t="shared" si="46"/>
        <v>10000</v>
      </c>
    </row>
    <row r="97" spans="1:15" s="12" customFormat="1" ht="21" customHeight="1">
      <c r="A97" s="121"/>
      <c r="B97" s="74">
        <v>4</v>
      </c>
      <c r="C97" s="75" t="s">
        <v>426</v>
      </c>
      <c r="D97" s="76">
        <f t="shared" si="46"/>
        <v>0</v>
      </c>
      <c r="E97" s="76">
        <f t="shared" si="47"/>
        <v>10000</v>
      </c>
      <c r="F97" s="76">
        <f t="shared" si="46"/>
        <v>10000</v>
      </c>
      <c r="G97" s="76">
        <f t="shared" si="46"/>
        <v>0</v>
      </c>
      <c r="H97" s="76">
        <f t="shared" si="46"/>
        <v>0</v>
      </c>
      <c r="I97" s="76">
        <f t="shared" si="46"/>
        <v>0</v>
      </c>
      <c r="J97" s="76">
        <f t="shared" si="46"/>
        <v>0</v>
      </c>
      <c r="K97" s="76">
        <f t="shared" si="46"/>
        <v>0</v>
      </c>
      <c r="L97" s="76">
        <f t="shared" si="46"/>
        <v>0</v>
      </c>
      <c r="M97" s="76">
        <f t="shared" si="46"/>
        <v>0</v>
      </c>
      <c r="N97" s="76">
        <f t="shared" si="46"/>
        <v>10000</v>
      </c>
      <c r="O97" s="76">
        <f t="shared" si="46"/>
        <v>10000</v>
      </c>
    </row>
    <row r="98" spans="1:15" s="12" customFormat="1" ht="18" customHeight="1">
      <c r="A98" s="121"/>
      <c r="B98" s="74" t="s">
        <v>7</v>
      </c>
      <c r="C98" s="75" t="s">
        <v>465</v>
      </c>
      <c r="D98" s="76">
        <f>D99</f>
        <v>0</v>
      </c>
      <c r="E98" s="76">
        <f t="shared" si="47"/>
        <v>10000</v>
      </c>
      <c r="F98" s="76">
        <f>F99</f>
        <v>10000</v>
      </c>
      <c r="G98" s="76">
        <f t="shared" si="46"/>
        <v>0</v>
      </c>
      <c r="H98" s="76">
        <f t="shared" si="46"/>
        <v>0</v>
      </c>
      <c r="I98" s="76">
        <f t="shared" si="46"/>
        <v>0</v>
      </c>
      <c r="J98" s="76">
        <f t="shared" si="46"/>
        <v>0</v>
      </c>
      <c r="K98" s="76">
        <f t="shared" si="46"/>
        <v>0</v>
      </c>
      <c r="L98" s="76">
        <f t="shared" si="46"/>
        <v>0</v>
      </c>
      <c r="M98" s="76">
        <f t="shared" si="46"/>
        <v>0</v>
      </c>
      <c r="N98" s="76">
        <v>10000</v>
      </c>
      <c r="O98" s="76">
        <v>10000</v>
      </c>
    </row>
    <row r="99" spans="1:15" s="113" customFormat="1" ht="32.25" customHeight="1">
      <c r="A99" s="122"/>
      <c r="B99" s="110" t="s">
        <v>9</v>
      </c>
      <c r="C99" s="111" t="s">
        <v>448</v>
      </c>
      <c r="D99" s="72">
        <v>0</v>
      </c>
      <c r="E99" s="72">
        <f t="shared" si="47"/>
        <v>10000</v>
      </c>
      <c r="F99" s="72">
        <v>10000</v>
      </c>
      <c r="G99" s="72">
        <v>0</v>
      </c>
      <c r="H99" s="72">
        <v>0</v>
      </c>
      <c r="I99" s="70">
        <v>0</v>
      </c>
      <c r="J99" s="70">
        <v>0</v>
      </c>
      <c r="K99" s="70">
        <v>0</v>
      </c>
      <c r="L99" s="70">
        <v>0</v>
      </c>
      <c r="M99" s="70">
        <v>0</v>
      </c>
      <c r="N99" s="72"/>
      <c r="O99" s="72"/>
    </row>
    <row r="100" spans="1:15" s="67" customFormat="1" ht="32.25" customHeight="1">
      <c r="A100" s="174" t="s">
        <v>19</v>
      </c>
      <c r="B100" s="174" t="s">
        <v>251</v>
      </c>
      <c r="C100" s="176" t="s">
        <v>32</v>
      </c>
      <c r="D100" s="174" t="s">
        <v>671</v>
      </c>
      <c r="E100" s="178" t="s">
        <v>672</v>
      </c>
      <c r="F100" s="180" t="s">
        <v>670</v>
      </c>
      <c r="G100" s="181"/>
      <c r="H100" s="181"/>
      <c r="I100" s="181"/>
      <c r="J100" s="181"/>
      <c r="K100" s="181"/>
      <c r="L100" s="181"/>
      <c r="M100" s="182"/>
      <c r="N100" s="174" t="s">
        <v>506</v>
      </c>
      <c r="O100" s="174" t="s">
        <v>736</v>
      </c>
    </row>
    <row r="101" spans="1:15" s="67" customFormat="1" ht="35.25" customHeight="1">
      <c r="A101" s="175"/>
      <c r="B101" s="175"/>
      <c r="C101" s="177"/>
      <c r="D101" s="175"/>
      <c r="E101" s="179"/>
      <c r="F101" s="65" t="s">
        <v>172</v>
      </c>
      <c r="G101" s="65" t="s">
        <v>20</v>
      </c>
      <c r="H101" s="65" t="s">
        <v>171</v>
      </c>
      <c r="I101" s="65" t="s">
        <v>173</v>
      </c>
      <c r="J101" s="65" t="s">
        <v>21</v>
      </c>
      <c r="K101" s="65" t="s">
        <v>464</v>
      </c>
      <c r="L101" s="65" t="s">
        <v>174</v>
      </c>
      <c r="M101" s="65" t="s">
        <v>320</v>
      </c>
      <c r="N101" s="175"/>
      <c r="O101" s="175"/>
    </row>
    <row r="102" spans="1:15" s="67" customFormat="1" ht="10.5" customHeight="1">
      <c r="A102" s="66">
        <v>1</v>
      </c>
      <c r="B102" s="66">
        <v>2</v>
      </c>
      <c r="C102" s="66">
        <v>3</v>
      </c>
      <c r="D102" s="66">
        <v>4</v>
      </c>
      <c r="E102" s="66">
        <v>5</v>
      </c>
      <c r="F102" s="66">
        <v>6</v>
      </c>
      <c r="G102" s="66">
        <v>7</v>
      </c>
      <c r="H102" s="66">
        <v>8</v>
      </c>
      <c r="I102" s="66">
        <v>9</v>
      </c>
      <c r="J102" s="66">
        <v>10</v>
      </c>
      <c r="K102" s="66">
        <v>11</v>
      </c>
      <c r="L102" s="66">
        <v>12</v>
      </c>
      <c r="M102" s="66">
        <v>13</v>
      </c>
      <c r="N102" s="66">
        <v>14</v>
      </c>
      <c r="O102" s="66">
        <v>15</v>
      </c>
    </row>
    <row r="103" spans="1:15" s="12" customFormat="1" ht="24" customHeight="1">
      <c r="A103" s="119" t="s">
        <v>5</v>
      </c>
      <c r="B103" s="183" t="s">
        <v>686</v>
      </c>
      <c r="C103" s="184"/>
      <c r="D103" s="15">
        <f aca="true" t="shared" si="48" ref="D103:O105">D104</f>
        <v>0</v>
      </c>
      <c r="E103" s="138">
        <f>SUM(F103:M103)</f>
        <v>150000</v>
      </c>
      <c r="F103" s="15">
        <f t="shared" si="48"/>
        <v>0</v>
      </c>
      <c r="G103" s="15">
        <f t="shared" si="48"/>
        <v>150000</v>
      </c>
      <c r="H103" s="15">
        <f t="shared" si="48"/>
        <v>0</v>
      </c>
      <c r="I103" s="15">
        <f t="shared" si="48"/>
        <v>0</v>
      </c>
      <c r="J103" s="15">
        <f t="shared" si="48"/>
        <v>0</v>
      </c>
      <c r="K103" s="15">
        <f t="shared" si="48"/>
        <v>0</v>
      </c>
      <c r="L103" s="15">
        <f t="shared" si="48"/>
        <v>0</v>
      </c>
      <c r="M103" s="15">
        <f t="shared" si="48"/>
        <v>0</v>
      </c>
      <c r="N103" s="15">
        <f t="shared" si="48"/>
        <v>200000</v>
      </c>
      <c r="O103" s="15">
        <f t="shared" si="48"/>
        <v>250000</v>
      </c>
    </row>
    <row r="104" spans="1:15" s="12" customFormat="1" ht="21" customHeight="1">
      <c r="A104" s="121"/>
      <c r="B104" s="74">
        <v>4</v>
      </c>
      <c r="C104" s="75" t="s">
        <v>426</v>
      </c>
      <c r="D104" s="76">
        <f t="shared" si="48"/>
        <v>0</v>
      </c>
      <c r="E104" s="76">
        <f>SUM(F104:M104)</f>
        <v>150000</v>
      </c>
      <c r="F104" s="76">
        <f t="shared" si="48"/>
        <v>0</v>
      </c>
      <c r="G104" s="76">
        <f t="shared" si="48"/>
        <v>150000</v>
      </c>
      <c r="H104" s="76">
        <f t="shared" si="48"/>
        <v>0</v>
      </c>
      <c r="I104" s="76">
        <f t="shared" si="48"/>
        <v>0</v>
      </c>
      <c r="J104" s="76">
        <f t="shared" si="48"/>
        <v>0</v>
      </c>
      <c r="K104" s="76">
        <f t="shared" si="48"/>
        <v>0</v>
      </c>
      <c r="L104" s="76">
        <f t="shared" si="48"/>
        <v>0</v>
      </c>
      <c r="M104" s="76">
        <f t="shared" si="48"/>
        <v>0</v>
      </c>
      <c r="N104" s="76">
        <f t="shared" si="48"/>
        <v>200000</v>
      </c>
      <c r="O104" s="76">
        <f t="shared" si="48"/>
        <v>250000</v>
      </c>
    </row>
    <row r="105" spans="1:15" s="12" customFormat="1" ht="18" customHeight="1">
      <c r="A105" s="121"/>
      <c r="B105" s="74" t="s">
        <v>7</v>
      </c>
      <c r="C105" s="75" t="s">
        <v>465</v>
      </c>
      <c r="D105" s="76">
        <f>D106</f>
        <v>0</v>
      </c>
      <c r="E105" s="76">
        <f>SUM(F105:M105)</f>
        <v>150000</v>
      </c>
      <c r="F105" s="76">
        <f>F106</f>
        <v>0</v>
      </c>
      <c r="G105" s="76">
        <f t="shared" si="48"/>
        <v>150000</v>
      </c>
      <c r="H105" s="76">
        <f t="shared" si="48"/>
        <v>0</v>
      </c>
      <c r="I105" s="76">
        <f t="shared" si="48"/>
        <v>0</v>
      </c>
      <c r="J105" s="76">
        <f t="shared" si="48"/>
        <v>0</v>
      </c>
      <c r="K105" s="76">
        <f t="shared" si="48"/>
        <v>0</v>
      </c>
      <c r="L105" s="76">
        <f t="shared" si="48"/>
        <v>0</v>
      </c>
      <c r="M105" s="76">
        <f t="shared" si="48"/>
        <v>0</v>
      </c>
      <c r="N105" s="76">
        <v>200000</v>
      </c>
      <c r="O105" s="76">
        <v>250000</v>
      </c>
    </row>
    <row r="106" spans="1:15" s="113" customFormat="1" ht="14.25" customHeight="1">
      <c r="A106" s="122"/>
      <c r="B106" s="110" t="s">
        <v>9</v>
      </c>
      <c r="C106" s="111" t="s">
        <v>448</v>
      </c>
      <c r="D106" s="72">
        <v>0</v>
      </c>
      <c r="E106" s="72">
        <f>SUM(F106:M106)</f>
        <v>150000</v>
      </c>
      <c r="F106" s="72">
        <v>0</v>
      </c>
      <c r="G106" s="72">
        <v>150000</v>
      </c>
      <c r="H106" s="72">
        <v>0</v>
      </c>
      <c r="I106" s="70">
        <v>0</v>
      </c>
      <c r="J106" s="70">
        <v>0</v>
      </c>
      <c r="K106" s="70">
        <v>0</v>
      </c>
      <c r="L106" s="70">
        <v>0</v>
      </c>
      <c r="M106" s="70">
        <v>0</v>
      </c>
      <c r="N106" s="72"/>
      <c r="O106" s="72"/>
    </row>
    <row r="107" ht="11.25" customHeight="1"/>
    <row r="108" spans="1:15" s="12" customFormat="1" ht="27.75" customHeight="1">
      <c r="A108" s="129"/>
      <c r="B108" s="186" t="s">
        <v>334</v>
      </c>
      <c r="C108" s="187"/>
      <c r="D108" s="16">
        <f>D109+D113</f>
        <v>30000</v>
      </c>
      <c r="E108" s="16">
        <f t="shared" si="47"/>
        <v>50000</v>
      </c>
      <c r="F108" s="16">
        <f aca="true" t="shared" si="49" ref="F108:O108">F109+F113</f>
        <v>40000</v>
      </c>
      <c r="G108" s="16">
        <f t="shared" si="49"/>
        <v>0</v>
      </c>
      <c r="H108" s="16">
        <f t="shared" si="49"/>
        <v>0</v>
      </c>
      <c r="I108" s="16">
        <f t="shared" si="49"/>
        <v>10000</v>
      </c>
      <c r="J108" s="16">
        <f t="shared" si="49"/>
        <v>0</v>
      </c>
      <c r="K108" s="16">
        <f t="shared" si="49"/>
        <v>0</v>
      </c>
      <c r="L108" s="16">
        <f t="shared" si="49"/>
        <v>0</v>
      </c>
      <c r="M108" s="16">
        <f t="shared" si="49"/>
        <v>0</v>
      </c>
      <c r="N108" s="16">
        <f t="shared" si="49"/>
        <v>50000</v>
      </c>
      <c r="O108" s="16">
        <f t="shared" si="49"/>
        <v>55000</v>
      </c>
    </row>
    <row r="109" spans="1:15" s="12" customFormat="1" ht="24" customHeight="1">
      <c r="A109" s="119" t="s">
        <v>68</v>
      </c>
      <c r="B109" s="183" t="s">
        <v>335</v>
      </c>
      <c r="C109" s="184"/>
      <c r="D109" s="15">
        <f>D110</f>
        <v>0</v>
      </c>
      <c r="E109" s="138">
        <f t="shared" si="47"/>
        <v>20000</v>
      </c>
      <c r="F109" s="15">
        <f aca="true" t="shared" si="50" ref="F109:O109">F110</f>
        <v>10000</v>
      </c>
      <c r="G109" s="15">
        <f t="shared" si="50"/>
        <v>0</v>
      </c>
      <c r="H109" s="15">
        <f t="shared" si="50"/>
        <v>0</v>
      </c>
      <c r="I109" s="15">
        <f t="shared" si="50"/>
        <v>10000</v>
      </c>
      <c r="J109" s="15">
        <f t="shared" si="50"/>
        <v>0</v>
      </c>
      <c r="K109" s="15">
        <f t="shared" si="50"/>
        <v>0</v>
      </c>
      <c r="L109" s="15">
        <f t="shared" si="50"/>
        <v>0</v>
      </c>
      <c r="M109" s="15">
        <f t="shared" si="50"/>
        <v>0</v>
      </c>
      <c r="N109" s="15">
        <f t="shared" si="50"/>
        <v>20000</v>
      </c>
      <c r="O109" s="15">
        <f t="shared" si="50"/>
        <v>20000</v>
      </c>
    </row>
    <row r="110" spans="1:15" s="12" customFormat="1" ht="21" customHeight="1">
      <c r="A110" s="121"/>
      <c r="B110" s="74">
        <v>3</v>
      </c>
      <c r="C110" s="75" t="s">
        <v>3</v>
      </c>
      <c r="D110" s="76">
        <f aca="true" t="shared" si="51" ref="D110:H115">D111</f>
        <v>0</v>
      </c>
      <c r="E110" s="76">
        <f t="shared" si="47"/>
        <v>20000</v>
      </c>
      <c r="F110" s="76">
        <f t="shared" si="51"/>
        <v>10000</v>
      </c>
      <c r="G110" s="76">
        <f t="shared" si="51"/>
        <v>0</v>
      </c>
      <c r="H110" s="76">
        <f t="shared" si="51"/>
        <v>0</v>
      </c>
      <c r="I110" s="76">
        <f aca="true" t="shared" si="52" ref="I110:M115">I111</f>
        <v>10000</v>
      </c>
      <c r="J110" s="76">
        <f t="shared" si="52"/>
        <v>0</v>
      </c>
      <c r="K110" s="76">
        <f t="shared" si="52"/>
        <v>0</v>
      </c>
      <c r="L110" s="76">
        <f t="shared" si="52"/>
        <v>0</v>
      </c>
      <c r="M110" s="76">
        <f t="shared" si="52"/>
        <v>0</v>
      </c>
      <c r="N110" s="76">
        <f>N111</f>
        <v>20000</v>
      </c>
      <c r="O110" s="76">
        <f>O111</f>
        <v>20000</v>
      </c>
    </row>
    <row r="111" spans="1:15" s="12" customFormat="1" ht="18" customHeight="1">
      <c r="A111" s="121"/>
      <c r="B111" s="74">
        <v>35</v>
      </c>
      <c r="C111" s="75" t="s">
        <v>424</v>
      </c>
      <c r="D111" s="76">
        <f>D112</f>
        <v>0</v>
      </c>
      <c r="E111" s="76">
        <f t="shared" si="47"/>
        <v>20000</v>
      </c>
      <c r="F111" s="76">
        <f>F112</f>
        <v>10000</v>
      </c>
      <c r="G111" s="76">
        <f t="shared" si="51"/>
        <v>0</v>
      </c>
      <c r="H111" s="76">
        <f t="shared" si="51"/>
        <v>0</v>
      </c>
      <c r="I111" s="76">
        <f t="shared" si="52"/>
        <v>10000</v>
      </c>
      <c r="J111" s="76">
        <f t="shared" si="52"/>
        <v>0</v>
      </c>
      <c r="K111" s="76">
        <f t="shared" si="52"/>
        <v>0</v>
      </c>
      <c r="L111" s="76">
        <f t="shared" si="52"/>
        <v>0</v>
      </c>
      <c r="M111" s="76">
        <f t="shared" si="52"/>
        <v>0</v>
      </c>
      <c r="N111" s="76">
        <v>20000</v>
      </c>
      <c r="O111" s="76">
        <v>20000</v>
      </c>
    </row>
    <row r="112" spans="1:15" s="113" customFormat="1" ht="15" customHeight="1">
      <c r="A112" s="122"/>
      <c r="B112" s="110">
        <v>352</v>
      </c>
      <c r="C112" s="111" t="s">
        <v>425</v>
      </c>
      <c r="D112" s="72">
        <v>0</v>
      </c>
      <c r="E112" s="72">
        <f t="shared" si="47"/>
        <v>20000</v>
      </c>
      <c r="F112" s="72">
        <v>10000</v>
      </c>
      <c r="G112" s="72">
        <v>0</v>
      </c>
      <c r="H112" s="72">
        <v>0</v>
      </c>
      <c r="I112" s="72">
        <v>10000</v>
      </c>
      <c r="J112" s="72">
        <v>0</v>
      </c>
      <c r="K112" s="72">
        <v>0</v>
      </c>
      <c r="L112" s="72">
        <v>0</v>
      </c>
      <c r="M112" s="72">
        <v>0</v>
      </c>
      <c r="N112" s="72"/>
      <c r="O112" s="72"/>
    </row>
    <row r="113" spans="1:15" s="12" customFormat="1" ht="24" customHeight="1">
      <c r="A113" s="119" t="s">
        <v>508</v>
      </c>
      <c r="B113" s="183" t="s">
        <v>509</v>
      </c>
      <c r="C113" s="184"/>
      <c r="D113" s="15">
        <f t="shared" si="51"/>
        <v>30000</v>
      </c>
      <c r="E113" s="138">
        <f>SUM(F113:M113)</f>
        <v>30000</v>
      </c>
      <c r="F113" s="15">
        <f t="shared" si="51"/>
        <v>30000</v>
      </c>
      <c r="G113" s="15">
        <f t="shared" si="51"/>
        <v>0</v>
      </c>
      <c r="H113" s="15">
        <f t="shared" si="51"/>
        <v>0</v>
      </c>
      <c r="I113" s="15">
        <f t="shared" si="52"/>
        <v>0</v>
      </c>
      <c r="J113" s="15">
        <f t="shared" si="52"/>
        <v>0</v>
      </c>
      <c r="K113" s="15">
        <f t="shared" si="52"/>
        <v>0</v>
      </c>
      <c r="L113" s="15">
        <f t="shared" si="52"/>
        <v>0</v>
      </c>
      <c r="M113" s="15">
        <f t="shared" si="52"/>
        <v>0</v>
      </c>
      <c r="N113" s="15">
        <f>N114</f>
        <v>30000</v>
      </c>
      <c r="O113" s="15">
        <f>O114</f>
        <v>35000</v>
      </c>
    </row>
    <row r="114" spans="1:15" s="12" customFormat="1" ht="21" customHeight="1">
      <c r="A114" s="121"/>
      <c r="B114" s="74">
        <v>3</v>
      </c>
      <c r="C114" s="75" t="s">
        <v>3</v>
      </c>
      <c r="D114" s="76">
        <f t="shared" si="51"/>
        <v>30000</v>
      </c>
      <c r="E114" s="76">
        <f>SUM(F114:M114)</f>
        <v>30000</v>
      </c>
      <c r="F114" s="76">
        <f t="shared" si="51"/>
        <v>30000</v>
      </c>
      <c r="G114" s="76">
        <f t="shared" si="51"/>
        <v>0</v>
      </c>
      <c r="H114" s="76">
        <f t="shared" si="51"/>
        <v>0</v>
      </c>
      <c r="I114" s="76">
        <f t="shared" si="52"/>
        <v>0</v>
      </c>
      <c r="J114" s="76">
        <f t="shared" si="52"/>
        <v>0</v>
      </c>
      <c r="K114" s="76">
        <f t="shared" si="52"/>
        <v>0</v>
      </c>
      <c r="L114" s="76">
        <f t="shared" si="52"/>
        <v>0</v>
      </c>
      <c r="M114" s="76">
        <f t="shared" si="52"/>
        <v>0</v>
      </c>
      <c r="N114" s="76">
        <f>N115</f>
        <v>30000</v>
      </c>
      <c r="O114" s="76">
        <f>O115</f>
        <v>35000</v>
      </c>
    </row>
    <row r="115" spans="1:15" s="12" customFormat="1" ht="18" customHeight="1">
      <c r="A115" s="121"/>
      <c r="B115" s="74" t="s">
        <v>471</v>
      </c>
      <c r="C115" s="75" t="s">
        <v>421</v>
      </c>
      <c r="D115" s="76">
        <f>D116</f>
        <v>30000</v>
      </c>
      <c r="E115" s="76">
        <f>SUM(F115:M115)</f>
        <v>30000</v>
      </c>
      <c r="F115" s="76">
        <f>F116</f>
        <v>30000</v>
      </c>
      <c r="G115" s="76">
        <f t="shared" si="51"/>
        <v>0</v>
      </c>
      <c r="H115" s="76">
        <f t="shared" si="51"/>
        <v>0</v>
      </c>
      <c r="I115" s="76">
        <f t="shared" si="52"/>
        <v>0</v>
      </c>
      <c r="J115" s="76">
        <f t="shared" si="52"/>
        <v>0</v>
      </c>
      <c r="K115" s="76">
        <f t="shared" si="52"/>
        <v>0</v>
      </c>
      <c r="L115" s="76">
        <f t="shared" si="52"/>
        <v>0</v>
      </c>
      <c r="M115" s="76">
        <f t="shared" si="52"/>
        <v>0</v>
      </c>
      <c r="N115" s="76">
        <v>30000</v>
      </c>
      <c r="O115" s="76">
        <v>35000</v>
      </c>
    </row>
    <row r="116" spans="1:15" s="113" customFormat="1" ht="15" customHeight="1">
      <c r="A116" s="122"/>
      <c r="B116" s="110" t="s">
        <v>510</v>
      </c>
      <c r="C116" s="111" t="s">
        <v>422</v>
      </c>
      <c r="D116" s="72">
        <v>30000</v>
      </c>
      <c r="E116" s="72">
        <f>SUM(F116:M116)</f>
        <v>30000</v>
      </c>
      <c r="F116" s="72">
        <v>30000</v>
      </c>
      <c r="G116" s="72">
        <v>0</v>
      </c>
      <c r="H116" s="72">
        <v>0</v>
      </c>
      <c r="I116" s="72">
        <v>0</v>
      </c>
      <c r="J116" s="72">
        <v>0</v>
      </c>
      <c r="K116" s="72">
        <v>0</v>
      </c>
      <c r="L116" s="72">
        <v>0</v>
      </c>
      <c r="M116" s="72">
        <v>0</v>
      </c>
      <c r="N116" s="72"/>
      <c r="O116" s="72"/>
    </row>
    <row r="117" spans="1:15" s="12" customFormat="1" ht="27.75" customHeight="1">
      <c r="A117" s="129"/>
      <c r="B117" s="186" t="s">
        <v>336</v>
      </c>
      <c r="C117" s="187"/>
      <c r="D117" s="16">
        <f>D118+D123+D127</f>
        <v>2840000</v>
      </c>
      <c r="E117" s="16">
        <f aca="true" t="shared" si="53" ref="E117:E143">SUM(F117:M117)</f>
        <v>3370000</v>
      </c>
      <c r="F117" s="16">
        <f aca="true" t="shared" si="54" ref="F117:O117">F118+F123+F127</f>
        <v>430000</v>
      </c>
      <c r="G117" s="16">
        <f t="shared" si="54"/>
        <v>0</v>
      </c>
      <c r="H117" s="16">
        <f t="shared" si="54"/>
        <v>2640000</v>
      </c>
      <c r="I117" s="16">
        <f t="shared" si="54"/>
        <v>0</v>
      </c>
      <c r="J117" s="16">
        <f t="shared" si="54"/>
        <v>0</v>
      </c>
      <c r="K117" s="16">
        <f t="shared" si="54"/>
        <v>0</v>
      </c>
      <c r="L117" s="16">
        <f t="shared" si="54"/>
        <v>0</v>
      </c>
      <c r="M117" s="16">
        <f t="shared" si="54"/>
        <v>300000</v>
      </c>
      <c r="N117" s="16">
        <f t="shared" si="54"/>
        <v>3400000</v>
      </c>
      <c r="O117" s="16">
        <f t="shared" si="54"/>
        <v>3900000</v>
      </c>
    </row>
    <row r="118" spans="1:15" s="12" customFormat="1" ht="24" customHeight="1">
      <c r="A118" s="119" t="s">
        <v>69</v>
      </c>
      <c r="B118" s="185" t="s">
        <v>337</v>
      </c>
      <c r="C118" s="184"/>
      <c r="D118" s="15">
        <f>D119</f>
        <v>640000</v>
      </c>
      <c r="E118" s="138">
        <f t="shared" si="53"/>
        <v>770000</v>
      </c>
      <c r="F118" s="15">
        <f aca="true" t="shared" si="55" ref="F118:O118">F119</f>
        <v>30000</v>
      </c>
      <c r="G118" s="15">
        <f t="shared" si="55"/>
        <v>0</v>
      </c>
      <c r="H118" s="15">
        <f t="shared" si="55"/>
        <v>640000</v>
      </c>
      <c r="I118" s="15">
        <f t="shared" si="55"/>
        <v>0</v>
      </c>
      <c r="J118" s="15">
        <f t="shared" si="55"/>
        <v>0</v>
      </c>
      <c r="K118" s="15">
        <f t="shared" si="55"/>
        <v>0</v>
      </c>
      <c r="L118" s="15">
        <f t="shared" si="55"/>
        <v>0</v>
      </c>
      <c r="M118" s="15">
        <f t="shared" si="55"/>
        <v>100000</v>
      </c>
      <c r="N118" s="15">
        <f t="shared" si="55"/>
        <v>800000</v>
      </c>
      <c r="O118" s="15">
        <f t="shared" si="55"/>
        <v>850000</v>
      </c>
    </row>
    <row r="119" spans="1:15" s="12" customFormat="1" ht="21" customHeight="1">
      <c r="A119" s="121"/>
      <c r="B119" s="74">
        <v>3</v>
      </c>
      <c r="C119" s="75" t="s">
        <v>3</v>
      </c>
      <c r="D119" s="76">
        <f aca="true" t="shared" si="56" ref="D119:O119">D120</f>
        <v>640000</v>
      </c>
      <c r="E119" s="76">
        <f t="shared" si="53"/>
        <v>770000</v>
      </c>
      <c r="F119" s="76">
        <f t="shared" si="56"/>
        <v>30000</v>
      </c>
      <c r="G119" s="76">
        <f t="shared" si="56"/>
        <v>0</v>
      </c>
      <c r="H119" s="76">
        <f t="shared" si="56"/>
        <v>640000</v>
      </c>
      <c r="I119" s="76">
        <f t="shared" si="56"/>
        <v>0</v>
      </c>
      <c r="J119" s="76">
        <f t="shared" si="56"/>
        <v>0</v>
      </c>
      <c r="K119" s="76">
        <f t="shared" si="56"/>
        <v>0</v>
      </c>
      <c r="L119" s="76">
        <f t="shared" si="56"/>
        <v>0</v>
      </c>
      <c r="M119" s="76">
        <f t="shared" si="56"/>
        <v>100000</v>
      </c>
      <c r="N119" s="76">
        <f t="shared" si="56"/>
        <v>800000</v>
      </c>
      <c r="O119" s="76">
        <f t="shared" si="56"/>
        <v>850000</v>
      </c>
    </row>
    <row r="120" spans="1:15" s="12" customFormat="1" ht="18" customHeight="1">
      <c r="A120" s="121"/>
      <c r="B120" s="74">
        <v>32</v>
      </c>
      <c r="C120" s="75" t="s">
        <v>11</v>
      </c>
      <c r="D120" s="76">
        <f>D121+D122</f>
        <v>640000</v>
      </c>
      <c r="E120" s="76">
        <f t="shared" si="53"/>
        <v>770000</v>
      </c>
      <c r="F120" s="76">
        <f aca="true" t="shared" si="57" ref="F120:M120">F121+F122</f>
        <v>30000</v>
      </c>
      <c r="G120" s="76">
        <f t="shared" si="57"/>
        <v>0</v>
      </c>
      <c r="H120" s="76">
        <f t="shared" si="57"/>
        <v>640000</v>
      </c>
      <c r="I120" s="76">
        <f t="shared" si="57"/>
        <v>0</v>
      </c>
      <c r="J120" s="76">
        <f t="shared" si="57"/>
        <v>0</v>
      </c>
      <c r="K120" s="76">
        <f t="shared" si="57"/>
        <v>0</v>
      </c>
      <c r="L120" s="76">
        <f t="shared" si="57"/>
        <v>0</v>
      </c>
      <c r="M120" s="76">
        <f t="shared" si="57"/>
        <v>100000</v>
      </c>
      <c r="N120" s="76">
        <v>800000</v>
      </c>
      <c r="O120" s="76">
        <v>850000</v>
      </c>
    </row>
    <row r="121" spans="1:15" s="113" customFormat="1" ht="15" customHeight="1">
      <c r="A121" s="122" t="s">
        <v>1</v>
      </c>
      <c r="B121" s="110">
        <v>322</v>
      </c>
      <c r="C121" s="111" t="s">
        <v>409</v>
      </c>
      <c r="D121" s="72">
        <v>140000</v>
      </c>
      <c r="E121" s="72">
        <f t="shared" si="53"/>
        <v>150000</v>
      </c>
      <c r="F121" s="72">
        <v>30000</v>
      </c>
      <c r="G121" s="72">
        <v>0</v>
      </c>
      <c r="H121" s="72">
        <v>120000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/>
      <c r="O121" s="72"/>
    </row>
    <row r="122" spans="1:15" s="113" customFormat="1" ht="15" customHeight="1">
      <c r="A122" s="122"/>
      <c r="B122" s="110">
        <v>323</v>
      </c>
      <c r="C122" s="111" t="s">
        <v>416</v>
      </c>
      <c r="D122" s="72">
        <v>500000</v>
      </c>
      <c r="E122" s="72">
        <f t="shared" si="53"/>
        <v>620000</v>
      </c>
      <c r="F122" s="72">
        <v>0</v>
      </c>
      <c r="G122" s="72">
        <v>0</v>
      </c>
      <c r="H122" s="72">
        <v>520000</v>
      </c>
      <c r="I122" s="72">
        <v>0</v>
      </c>
      <c r="J122" s="72">
        <v>0</v>
      </c>
      <c r="K122" s="72">
        <v>0</v>
      </c>
      <c r="L122" s="72">
        <v>0</v>
      </c>
      <c r="M122" s="72">
        <v>100000</v>
      </c>
      <c r="N122" s="72"/>
      <c r="O122" s="72"/>
    </row>
    <row r="123" spans="1:15" s="12" customFormat="1" ht="24" customHeight="1">
      <c r="A123" s="119" t="s">
        <v>69</v>
      </c>
      <c r="B123" s="185" t="s">
        <v>338</v>
      </c>
      <c r="C123" s="184"/>
      <c r="D123" s="15">
        <f>D124</f>
        <v>0</v>
      </c>
      <c r="E123" s="138">
        <f t="shared" si="53"/>
        <v>100000</v>
      </c>
      <c r="F123" s="15">
        <f>F124</f>
        <v>100000</v>
      </c>
      <c r="G123" s="15">
        <f aca="true" t="shared" si="58" ref="G123:M124">G124</f>
        <v>0</v>
      </c>
      <c r="H123" s="15">
        <f t="shared" si="58"/>
        <v>0</v>
      </c>
      <c r="I123" s="15">
        <f t="shared" si="58"/>
        <v>0</v>
      </c>
      <c r="J123" s="15">
        <f t="shared" si="58"/>
        <v>0</v>
      </c>
      <c r="K123" s="15">
        <f t="shared" si="58"/>
        <v>0</v>
      </c>
      <c r="L123" s="15">
        <f t="shared" si="58"/>
        <v>0</v>
      </c>
      <c r="M123" s="15">
        <f t="shared" si="58"/>
        <v>0</v>
      </c>
      <c r="N123" s="15">
        <f>N124</f>
        <v>100000</v>
      </c>
      <c r="O123" s="15">
        <f>O124</f>
        <v>500000</v>
      </c>
    </row>
    <row r="124" spans="1:15" s="12" customFormat="1" ht="21" customHeight="1">
      <c r="A124" s="121"/>
      <c r="B124" s="74">
        <v>4</v>
      </c>
      <c r="C124" s="75" t="s">
        <v>426</v>
      </c>
      <c r="D124" s="76">
        <f>D125</f>
        <v>0</v>
      </c>
      <c r="E124" s="76">
        <f t="shared" si="53"/>
        <v>100000</v>
      </c>
      <c r="F124" s="76">
        <f>F125</f>
        <v>100000</v>
      </c>
      <c r="G124" s="76">
        <f t="shared" si="58"/>
        <v>0</v>
      </c>
      <c r="H124" s="76">
        <f t="shared" si="58"/>
        <v>0</v>
      </c>
      <c r="I124" s="76">
        <f t="shared" si="58"/>
        <v>0</v>
      </c>
      <c r="J124" s="76">
        <f t="shared" si="58"/>
        <v>0</v>
      </c>
      <c r="K124" s="76">
        <f t="shared" si="58"/>
        <v>0</v>
      </c>
      <c r="L124" s="76">
        <f t="shared" si="58"/>
        <v>0</v>
      </c>
      <c r="M124" s="76">
        <f t="shared" si="58"/>
        <v>0</v>
      </c>
      <c r="N124" s="76">
        <f>N125</f>
        <v>100000</v>
      </c>
      <c r="O124" s="76">
        <f>O125</f>
        <v>500000</v>
      </c>
    </row>
    <row r="125" spans="1:15" s="12" customFormat="1" ht="18" customHeight="1">
      <c r="A125" s="121"/>
      <c r="B125" s="74">
        <v>41</v>
      </c>
      <c r="C125" s="75" t="s">
        <v>427</v>
      </c>
      <c r="D125" s="76">
        <f>D126</f>
        <v>0</v>
      </c>
      <c r="E125" s="76">
        <f t="shared" si="53"/>
        <v>100000</v>
      </c>
      <c r="F125" s="76">
        <f>F126</f>
        <v>100000</v>
      </c>
      <c r="G125" s="76">
        <f aca="true" t="shared" si="59" ref="G125:M125">G126</f>
        <v>0</v>
      </c>
      <c r="H125" s="76">
        <f t="shared" si="59"/>
        <v>0</v>
      </c>
      <c r="I125" s="76">
        <f t="shared" si="59"/>
        <v>0</v>
      </c>
      <c r="J125" s="76">
        <f t="shared" si="59"/>
        <v>0</v>
      </c>
      <c r="K125" s="76">
        <f t="shared" si="59"/>
        <v>0</v>
      </c>
      <c r="L125" s="76">
        <f t="shared" si="59"/>
        <v>0</v>
      </c>
      <c r="M125" s="76">
        <f t="shared" si="59"/>
        <v>0</v>
      </c>
      <c r="N125" s="76">
        <v>100000</v>
      </c>
      <c r="O125" s="76">
        <v>500000</v>
      </c>
    </row>
    <row r="126" spans="1:15" s="113" customFormat="1" ht="15" customHeight="1">
      <c r="A126" s="122"/>
      <c r="B126" s="110">
        <v>411</v>
      </c>
      <c r="C126" s="111" t="s">
        <v>428</v>
      </c>
      <c r="D126" s="72">
        <v>0</v>
      </c>
      <c r="E126" s="72">
        <f t="shared" si="53"/>
        <v>100000</v>
      </c>
      <c r="F126" s="72">
        <v>100000</v>
      </c>
      <c r="G126" s="72">
        <v>0</v>
      </c>
      <c r="H126" s="72">
        <v>0</v>
      </c>
      <c r="I126" s="72">
        <v>0</v>
      </c>
      <c r="J126" s="72">
        <v>0</v>
      </c>
      <c r="K126" s="72">
        <v>0</v>
      </c>
      <c r="L126" s="72">
        <v>0</v>
      </c>
      <c r="M126" s="72">
        <v>0</v>
      </c>
      <c r="N126" s="72"/>
      <c r="O126" s="72"/>
    </row>
    <row r="127" spans="1:15" s="12" customFormat="1" ht="24" customHeight="1">
      <c r="A127" s="119" t="s">
        <v>69</v>
      </c>
      <c r="B127" s="185" t="s">
        <v>339</v>
      </c>
      <c r="C127" s="184"/>
      <c r="D127" s="15">
        <f>D128</f>
        <v>2200000</v>
      </c>
      <c r="E127" s="138">
        <f t="shared" si="53"/>
        <v>2500000</v>
      </c>
      <c r="F127" s="15">
        <f>F128</f>
        <v>300000</v>
      </c>
      <c r="G127" s="15">
        <f aca="true" t="shared" si="60" ref="G127:H129">G128</f>
        <v>0</v>
      </c>
      <c r="H127" s="15">
        <f t="shared" si="60"/>
        <v>2000000</v>
      </c>
      <c r="I127" s="15">
        <f aca="true" t="shared" si="61" ref="I127:M129">I128</f>
        <v>0</v>
      </c>
      <c r="J127" s="15">
        <f t="shared" si="61"/>
        <v>0</v>
      </c>
      <c r="K127" s="15">
        <f t="shared" si="61"/>
        <v>0</v>
      </c>
      <c r="L127" s="15">
        <f t="shared" si="61"/>
        <v>0</v>
      </c>
      <c r="M127" s="15">
        <f t="shared" si="61"/>
        <v>200000</v>
      </c>
      <c r="N127" s="15">
        <f>N128</f>
        <v>2500000</v>
      </c>
      <c r="O127" s="15">
        <f>O128</f>
        <v>2550000</v>
      </c>
    </row>
    <row r="128" spans="1:15" s="12" customFormat="1" ht="21" customHeight="1">
      <c r="A128" s="121"/>
      <c r="B128" s="74">
        <v>4</v>
      </c>
      <c r="C128" s="75" t="s">
        <v>426</v>
      </c>
      <c r="D128" s="76">
        <f>D129</f>
        <v>2200000</v>
      </c>
      <c r="E128" s="76">
        <f t="shared" si="53"/>
        <v>2500000</v>
      </c>
      <c r="F128" s="76">
        <f>F129</f>
        <v>300000</v>
      </c>
      <c r="G128" s="76">
        <f t="shared" si="60"/>
        <v>0</v>
      </c>
      <c r="H128" s="76">
        <f t="shared" si="60"/>
        <v>2000000</v>
      </c>
      <c r="I128" s="76">
        <f t="shared" si="61"/>
        <v>0</v>
      </c>
      <c r="J128" s="76">
        <f t="shared" si="61"/>
        <v>0</v>
      </c>
      <c r="K128" s="76">
        <f t="shared" si="61"/>
        <v>0</v>
      </c>
      <c r="L128" s="76">
        <f t="shared" si="61"/>
        <v>0</v>
      </c>
      <c r="M128" s="76">
        <f t="shared" si="61"/>
        <v>200000</v>
      </c>
      <c r="N128" s="76">
        <f>N129</f>
        <v>2500000</v>
      </c>
      <c r="O128" s="76">
        <f>O129</f>
        <v>2550000</v>
      </c>
    </row>
    <row r="129" spans="1:15" s="12" customFormat="1" ht="18" customHeight="1">
      <c r="A129" s="121" t="s">
        <v>1</v>
      </c>
      <c r="B129" s="74">
        <v>42</v>
      </c>
      <c r="C129" s="75" t="s">
        <v>429</v>
      </c>
      <c r="D129" s="76">
        <f>D130</f>
        <v>2200000</v>
      </c>
      <c r="E129" s="76">
        <f t="shared" si="53"/>
        <v>2500000</v>
      </c>
      <c r="F129" s="76">
        <f>F130</f>
        <v>300000</v>
      </c>
      <c r="G129" s="76">
        <f t="shared" si="60"/>
        <v>0</v>
      </c>
      <c r="H129" s="76">
        <f t="shared" si="60"/>
        <v>2000000</v>
      </c>
      <c r="I129" s="76">
        <f t="shared" si="61"/>
        <v>0</v>
      </c>
      <c r="J129" s="76">
        <f t="shared" si="61"/>
        <v>0</v>
      </c>
      <c r="K129" s="76">
        <f t="shared" si="61"/>
        <v>0</v>
      </c>
      <c r="L129" s="76">
        <f t="shared" si="61"/>
        <v>0</v>
      </c>
      <c r="M129" s="76">
        <f t="shared" si="61"/>
        <v>200000</v>
      </c>
      <c r="N129" s="76">
        <v>2500000</v>
      </c>
      <c r="O129" s="76">
        <v>2550000</v>
      </c>
    </row>
    <row r="130" spans="1:15" s="155" customFormat="1" ht="24" customHeight="1">
      <c r="A130" s="122" t="s">
        <v>1</v>
      </c>
      <c r="B130" s="110">
        <v>421</v>
      </c>
      <c r="C130" s="111" t="s">
        <v>430</v>
      </c>
      <c r="D130" s="72">
        <v>2200000</v>
      </c>
      <c r="E130" s="72">
        <f t="shared" si="53"/>
        <v>2500000</v>
      </c>
      <c r="F130" s="72">
        <v>300000</v>
      </c>
      <c r="G130" s="72">
        <v>0</v>
      </c>
      <c r="H130" s="72">
        <v>2000000</v>
      </c>
      <c r="I130" s="72">
        <v>0</v>
      </c>
      <c r="J130" s="72">
        <v>0</v>
      </c>
      <c r="K130" s="72">
        <v>0</v>
      </c>
      <c r="L130" s="72">
        <v>0</v>
      </c>
      <c r="M130" s="72">
        <v>200000</v>
      </c>
      <c r="N130" s="72"/>
      <c r="O130" s="72"/>
    </row>
    <row r="131" spans="1:15" s="152" customFormat="1" ht="15" customHeight="1">
      <c r="A131" s="170" t="s">
        <v>19</v>
      </c>
      <c r="B131" s="170" t="s">
        <v>251</v>
      </c>
      <c r="C131" s="171" t="s">
        <v>32</v>
      </c>
      <c r="D131" s="170" t="s">
        <v>671</v>
      </c>
      <c r="E131" s="172" t="s">
        <v>672</v>
      </c>
      <c r="F131" s="171" t="s">
        <v>670</v>
      </c>
      <c r="G131" s="171"/>
      <c r="H131" s="171"/>
      <c r="I131" s="171"/>
      <c r="J131" s="171"/>
      <c r="K131" s="171"/>
      <c r="L131" s="171"/>
      <c r="M131" s="171"/>
      <c r="N131" s="170" t="s">
        <v>506</v>
      </c>
      <c r="O131" s="170" t="s">
        <v>736</v>
      </c>
    </row>
    <row r="132" spans="1:15" s="153" customFormat="1" ht="35.25" customHeight="1">
      <c r="A132" s="171"/>
      <c r="B132" s="171"/>
      <c r="C132" s="171"/>
      <c r="D132" s="171"/>
      <c r="E132" s="173"/>
      <c r="F132" s="65" t="s">
        <v>172</v>
      </c>
      <c r="G132" s="65" t="s">
        <v>20</v>
      </c>
      <c r="H132" s="65" t="s">
        <v>171</v>
      </c>
      <c r="I132" s="65" t="s">
        <v>173</v>
      </c>
      <c r="J132" s="65" t="s">
        <v>21</v>
      </c>
      <c r="K132" s="65" t="s">
        <v>464</v>
      </c>
      <c r="L132" s="65" t="s">
        <v>174</v>
      </c>
      <c r="M132" s="65" t="s">
        <v>320</v>
      </c>
      <c r="N132" s="170"/>
      <c r="O132" s="170"/>
    </row>
    <row r="133" spans="1:15" s="153" customFormat="1" ht="10.5" customHeight="1">
      <c r="A133" s="66">
        <v>1</v>
      </c>
      <c r="B133" s="66">
        <v>2</v>
      </c>
      <c r="C133" s="66">
        <v>3</v>
      </c>
      <c r="D133" s="66">
        <v>4</v>
      </c>
      <c r="E133" s="66">
        <v>5</v>
      </c>
      <c r="F133" s="66">
        <v>6</v>
      </c>
      <c r="G133" s="66">
        <v>7</v>
      </c>
      <c r="H133" s="66">
        <v>8</v>
      </c>
      <c r="I133" s="66">
        <v>9</v>
      </c>
      <c r="J133" s="66">
        <v>10</v>
      </c>
      <c r="K133" s="66">
        <v>11</v>
      </c>
      <c r="L133" s="66">
        <v>12</v>
      </c>
      <c r="M133" s="66">
        <v>13</v>
      </c>
      <c r="N133" s="66">
        <v>14</v>
      </c>
      <c r="O133" s="66">
        <v>15</v>
      </c>
    </row>
    <row r="134" spans="1:15" s="12" customFormat="1" ht="27.75" customHeight="1">
      <c r="A134" s="129"/>
      <c r="B134" s="186" t="s">
        <v>340</v>
      </c>
      <c r="C134" s="187"/>
      <c r="D134" s="16">
        <f>D135+D140+D144+D148+D152+D160</f>
        <v>2535000</v>
      </c>
      <c r="E134" s="16">
        <f t="shared" si="53"/>
        <v>7970500</v>
      </c>
      <c r="F134" s="16">
        <f aca="true" t="shared" si="62" ref="F134:O134">F135+F140+F144+F148+F152+F160+F156</f>
        <v>1680500</v>
      </c>
      <c r="G134" s="16">
        <f t="shared" si="62"/>
        <v>0</v>
      </c>
      <c r="H134" s="16">
        <f t="shared" si="62"/>
        <v>40000</v>
      </c>
      <c r="I134" s="16">
        <f t="shared" si="62"/>
        <v>5800000</v>
      </c>
      <c r="J134" s="16">
        <f t="shared" si="62"/>
        <v>0</v>
      </c>
      <c r="K134" s="16">
        <f t="shared" si="62"/>
        <v>50000</v>
      </c>
      <c r="L134" s="16">
        <f t="shared" si="62"/>
        <v>0</v>
      </c>
      <c r="M134" s="16">
        <f t="shared" si="62"/>
        <v>400000</v>
      </c>
      <c r="N134" s="16">
        <f t="shared" si="62"/>
        <v>5790000</v>
      </c>
      <c r="O134" s="16">
        <f t="shared" si="62"/>
        <v>5790000</v>
      </c>
    </row>
    <row r="135" spans="1:15" s="12" customFormat="1" ht="24" customHeight="1">
      <c r="A135" s="119" t="s">
        <v>108</v>
      </c>
      <c r="B135" s="185" t="s">
        <v>341</v>
      </c>
      <c r="C135" s="184"/>
      <c r="D135" s="15">
        <f aca="true" t="shared" si="63" ref="D135:O136">D136</f>
        <v>14000</v>
      </c>
      <c r="E135" s="138">
        <f>SUM(F135:M135)</f>
        <v>60000</v>
      </c>
      <c r="F135" s="15">
        <f t="shared" si="63"/>
        <v>50000</v>
      </c>
      <c r="G135" s="15">
        <f t="shared" si="63"/>
        <v>0</v>
      </c>
      <c r="H135" s="15">
        <f t="shared" si="63"/>
        <v>10000</v>
      </c>
      <c r="I135" s="15">
        <f t="shared" si="63"/>
        <v>0</v>
      </c>
      <c r="J135" s="15">
        <f t="shared" si="63"/>
        <v>0</v>
      </c>
      <c r="K135" s="15">
        <f t="shared" si="63"/>
        <v>0</v>
      </c>
      <c r="L135" s="15">
        <f t="shared" si="63"/>
        <v>0</v>
      </c>
      <c r="M135" s="15">
        <f t="shared" si="63"/>
        <v>0</v>
      </c>
      <c r="N135" s="15">
        <f t="shared" si="63"/>
        <v>50000</v>
      </c>
      <c r="O135" s="15">
        <f t="shared" si="63"/>
        <v>50000</v>
      </c>
    </row>
    <row r="136" spans="1:15" s="12" customFormat="1" ht="21" customHeight="1">
      <c r="A136" s="121" t="s">
        <v>1</v>
      </c>
      <c r="B136" s="74">
        <v>3</v>
      </c>
      <c r="C136" s="75" t="s">
        <v>3</v>
      </c>
      <c r="D136" s="76">
        <f>D137</f>
        <v>14000</v>
      </c>
      <c r="E136" s="76">
        <f t="shared" si="53"/>
        <v>60000</v>
      </c>
      <c r="F136" s="76">
        <f>F137</f>
        <v>50000</v>
      </c>
      <c r="G136" s="76">
        <f t="shared" si="63"/>
        <v>0</v>
      </c>
      <c r="H136" s="76">
        <f t="shared" si="63"/>
        <v>10000</v>
      </c>
      <c r="I136" s="76">
        <f t="shared" si="63"/>
        <v>0</v>
      </c>
      <c r="J136" s="76">
        <f t="shared" si="63"/>
        <v>0</v>
      </c>
      <c r="K136" s="76">
        <f t="shared" si="63"/>
        <v>0</v>
      </c>
      <c r="L136" s="76">
        <f t="shared" si="63"/>
        <v>0</v>
      </c>
      <c r="M136" s="76">
        <f t="shared" si="63"/>
        <v>0</v>
      </c>
      <c r="N136" s="76">
        <f t="shared" si="63"/>
        <v>50000</v>
      </c>
      <c r="O136" s="76">
        <f t="shared" si="63"/>
        <v>50000</v>
      </c>
    </row>
    <row r="137" spans="1:15" s="12" customFormat="1" ht="18" customHeight="1">
      <c r="A137" s="121"/>
      <c r="B137" s="74">
        <v>32</v>
      </c>
      <c r="C137" s="75" t="s">
        <v>11</v>
      </c>
      <c r="D137" s="76">
        <f>D138</f>
        <v>14000</v>
      </c>
      <c r="E137" s="76">
        <f t="shared" si="53"/>
        <v>60000</v>
      </c>
      <c r="F137" s="76">
        <f aca="true" t="shared" si="64" ref="F137:M137">F138</f>
        <v>50000</v>
      </c>
      <c r="G137" s="76">
        <f t="shared" si="64"/>
        <v>0</v>
      </c>
      <c r="H137" s="76">
        <f t="shared" si="64"/>
        <v>10000</v>
      </c>
      <c r="I137" s="76">
        <f t="shared" si="64"/>
        <v>0</v>
      </c>
      <c r="J137" s="76">
        <f t="shared" si="64"/>
        <v>0</v>
      </c>
      <c r="K137" s="76">
        <f t="shared" si="64"/>
        <v>0</v>
      </c>
      <c r="L137" s="76">
        <f t="shared" si="64"/>
        <v>0</v>
      </c>
      <c r="M137" s="76">
        <f t="shared" si="64"/>
        <v>0</v>
      </c>
      <c r="N137" s="76">
        <v>50000</v>
      </c>
      <c r="O137" s="76">
        <v>50000</v>
      </c>
    </row>
    <row r="138" spans="1:15" s="113" customFormat="1" ht="15" customHeight="1">
      <c r="A138" s="122"/>
      <c r="B138" s="110">
        <v>323</v>
      </c>
      <c r="C138" s="111" t="s">
        <v>416</v>
      </c>
      <c r="D138" s="72">
        <v>14000</v>
      </c>
      <c r="E138" s="72">
        <f t="shared" si="53"/>
        <v>60000</v>
      </c>
      <c r="F138" s="72">
        <v>50000</v>
      </c>
      <c r="G138" s="72">
        <v>0</v>
      </c>
      <c r="H138" s="72">
        <v>10000</v>
      </c>
      <c r="I138" s="72">
        <v>0</v>
      </c>
      <c r="J138" s="72">
        <v>0</v>
      </c>
      <c r="K138" s="72">
        <v>0</v>
      </c>
      <c r="L138" s="72">
        <v>0</v>
      </c>
      <c r="M138" s="72">
        <v>0</v>
      </c>
      <c r="N138" s="72"/>
      <c r="O138" s="72"/>
    </row>
    <row r="139" ht="6" customHeight="1"/>
    <row r="140" spans="1:15" s="12" customFormat="1" ht="25.5" customHeight="1">
      <c r="A140" s="119" t="s">
        <v>108</v>
      </c>
      <c r="B140" s="183" t="s">
        <v>687</v>
      </c>
      <c r="C140" s="184"/>
      <c r="D140" s="15">
        <f>D141</f>
        <v>400000</v>
      </c>
      <c r="E140" s="138">
        <f>SUM(F140:M140)</f>
        <v>3500000</v>
      </c>
      <c r="F140" s="15">
        <f>F141</f>
        <v>700000</v>
      </c>
      <c r="G140" s="15">
        <f aca="true" t="shared" si="65" ref="G140:O140">G141</f>
        <v>0</v>
      </c>
      <c r="H140" s="15">
        <f t="shared" si="65"/>
        <v>0</v>
      </c>
      <c r="I140" s="15">
        <f t="shared" si="65"/>
        <v>2800000</v>
      </c>
      <c r="J140" s="15">
        <f t="shared" si="65"/>
        <v>0</v>
      </c>
      <c r="K140" s="15">
        <f t="shared" si="65"/>
        <v>0</v>
      </c>
      <c r="L140" s="15">
        <f t="shared" si="65"/>
        <v>0</v>
      </c>
      <c r="M140" s="15">
        <f t="shared" si="65"/>
        <v>0</v>
      </c>
      <c r="N140" s="15">
        <f t="shared" si="65"/>
        <v>4000000</v>
      </c>
      <c r="O140" s="15">
        <f t="shared" si="65"/>
        <v>4000000</v>
      </c>
    </row>
    <row r="141" spans="1:15" s="12" customFormat="1" ht="21" customHeight="1">
      <c r="A141" s="121" t="s">
        <v>1</v>
      </c>
      <c r="B141" s="74">
        <v>3</v>
      </c>
      <c r="C141" s="75" t="s">
        <v>3</v>
      </c>
      <c r="D141" s="76">
        <f>D142</f>
        <v>400000</v>
      </c>
      <c r="E141" s="76">
        <f>SUM(F141:M141)</f>
        <v>3500000</v>
      </c>
      <c r="F141" s="76">
        <f>F142</f>
        <v>700000</v>
      </c>
      <c r="G141" s="76">
        <f aca="true" t="shared" si="66" ref="G141:M141">G142</f>
        <v>0</v>
      </c>
      <c r="H141" s="76">
        <f t="shared" si="66"/>
        <v>0</v>
      </c>
      <c r="I141" s="76">
        <f t="shared" si="66"/>
        <v>2800000</v>
      </c>
      <c r="J141" s="76">
        <f t="shared" si="66"/>
        <v>0</v>
      </c>
      <c r="K141" s="76">
        <f t="shared" si="66"/>
        <v>0</v>
      </c>
      <c r="L141" s="76">
        <f t="shared" si="66"/>
        <v>0</v>
      </c>
      <c r="M141" s="76">
        <f t="shared" si="66"/>
        <v>0</v>
      </c>
      <c r="N141" s="76">
        <f>N142</f>
        <v>4000000</v>
      </c>
      <c r="O141" s="76">
        <f>O142</f>
        <v>4000000</v>
      </c>
    </row>
    <row r="142" spans="1:15" s="12" customFormat="1" ht="18" customHeight="1">
      <c r="A142" s="121"/>
      <c r="B142" s="74">
        <v>38</v>
      </c>
      <c r="C142" s="75" t="s">
        <v>421</v>
      </c>
      <c r="D142" s="76">
        <f aca="true" t="shared" si="67" ref="D142:M142">D143</f>
        <v>400000</v>
      </c>
      <c r="E142" s="76">
        <f t="shared" si="53"/>
        <v>3500000</v>
      </c>
      <c r="F142" s="76">
        <f t="shared" si="67"/>
        <v>700000</v>
      </c>
      <c r="G142" s="76">
        <f t="shared" si="67"/>
        <v>0</v>
      </c>
      <c r="H142" s="76">
        <f t="shared" si="67"/>
        <v>0</v>
      </c>
      <c r="I142" s="76">
        <f t="shared" si="67"/>
        <v>2800000</v>
      </c>
      <c r="J142" s="76">
        <f t="shared" si="67"/>
        <v>0</v>
      </c>
      <c r="K142" s="76">
        <f t="shared" si="67"/>
        <v>0</v>
      </c>
      <c r="L142" s="76">
        <f t="shared" si="67"/>
        <v>0</v>
      </c>
      <c r="M142" s="76">
        <f t="shared" si="67"/>
        <v>0</v>
      </c>
      <c r="N142" s="76">
        <v>4000000</v>
      </c>
      <c r="O142" s="76">
        <v>4000000</v>
      </c>
    </row>
    <row r="143" spans="1:15" s="113" customFormat="1" ht="15" customHeight="1">
      <c r="A143" s="122" t="s">
        <v>1</v>
      </c>
      <c r="B143" s="110">
        <v>386</v>
      </c>
      <c r="C143" s="111" t="s">
        <v>431</v>
      </c>
      <c r="D143" s="72">
        <v>400000</v>
      </c>
      <c r="E143" s="72">
        <f t="shared" si="53"/>
        <v>3500000</v>
      </c>
      <c r="F143" s="72">
        <v>700000</v>
      </c>
      <c r="G143" s="72">
        <v>0</v>
      </c>
      <c r="H143" s="72">
        <v>0</v>
      </c>
      <c r="I143" s="72">
        <v>2800000</v>
      </c>
      <c r="J143" s="72">
        <v>0</v>
      </c>
      <c r="K143" s="72">
        <v>0</v>
      </c>
      <c r="L143" s="72">
        <v>0</v>
      </c>
      <c r="M143" s="72">
        <v>0</v>
      </c>
      <c r="N143" s="72"/>
      <c r="O143" s="72"/>
    </row>
    <row r="144" spans="1:15" s="12" customFormat="1" ht="24" customHeight="1">
      <c r="A144" s="119" t="s">
        <v>108</v>
      </c>
      <c r="B144" s="183" t="s">
        <v>688</v>
      </c>
      <c r="C144" s="184"/>
      <c r="D144" s="15">
        <f>D145</f>
        <v>450000</v>
      </c>
      <c r="E144" s="138">
        <f aca="true" t="shared" si="68" ref="E144:E167">SUM(F144:M144)</f>
        <v>420000</v>
      </c>
      <c r="F144" s="15">
        <f>F145</f>
        <v>370000</v>
      </c>
      <c r="G144" s="15">
        <f aca="true" t="shared" si="69" ref="G144:M146">G145</f>
        <v>0</v>
      </c>
      <c r="H144" s="15">
        <f t="shared" si="69"/>
        <v>0</v>
      </c>
      <c r="I144" s="15">
        <f t="shared" si="69"/>
        <v>0</v>
      </c>
      <c r="J144" s="15">
        <f t="shared" si="69"/>
        <v>0</v>
      </c>
      <c r="K144" s="15">
        <f t="shared" si="69"/>
        <v>50000</v>
      </c>
      <c r="L144" s="15">
        <f t="shared" si="69"/>
        <v>0</v>
      </c>
      <c r="M144" s="15">
        <f t="shared" si="69"/>
        <v>0</v>
      </c>
      <c r="N144" s="15">
        <f>N145</f>
        <v>0</v>
      </c>
      <c r="O144" s="15">
        <f>O145</f>
        <v>0</v>
      </c>
    </row>
    <row r="145" spans="1:15" s="12" customFormat="1" ht="21" customHeight="1">
      <c r="A145" s="121"/>
      <c r="B145" s="74">
        <v>4</v>
      </c>
      <c r="C145" s="75" t="s">
        <v>426</v>
      </c>
      <c r="D145" s="76">
        <f>D146</f>
        <v>450000</v>
      </c>
      <c r="E145" s="76">
        <f t="shared" si="68"/>
        <v>420000</v>
      </c>
      <c r="F145" s="76">
        <f>F146</f>
        <v>370000</v>
      </c>
      <c r="G145" s="76">
        <f t="shared" si="69"/>
        <v>0</v>
      </c>
      <c r="H145" s="76">
        <f t="shared" si="69"/>
        <v>0</v>
      </c>
      <c r="I145" s="76">
        <f t="shared" si="69"/>
        <v>0</v>
      </c>
      <c r="J145" s="76">
        <f t="shared" si="69"/>
        <v>0</v>
      </c>
      <c r="K145" s="76">
        <f t="shared" si="69"/>
        <v>50000</v>
      </c>
      <c r="L145" s="76">
        <f t="shared" si="69"/>
        <v>0</v>
      </c>
      <c r="M145" s="76">
        <f t="shared" si="69"/>
        <v>0</v>
      </c>
      <c r="N145" s="76">
        <f>N146</f>
        <v>0</v>
      </c>
      <c r="O145" s="76">
        <f>O146</f>
        <v>0</v>
      </c>
    </row>
    <row r="146" spans="1:15" s="12" customFormat="1" ht="18" customHeight="1">
      <c r="A146" s="121"/>
      <c r="B146" s="74">
        <v>41</v>
      </c>
      <c r="C146" s="75" t="s">
        <v>427</v>
      </c>
      <c r="D146" s="76">
        <f>D147</f>
        <v>450000</v>
      </c>
      <c r="E146" s="76">
        <f t="shared" si="68"/>
        <v>420000</v>
      </c>
      <c r="F146" s="76">
        <f>F147</f>
        <v>370000</v>
      </c>
      <c r="G146" s="76">
        <f t="shared" si="69"/>
        <v>0</v>
      </c>
      <c r="H146" s="76">
        <f t="shared" si="69"/>
        <v>0</v>
      </c>
      <c r="I146" s="76">
        <f t="shared" si="69"/>
        <v>0</v>
      </c>
      <c r="J146" s="76">
        <f t="shared" si="69"/>
        <v>0</v>
      </c>
      <c r="K146" s="76">
        <f t="shared" si="69"/>
        <v>50000</v>
      </c>
      <c r="L146" s="76">
        <f t="shared" si="69"/>
        <v>0</v>
      </c>
      <c r="M146" s="76">
        <f t="shared" si="69"/>
        <v>0</v>
      </c>
      <c r="N146" s="76">
        <v>0</v>
      </c>
      <c r="O146" s="76">
        <v>0</v>
      </c>
    </row>
    <row r="147" spans="1:15" s="113" customFormat="1" ht="15" customHeight="1">
      <c r="A147" s="122"/>
      <c r="B147" s="110">
        <v>411</v>
      </c>
      <c r="C147" s="111" t="s">
        <v>428</v>
      </c>
      <c r="D147" s="72">
        <v>450000</v>
      </c>
      <c r="E147" s="72">
        <f t="shared" si="68"/>
        <v>420000</v>
      </c>
      <c r="F147" s="72">
        <v>370000</v>
      </c>
      <c r="G147" s="72">
        <v>0</v>
      </c>
      <c r="H147" s="72">
        <v>0</v>
      </c>
      <c r="I147" s="72">
        <v>0</v>
      </c>
      <c r="J147" s="72">
        <v>0</v>
      </c>
      <c r="K147" s="118">
        <v>50000</v>
      </c>
      <c r="L147" s="72">
        <v>0</v>
      </c>
      <c r="M147" s="72">
        <v>0</v>
      </c>
      <c r="N147" s="72"/>
      <c r="O147" s="72"/>
    </row>
    <row r="148" spans="1:15" s="12" customFormat="1" ht="24" customHeight="1">
      <c r="A148" s="119" t="s">
        <v>71</v>
      </c>
      <c r="B148" s="185" t="s">
        <v>342</v>
      </c>
      <c r="C148" s="184"/>
      <c r="D148" s="15">
        <f aca="true" t="shared" si="70" ref="D148:O149">D149</f>
        <v>10000</v>
      </c>
      <c r="E148" s="138">
        <f t="shared" si="68"/>
        <v>20000</v>
      </c>
      <c r="F148" s="15">
        <f t="shared" si="70"/>
        <v>20000</v>
      </c>
      <c r="G148" s="15">
        <f t="shared" si="70"/>
        <v>0</v>
      </c>
      <c r="H148" s="15">
        <f t="shared" si="70"/>
        <v>0</v>
      </c>
      <c r="I148" s="15">
        <f t="shared" si="70"/>
        <v>0</v>
      </c>
      <c r="J148" s="15">
        <f t="shared" si="70"/>
        <v>0</v>
      </c>
      <c r="K148" s="15">
        <f t="shared" si="70"/>
        <v>0</v>
      </c>
      <c r="L148" s="15">
        <f t="shared" si="70"/>
        <v>0</v>
      </c>
      <c r="M148" s="15">
        <f t="shared" si="70"/>
        <v>0</v>
      </c>
      <c r="N148" s="15">
        <f t="shared" si="70"/>
        <v>20000</v>
      </c>
      <c r="O148" s="15">
        <f t="shared" si="70"/>
        <v>20000</v>
      </c>
    </row>
    <row r="149" spans="1:15" s="12" customFormat="1" ht="21" customHeight="1">
      <c r="A149" s="121" t="s">
        <v>1</v>
      </c>
      <c r="B149" s="74">
        <v>3</v>
      </c>
      <c r="C149" s="75" t="s">
        <v>3</v>
      </c>
      <c r="D149" s="76">
        <f>D150</f>
        <v>10000</v>
      </c>
      <c r="E149" s="76">
        <f t="shared" si="68"/>
        <v>20000</v>
      </c>
      <c r="F149" s="76">
        <f>F150</f>
        <v>20000</v>
      </c>
      <c r="G149" s="76">
        <f t="shared" si="70"/>
        <v>0</v>
      </c>
      <c r="H149" s="76">
        <f t="shared" si="70"/>
        <v>0</v>
      </c>
      <c r="I149" s="76">
        <f t="shared" si="70"/>
        <v>0</v>
      </c>
      <c r="J149" s="76">
        <f t="shared" si="70"/>
        <v>0</v>
      </c>
      <c r="K149" s="76">
        <f t="shared" si="70"/>
        <v>0</v>
      </c>
      <c r="L149" s="76">
        <f t="shared" si="70"/>
        <v>0</v>
      </c>
      <c r="M149" s="76">
        <f t="shared" si="70"/>
        <v>0</v>
      </c>
      <c r="N149" s="76">
        <f t="shared" si="70"/>
        <v>20000</v>
      </c>
      <c r="O149" s="76">
        <f t="shared" si="70"/>
        <v>20000</v>
      </c>
    </row>
    <row r="150" spans="1:15" s="12" customFormat="1" ht="18" customHeight="1">
      <c r="A150" s="121"/>
      <c r="B150" s="74">
        <v>32</v>
      </c>
      <c r="C150" s="75" t="s">
        <v>11</v>
      </c>
      <c r="D150" s="76">
        <f>D151</f>
        <v>10000</v>
      </c>
      <c r="E150" s="76">
        <f t="shared" si="68"/>
        <v>20000</v>
      </c>
      <c r="F150" s="76">
        <f aca="true" t="shared" si="71" ref="F150:M150">F151</f>
        <v>20000</v>
      </c>
      <c r="G150" s="76">
        <f t="shared" si="71"/>
        <v>0</v>
      </c>
      <c r="H150" s="76">
        <f t="shared" si="71"/>
        <v>0</v>
      </c>
      <c r="I150" s="76">
        <f t="shared" si="71"/>
        <v>0</v>
      </c>
      <c r="J150" s="76">
        <f t="shared" si="71"/>
        <v>0</v>
      </c>
      <c r="K150" s="76">
        <f t="shared" si="71"/>
        <v>0</v>
      </c>
      <c r="L150" s="76">
        <f t="shared" si="71"/>
        <v>0</v>
      </c>
      <c r="M150" s="76">
        <f t="shared" si="71"/>
        <v>0</v>
      </c>
      <c r="N150" s="76">
        <v>20000</v>
      </c>
      <c r="O150" s="76">
        <v>20000</v>
      </c>
    </row>
    <row r="151" spans="1:15" s="113" customFormat="1" ht="15" customHeight="1">
      <c r="A151" s="122"/>
      <c r="B151" s="110">
        <v>323</v>
      </c>
      <c r="C151" s="111" t="s">
        <v>416</v>
      </c>
      <c r="D151" s="72">
        <v>10000</v>
      </c>
      <c r="E151" s="72">
        <f t="shared" si="68"/>
        <v>20000</v>
      </c>
      <c r="F151" s="72">
        <v>20000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/>
      <c r="O151" s="72"/>
    </row>
    <row r="152" spans="1:15" s="12" customFormat="1" ht="25.5" customHeight="1">
      <c r="A152" s="119" t="s">
        <v>71</v>
      </c>
      <c r="B152" s="183" t="s">
        <v>689</v>
      </c>
      <c r="C152" s="184"/>
      <c r="D152" s="15">
        <f>D153</f>
        <v>1545000</v>
      </c>
      <c r="E152" s="138">
        <f t="shared" si="68"/>
        <v>2243000</v>
      </c>
      <c r="F152" s="15">
        <f>F153</f>
        <v>370000</v>
      </c>
      <c r="G152" s="15">
        <f aca="true" t="shared" si="72" ref="G152:O152">G153</f>
        <v>0</v>
      </c>
      <c r="H152" s="15">
        <f t="shared" si="72"/>
        <v>30000</v>
      </c>
      <c r="I152" s="15">
        <f t="shared" si="72"/>
        <v>1643000</v>
      </c>
      <c r="J152" s="15">
        <f t="shared" si="72"/>
        <v>0</v>
      </c>
      <c r="K152" s="15">
        <f t="shared" si="72"/>
        <v>0</v>
      </c>
      <c r="L152" s="15">
        <f t="shared" si="72"/>
        <v>0</v>
      </c>
      <c r="M152" s="15">
        <f t="shared" si="72"/>
        <v>200000</v>
      </c>
      <c r="N152" s="15">
        <f t="shared" si="72"/>
        <v>1500000</v>
      </c>
      <c r="O152" s="15">
        <f t="shared" si="72"/>
        <v>1500000</v>
      </c>
    </row>
    <row r="153" spans="1:15" s="12" customFormat="1" ht="21" customHeight="1">
      <c r="A153" s="121" t="s">
        <v>1</v>
      </c>
      <c r="B153" s="74">
        <v>3</v>
      </c>
      <c r="C153" s="75" t="s">
        <v>3</v>
      </c>
      <c r="D153" s="76">
        <f>D154</f>
        <v>1545000</v>
      </c>
      <c r="E153" s="76">
        <f t="shared" si="68"/>
        <v>2243000</v>
      </c>
      <c r="F153" s="76">
        <f>F154</f>
        <v>370000</v>
      </c>
      <c r="G153" s="76">
        <f aca="true" t="shared" si="73" ref="G153:O153">G154</f>
        <v>0</v>
      </c>
      <c r="H153" s="76">
        <f t="shared" si="73"/>
        <v>30000</v>
      </c>
      <c r="I153" s="76">
        <f t="shared" si="73"/>
        <v>1643000</v>
      </c>
      <c r="J153" s="76">
        <f t="shared" si="73"/>
        <v>0</v>
      </c>
      <c r="K153" s="76">
        <f t="shared" si="73"/>
        <v>0</v>
      </c>
      <c r="L153" s="76">
        <f t="shared" si="73"/>
        <v>0</v>
      </c>
      <c r="M153" s="76">
        <f t="shared" si="73"/>
        <v>200000</v>
      </c>
      <c r="N153" s="76">
        <f t="shared" si="73"/>
        <v>1500000</v>
      </c>
      <c r="O153" s="76">
        <f t="shared" si="73"/>
        <v>1500000</v>
      </c>
    </row>
    <row r="154" spans="1:15" s="12" customFormat="1" ht="18" customHeight="1">
      <c r="A154" s="121"/>
      <c r="B154" s="74">
        <v>38</v>
      </c>
      <c r="C154" s="75" t="s">
        <v>421</v>
      </c>
      <c r="D154" s="76">
        <f aca="true" t="shared" si="74" ref="D154:M154">D155</f>
        <v>1545000</v>
      </c>
      <c r="E154" s="76">
        <f t="shared" si="68"/>
        <v>2243000</v>
      </c>
      <c r="F154" s="76">
        <f t="shared" si="74"/>
        <v>370000</v>
      </c>
      <c r="G154" s="76">
        <f t="shared" si="74"/>
        <v>0</v>
      </c>
      <c r="H154" s="76">
        <f t="shared" si="74"/>
        <v>30000</v>
      </c>
      <c r="I154" s="76">
        <f t="shared" si="74"/>
        <v>1643000</v>
      </c>
      <c r="J154" s="76">
        <f t="shared" si="74"/>
        <v>0</v>
      </c>
      <c r="K154" s="76">
        <f t="shared" si="74"/>
        <v>0</v>
      </c>
      <c r="L154" s="76">
        <f t="shared" si="74"/>
        <v>0</v>
      </c>
      <c r="M154" s="76">
        <f t="shared" si="74"/>
        <v>200000</v>
      </c>
      <c r="N154" s="76">
        <v>1500000</v>
      </c>
      <c r="O154" s="76">
        <v>1500000</v>
      </c>
    </row>
    <row r="155" spans="1:15" s="113" customFormat="1" ht="15" customHeight="1">
      <c r="A155" s="122" t="s">
        <v>1</v>
      </c>
      <c r="B155" s="110">
        <v>386</v>
      </c>
      <c r="C155" s="111" t="s">
        <v>431</v>
      </c>
      <c r="D155" s="72">
        <v>1545000</v>
      </c>
      <c r="E155" s="72">
        <f t="shared" si="68"/>
        <v>2243000</v>
      </c>
      <c r="F155" s="72">
        <v>370000</v>
      </c>
      <c r="G155" s="72">
        <v>0</v>
      </c>
      <c r="H155" s="72">
        <v>30000</v>
      </c>
      <c r="I155" s="72">
        <v>1643000</v>
      </c>
      <c r="J155" s="72">
        <v>0</v>
      </c>
      <c r="K155" s="72">
        <v>0</v>
      </c>
      <c r="L155" s="72">
        <v>0</v>
      </c>
      <c r="M155" s="72">
        <v>200000</v>
      </c>
      <c r="N155" s="72"/>
      <c r="O155" s="72"/>
    </row>
    <row r="156" spans="1:15" s="12" customFormat="1" ht="24" customHeight="1">
      <c r="A156" s="119" t="s">
        <v>71</v>
      </c>
      <c r="B156" s="185" t="s">
        <v>690</v>
      </c>
      <c r="C156" s="184"/>
      <c r="D156" s="15">
        <f>D157</f>
        <v>0</v>
      </c>
      <c r="E156" s="138">
        <f t="shared" si="68"/>
        <v>1707500</v>
      </c>
      <c r="F156" s="15">
        <f>F157</f>
        <v>150500</v>
      </c>
      <c r="G156" s="15">
        <f aca="true" t="shared" si="75" ref="G156:M158">G157</f>
        <v>0</v>
      </c>
      <c r="H156" s="15">
        <f t="shared" si="75"/>
        <v>0</v>
      </c>
      <c r="I156" s="15">
        <f t="shared" si="75"/>
        <v>1357000</v>
      </c>
      <c r="J156" s="15">
        <f t="shared" si="75"/>
        <v>0</v>
      </c>
      <c r="K156" s="15">
        <f t="shared" si="75"/>
        <v>0</v>
      </c>
      <c r="L156" s="15">
        <f t="shared" si="75"/>
        <v>0</v>
      </c>
      <c r="M156" s="15">
        <f t="shared" si="75"/>
        <v>200000</v>
      </c>
      <c r="N156" s="15">
        <f>N157</f>
        <v>200000</v>
      </c>
      <c r="O156" s="15">
        <f>O157</f>
        <v>200000</v>
      </c>
    </row>
    <row r="157" spans="1:15" s="12" customFormat="1" ht="21" customHeight="1">
      <c r="A157" s="121"/>
      <c r="B157" s="74">
        <v>4</v>
      </c>
      <c r="C157" s="75" t="s">
        <v>434</v>
      </c>
      <c r="D157" s="76">
        <f>D158</f>
        <v>0</v>
      </c>
      <c r="E157" s="76">
        <f t="shared" si="68"/>
        <v>1707500</v>
      </c>
      <c r="F157" s="76">
        <f>F158</f>
        <v>150500</v>
      </c>
      <c r="G157" s="76">
        <f t="shared" si="75"/>
        <v>0</v>
      </c>
      <c r="H157" s="76">
        <f t="shared" si="75"/>
        <v>0</v>
      </c>
      <c r="I157" s="76">
        <f t="shared" si="75"/>
        <v>1357000</v>
      </c>
      <c r="J157" s="76">
        <f t="shared" si="75"/>
        <v>0</v>
      </c>
      <c r="K157" s="76">
        <f t="shared" si="75"/>
        <v>0</v>
      </c>
      <c r="L157" s="76">
        <f t="shared" si="75"/>
        <v>0</v>
      </c>
      <c r="M157" s="76">
        <f t="shared" si="75"/>
        <v>200000</v>
      </c>
      <c r="N157" s="76">
        <f>N158</f>
        <v>200000</v>
      </c>
      <c r="O157" s="76">
        <f>O158</f>
        <v>200000</v>
      </c>
    </row>
    <row r="158" spans="1:15" s="12" customFormat="1" ht="18" customHeight="1">
      <c r="A158" s="121" t="s">
        <v>1</v>
      </c>
      <c r="B158" s="74">
        <v>42</v>
      </c>
      <c r="C158" s="75" t="s">
        <v>429</v>
      </c>
      <c r="D158" s="76">
        <f>D159</f>
        <v>0</v>
      </c>
      <c r="E158" s="76">
        <f t="shared" si="68"/>
        <v>1707500</v>
      </c>
      <c r="F158" s="76">
        <f>F159</f>
        <v>150500</v>
      </c>
      <c r="G158" s="76">
        <f t="shared" si="75"/>
        <v>0</v>
      </c>
      <c r="H158" s="76">
        <f t="shared" si="75"/>
        <v>0</v>
      </c>
      <c r="I158" s="76">
        <f t="shared" si="75"/>
        <v>1357000</v>
      </c>
      <c r="J158" s="76">
        <f t="shared" si="75"/>
        <v>0</v>
      </c>
      <c r="K158" s="76">
        <f t="shared" si="75"/>
        <v>0</v>
      </c>
      <c r="L158" s="76">
        <f t="shared" si="75"/>
        <v>0</v>
      </c>
      <c r="M158" s="76">
        <f t="shared" si="75"/>
        <v>200000</v>
      </c>
      <c r="N158" s="76">
        <v>200000</v>
      </c>
      <c r="O158" s="76">
        <v>200000</v>
      </c>
    </row>
    <row r="159" spans="1:15" s="113" customFormat="1" ht="18.75" customHeight="1">
      <c r="A159" s="122" t="s">
        <v>1</v>
      </c>
      <c r="B159" s="110" t="s">
        <v>105</v>
      </c>
      <c r="C159" s="111" t="s">
        <v>430</v>
      </c>
      <c r="D159" s="72">
        <v>0</v>
      </c>
      <c r="E159" s="72">
        <f t="shared" si="68"/>
        <v>1707500</v>
      </c>
      <c r="F159" s="72">
        <v>150500</v>
      </c>
      <c r="G159" s="72">
        <v>0</v>
      </c>
      <c r="H159" s="72">
        <v>0</v>
      </c>
      <c r="I159" s="72">
        <v>1357000</v>
      </c>
      <c r="J159" s="72">
        <v>0</v>
      </c>
      <c r="K159" s="72">
        <v>0</v>
      </c>
      <c r="L159" s="72">
        <v>0</v>
      </c>
      <c r="M159" s="72">
        <v>200000</v>
      </c>
      <c r="N159" s="72"/>
      <c r="O159" s="72"/>
    </row>
    <row r="160" spans="1:15" s="12" customFormat="1" ht="24" customHeight="1">
      <c r="A160" s="119" t="s">
        <v>108</v>
      </c>
      <c r="B160" s="183" t="s">
        <v>732</v>
      </c>
      <c r="C160" s="184"/>
      <c r="D160" s="15">
        <f aca="true" t="shared" si="76" ref="D160:O161">D161</f>
        <v>116000</v>
      </c>
      <c r="E160" s="138">
        <f t="shared" si="68"/>
        <v>20000</v>
      </c>
      <c r="F160" s="15">
        <f t="shared" si="76"/>
        <v>20000</v>
      </c>
      <c r="G160" s="15">
        <f t="shared" si="76"/>
        <v>0</v>
      </c>
      <c r="H160" s="15">
        <f t="shared" si="76"/>
        <v>0</v>
      </c>
      <c r="I160" s="15">
        <f t="shared" si="76"/>
        <v>0</v>
      </c>
      <c r="J160" s="15">
        <f t="shared" si="76"/>
        <v>0</v>
      </c>
      <c r="K160" s="15">
        <f t="shared" si="76"/>
        <v>0</v>
      </c>
      <c r="L160" s="15">
        <f t="shared" si="76"/>
        <v>0</v>
      </c>
      <c r="M160" s="15">
        <f t="shared" si="76"/>
        <v>0</v>
      </c>
      <c r="N160" s="15">
        <f t="shared" si="76"/>
        <v>20000</v>
      </c>
      <c r="O160" s="15">
        <f t="shared" si="76"/>
        <v>20000</v>
      </c>
    </row>
    <row r="161" spans="1:15" s="12" customFormat="1" ht="21" customHeight="1">
      <c r="A161" s="121" t="s">
        <v>1</v>
      </c>
      <c r="B161" s="74">
        <v>3</v>
      </c>
      <c r="C161" s="75" t="s">
        <v>3</v>
      </c>
      <c r="D161" s="76">
        <f>D162</f>
        <v>116000</v>
      </c>
      <c r="E161" s="76">
        <f t="shared" si="68"/>
        <v>20000</v>
      </c>
      <c r="F161" s="76">
        <f>F162</f>
        <v>20000</v>
      </c>
      <c r="G161" s="76">
        <f t="shared" si="76"/>
        <v>0</v>
      </c>
      <c r="H161" s="76">
        <f t="shared" si="76"/>
        <v>0</v>
      </c>
      <c r="I161" s="76">
        <f t="shared" si="76"/>
        <v>0</v>
      </c>
      <c r="J161" s="76">
        <f t="shared" si="76"/>
        <v>0</v>
      </c>
      <c r="K161" s="76">
        <f t="shared" si="76"/>
        <v>0</v>
      </c>
      <c r="L161" s="76">
        <f t="shared" si="76"/>
        <v>0</v>
      </c>
      <c r="M161" s="76">
        <f t="shared" si="76"/>
        <v>0</v>
      </c>
      <c r="N161" s="76">
        <f t="shared" si="76"/>
        <v>20000</v>
      </c>
      <c r="O161" s="76">
        <f t="shared" si="76"/>
        <v>20000</v>
      </c>
    </row>
    <row r="162" spans="1:15" s="12" customFormat="1" ht="18" customHeight="1">
      <c r="A162" s="121"/>
      <c r="B162" s="74">
        <v>32</v>
      </c>
      <c r="C162" s="75" t="s">
        <v>11</v>
      </c>
      <c r="D162" s="76">
        <f>D167+D166</f>
        <v>116000</v>
      </c>
      <c r="E162" s="76">
        <f t="shared" si="68"/>
        <v>20000</v>
      </c>
      <c r="F162" s="76">
        <f>F167+F166</f>
        <v>20000</v>
      </c>
      <c r="G162" s="76">
        <f aca="true" t="shared" si="77" ref="G162:M162">G167+G166</f>
        <v>0</v>
      </c>
      <c r="H162" s="76">
        <f t="shared" si="77"/>
        <v>0</v>
      </c>
      <c r="I162" s="76">
        <f t="shared" si="77"/>
        <v>0</v>
      </c>
      <c r="J162" s="76">
        <f t="shared" si="77"/>
        <v>0</v>
      </c>
      <c r="K162" s="76">
        <f t="shared" si="77"/>
        <v>0</v>
      </c>
      <c r="L162" s="76">
        <f t="shared" si="77"/>
        <v>0</v>
      </c>
      <c r="M162" s="76">
        <f t="shared" si="77"/>
        <v>0</v>
      </c>
      <c r="N162" s="76">
        <v>20000</v>
      </c>
      <c r="O162" s="76">
        <v>20000</v>
      </c>
    </row>
    <row r="163" spans="1:15" s="67" customFormat="1" ht="15" customHeight="1">
      <c r="A163" s="174" t="s">
        <v>19</v>
      </c>
      <c r="B163" s="174" t="s">
        <v>251</v>
      </c>
      <c r="C163" s="176" t="s">
        <v>32</v>
      </c>
      <c r="D163" s="170" t="s">
        <v>671</v>
      </c>
      <c r="E163" s="172" t="s">
        <v>672</v>
      </c>
      <c r="F163" s="171" t="s">
        <v>670</v>
      </c>
      <c r="G163" s="171"/>
      <c r="H163" s="171"/>
      <c r="I163" s="171"/>
      <c r="J163" s="171"/>
      <c r="K163" s="171"/>
      <c r="L163" s="171"/>
      <c r="M163" s="171"/>
      <c r="N163" s="170" t="s">
        <v>506</v>
      </c>
      <c r="O163" s="170" t="s">
        <v>736</v>
      </c>
    </row>
    <row r="164" spans="1:15" s="67" customFormat="1" ht="35.25" customHeight="1">
      <c r="A164" s="175"/>
      <c r="B164" s="175"/>
      <c r="C164" s="177"/>
      <c r="D164" s="171"/>
      <c r="E164" s="173"/>
      <c r="F164" s="65" t="s">
        <v>172</v>
      </c>
      <c r="G164" s="65" t="s">
        <v>20</v>
      </c>
      <c r="H164" s="65" t="s">
        <v>171</v>
      </c>
      <c r="I164" s="65" t="s">
        <v>173</v>
      </c>
      <c r="J164" s="65" t="s">
        <v>21</v>
      </c>
      <c r="K164" s="65" t="s">
        <v>464</v>
      </c>
      <c r="L164" s="65" t="s">
        <v>174</v>
      </c>
      <c r="M164" s="65" t="s">
        <v>320</v>
      </c>
      <c r="N164" s="170"/>
      <c r="O164" s="170"/>
    </row>
    <row r="165" spans="1:15" s="67" customFormat="1" ht="10.5" customHeight="1">
      <c r="A165" s="66">
        <v>1</v>
      </c>
      <c r="B165" s="66">
        <v>2</v>
      </c>
      <c r="C165" s="66">
        <v>3</v>
      </c>
      <c r="D165" s="66">
        <v>4</v>
      </c>
      <c r="E165" s="66">
        <v>5</v>
      </c>
      <c r="F165" s="66">
        <v>6</v>
      </c>
      <c r="G165" s="66">
        <v>7</v>
      </c>
      <c r="H165" s="66">
        <v>8</v>
      </c>
      <c r="I165" s="66">
        <v>9</v>
      </c>
      <c r="J165" s="66">
        <v>10</v>
      </c>
      <c r="K165" s="66">
        <v>11</v>
      </c>
      <c r="L165" s="66">
        <v>12</v>
      </c>
      <c r="M165" s="66">
        <v>13</v>
      </c>
      <c r="N165" s="66">
        <v>14</v>
      </c>
      <c r="O165" s="66">
        <v>15</v>
      </c>
    </row>
    <row r="166" spans="1:15" s="113" customFormat="1" ht="15" customHeight="1">
      <c r="A166" s="122"/>
      <c r="B166" s="110">
        <v>322</v>
      </c>
      <c r="C166" s="111" t="s">
        <v>409</v>
      </c>
      <c r="D166" s="72">
        <v>116000</v>
      </c>
      <c r="E166" s="72">
        <f t="shared" si="68"/>
        <v>0</v>
      </c>
      <c r="F166" s="72">
        <v>0</v>
      </c>
      <c r="G166" s="72">
        <v>0</v>
      </c>
      <c r="H166" s="72">
        <v>0</v>
      </c>
      <c r="I166" s="72">
        <v>0</v>
      </c>
      <c r="J166" s="72">
        <v>0</v>
      </c>
      <c r="K166" s="72">
        <v>0</v>
      </c>
      <c r="L166" s="72">
        <v>0</v>
      </c>
      <c r="M166" s="72">
        <v>0</v>
      </c>
      <c r="N166" s="72"/>
      <c r="O166" s="72"/>
    </row>
    <row r="167" spans="1:15" s="113" customFormat="1" ht="15" customHeight="1">
      <c r="A167" s="122"/>
      <c r="B167" s="110">
        <v>323</v>
      </c>
      <c r="C167" s="111" t="s">
        <v>416</v>
      </c>
      <c r="D167" s="72">
        <v>0</v>
      </c>
      <c r="E167" s="72">
        <f t="shared" si="68"/>
        <v>20000</v>
      </c>
      <c r="F167" s="72">
        <v>20000</v>
      </c>
      <c r="G167" s="72">
        <v>0</v>
      </c>
      <c r="H167" s="72">
        <v>0</v>
      </c>
      <c r="I167" s="72">
        <v>0</v>
      </c>
      <c r="J167" s="72">
        <v>0</v>
      </c>
      <c r="K167" s="72">
        <v>0</v>
      </c>
      <c r="L167" s="72">
        <v>0</v>
      </c>
      <c r="M167" s="72">
        <v>0</v>
      </c>
      <c r="N167" s="72"/>
      <c r="O167" s="72"/>
    </row>
    <row r="168" spans="1:15" s="12" customFormat="1" ht="27.75" customHeight="1">
      <c r="A168" s="130"/>
      <c r="B168" s="190" t="s">
        <v>699</v>
      </c>
      <c r="C168" s="187"/>
      <c r="D168" s="16">
        <f>D169+D173+D177</f>
        <v>0</v>
      </c>
      <c r="E168" s="16">
        <f aca="true" t="shared" si="78" ref="E168:E180">SUM(F168:M168)</f>
        <v>500000</v>
      </c>
      <c r="F168" s="16">
        <f aca="true" t="shared" si="79" ref="F168:O168">F169+F173+F177</f>
        <v>500000</v>
      </c>
      <c r="G168" s="16">
        <f t="shared" si="79"/>
        <v>0</v>
      </c>
      <c r="H168" s="16">
        <f t="shared" si="79"/>
        <v>0</v>
      </c>
      <c r="I168" s="16">
        <f t="shared" si="79"/>
        <v>0</v>
      </c>
      <c r="J168" s="16">
        <f t="shared" si="79"/>
        <v>0</v>
      </c>
      <c r="K168" s="16">
        <f t="shared" si="79"/>
        <v>0</v>
      </c>
      <c r="L168" s="16">
        <f t="shared" si="79"/>
        <v>0</v>
      </c>
      <c r="M168" s="16">
        <f t="shared" si="79"/>
        <v>0</v>
      </c>
      <c r="N168" s="16">
        <f t="shared" si="79"/>
        <v>100000</v>
      </c>
      <c r="O168" s="16">
        <f t="shared" si="79"/>
        <v>150000</v>
      </c>
    </row>
    <row r="169" spans="1:15" s="12" customFormat="1" ht="24" customHeight="1">
      <c r="A169" s="119" t="s">
        <v>523</v>
      </c>
      <c r="B169" s="183" t="s">
        <v>700</v>
      </c>
      <c r="C169" s="184"/>
      <c r="D169" s="15">
        <f aca="true" t="shared" si="80" ref="D169:O171">D170</f>
        <v>0</v>
      </c>
      <c r="E169" s="138">
        <f t="shared" si="78"/>
        <v>250000</v>
      </c>
      <c r="F169" s="15">
        <f t="shared" si="80"/>
        <v>250000</v>
      </c>
      <c r="G169" s="15">
        <f t="shared" si="80"/>
        <v>0</v>
      </c>
      <c r="H169" s="15">
        <f t="shared" si="80"/>
        <v>0</v>
      </c>
      <c r="I169" s="15">
        <f t="shared" si="80"/>
        <v>0</v>
      </c>
      <c r="J169" s="15">
        <f t="shared" si="80"/>
        <v>0</v>
      </c>
      <c r="K169" s="15">
        <f t="shared" si="80"/>
        <v>0</v>
      </c>
      <c r="L169" s="15">
        <f t="shared" si="80"/>
        <v>0</v>
      </c>
      <c r="M169" s="15">
        <f t="shared" si="80"/>
        <v>0</v>
      </c>
      <c r="N169" s="15">
        <f t="shared" si="80"/>
        <v>0</v>
      </c>
      <c r="O169" s="15">
        <f t="shared" si="80"/>
        <v>0</v>
      </c>
    </row>
    <row r="170" spans="1:15" s="12" customFormat="1" ht="21" customHeight="1">
      <c r="A170" s="121"/>
      <c r="B170" s="74">
        <v>4</v>
      </c>
      <c r="C170" s="75" t="s">
        <v>426</v>
      </c>
      <c r="D170" s="76">
        <f t="shared" si="80"/>
        <v>0</v>
      </c>
      <c r="E170" s="76">
        <f t="shared" si="78"/>
        <v>250000</v>
      </c>
      <c r="F170" s="76">
        <f t="shared" si="80"/>
        <v>250000</v>
      </c>
      <c r="G170" s="76">
        <f t="shared" si="80"/>
        <v>0</v>
      </c>
      <c r="H170" s="76">
        <f t="shared" si="80"/>
        <v>0</v>
      </c>
      <c r="I170" s="76">
        <f t="shared" si="80"/>
        <v>0</v>
      </c>
      <c r="J170" s="76">
        <f t="shared" si="80"/>
        <v>0</v>
      </c>
      <c r="K170" s="76">
        <f t="shared" si="80"/>
        <v>0</v>
      </c>
      <c r="L170" s="76">
        <f t="shared" si="80"/>
        <v>0</v>
      </c>
      <c r="M170" s="76">
        <f t="shared" si="80"/>
        <v>0</v>
      </c>
      <c r="N170" s="76">
        <f t="shared" si="80"/>
        <v>0</v>
      </c>
      <c r="O170" s="76">
        <f t="shared" si="80"/>
        <v>0</v>
      </c>
    </row>
    <row r="171" spans="1:15" s="12" customFormat="1" ht="18" customHeight="1">
      <c r="A171" s="121"/>
      <c r="B171" s="74">
        <v>42</v>
      </c>
      <c r="C171" s="75" t="s">
        <v>432</v>
      </c>
      <c r="D171" s="76">
        <f>D172</f>
        <v>0</v>
      </c>
      <c r="E171" s="76">
        <f t="shared" si="78"/>
        <v>250000</v>
      </c>
      <c r="F171" s="76">
        <f>F172</f>
        <v>250000</v>
      </c>
      <c r="G171" s="76">
        <f t="shared" si="80"/>
        <v>0</v>
      </c>
      <c r="H171" s="76">
        <f t="shared" si="80"/>
        <v>0</v>
      </c>
      <c r="I171" s="76">
        <f>I172</f>
        <v>0</v>
      </c>
      <c r="J171" s="76">
        <f>J172</f>
        <v>0</v>
      </c>
      <c r="K171" s="76">
        <f>K172</f>
        <v>0</v>
      </c>
      <c r="L171" s="76">
        <f>L172</f>
        <v>0</v>
      </c>
      <c r="M171" s="76">
        <f>M172</f>
        <v>0</v>
      </c>
      <c r="N171" s="76">
        <v>0</v>
      </c>
      <c r="O171" s="76">
        <v>0</v>
      </c>
    </row>
    <row r="172" spans="1:15" s="113" customFormat="1" ht="15" customHeight="1">
      <c r="A172" s="122"/>
      <c r="B172" s="110">
        <v>426</v>
      </c>
      <c r="C172" s="111" t="s">
        <v>433</v>
      </c>
      <c r="D172" s="72">
        <v>0</v>
      </c>
      <c r="E172" s="72">
        <f t="shared" si="78"/>
        <v>250000</v>
      </c>
      <c r="F172" s="72">
        <v>250000</v>
      </c>
      <c r="G172" s="72">
        <v>0</v>
      </c>
      <c r="H172" s="72">
        <v>0</v>
      </c>
      <c r="I172" s="72">
        <v>0</v>
      </c>
      <c r="J172" s="72">
        <v>0</v>
      </c>
      <c r="K172" s="72">
        <v>0</v>
      </c>
      <c r="L172" s="72">
        <v>0</v>
      </c>
      <c r="M172" s="72">
        <v>0</v>
      </c>
      <c r="N172" s="72"/>
      <c r="O172" s="72"/>
    </row>
    <row r="173" spans="1:15" s="12" customFormat="1" ht="24" customHeight="1">
      <c r="A173" s="119" t="s">
        <v>508</v>
      </c>
      <c r="B173" s="185" t="s">
        <v>524</v>
      </c>
      <c r="C173" s="184"/>
      <c r="D173" s="15">
        <f aca="true" t="shared" si="81" ref="D173:O175">D174</f>
        <v>0</v>
      </c>
      <c r="E173" s="138">
        <f>SUM(F173:M173)</f>
        <v>0</v>
      </c>
      <c r="F173" s="15">
        <f t="shared" si="81"/>
        <v>0</v>
      </c>
      <c r="G173" s="15">
        <f t="shared" si="81"/>
        <v>0</v>
      </c>
      <c r="H173" s="15">
        <f t="shared" si="81"/>
        <v>0</v>
      </c>
      <c r="I173" s="15">
        <f t="shared" si="81"/>
        <v>0</v>
      </c>
      <c r="J173" s="15">
        <f t="shared" si="81"/>
        <v>0</v>
      </c>
      <c r="K173" s="15">
        <f t="shared" si="81"/>
        <v>0</v>
      </c>
      <c r="L173" s="15">
        <f t="shared" si="81"/>
        <v>0</v>
      </c>
      <c r="M173" s="15">
        <f t="shared" si="81"/>
        <v>0</v>
      </c>
      <c r="N173" s="15">
        <f t="shared" si="81"/>
        <v>100000</v>
      </c>
      <c r="O173" s="15">
        <f t="shared" si="81"/>
        <v>150000</v>
      </c>
    </row>
    <row r="174" spans="1:15" s="12" customFormat="1" ht="21" customHeight="1">
      <c r="A174" s="121"/>
      <c r="B174" s="74">
        <v>4</v>
      </c>
      <c r="C174" s="75" t="s">
        <v>426</v>
      </c>
      <c r="D174" s="76">
        <f t="shared" si="81"/>
        <v>0</v>
      </c>
      <c r="E174" s="76">
        <f>SUM(F174:M174)</f>
        <v>0</v>
      </c>
      <c r="F174" s="76">
        <f t="shared" si="81"/>
        <v>0</v>
      </c>
      <c r="G174" s="76">
        <f t="shared" si="81"/>
        <v>0</v>
      </c>
      <c r="H174" s="76">
        <f t="shared" si="81"/>
        <v>0</v>
      </c>
      <c r="I174" s="76">
        <f t="shared" si="81"/>
        <v>0</v>
      </c>
      <c r="J174" s="76">
        <f t="shared" si="81"/>
        <v>0</v>
      </c>
      <c r="K174" s="76">
        <f t="shared" si="81"/>
        <v>0</v>
      </c>
      <c r="L174" s="76">
        <f t="shared" si="81"/>
        <v>0</v>
      </c>
      <c r="M174" s="76">
        <f t="shared" si="81"/>
        <v>0</v>
      </c>
      <c r="N174" s="76">
        <f t="shared" si="81"/>
        <v>100000</v>
      </c>
      <c r="O174" s="76">
        <f t="shared" si="81"/>
        <v>150000</v>
      </c>
    </row>
    <row r="175" spans="1:15" s="12" customFormat="1" ht="18" customHeight="1">
      <c r="A175" s="121" t="s">
        <v>1</v>
      </c>
      <c r="B175" s="74">
        <v>42</v>
      </c>
      <c r="C175" s="75" t="s">
        <v>432</v>
      </c>
      <c r="D175" s="76">
        <f>D176</f>
        <v>0</v>
      </c>
      <c r="E175" s="76">
        <f>SUM(F175:M175)</f>
        <v>0</v>
      </c>
      <c r="F175" s="76">
        <f>F176</f>
        <v>0</v>
      </c>
      <c r="G175" s="76">
        <f t="shared" si="81"/>
        <v>0</v>
      </c>
      <c r="H175" s="76">
        <f t="shared" si="81"/>
        <v>0</v>
      </c>
      <c r="I175" s="76">
        <f>I176</f>
        <v>0</v>
      </c>
      <c r="J175" s="76">
        <f>J176</f>
        <v>0</v>
      </c>
      <c r="K175" s="76">
        <f>K176</f>
        <v>0</v>
      </c>
      <c r="L175" s="76">
        <f>L176</f>
        <v>0</v>
      </c>
      <c r="M175" s="76">
        <f>M176</f>
        <v>0</v>
      </c>
      <c r="N175" s="76">
        <v>100000</v>
      </c>
      <c r="O175" s="76">
        <v>150000</v>
      </c>
    </row>
    <row r="176" spans="1:15" s="113" customFormat="1" ht="15" customHeight="1">
      <c r="A176" s="122" t="s">
        <v>1</v>
      </c>
      <c r="B176" s="110">
        <v>426</v>
      </c>
      <c r="C176" s="111" t="s">
        <v>433</v>
      </c>
      <c r="D176" s="72">
        <v>0</v>
      </c>
      <c r="E176" s="72">
        <f>SUM(F176:M176)</f>
        <v>0</v>
      </c>
      <c r="F176" s="72">
        <v>0</v>
      </c>
      <c r="G176" s="72">
        <v>0</v>
      </c>
      <c r="H176" s="72">
        <v>0</v>
      </c>
      <c r="I176" s="72">
        <v>0</v>
      </c>
      <c r="J176" s="72">
        <v>0</v>
      </c>
      <c r="K176" s="72">
        <v>0</v>
      </c>
      <c r="L176" s="72">
        <v>0</v>
      </c>
      <c r="M176" s="72">
        <v>0</v>
      </c>
      <c r="N176" s="72"/>
      <c r="O176" s="72"/>
    </row>
    <row r="177" spans="1:15" s="12" customFormat="1" ht="24" customHeight="1">
      <c r="A177" s="119" t="s">
        <v>508</v>
      </c>
      <c r="B177" s="185" t="s">
        <v>525</v>
      </c>
      <c r="C177" s="184"/>
      <c r="D177" s="15">
        <f aca="true" t="shared" si="82" ref="D177:O179">D178</f>
        <v>0</v>
      </c>
      <c r="E177" s="138">
        <f t="shared" si="78"/>
        <v>250000</v>
      </c>
      <c r="F177" s="15">
        <f t="shared" si="82"/>
        <v>250000</v>
      </c>
      <c r="G177" s="15">
        <f t="shared" si="82"/>
        <v>0</v>
      </c>
      <c r="H177" s="15">
        <f t="shared" si="82"/>
        <v>0</v>
      </c>
      <c r="I177" s="15">
        <f t="shared" si="82"/>
        <v>0</v>
      </c>
      <c r="J177" s="15">
        <f t="shared" si="82"/>
        <v>0</v>
      </c>
      <c r="K177" s="15">
        <f t="shared" si="82"/>
        <v>0</v>
      </c>
      <c r="L177" s="15">
        <f t="shared" si="82"/>
        <v>0</v>
      </c>
      <c r="M177" s="15">
        <f t="shared" si="82"/>
        <v>0</v>
      </c>
      <c r="N177" s="15">
        <f t="shared" si="82"/>
        <v>0</v>
      </c>
      <c r="O177" s="15">
        <f t="shared" si="82"/>
        <v>0</v>
      </c>
    </row>
    <row r="178" spans="1:15" s="12" customFormat="1" ht="21" customHeight="1">
      <c r="A178" s="121"/>
      <c r="B178" s="74">
        <v>4</v>
      </c>
      <c r="C178" s="75" t="s">
        <v>426</v>
      </c>
      <c r="D178" s="76">
        <f t="shared" si="82"/>
        <v>0</v>
      </c>
      <c r="E178" s="76">
        <f t="shared" si="78"/>
        <v>250000</v>
      </c>
      <c r="F178" s="76">
        <f t="shared" si="82"/>
        <v>250000</v>
      </c>
      <c r="G178" s="76">
        <f t="shared" si="82"/>
        <v>0</v>
      </c>
      <c r="H178" s="76">
        <f t="shared" si="82"/>
        <v>0</v>
      </c>
      <c r="I178" s="76">
        <f t="shared" si="82"/>
        <v>0</v>
      </c>
      <c r="J178" s="76">
        <f t="shared" si="82"/>
        <v>0</v>
      </c>
      <c r="K178" s="76">
        <f t="shared" si="82"/>
        <v>0</v>
      </c>
      <c r="L178" s="76">
        <f t="shared" si="82"/>
        <v>0</v>
      </c>
      <c r="M178" s="76">
        <f t="shared" si="82"/>
        <v>0</v>
      </c>
      <c r="N178" s="76">
        <f t="shared" si="82"/>
        <v>0</v>
      </c>
      <c r="O178" s="76">
        <f t="shared" si="82"/>
        <v>0</v>
      </c>
    </row>
    <row r="179" spans="1:15" s="12" customFormat="1" ht="18" customHeight="1">
      <c r="A179" s="121" t="s">
        <v>1</v>
      </c>
      <c r="B179" s="74">
        <v>42</v>
      </c>
      <c r="C179" s="75" t="s">
        <v>432</v>
      </c>
      <c r="D179" s="76">
        <f>D180</f>
        <v>0</v>
      </c>
      <c r="E179" s="76">
        <f t="shared" si="78"/>
        <v>250000</v>
      </c>
      <c r="F179" s="76">
        <f>F180</f>
        <v>250000</v>
      </c>
      <c r="G179" s="76">
        <f t="shared" si="82"/>
        <v>0</v>
      </c>
      <c r="H179" s="76">
        <f t="shared" si="82"/>
        <v>0</v>
      </c>
      <c r="I179" s="76">
        <f>I180</f>
        <v>0</v>
      </c>
      <c r="J179" s="76">
        <f>J180</f>
        <v>0</v>
      </c>
      <c r="K179" s="76">
        <f>K180</f>
        <v>0</v>
      </c>
      <c r="L179" s="76">
        <f>L180</f>
        <v>0</v>
      </c>
      <c r="M179" s="76">
        <f>M180</f>
        <v>0</v>
      </c>
      <c r="N179" s="76">
        <v>0</v>
      </c>
      <c r="O179" s="76">
        <v>0</v>
      </c>
    </row>
    <row r="180" spans="1:15" s="113" customFormat="1" ht="15" customHeight="1">
      <c r="A180" s="122" t="s">
        <v>1</v>
      </c>
      <c r="B180" s="110">
        <v>426</v>
      </c>
      <c r="C180" s="111" t="s">
        <v>433</v>
      </c>
      <c r="D180" s="72">
        <v>0</v>
      </c>
      <c r="E180" s="72">
        <f t="shared" si="78"/>
        <v>250000</v>
      </c>
      <c r="F180" s="72">
        <v>250000</v>
      </c>
      <c r="G180" s="72">
        <v>0</v>
      </c>
      <c r="H180" s="72">
        <v>0</v>
      </c>
      <c r="I180" s="72">
        <v>0</v>
      </c>
      <c r="J180" s="72">
        <v>0</v>
      </c>
      <c r="K180" s="72">
        <v>0</v>
      </c>
      <c r="L180" s="72">
        <v>0</v>
      </c>
      <c r="M180" s="72">
        <v>0</v>
      </c>
      <c r="N180" s="72"/>
      <c r="O180" s="72"/>
    </row>
    <row r="181" spans="1:15" s="12" customFormat="1" ht="27.75" customHeight="1">
      <c r="A181" s="130"/>
      <c r="B181" s="186" t="s">
        <v>526</v>
      </c>
      <c r="C181" s="187"/>
      <c r="D181" s="16">
        <f>D182+D186+D190+D203</f>
        <v>860000</v>
      </c>
      <c r="E181" s="16">
        <f aca="true" t="shared" si="83" ref="E181:E189">SUM(F181:M181)</f>
        <v>3710000</v>
      </c>
      <c r="F181" s="16">
        <f>F182+F186+F190+F203+F199+F207</f>
        <v>2440000</v>
      </c>
      <c r="G181" s="16">
        <f aca="true" t="shared" si="84" ref="G181:O181">G182+G186+G190+G203+G199+G207</f>
        <v>0</v>
      </c>
      <c r="H181" s="16">
        <f t="shared" si="84"/>
        <v>70000</v>
      </c>
      <c r="I181" s="16">
        <f t="shared" si="84"/>
        <v>100000</v>
      </c>
      <c r="J181" s="16">
        <f t="shared" si="84"/>
        <v>0</v>
      </c>
      <c r="K181" s="16">
        <f t="shared" si="84"/>
        <v>50000</v>
      </c>
      <c r="L181" s="16">
        <f t="shared" si="84"/>
        <v>0</v>
      </c>
      <c r="M181" s="16">
        <f t="shared" si="84"/>
        <v>1050000</v>
      </c>
      <c r="N181" s="16">
        <f t="shared" si="84"/>
        <v>1100000</v>
      </c>
      <c r="O181" s="16">
        <f t="shared" si="84"/>
        <v>1050000</v>
      </c>
    </row>
    <row r="182" spans="1:15" s="12" customFormat="1" ht="24" customHeight="1">
      <c r="A182" s="119" t="s">
        <v>73</v>
      </c>
      <c r="B182" s="185" t="s">
        <v>527</v>
      </c>
      <c r="C182" s="184"/>
      <c r="D182" s="15">
        <f aca="true" t="shared" si="85" ref="D182:O184">D183</f>
        <v>550000</v>
      </c>
      <c r="E182" s="138">
        <f t="shared" si="83"/>
        <v>600000</v>
      </c>
      <c r="F182" s="15">
        <f t="shared" si="85"/>
        <v>330000</v>
      </c>
      <c r="G182" s="15">
        <f t="shared" si="85"/>
        <v>0</v>
      </c>
      <c r="H182" s="15">
        <f t="shared" si="85"/>
        <v>70000</v>
      </c>
      <c r="I182" s="15">
        <f t="shared" si="85"/>
        <v>100000</v>
      </c>
      <c r="J182" s="15">
        <f t="shared" si="85"/>
        <v>0</v>
      </c>
      <c r="K182" s="15">
        <f t="shared" si="85"/>
        <v>0</v>
      </c>
      <c r="L182" s="15">
        <f t="shared" si="85"/>
        <v>0</v>
      </c>
      <c r="M182" s="15">
        <f t="shared" si="85"/>
        <v>100000</v>
      </c>
      <c r="N182" s="15">
        <f t="shared" si="85"/>
        <v>350000</v>
      </c>
      <c r="O182" s="15">
        <f t="shared" si="85"/>
        <v>300000</v>
      </c>
    </row>
    <row r="183" spans="1:15" s="12" customFormat="1" ht="21" customHeight="1">
      <c r="A183" s="121"/>
      <c r="B183" s="74">
        <v>3</v>
      </c>
      <c r="C183" s="75" t="s">
        <v>3</v>
      </c>
      <c r="D183" s="76">
        <f t="shared" si="85"/>
        <v>550000</v>
      </c>
      <c r="E183" s="76">
        <f t="shared" si="83"/>
        <v>600000</v>
      </c>
      <c r="F183" s="76">
        <f t="shared" si="85"/>
        <v>330000</v>
      </c>
      <c r="G183" s="76">
        <f t="shared" si="85"/>
        <v>0</v>
      </c>
      <c r="H183" s="76">
        <f t="shared" si="85"/>
        <v>70000</v>
      </c>
      <c r="I183" s="76">
        <f t="shared" si="85"/>
        <v>100000</v>
      </c>
      <c r="J183" s="76">
        <f t="shared" si="85"/>
        <v>0</v>
      </c>
      <c r="K183" s="76">
        <f t="shared" si="85"/>
        <v>0</v>
      </c>
      <c r="L183" s="76">
        <f t="shared" si="85"/>
        <v>0</v>
      </c>
      <c r="M183" s="76">
        <f t="shared" si="85"/>
        <v>100000</v>
      </c>
      <c r="N183" s="76">
        <f t="shared" si="85"/>
        <v>350000</v>
      </c>
      <c r="O183" s="76">
        <f t="shared" si="85"/>
        <v>300000</v>
      </c>
    </row>
    <row r="184" spans="1:15" s="12" customFormat="1" ht="18" customHeight="1">
      <c r="A184" s="121"/>
      <c r="B184" s="74">
        <v>32</v>
      </c>
      <c r="C184" s="75" t="s">
        <v>11</v>
      </c>
      <c r="D184" s="76">
        <f>D185</f>
        <v>550000</v>
      </c>
      <c r="E184" s="76">
        <f t="shared" si="83"/>
        <v>600000</v>
      </c>
      <c r="F184" s="76">
        <f>F185</f>
        <v>330000</v>
      </c>
      <c r="G184" s="76">
        <f t="shared" si="85"/>
        <v>0</v>
      </c>
      <c r="H184" s="76">
        <f t="shared" si="85"/>
        <v>70000</v>
      </c>
      <c r="I184" s="76">
        <f>I185</f>
        <v>100000</v>
      </c>
      <c r="J184" s="76">
        <f>J185</f>
        <v>0</v>
      </c>
      <c r="K184" s="76">
        <f>K185</f>
        <v>0</v>
      </c>
      <c r="L184" s="76">
        <f>L185</f>
        <v>0</v>
      </c>
      <c r="M184" s="76">
        <f>M185</f>
        <v>100000</v>
      </c>
      <c r="N184" s="76">
        <v>350000</v>
      </c>
      <c r="O184" s="76">
        <v>300000</v>
      </c>
    </row>
    <row r="185" spans="1:15" s="113" customFormat="1" ht="15" customHeight="1">
      <c r="A185" s="122"/>
      <c r="B185" s="110">
        <v>323</v>
      </c>
      <c r="C185" s="111" t="s">
        <v>416</v>
      </c>
      <c r="D185" s="72">
        <v>550000</v>
      </c>
      <c r="E185" s="72">
        <f t="shared" si="83"/>
        <v>600000</v>
      </c>
      <c r="F185" s="72">
        <v>330000</v>
      </c>
      <c r="G185" s="72">
        <v>0</v>
      </c>
      <c r="H185" s="72">
        <v>70000</v>
      </c>
      <c r="I185" s="72">
        <v>100000</v>
      </c>
      <c r="J185" s="72">
        <v>0</v>
      </c>
      <c r="K185" s="72">
        <v>0</v>
      </c>
      <c r="L185" s="72">
        <v>0</v>
      </c>
      <c r="M185" s="72">
        <v>100000</v>
      </c>
      <c r="N185" s="72"/>
      <c r="O185" s="72"/>
    </row>
    <row r="186" spans="1:15" s="12" customFormat="1" ht="24" customHeight="1">
      <c r="A186" s="119" t="s">
        <v>73</v>
      </c>
      <c r="B186" s="185" t="s">
        <v>528</v>
      </c>
      <c r="C186" s="184"/>
      <c r="D186" s="15">
        <f aca="true" t="shared" si="86" ref="D186:O188">D187</f>
        <v>250000</v>
      </c>
      <c r="E186" s="138">
        <f t="shared" si="83"/>
        <v>500000</v>
      </c>
      <c r="F186" s="15">
        <f t="shared" si="86"/>
        <v>350000</v>
      </c>
      <c r="G186" s="15">
        <f t="shared" si="86"/>
        <v>0</v>
      </c>
      <c r="H186" s="15">
        <f t="shared" si="86"/>
        <v>0</v>
      </c>
      <c r="I186" s="15">
        <f t="shared" si="86"/>
        <v>0</v>
      </c>
      <c r="J186" s="15">
        <f t="shared" si="86"/>
        <v>0</v>
      </c>
      <c r="K186" s="15">
        <f t="shared" si="86"/>
        <v>0</v>
      </c>
      <c r="L186" s="15">
        <f t="shared" si="86"/>
        <v>0</v>
      </c>
      <c r="M186" s="15">
        <f t="shared" si="86"/>
        <v>150000</v>
      </c>
      <c r="N186" s="15">
        <f t="shared" si="86"/>
        <v>300000</v>
      </c>
      <c r="O186" s="15">
        <f t="shared" si="86"/>
        <v>300000</v>
      </c>
    </row>
    <row r="187" spans="1:15" s="12" customFormat="1" ht="21" customHeight="1">
      <c r="A187" s="121"/>
      <c r="B187" s="74">
        <v>4</v>
      </c>
      <c r="C187" s="75" t="s">
        <v>426</v>
      </c>
      <c r="D187" s="76">
        <f t="shared" si="86"/>
        <v>250000</v>
      </c>
      <c r="E187" s="76">
        <f t="shared" si="83"/>
        <v>500000</v>
      </c>
      <c r="F187" s="76">
        <f t="shared" si="86"/>
        <v>350000</v>
      </c>
      <c r="G187" s="76">
        <f t="shared" si="86"/>
        <v>0</v>
      </c>
      <c r="H187" s="76">
        <f t="shared" si="86"/>
        <v>0</v>
      </c>
      <c r="I187" s="76">
        <f t="shared" si="86"/>
        <v>0</v>
      </c>
      <c r="J187" s="76">
        <f t="shared" si="86"/>
        <v>0</v>
      </c>
      <c r="K187" s="76">
        <f t="shared" si="86"/>
        <v>0</v>
      </c>
      <c r="L187" s="76">
        <f t="shared" si="86"/>
        <v>0</v>
      </c>
      <c r="M187" s="76">
        <f t="shared" si="86"/>
        <v>150000</v>
      </c>
      <c r="N187" s="76">
        <f t="shared" si="86"/>
        <v>300000</v>
      </c>
      <c r="O187" s="76">
        <f t="shared" si="86"/>
        <v>300000</v>
      </c>
    </row>
    <row r="188" spans="1:15" s="12" customFormat="1" ht="18" customHeight="1">
      <c r="A188" s="121" t="s">
        <v>1</v>
      </c>
      <c r="B188" s="74">
        <v>42</v>
      </c>
      <c r="C188" s="75" t="s">
        <v>432</v>
      </c>
      <c r="D188" s="76">
        <f>D189</f>
        <v>250000</v>
      </c>
      <c r="E188" s="76">
        <f t="shared" si="83"/>
        <v>500000</v>
      </c>
      <c r="F188" s="76">
        <f>F189</f>
        <v>350000</v>
      </c>
      <c r="G188" s="76">
        <f t="shared" si="86"/>
        <v>0</v>
      </c>
      <c r="H188" s="76">
        <f t="shared" si="86"/>
        <v>0</v>
      </c>
      <c r="I188" s="76">
        <f>I189</f>
        <v>0</v>
      </c>
      <c r="J188" s="76">
        <f>J189</f>
        <v>0</v>
      </c>
      <c r="K188" s="76">
        <f>K189</f>
        <v>0</v>
      </c>
      <c r="L188" s="76">
        <f>L189</f>
        <v>0</v>
      </c>
      <c r="M188" s="76">
        <f>M189</f>
        <v>150000</v>
      </c>
      <c r="N188" s="76">
        <v>300000</v>
      </c>
      <c r="O188" s="76">
        <v>300000</v>
      </c>
    </row>
    <row r="189" spans="1:15" s="113" customFormat="1" ht="15" customHeight="1">
      <c r="A189" s="122" t="s">
        <v>1</v>
      </c>
      <c r="B189" s="110">
        <v>426</v>
      </c>
      <c r="C189" s="111" t="s">
        <v>433</v>
      </c>
      <c r="D189" s="72">
        <v>250000</v>
      </c>
      <c r="E189" s="72">
        <f t="shared" si="83"/>
        <v>500000</v>
      </c>
      <c r="F189" s="72">
        <v>350000</v>
      </c>
      <c r="G189" s="72">
        <v>0</v>
      </c>
      <c r="H189" s="72">
        <v>0</v>
      </c>
      <c r="I189" s="72">
        <v>0</v>
      </c>
      <c r="J189" s="72">
        <v>0</v>
      </c>
      <c r="K189" s="72">
        <v>0</v>
      </c>
      <c r="L189" s="72">
        <v>0</v>
      </c>
      <c r="M189" s="72">
        <v>150000</v>
      </c>
      <c r="N189" s="72"/>
      <c r="O189" s="72"/>
    </row>
    <row r="190" spans="1:15" s="12" customFormat="1" ht="24" customHeight="1">
      <c r="A190" s="119" t="s">
        <v>73</v>
      </c>
      <c r="B190" s="183" t="s">
        <v>642</v>
      </c>
      <c r="C190" s="184"/>
      <c r="D190" s="15">
        <f>D191+D194</f>
        <v>0</v>
      </c>
      <c r="E190" s="138">
        <f aca="true" t="shared" si="87" ref="E190:E215">SUM(F190:M190)</f>
        <v>200000</v>
      </c>
      <c r="F190" s="15">
        <f aca="true" t="shared" si="88" ref="F190:O190">F191+F194</f>
        <v>0</v>
      </c>
      <c r="G190" s="15">
        <f t="shared" si="88"/>
        <v>0</v>
      </c>
      <c r="H190" s="15">
        <f t="shared" si="88"/>
        <v>0</v>
      </c>
      <c r="I190" s="15">
        <f t="shared" si="88"/>
        <v>0</v>
      </c>
      <c r="J190" s="15">
        <f t="shared" si="88"/>
        <v>0</v>
      </c>
      <c r="K190" s="15">
        <f t="shared" si="88"/>
        <v>50000</v>
      </c>
      <c r="L190" s="15">
        <f t="shared" si="88"/>
        <v>0</v>
      </c>
      <c r="M190" s="15">
        <f t="shared" si="88"/>
        <v>150000</v>
      </c>
      <c r="N190" s="15">
        <f t="shared" si="88"/>
        <v>200000</v>
      </c>
      <c r="O190" s="15">
        <f t="shared" si="88"/>
        <v>200000</v>
      </c>
    </row>
    <row r="191" spans="1:15" s="12" customFormat="1" ht="21" customHeight="1">
      <c r="A191" s="121"/>
      <c r="B191" s="74">
        <v>4</v>
      </c>
      <c r="C191" s="75" t="s">
        <v>426</v>
      </c>
      <c r="D191" s="76">
        <f>D192</f>
        <v>0</v>
      </c>
      <c r="E191" s="76">
        <f t="shared" si="87"/>
        <v>100000</v>
      </c>
      <c r="F191" s="76">
        <f aca="true" t="shared" si="89" ref="F191:H192">F192</f>
        <v>0</v>
      </c>
      <c r="G191" s="76">
        <f t="shared" si="89"/>
        <v>0</v>
      </c>
      <c r="H191" s="76">
        <f t="shared" si="89"/>
        <v>0</v>
      </c>
      <c r="I191" s="76">
        <f aca="true" t="shared" si="90" ref="I191:M192">I192</f>
        <v>0</v>
      </c>
      <c r="J191" s="76">
        <f t="shared" si="90"/>
        <v>0</v>
      </c>
      <c r="K191" s="76">
        <f t="shared" si="90"/>
        <v>50000</v>
      </c>
      <c r="L191" s="76">
        <f t="shared" si="90"/>
        <v>0</v>
      </c>
      <c r="M191" s="76">
        <f t="shared" si="90"/>
        <v>50000</v>
      </c>
      <c r="N191" s="76">
        <f>N192</f>
        <v>200000</v>
      </c>
      <c r="O191" s="76">
        <f>O192</f>
        <v>200000</v>
      </c>
    </row>
    <row r="192" spans="1:15" s="12" customFormat="1" ht="18" customHeight="1">
      <c r="A192" s="121"/>
      <c r="B192" s="74">
        <v>41</v>
      </c>
      <c r="C192" s="75" t="s">
        <v>427</v>
      </c>
      <c r="D192" s="76">
        <f>D193</f>
        <v>0</v>
      </c>
      <c r="E192" s="76">
        <f t="shared" si="87"/>
        <v>100000</v>
      </c>
      <c r="F192" s="76">
        <f t="shared" si="89"/>
        <v>0</v>
      </c>
      <c r="G192" s="76">
        <f t="shared" si="89"/>
        <v>0</v>
      </c>
      <c r="H192" s="76">
        <f t="shared" si="89"/>
        <v>0</v>
      </c>
      <c r="I192" s="76">
        <f t="shared" si="90"/>
        <v>0</v>
      </c>
      <c r="J192" s="76">
        <f t="shared" si="90"/>
        <v>0</v>
      </c>
      <c r="K192" s="76">
        <f t="shared" si="90"/>
        <v>50000</v>
      </c>
      <c r="L192" s="76">
        <f t="shared" si="90"/>
        <v>0</v>
      </c>
      <c r="M192" s="76">
        <f t="shared" si="90"/>
        <v>50000</v>
      </c>
      <c r="N192" s="76">
        <v>200000</v>
      </c>
      <c r="O192" s="76">
        <v>200000</v>
      </c>
    </row>
    <row r="193" spans="1:15" s="113" customFormat="1" ht="15" customHeight="1">
      <c r="A193" s="122"/>
      <c r="B193" s="110">
        <v>411</v>
      </c>
      <c r="C193" s="111" t="s">
        <v>428</v>
      </c>
      <c r="D193" s="72">
        <v>0</v>
      </c>
      <c r="E193" s="72">
        <f t="shared" si="87"/>
        <v>100000</v>
      </c>
      <c r="F193" s="72">
        <v>0</v>
      </c>
      <c r="G193" s="72">
        <v>0</v>
      </c>
      <c r="H193" s="72">
        <v>0</v>
      </c>
      <c r="I193" s="72">
        <v>0</v>
      </c>
      <c r="J193" s="72">
        <v>0</v>
      </c>
      <c r="K193" s="72">
        <v>50000</v>
      </c>
      <c r="L193" s="72">
        <v>0</v>
      </c>
      <c r="M193" s="72">
        <v>50000</v>
      </c>
      <c r="N193" s="72"/>
      <c r="O193" s="72"/>
    </row>
    <row r="194" spans="1:15" s="154" customFormat="1" ht="22.5" customHeight="1">
      <c r="A194" s="121" t="s">
        <v>1</v>
      </c>
      <c r="B194" s="74">
        <v>42</v>
      </c>
      <c r="C194" s="75" t="s">
        <v>432</v>
      </c>
      <c r="D194" s="76">
        <f>D198</f>
        <v>0</v>
      </c>
      <c r="E194" s="76">
        <f t="shared" si="87"/>
        <v>100000</v>
      </c>
      <c r="F194" s="76">
        <f aca="true" t="shared" si="91" ref="F194:O194">F198</f>
        <v>0</v>
      </c>
      <c r="G194" s="76">
        <f t="shared" si="91"/>
        <v>0</v>
      </c>
      <c r="H194" s="76">
        <f t="shared" si="91"/>
        <v>0</v>
      </c>
      <c r="I194" s="76">
        <f t="shared" si="91"/>
        <v>0</v>
      </c>
      <c r="J194" s="76">
        <f t="shared" si="91"/>
        <v>0</v>
      </c>
      <c r="K194" s="76">
        <f t="shared" si="91"/>
        <v>0</v>
      </c>
      <c r="L194" s="76">
        <f t="shared" si="91"/>
        <v>0</v>
      </c>
      <c r="M194" s="76">
        <f t="shared" si="91"/>
        <v>100000</v>
      </c>
      <c r="N194" s="76">
        <f t="shared" si="91"/>
        <v>0</v>
      </c>
      <c r="O194" s="76">
        <f t="shared" si="91"/>
        <v>0</v>
      </c>
    </row>
    <row r="195" spans="1:15" s="152" customFormat="1" ht="15" customHeight="1">
      <c r="A195" s="174" t="s">
        <v>19</v>
      </c>
      <c r="B195" s="174" t="s">
        <v>251</v>
      </c>
      <c r="C195" s="176" t="s">
        <v>32</v>
      </c>
      <c r="D195" s="170" t="s">
        <v>671</v>
      </c>
      <c r="E195" s="172" t="s">
        <v>672</v>
      </c>
      <c r="F195" s="171" t="s">
        <v>670</v>
      </c>
      <c r="G195" s="171"/>
      <c r="H195" s="171"/>
      <c r="I195" s="171"/>
      <c r="J195" s="171"/>
      <c r="K195" s="171"/>
      <c r="L195" s="171"/>
      <c r="M195" s="171"/>
      <c r="N195" s="170" t="s">
        <v>506</v>
      </c>
      <c r="O195" s="170" t="s">
        <v>736</v>
      </c>
    </row>
    <row r="196" spans="1:15" s="153" customFormat="1" ht="35.25" customHeight="1">
      <c r="A196" s="175"/>
      <c r="B196" s="175"/>
      <c r="C196" s="177"/>
      <c r="D196" s="171"/>
      <c r="E196" s="173"/>
      <c r="F196" s="65" t="s">
        <v>172</v>
      </c>
      <c r="G196" s="65" t="s">
        <v>20</v>
      </c>
      <c r="H196" s="65" t="s">
        <v>171</v>
      </c>
      <c r="I196" s="65" t="s">
        <v>173</v>
      </c>
      <c r="J196" s="65" t="s">
        <v>21</v>
      </c>
      <c r="K196" s="65" t="s">
        <v>464</v>
      </c>
      <c r="L196" s="65" t="s">
        <v>174</v>
      </c>
      <c r="M196" s="65" t="s">
        <v>320</v>
      </c>
      <c r="N196" s="170"/>
      <c r="O196" s="170"/>
    </row>
    <row r="197" spans="1:15" s="153" customFormat="1" ht="10.5" customHeight="1">
      <c r="A197" s="66">
        <v>1</v>
      </c>
      <c r="B197" s="66">
        <v>2</v>
      </c>
      <c r="C197" s="66">
        <v>3</v>
      </c>
      <c r="D197" s="66">
        <v>4</v>
      </c>
      <c r="E197" s="66">
        <v>5</v>
      </c>
      <c r="F197" s="66">
        <v>6</v>
      </c>
      <c r="G197" s="66">
        <v>7</v>
      </c>
      <c r="H197" s="66">
        <v>8</v>
      </c>
      <c r="I197" s="66">
        <v>9</v>
      </c>
      <c r="J197" s="66">
        <v>10</v>
      </c>
      <c r="K197" s="66">
        <v>11</v>
      </c>
      <c r="L197" s="66">
        <v>12</v>
      </c>
      <c r="M197" s="66">
        <v>13</v>
      </c>
      <c r="N197" s="66">
        <v>14</v>
      </c>
      <c r="O197" s="66">
        <v>15</v>
      </c>
    </row>
    <row r="198" spans="1:15" s="113" customFormat="1" ht="15" customHeight="1">
      <c r="A198" s="122" t="s">
        <v>1</v>
      </c>
      <c r="B198" s="110" t="s">
        <v>105</v>
      </c>
      <c r="C198" s="111" t="s">
        <v>430</v>
      </c>
      <c r="D198" s="72">
        <v>0</v>
      </c>
      <c r="E198" s="72">
        <f t="shared" si="87"/>
        <v>100000</v>
      </c>
      <c r="F198" s="72">
        <v>0</v>
      </c>
      <c r="G198" s="72">
        <v>0</v>
      </c>
      <c r="H198" s="72">
        <v>0</v>
      </c>
      <c r="I198" s="72">
        <v>0</v>
      </c>
      <c r="J198" s="72">
        <v>0</v>
      </c>
      <c r="K198" s="72">
        <v>0</v>
      </c>
      <c r="L198" s="72">
        <v>0</v>
      </c>
      <c r="M198" s="72">
        <v>100000</v>
      </c>
      <c r="N198" s="72"/>
      <c r="O198" s="72"/>
    </row>
    <row r="199" spans="1:15" s="12" customFormat="1" ht="24" customHeight="1">
      <c r="A199" s="119" t="s">
        <v>73</v>
      </c>
      <c r="B199" s="183" t="s">
        <v>701</v>
      </c>
      <c r="C199" s="184"/>
      <c r="D199" s="15">
        <f>D200</f>
        <v>0</v>
      </c>
      <c r="E199" s="138">
        <f>SUM(F199:M199)</f>
        <v>2000000</v>
      </c>
      <c r="F199" s="15">
        <f>F200</f>
        <v>1500000</v>
      </c>
      <c r="G199" s="15">
        <f aca="true" t="shared" si="92" ref="G199:O199">G200</f>
        <v>0</v>
      </c>
      <c r="H199" s="15">
        <f t="shared" si="92"/>
        <v>0</v>
      </c>
      <c r="I199" s="15">
        <f t="shared" si="92"/>
        <v>0</v>
      </c>
      <c r="J199" s="15">
        <f t="shared" si="92"/>
        <v>0</v>
      </c>
      <c r="K199" s="15">
        <f t="shared" si="92"/>
        <v>0</v>
      </c>
      <c r="L199" s="15">
        <f t="shared" si="92"/>
        <v>0</v>
      </c>
      <c r="M199" s="15">
        <f t="shared" si="92"/>
        <v>500000</v>
      </c>
      <c r="N199" s="15">
        <f t="shared" si="92"/>
        <v>0</v>
      </c>
      <c r="O199" s="15">
        <f t="shared" si="92"/>
        <v>0</v>
      </c>
    </row>
    <row r="200" spans="1:15" s="12" customFormat="1" ht="21" customHeight="1">
      <c r="A200" s="121"/>
      <c r="B200" s="74">
        <v>4</v>
      </c>
      <c r="C200" s="75" t="s">
        <v>426</v>
      </c>
      <c r="D200" s="76">
        <f>D201</f>
        <v>0</v>
      </c>
      <c r="E200" s="76">
        <f>SUM(F200:M200)</f>
        <v>2000000</v>
      </c>
      <c r="F200" s="76">
        <f aca="true" t="shared" si="93" ref="F200:M201">F201</f>
        <v>1500000</v>
      </c>
      <c r="G200" s="76">
        <f t="shared" si="93"/>
        <v>0</v>
      </c>
      <c r="H200" s="76">
        <f t="shared" si="93"/>
        <v>0</v>
      </c>
      <c r="I200" s="76">
        <f t="shared" si="93"/>
        <v>0</v>
      </c>
      <c r="J200" s="76">
        <f t="shared" si="93"/>
        <v>0</v>
      </c>
      <c r="K200" s="76">
        <f t="shared" si="93"/>
        <v>0</v>
      </c>
      <c r="L200" s="76">
        <f t="shared" si="93"/>
        <v>0</v>
      </c>
      <c r="M200" s="76">
        <f t="shared" si="93"/>
        <v>500000</v>
      </c>
      <c r="N200" s="76">
        <f>N201</f>
        <v>0</v>
      </c>
      <c r="O200" s="76">
        <f>O201</f>
        <v>0</v>
      </c>
    </row>
    <row r="201" spans="1:15" s="12" customFormat="1" ht="18" customHeight="1">
      <c r="A201" s="121"/>
      <c r="B201" s="74">
        <v>41</v>
      </c>
      <c r="C201" s="75" t="s">
        <v>427</v>
      </c>
      <c r="D201" s="76">
        <f>D202</f>
        <v>0</v>
      </c>
      <c r="E201" s="76">
        <f>SUM(F201:M201)</f>
        <v>2000000</v>
      </c>
      <c r="F201" s="76">
        <f t="shared" si="93"/>
        <v>1500000</v>
      </c>
      <c r="G201" s="76">
        <f t="shared" si="93"/>
        <v>0</v>
      </c>
      <c r="H201" s="76">
        <f t="shared" si="93"/>
        <v>0</v>
      </c>
      <c r="I201" s="76">
        <f t="shared" si="93"/>
        <v>0</v>
      </c>
      <c r="J201" s="76">
        <f t="shared" si="93"/>
        <v>0</v>
      </c>
      <c r="K201" s="76">
        <f t="shared" si="93"/>
        <v>0</v>
      </c>
      <c r="L201" s="76">
        <f t="shared" si="93"/>
        <v>0</v>
      </c>
      <c r="M201" s="76">
        <f t="shared" si="93"/>
        <v>500000</v>
      </c>
      <c r="N201" s="76">
        <v>0</v>
      </c>
      <c r="O201" s="76">
        <v>0</v>
      </c>
    </row>
    <row r="202" spans="1:15" s="113" customFormat="1" ht="15" customHeight="1">
      <c r="A202" s="122"/>
      <c r="B202" s="110">
        <v>411</v>
      </c>
      <c r="C202" s="111" t="s">
        <v>428</v>
      </c>
      <c r="D202" s="72">
        <v>0</v>
      </c>
      <c r="E202" s="72">
        <f>SUM(F202:M202)</f>
        <v>2000000</v>
      </c>
      <c r="F202" s="72">
        <v>1500000</v>
      </c>
      <c r="G202" s="72">
        <v>0</v>
      </c>
      <c r="H202" s="72">
        <v>0</v>
      </c>
      <c r="I202" s="72">
        <v>0</v>
      </c>
      <c r="J202" s="72">
        <v>0</v>
      </c>
      <c r="K202" s="72">
        <v>0</v>
      </c>
      <c r="L202" s="72">
        <v>0</v>
      </c>
      <c r="M202" s="72">
        <v>500000</v>
      </c>
      <c r="N202" s="72"/>
      <c r="O202" s="72"/>
    </row>
    <row r="203" spans="1:15" s="12" customFormat="1" ht="24" customHeight="1">
      <c r="A203" s="119" t="s">
        <v>73</v>
      </c>
      <c r="B203" s="185" t="s">
        <v>702</v>
      </c>
      <c r="C203" s="184"/>
      <c r="D203" s="15">
        <f aca="true" t="shared" si="94" ref="D203:O205">D204</f>
        <v>60000</v>
      </c>
      <c r="E203" s="138">
        <f t="shared" si="87"/>
        <v>360000</v>
      </c>
      <c r="F203" s="15">
        <f t="shared" si="94"/>
        <v>210000</v>
      </c>
      <c r="G203" s="15">
        <f t="shared" si="94"/>
        <v>0</v>
      </c>
      <c r="H203" s="15">
        <f t="shared" si="94"/>
        <v>0</v>
      </c>
      <c r="I203" s="15">
        <f t="shared" si="94"/>
        <v>0</v>
      </c>
      <c r="J203" s="15">
        <f t="shared" si="94"/>
        <v>0</v>
      </c>
      <c r="K203" s="15">
        <f t="shared" si="94"/>
        <v>0</v>
      </c>
      <c r="L203" s="15">
        <f t="shared" si="94"/>
        <v>0</v>
      </c>
      <c r="M203" s="15">
        <f t="shared" si="94"/>
        <v>150000</v>
      </c>
      <c r="N203" s="15">
        <f t="shared" si="94"/>
        <v>200000</v>
      </c>
      <c r="O203" s="15">
        <f t="shared" si="94"/>
        <v>200000</v>
      </c>
    </row>
    <row r="204" spans="1:15" s="12" customFormat="1" ht="21" customHeight="1">
      <c r="A204" s="121"/>
      <c r="B204" s="74">
        <v>3</v>
      </c>
      <c r="C204" s="75" t="s">
        <v>3</v>
      </c>
      <c r="D204" s="76">
        <f t="shared" si="94"/>
        <v>60000</v>
      </c>
      <c r="E204" s="76">
        <f t="shared" si="87"/>
        <v>360000</v>
      </c>
      <c r="F204" s="76">
        <f t="shared" si="94"/>
        <v>210000</v>
      </c>
      <c r="G204" s="76">
        <f t="shared" si="94"/>
        <v>0</v>
      </c>
      <c r="H204" s="76">
        <f t="shared" si="94"/>
        <v>0</v>
      </c>
      <c r="I204" s="76">
        <f t="shared" si="94"/>
        <v>0</v>
      </c>
      <c r="J204" s="76">
        <f t="shared" si="94"/>
        <v>0</v>
      </c>
      <c r="K204" s="76">
        <f t="shared" si="94"/>
        <v>0</v>
      </c>
      <c r="L204" s="76">
        <f t="shared" si="94"/>
        <v>0</v>
      </c>
      <c r="M204" s="76">
        <f t="shared" si="94"/>
        <v>150000</v>
      </c>
      <c r="N204" s="76">
        <f t="shared" si="94"/>
        <v>200000</v>
      </c>
      <c r="O204" s="76">
        <f t="shared" si="94"/>
        <v>200000</v>
      </c>
    </row>
    <row r="205" spans="1:15" s="12" customFormat="1" ht="18" customHeight="1">
      <c r="A205" s="121"/>
      <c r="B205" s="74">
        <v>32</v>
      </c>
      <c r="C205" s="75" t="s">
        <v>11</v>
      </c>
      <c r="D205" s="76">
        <f>D206</f>
        <v>60000</v>
      </c>
      <c r="E205" s="76">
        <f t="shared" si="87"/>
        <v>360000</v>
      </c>
      <c r="F205" s="76">
        <f>F206</f>
        <v>210000</v>
      </c>
      <c r="G205" s="76">
        <f t="shared" si="94"/>
        <v>0</v>
      </c>
      <c r="H205" s="76">
        <f t="shared" si="94"/>
        <v>0</v>
      </c>
      <c r="I205" s="76">
        <f>I206</f>
        <v>0</v>
      </c>
      <c r="J205" s="76">
        <f>J206</f>
        <v>0</v>
      </c>
      <c r="K205" s="76">
        <f>K206</f>
        <v>0</v>
      </c>
      <c r="L205" s="76">
        <f>L206</f>
        <v>0</v>
      </c>
      <c r="M205" s="76">
        <f>M206</f>
        <v>150000</v>
      </c>
      <c r="N205" s="76">
        <v>200000</v>
      </c>
      <c r="O205" s="76">
        <v>200000</v>
      </c>
    </row>
    <row r="206" spans="1:15" s="113" customFormat="1" ht="15" customHeight="1">
      <c r="A206" s="122"/>
      <c r="B206" s="110">
        <v>323</v>
      </c>
      <c r="C206" s="111" t="s">
        <v>416</v>
      </c>
      <c r="D206" s="72">
        <v>60000</v>
      </c>
      <c r="E206" s="72">
        <f t="shared" si="87"/>
        <v>360000</v>
      </c>
      <c r="F206" s="72">
        <v>210000</v>
      </c>
      <c r="G206" s="72">
        <v>0</v>
      </c>
      <c r="H206" s="72">
        <v>0</v>
      </c>
      <c r="I206" s="72">
        <v>0</v>
      </c>
      <c r="J206" s="72">
        <v>0</v>
      </c>
      <c r="K206" s="72">
        <v>0</v>
      </c>
      <c r="L206" s="72">
        <v>0</v>
      </c>
      <c r="M206" s="72">
        <v>150000</v>
      </c>
      <c r="N206" s="72"/>
      <c r="O206" s="72"/>
    </row>
    <row r="207" spans="1:15" s="12" customFormat="1" ht="24" customHeight="1">
      <c r="A207" s="119" t="s">
        <v>73</v>
      </c>
      <c r="B207" s="183" t="s">
        <v>709</v>
      </c>
      <c r="C207" s="184"/>
      <c r="D207" s="15">
        <f>D208+D209</f>
        <v>0</v>
      </c>
      <c r="E207" s="138">
        <f>SUM(F207:M207)</f>
        <v>50000</v>
      </c>
      <c r="F207" s="15">
        <f>F208</f>
        <v>50000</v>
      </c>
      <c r="G207" s="15">
        <f aca="true" t="shared" si="95" ref="G207:O207">G208</f>
        <v>0</v>
      </c>
      <c r="H207" s="15">
        <f t="shared" si="95"/>
        <v>0</v>
      </c>
      <c r="I207" s="15">
        <f t="shared" si="95"/>
        <v>0</v>
      </c>
      <c r="J207" s="15">
        <f t="shared" si="95"/>
        <v>0</v>
      </c>
      <c r="K207" s="15">
        <f t="shared" si="95"/>
        <v>0</v>
      </c>
      <c r="L207" s="15">
        <f t="shared" si="95"/>
        <v>0</v>
      </c>
      <c r="M207" s="15">
        <f t="shared" si="95"/>
        <v>0</v>
      </c>
      <c r="N207" s="15">
        <f t="shared" si="95"/>
        <v>50000</v>
      </c>
      <c r="O207" s="15">
        <f t="shared" si="95"/>
        <v>50000</v>
      </c>
    </row>
    <row r="208" spans="1:15" s="12" customFormat="1" ht="21" customHeight="1">
      <c r="A208" s="121"/>
      <c r="B208" s="74">
        <v>4</v>
      </c>
      <c r="C208" s="75" t="s">
        <v>426</v>
      </c>
      <c r="D208" s="76">
        <f>D209</f>
        <v>0</v>
      </c>
      <c r="E208" s="76">
        <f>SUM(F208:M208)</f>
        <v>50000</v>
      </c>
      <c r="F208" s="76">
        <f>F209</f>
        <v>50000</v>
      </c>
      <c r="G208" s="76">
        <f aca="true" t="shared" si="96" ref="G208:O208">G209</f>
        <v>0</v>
      </c>
      <c r="H208" s="76">
        <f t="shared" si="96"/>
        <v>0</v>
      </c>
      <c r="I208" s="76">
        <f t="shared" si="96"/>
        <v>0</v>
      </c>
      <c r="J208" s="76">
        <f t="shared" si="96"/>
        <v>0</v>
      </c>
      <c r="K208" s="76">
        <f t="shared" si="96"/>
        <v>0</v>
      </c>
      <c r="L208" s="76">
        <f t="shared" si="96"/>
        <v>0</v>
      </c>
      <c r="M208" s="76">
        <f t="shared" si="96"/>
        <v>0</v>
      </c>
      <c r="N208" s="76">
        <f t="shared" si="96"/>
        <v>50000</v>
      </c>
      <c r="O208" s="76">
        <f t="shared" si="96"/>
        <v>50000</v>
      </c>
    </row>
    <row r="209" spans="1:15" s="12" customFormat="1" ht="18" customHeight="1">
      <c r="A209" s="121" t="s">
        <v>1</v>
      </c>
      <c r="B209" s="74">
        <v>42</v>
      </c>
      <c r="C209" s="75" t="s">
        <v>432</v>
      </c>
      <c r="D209" s="76">
        <f>D210</f>
        <v>0</v>
      </c>
      <c r="E209" s="76">
        <f>SUM(F209:M209)</f>
        <v>50000</v>
      </c>
      <c r="F209" s="76">
        <f aca="true" t="shared" si="97" ref="F209:M209">F210</f>
        <v>50000</v>
      </c>
      <c r="G209" s="76">
        <f t="shared" si="97"/>
        <v>0</v>
      </c>
      <c r="H209" s="76">
        <f t="shared" si="97"/>
        <v>0</v>
      </c>
      <c r="I209" s="76">
        <f t="shared" si="97"/>
        <v>0</v>
      </c>
      <c r="J209" s="76">
        <f t="shared" si="97"/>
        <v>0</v>
      </c>
      <c r="K209" s="76">
        <f t="shared" si="97"/>
        <v>0</v>
      </c>
      <c r="L209" s="76">
        <f t="shared" si="97"/>
        <v>0</v>
      </c>
      <c r="M209" s="76">
        <f t="shared" si="97"/>
        <v>0</v>
      </c>
      <c r="N209" s="76">
        <v>50000</v>
      </c>
      <c r="O209" s="76">
        <v>50000</v>
      </c>
    </row>
    <row r="210" spans="1:15" s="113" customFormat="1" ht="15" customHeight="1">
      <c r="A210" s="122" t="s">
        <v>1</v>
      </c>
      <c r="B210" s="110" t="s">
        <v>105</v>
      </c>
      <c r="C210" s="111" t="s">
        <v>430</v>
      </c>
      <c r="D210" s="72">
        <v>0</v>
      </c>
      <c r="E210" s="72">
        <f>SUM(F210:M210)</f>
        <v>50000</v>
      </c>
      <c r="F210" s="72">
        <v>50000</v>
      </c>
      <c r="G210" s="72">
        <v>0</v>
      </c>
      <c r="H210" s="72">
        <v>0</v>
      </c>
      <c r="I210" s="72">
        <v>0</v>
      </c>
      <c r="J210" s="72">
        <v>0</v>
      </c>
      <c r="K210" s="72">
        <v>0</v>
      </c>
      <c r="L210" s="72">
        <v>0</v>
      </c>
      <c r="M210" s="72">
        <v>0</v>
      </c>
      <c r="N210" s="72"/>
      <c r="O210" s="72"/>
    </row>
    <row r="211" spans="1:15" s="12" customFormat="1" ht="27.75" customHeight="1">
      <c r="A211" s="130"/>
      <c r="B211" s="186" t="s">
        <v>529</v>
      </c>
      <c r="C211" s="187"/>
      <c r="D211" s="16">
        <f aca="true" t="shared" si="98" ref="D211:O211">D212</f>
        <v>50000</v>
      </c>
      <c r="E211" s="16">
        <f t="shared" si="87"/>
        <v>50000</v>
      </c>
      <c r="F211" s="16">
        <f t="shared" si="98"/>
        <v>50000</v>
      </c>
      <c r="G211" s="16">
        <f t="shared" si="98"/>
        <v>0</v>
      </c>
      <c r="H211" s="16">
        <f t="shared" si="98"/>
        <v>0</v>
      </c>
      <c r="I211" s="16">
        <f t="shared" si="98"/>
        <v>0</v>
      </c>
      <c r="J211" s="16">
        <f t="shared" si="98"/>
        <v>0</v>
      </c>
      <c r="K211" s="16">
        <f t="shared" si="98"/>
        <v>0</v>
      </c>
      <c r="L211" s="16">
        <f t="shared" si="98"/>
        <v>0</v>
      </c>
      <c r="M211" s="16">
        <f t="shared" si="98"/>
        <v>0</v>
      </c>
      <c r="N211" s="16">
        <f t="shared" si="98"/>
        <v>100000</v>
      </c>
      <c r="O211" s="16">
        <f t="shared" si="98"/>
        <v>100000</v>
      </c>
    </row>
    <row r="212" spans="1:15" s="12" customFormat="1" ht="25.5" customHeight="1">
      <c r="A212" s="119" t="s">
        <v>74</v>
      </c>
      <c r="B212" s="183" t="s">
        <v>530</v>
      </c>
      <c r="C212" s="184"/>
      <c r="D212" s="15">
        <f aca="true" t="shared" si="99" ref="D212:O214">D213</f>
        <v>50000</v>
      </c>
      <c r="E212" s="138">
        <f t="shared" si="87"/>
        <v>50000</v>
      </c>
      <c r="F212" s="15">
        <f t="shared" si="99"/>
        <v>50000</v>
      </c>
      <c r="G212" s="15">
        <f t="shared" si="99"/>
        <v>0</v>
      </c>
      <c r="H212" s="15">
        <f t="shared" si="99"/>
        <v>0</v>
      </c>
      <c r="I212" s="15">
        <f t="shared" si="99"/>
        <v>0</v>
      </c>
      <c r="J212" s="15">
        <f t="shared" si="99"/>
        <v>0</v>
      </c>
      <c r="K212" s="15">
        <f t="shared" si="99"/>
        <v>0</v>
      </c>
      <c r="L212" s="15">
        <f t="shared" si="99"/>
        <v>0</v>
      </c>
      <c r="M212" s="15">
        <f t="shared" si="99"/>
        <v>0</v>
      </c>
      <c r="N212" s="15">
        <f t="shared" si="99"/>
        <v>100000</v>
      </c>
      <c r="O212" s="15">
        <f t="shared" si="99"/>
        <v>100000</v>
      </c>
    </row>
    <row r="213" spans="1:15" s="12" customFormat="1" ht="21" customHeight="1">
      <c r="A213" s="121"/>
      <c r="B213" s="74">
        <v>3</v>
      </c>
      <c r="C213" s="75" t="s">
        <v>3</v>
      </c>
      <c r="D213" s="76">
        <f t="shared" si="99"/>
        <v>50000</v>
      </c>
      <c r="E213" s="76">
        <f t="shared" si="87"/>
        <v>50000</v>
      </c>
      <c r="F213" s="76">
        <f t="shared" si="99"/>
        <v>50000</v>
      </c>
      <c r="G213" s="76">
        <f t="shared" si="99"/>
        <v>0</v>
      </c>
      <c r="H213" s="76">
        <f t="shared" si="99"/>
        <v>0</v>
      </c>
      <c r="I213" s="76">
        <f t="shared" si="99"/>
        <v>0</v>
      </c>
      <c r="J213" s="76">
        <f t="shared" si="99"/>
        <v>0</v>
      </c>
      <c r="K213" s="76">
        <f t="shared" si="99"/>
        <v>0</v>
      </c>
      <c r="L213" s="76">
        <f t="shared" si="99"/>
        <v>0</v>
      </c>
      <c r="M213" s="76">
        <f t="shared" si="99"/>
        <v>0</v>
      </c>
      <c r="N213" s="76">
        <f t="shared" si="99"/>
        <v>100000</v>
      </c>
      <c r="O213" s="76">
        <f t="shared" si="99"/>
        <v>100000</v>
      </c>
    </row>
    <row r="214" spans="1:15" s="12" customFormat="1" ht="18" customHeight="1">
      <c r="A214" s="121" t="s">
        <v>1</v>
      </c>
      <c r="B214" s="74">
        <v>38</v>
      </c>
      <c r="C214" s="75" t="s">
        <v>421</v>
      </c>
      <c r="D214" s="76">
        <f>D215</f>
        <v>50000</v>
      </c>
      <c r="E214" s="76">
        <f t="shared" si="87"/>
        <v>50000</v>
      </c>
      <c r="F214" s="76">
        <f>F215</f>
        <v>50000</v>
      </c>
      <c r="G214" s="76">
        <f t="shared" si="99"/>
        <v>0</v>
      </c>
      <c r="H214" s="76">
        <f t="shared" si="99"/>
        <v>0</v>
      </c>
      <c r="I214" s="76">
        <f>I215</f>
        <v>0</v>
      </c>
      <c r="J214" s="76">
        <f>J215</f>
        <v>0</v>
      </c>
      <c r="K214" s="76">
        <f>K215</f>
        <v>0</v>
      </c>
      <c r="L214" s="76">
        <f>L215</f>
        <v>0</v>
      </c>
      <c r="M214" s="76">
        <f>M215</f>
        <v>0</v>
      </c>
      <c r="N214" s="76">
        <v>100000</v>
      </c>
      <c r="O214" s="76">
        <v>100000</v>
      </c>
    </row>
    <row r="215" spans="1:15" s="113" customFormat="1" ht="15" customHeight="1">
      <c r="A215" s="122"/>
      <c r="B215" s="110">
        <v>386</v>
      </c>
      <c r="C215" s="111" t="s">
        <v>431</v>
      </c>
      <c r="D215" s="72">
        <v>50000</v>
      </c>
      <c r="E215" s="72">
        <f t="shared" si="87"/>
        <v>50000</v>
      </c>
      <c r="F215" s="72">
        <v>50000</v>
      </c>
      <c r="G215" s="72">
        <v>0</v>
      </c>
      <c r="H215" s="72">
        <v>0</v>
      </c>
      <c r="I215" s="72">
        <v>0</v>
      </c>
      <c r="J215" s="72">
        <v>0</v>
      </c>
      <c r="K215" s="72">
        <v>0</v>
      </c>
      <c r="L215" s="72">
        <v>0</v>
      </c>
      <c r="M215" s="72">
        <v>0</v>
      </c>
      <c r="N215" s="72"/>
      <c r="O215" s="72"/>
    </row>
    <row r="216" spans="1:15" s="12" customFormat="1" ht="27.75" customHeight="1">
      <c r="A216" s="130"/>
      <c r="B216" s="186" t="s">
        <v>531</v>
      </c>
      <c r="C216" s="187"/>
      <c r="D216" s="16">
        <f>D217+D222</f>
        <v>1916000</v>
      </c>
      <c r="E216" s="16">
        <f aca="true" t="shared" si="100" ref="E216:E242">SUM(F216:M216)</f>
        <v>2100000</v>
      </c>
      <c r="F216" s="16">
        <f aca="true" t="shared" si="101" ref="F216:O216">F217+F222</f>
        <v>310000</v>
      </c>
      <c r="G216" s="16">
        <f t="shared" si="101"/>
        <v>0</v>
      </c>
      <c r="H216" s="16">
        <f t="shared" si="101"/>
        <v>1370000</v>
      </c>
      <c r="I216" s="16">
        <f t="shared" si="101"/>
        <v>200000</v>
      </c>
      <c r="J216" s="16">
        <f t="shared" si="101"/>
        <v>0</v>
      </c>
      <c r="K216" s="16">
        <f t="shared" si="101"/>
        <v>20000</v>
      </c>
      <c r="L216" s="16">
        <f t="shared" si="101"/>
        <v>0</v>
      </c>
      <c r="M216" s="16">
        <f t="shared" si="101"/>
        <v>200000</v>
      </c>
      <c r="N216" s="16">
        <f t="shared" si="101"/>
        <v>2110000</v>
      </c>
      <c r="O216" s="16">
        <f t="shared" si="101"/>
        <v>2120000</v>
      </c>
    </row>
    <row r="217" spans="1:15" s="12" customFormat="1" ht="24" customHeight="1">
      <c r="A217" s="119" t="s">
        <v>75</v>
      </c>
      <c r="B217" s="185" t="s">
        <v>532</v>
      </c>
      <c r="C217" s="184"/>
      <c r="D217" s="15">
        <f>D218</f>
        <v>916000</v>
      </c>
      <c r="E217" s="138">
        <f t="shared" si="100"/>
        <v>900000</v>
      </c>
      <c r="F217" s="15">
        <f aca="true" t="shared" si="102" ref="F217:O217">F218</f>
        <v>10000</v>
      </c>
      <c r="G217" s="15">
        <f t="shared" si="102"/>
        <v>0</v>
      </c>
      <c r="H217" s="15">
        <f t="shared" si="102"/>
        <v>890000</v>
      </c>
      <c r="I217" s="15">
        <f t="shared" si="102"/>
        <v>0</v>
      </c>
      <c r="J217" s="15">
        <f t="shared" si="102"/>
        <v>0</v>
      </c>
      <c r="K217" s="15">
        <f t="shared" si="102"/>
        <v>0</v>
      </c>
      <c r="L217" s="15">
        <f t="shared" si="102"/>
        <v>0</v>
      </c>
      <c r="M217" s="15">
        <f t="shared" si="102"/>
        <v>0</v>
      </c>
      <c r="N217" s="15">
        <f t="shared" si="102"/>
        <v>910000</v>
      </c>
      <c r="O217" s="15">
        <f t="shared" si="102"/>
        <v>920000</v>
      </c>
    </row>
    <row r="218" spans="1:15" s="12" customFormat="1" ht="21" customHeight="1">
      <c r="A218" s="121"/>
      <c r="B218" s="74">
        <v>3</v>
      </c>
      <c r="C218" s="75" t="s">
        <v>3</v>
      </c>
      <c r="D218" s="76">
        <f aca="true" t="shared" si="103" ref="D218:O218">D219</f>
        <v>916000</v>
      </c>
      <c r="E218" s="76">
        <f t="shared" si="100"/>
        <v>900000</v>
      </c>
      <c r="F218" s="76">
        <f t="shared" si="103"/>
        <v>10000</v>
      </c>
      <c r="G218" s="76">
        <f t="shared" si="103"/>
        <v>0</v>
      </c>
      <c r="H218" s="76">
        <f t="shared" si="103"/>
        <v>890000</v>
      </c>
      <c r="I218" s="76">
        <f t="shared" si="103"/>
        <v>0</v>
      </c>
      <c r="J218" s="76">
        <f t="shared" si="103"/>
        <v>0</v>
      </c>
      <c r="K218" s="76">
        <f t="shared" si="103"/>
        <v>0</v>
      </c>
      <c r="L218" s="76">
        <f t="shared" si="103"/>
        <v>0</v>
      </c>
      <c r="M218" s="76">
        <f t="shared" si="103"/>
        <v>0</v>
      </c>
      <c r="N218" s="76">
        <f t="shared" si="103"/>
        <v>910000</v>
      </c>
      <c r="O218" s="76">
        <f t="shared" si="103"/>
        <v>920000</v>
      </c>
    </row>
    <row r="219" spans="1:15" s="12" customFormat="1" ht="18" customHeight="1">
      <c r="A219" s="121" t="s">
        <v>2</v>
      </c>
      <c r="B219" s="74">
        <v>32</v>
      </c>
      <c r="C219" s="75" t="s">
        <v>11</v>
      </c>
      <c r="D219" s="76">
        <f>D220+D221</f>
        <v>916000</v>
      </c>
      <c r="E219" s="76">
        <f t="shared" si="100"/>
        <v>900000</v>
      </c>
      <c r="F219" s="76">
        <f aca="true" t="shared" si="104" ref="F219:M219">F220+F221</f>
        <v>10000</v>
      </c>
      <c r="G219" s="76">
        <f t="shared" si="104"/>
        <v>0</v>
      </c>
      <c r="H219" s="76">
        <f t="shared" si="104"/>
        <v>890000</v>
      </c>
      <c r="I219" s="76">
        <f t="shared" si="104"/>
        <v>0</v>
      </c>
      <c r="J219" s="76">
        <f t="shared" si="104"/>
        <v>0</v>
      </c>
      <c r="K219" s="76">
        <f t="shared" si="104"/>
        <v>0</v>
      </c>
      <c r="L219" s="76">
        <f>L220+L221</f>
        <v>0</v>
      </c>
      <c r="M219" s="76">
        <f t="shared" si="104"/>
        <v>0</v>
      </c>
      <c r="N219" s="76">
        <v>910000</v>
      </c>
      <c r="O219" s="76">
        <v>920000</v>
      </c>
    </row>
    <row r="220" spans="1:15" s="113" customFormat="1" ht="15" customHeight="1">
      <c r="A220" s="122"/>
      <c r="B220" s="110">
        <v>322</v>
      </c>
      <c r="C220" s="111" t="s">
        <v>409</v>
      </c>
      <c r="D220" s="72">
        <v>496000</v>
      </c>
      <c r="E220" s="72">
        <f t="shared" si="100"/>
        <v>490000</v>
      </c>
      <c r="F220" s="72">
        <v>0</v>
      </c>
      <c r="G220" s="72">
        <v>0</v>
      </c>
      <c r="H220" s="72">
        <v>490000</v>
      </c>
      <c r="I220" s="72">
        <v>0</v>
      </c>
      <c r="J220" s="72">
        <v>0</v>
      </c>
      <c r="K220" s="72">
        <v>0</v>
      </c>
      <c r="L220" s="72">
        <v>0</v>
      </c>
      <c r="M220" s="72">
        <v>0</v>
      </c>
      <c r="N220" s="72"/>
      <c r="O220" s="72"/>
    </row>
    <row r="221" spans="1:15" s="113" customFormat="1" ht="15" customHeight="1">
      <c r="A221" s="122"/>
      <c r="B221" s="110">
        <v>323</v>
      </c>
      <c r="C221" s="111" t="s">
        <v>416</v>
      </c>
      <c r="D221" s="72">
        <v>420000</v>
      </c>
      <c r="E221" s="72">
        <f t="shared" si="100"/>
        <v>410000</v>
      </c>
      <c r="F221" s="72">
        <v>10000</v>
      </c>
      <c r="G221" s="72">
        <v>0</v>
      </c>
      <c r="H221" s="72">
        <v>400000</v>
      </c>
      <c r="I221" s="72">
        <v>0</v>
      </c>
      <c r="J221" s="72">
        <v>0</v>
      </c>
      <c r="K221" s="72">
        <v>0</v>
      </c>
      <c r="L221" s="72">
        <v>0</v>
      </c>
      <c r="M221" s="72">
        <v>0</v>
      </c>
      <c r="N221" s="72"/>
      <c r="O221" s="72"/>
    </row>
    <row r="222" spans="1:15" s="12" customFormat="1" ht="24" customHeight="1">
      <c r="A222" s="119" t="s">
        <v>75</v>
      </c>
      <c r="B222" s="185" t="s">
        <v>691</v>
      </c>
      <c r="C222" s="184"/>
      <c r="D222" s="15">
        <f>D223</f>
        <v>1000000</v>
      </c>
      <c r="E222" s="138">
        <f t="shared" si="100"/>
        <v>1200000</v>
      </c>
      <c r="F222" s="15">
        <f>F223</f>
        <v>300000</v>
      </c>
      <c r="G222" s="15">
        <f aca="true" t="shared" si="105" ref="G222:H224">G223</f>
        <v>0</v>
      </c>
      <c r="H222" s="15">
        <f t="shared" si="105"/>
        <v>480000</v>
      </c>
      <c r="I222" s="15">
        <f aca="true" t="shared" si="106" ref="I222:M224">I223</f>
        <v>200000</v>
      </c>
      <c r="J222" s="15">
        <f t="shared" si="106"/>
        <v>0</v>
      </c>
      <c r="K222" s="15">
        <f t="shared" si="106"/>
        <v>20000</v>
      </c>
      <c r="L222" s="15">
        <f t="shared" si="106"/>
        <v>0</v>
      </c>
      <c r="M222" s="15">
        <f t="shared" si="106"/>
        <v>200000</v>
      </c>
      <c r="N222" s="15">
        <f>N223</f>
        <v>1200000</v>
      </c>
      <c r="O222" s="15">
        <f>O223</f>
        <v>1200000</v>
      </c>
    </row>
    <row r="223" spans="1:15" s="12" customFormat="1" ht="21" customHeight="1">
      <c r="A223" s="121"/>
      <c r="B223" s="74">
        <v>4</v>
      </c>
      <c r="C223" s="75" t="s">
        <v>434</v>
      </c>
      <c r="D223" s="76">
        <f>D224</f>
        <v>1000000</v>
      </c>
      <c r="E223" s="76">
        <f t="shared" si="100"/>
        <v>1200000</v>
      </c>
      <c r="F223" s="76">
        <f>F224</f>
        <v>300000</v>
      </c>
      <c r="G223" s="76">
        <f t="shared" si="105"/>
        <v>0</v>
      </c>
      <c r="H223" s="76">
        <f t="shared" si="105"/>
        <v>480000</v>
      </c>
      <c r="I223" s="76">
        <f t="shared" si="106"/>
        <v>200000</v>
      </c>
      <c r="J223" s="76">
        <f t="shared" si="106"/>
        <v>0</v>
      </c>
      <c r="K223" s="76">
        <f t="shared" si="106"/>
        <v>20000</v>
      </c>
      <c r="L223" s="76">
        <f t="shared" si="106"/>
        <v>0</v>
      </c>
      <c r="M223" s="76">
        <f t="shared" si="106"/>
        <v>200000</v>
      </c>
      <c r="N223" s="76">
        <f>N224</f>
        <v>1200000</v>
      </c>
      <c r="O223" s="76">
        <f>O224</f>
        <v>1200000</v>
      </c>
    </row>
    <row r="224" spans="1:15" s="12" customFormat="1" ht="18" customHeight="1">
      <c r="A224" s="121" t="s">
        <v>1</v>
      </c>
      <c r="B224" s="74">
        <v>42</v>
      </c>
      <c r="C224" s="75" t="s">
        <v>429</v>
      </c>
      <c r="D224" s="76">
        <f>D225</f>
        <v>1000000</v>
      </c>
      <c r="E224" s="76">
        <f t="shared" si="100"/>
        <v>1200000</v>
      </c>
      <c r="F224" s="76">
        <f>F225</f>
        <v>300000</v>
      </c>
      <c r="G224" s="76">
        <f t="shared" si="105"/>
        <v>0</v>
      </c>
      <c r="H224" s="76">
        <f t="shared" si="105"/>
        <v>480000</v>
      </c>
      <c r="I224" s="76">
        <f t="shared" si="106"/>
        <v>200000</v>
      </c>
      <c r="J224" s="76">
        <f t="shared" si="106"/>
        <v>0</v>
      </c>
      <c r="K224" s="76">
        <f t="shared" si="106"/>
        <v>20000</v>
      </c>
      <c r="L224" s="76">
        <f t="shared" si="106"/>
        <v>0</v>
      </c>
      <c r="M224" s="76">
        <f t="shared" si="106"/>
        <v>200000</v>
      </c>
      <c r="N224" s="76">
        <v>1200000</v>
      </c>
      <c r="O224" s="76">
        <v>1200000</v>
      </c>
    </row>
    <row r="225" spans="1:15" s="155" customFormat="1" ht="36" customHeight="1">
      <c r="A225" s="122" t="s">
        <v>1</v>
      </c>
      <c r="B225" s="110" t="s">
        <v>105</v>
      </c>
      <c r="C225" s="111" t="s">
        <v>430</v>
      </c>
      <c r="D225" s="72">
        <v>1000000</v>
      </c>
      <c r="E225" s="72">
        <f t="shared" si="100"/>
        <v>1200000</v>
      </c>
      <c r="F225" s="72">
        <v>300000</v>
      </c>
      <c r="G225" s="72">
        <v>0</v>
      </c>
      <c r="H225" s="72">
        <v>480000</v>
      </c>
      <c r="I225" s="72">
        <v>200000</v>
      </c>
      <c r="J225" s="72">
        <v>0</v>
      </c>
      <c r="K225" s="72">
        <v>20000</v>
      </c>
      <c r="L225" s="72">
        <v>0</v>
      </c>
      <c r="M225" s="72">
        <v>200000</v>
      </c>
      <c r="N225" s="72"/>
      <c r="O225" s="72"/>
    </row>
    <row r="226" spans="1:15" s="152" customFormat="1" ht="15" customHeight="1">
      <c r="A226" s="170" t="s">
        <v>19</v>
      </c>
      <c r="B226" s="170" t="s">
        <v>251</v>
      </c>
      <c r="C226" s="171" t="s">
        <v>32</v>
      </c>
      <c r="D226" s="170" t="s">
        <v>671</v>
      </c>
      <c r="E226" s="172" t="s">
        <v>672</v>
      </c>
      <c r="F226" s="171" t="s">
        <v>670</v>
      </c>
      <c r="G226" s="171"/>
      <c r="H226" s="171"/>
      <c r="I226" s="171"/>
      <c r="J226" s="171"/>
      <c r="K226" s="171"/>
      <c r="L226" s="171"/>
      <c r="M226" s="171"/>
      <c r="N226" s="170" t="s">
        <v>506</v>
      </c>
      <c r="O226" s="170" t="s">
        <v>736</v>
      </c>
    </row>
    <row r="227" spans="1:15" s="153" customFormat="1" ht="35.25" customHeight="1">
      <c r="A227" s="171"/>
      <c r="B227" s="171"/>
      <c r="C227" s="171"/>
      <c r="D227" s="171"/>
      <c r="E227" s="173"/>
      <c r="F227" s="65" t="s">
        <v>172</v>
      </c>
      <c r="G227" s="65" t="s">
        <v>20</v>
      </c>
      <c r="H227" s="65" t="s">
        <v>171</v>
      </c>
      <c r="I227" s="65" t="s">
        <v>173</v>
      </c>
      <c r="J227" s="65" t="s">
        <v>21</v>
      </c>
      <c r="K227" s="65" t="s">
        <v>464</v>
      </c>
      <c r="L227" s="65" t="s">
        <v>174</v>
      </c>
      <c r="M227" s="65" t="s">
        <v>320</v>
      </c>
      <c r="N227" s="170"/>
      <c r="O227" s="170"/>
    </row>
    <row r="228" spans="1:15" s="153" customFormat="1" ht="10.5" customHeight="1">
      <c r="A228" s="66">
        <v>1</v>
      </c>
      <c r="B228" s="66">
        <v>2</v>
      </c>
      <c r="C228" s="66">
        <v>3</v>
      </c>
      <c r="D228" s="66">
        <v>4</v>
      </c>
      <c r="E228" s="66">
        <v>5</v>
      </c>
      <c r="F228" s="66">
        <v>6</v>
      </c>
      <c r="G228" s="66">
        <v>7</v>
      </c>
      <c r="H228" s="66">
        <v>8</v>
      </c>
      <c r="I228" s="66">
        <v>9</v>
      </c>
      <c r="J228" s="66">
        <v>10</v>
      </c>
      <c r="K228" s="66">
        <v>11</v>
      </c>
      <c r="L228" s="66">
        <v>12</v>
      </c>
      <c r="M228" s="66">
        <v>13</v>
      </c>
      <c r="N228" s="66">
        <v>14</v>
      </c>
      <c r="O228" s="66">
        <v>15</v>
      </c>
    </row>
    <row r="229" spans="1:15" s="12" customFormat="1" ht="27.75" customHeight="1">
      <c r="A229" s="130"/>
      <c r="B229" s="186" t="s">
        <v>533</v>
      </c>
      <c r="C229" s="187"/>
      <c r="D229" s="16">
        <f>D230+D235+D239+D250+D243</f>
        <v>5255000</v>
      </c>
      <c r="E229" s="16">
        <f t="shared" si="100"/>
        <v>5910000</v>
      </c>
      <c r="F229" s="16">
        <f>F230+F235+F239+F250+F243</f>
        <v>2540000</v>
      </c>
      <c r="G229" s="16">
        <f aca="true" t="shared" si="107" ref="G229:M229">G230+G235+G239+G250+G243</f>
        <v>0</v>
      </c>
      <c r="H229" s="16">
        <f t="shared" si="107"/>
        <v>2720000</v>
      </c>
      <c r="I229" s="16">
        <f t="shared" si="107"/>
        <v>0</v>
      </c>
      <c r="J229" s="16">
        <f t="shared" si="107"/>
        <v>0</v>
      </c>
      <c r="K229" s="16">
        <f t="shared" si="107"/>
        <v>0</v>
      </c>
      <c r="L229" s="16">
        <f t="shared" si="107"/>
        <v>0</v>
      </c>
      <c r="M229" s="16">
        <f t="shared" si="107"/>
        <v>650000</v>
      </c>
      <c r="N229" s="16">
        <f>N230+N235+N239+N243+N247</f>
        <v>10800000</v>
      </c>
      <c r="O229" s="16">
        <f>O230+O235+O239+O243+O247</f>
        <v>5350000</v>
      </c>
    </row>
    <row r="230" spans="1:15" s="12" customFormat="1" ht="24" customHeight="1">
      <c r="A230" s="119" t="s">
        <v>76</v>
      </c>
      <c r="B230" s="188" t="s">
        <v>534</v>
      </c>
      <c r="C230" s="189"/>
      <c r="D230" s="15">
        <f aca="true" t="shared" si="108" ref="D230:O231">D231</f>
        <v>3925000</v>
      </c>
      <c r="E230" s="138">
        <f t="shared" si="100"/>
        <v>4340000</v>
      </c>
      <c r="F230" s="15">
        <f t="shared" si="108"/>
        <v>1970000</v>
      </c>
      <c r="G230" s="15">
        <f t="shared" si="108"/>
        <v>0</v>
      </c>
      <c r="H230" s="15">
        <f t="shared" si="108"/>
        <v>2070000</v>
      </c>
      <c r="I230" s="15">
        <f t="shared" si="108"/>
        <v>0</v>
      </c>
      <c r="J230" s="15">
        <f t="shared" si="108"/>
        <v>0</v>
      </c>
      <c r="K230" s="15">
        <f t="shared" si="108"/>
        <v>0</v>
      </c>
      <c r="L230" s="15">
        <f t="shared" si="108"/>
        <v>0</v>
      </c>
      <c r="M230" s="15">
        <f t="shared" si="108"/>
        <v>300000</v>
      </c>
      <c r="N230" s="15">
        <f t="shared" si="108"/>
        <v>3700000</v>
      </c>
      <c r="O230" s="15">
        <f t="shared" si="108"/>
        <v>3750000</v>
      </c>
    </row>
    <row r="231" spans="1:15" s="12" customFormat="1" ht="21" customHeight="1">
      <c r="A231" s="121"/>
      <c r="B231" s="74">
        <v>3</v>
      </c>
      <c r="C231" s="75" t="s">
        <v>3</v>
      </c>
      <c r="D231" s="76">
        <f>D232</f>
        <v>3925000</v>
      </c>
      <c r="E231" s="76">
        <f t="shared" si="100"/>
        <v>4340000</v>
      </c>
      <c r="F231" s="76">
        <f>F232</f>
        <v>1970000</v>
      </c>
      <c r="G231" s="76">
        <f t="shared" si="108"/>
        <v>0</v>
      </c>
      <c r="H231" s="76">
        <f t="shared" si="108"/>
        <v>2070000</v>
      </c>
      <c r="I231" s="76">
        <f t="shared" si="108"/>
        <v>0</v>
      </c>
      <c r="J231" s="76">
        <f t="shared" si="108"/>
        <v>0</v>
      </c>
      <c r="K231" s="76">
        <f t="shared" si="108"/>
        <v>0</v>
      </c>
      <c r="L231" s="76">
        <f t="shared" si="108"/>
        <v>0</v>
      </c>
      <c r="M231" s="76">
        <f t="shared" si="108"/>
        <v>300000</v>
      </c>
      <c r="N231" s="76">
        <f t="shared" si="108"/>
        <v>3700000</v>
      </c>
      <c r="O231" s="76">
        <f t="shared" si="108"/>
        <v>3750000</v>
      </c>
    </row>
    <row r="232" spans="1:15" s="12" customFormat="1" ht="18" customHeight="1">
      <c r="A232" s="121"/>
      <c r="B232" s="74">
        <v>32</v>
      </c>
      <c r="C232" s="75" t="s">
        <v>11</v>
      </c>
      <c r="D232" s="76">
        <f>SUM(D233+D234)</f>
        <v>3925000</v>
      </c>
      <c r="E232" s="76">
        <f t="shared" si="100"/>
        <v>4340000</v>
      </c>
      <c r="F232" s="76">
        <f>SUM(F233+F234)</f>
        <v>1970000</v>
      </c>
      <c r="G232" s="76">
        <f aca="true" t="shared" si="109" ref="G232:M232">G233+G234</f>
        <v>0</v>
      </c>
      <c r="H232" s="76">
        <f t="shared" si="109"/>
        <v>2070000</v>
      </c>
      <c r="I232" s="76">
        <f t="shared" si="109"/>
        <v>0</v>
      </c>
      <c r="J232" s="76">
        <f t="shared" si="109"/>
        <v>0</v>
      </c>
      <c r="K232" s="76">
        <f t="shared" si="109"/>
        <v>0</v>
      </c>
      <c r="L232" s="76">
        <f>L233+L234</f>
        <v>0</v>
      </c>
      <c r="M232" s="76">
        <f t="shared" si="109"/>
        <v>300000</v>
      </c>
      <c r="N232" s="76">
        <v>3700000</v>
      </c>
      <c r="O232" s="76">
        <v>3750000</v>
      </c>
    </row>
    <row r="233" spans="1:15" s="113" customFormat="1" ht="15" customHeight="1">
      <c r="A233" s="122"/>
      <c r="B233" s="110">
        <v>322</v>
      </c>
      <c r="C233" s="111" t="s">
        <v>409</v>
      </c>
      <c r="D233" s="72">
        <v>300000</v>
      </c>
      <c r="E233" s="72">
        <f t="shared" si="100"/>
        <v>240000</v>
      </c>
      <c r="F233" s="72">
        <v>40000</v>
      </c>
      <c r="G233" s="72">
        <v>0</v>
      </c>
      <c r="H233" s="72">
        <v>200000</v>
      </c>
      <c r="I233" s="72">
        <v>0</v>
      </c>
      <c r="J233" s="72">
        <v>0</v>
      </c>
      <c r="K233" s="72">
        <v>0</v>
      </c>
      <c r="L233" s="72">
        <v>0</v>
      </c>
      <c r="M233" s="72">
        <v>0</v>
      </c>
      <c r="N233" s="72"/>
      <c r="O233" s="72"/>
    </row>
    <row r="234" spans="1:15" s="113" customFormat="1" ht="15" customHeight="1">
      <c r="A234" s="122"/>
      <c r="B234" s="110">
        <v>323</v>
      </c>
      <c r="C234" s="111" t="s">
        <v>416</v>
      </c>
      <c r="D234" s="72">
        <v>3625000</v>
      </c>
      <c r="E234" s="72">
        <f t="shared" si="100"/>
        <v>4100000</v>
      </c>
      <c r="F234" s="72">
        <v>1930000</v>
      </c>
      <c r="G234" s="72">
        <v>0</v>
      </c>
      <c r="H234" s="72">
        <v>1870000</v>
      </c>
      <c r="I234" s="72">
        <v>0</v>
      </c>
      <c r="J234" s="72">
        <v>0</v>
      </c>
      <c r="K234" s="72">
        <v>0</v>
      </c>
      <c r="L234" s="72">
        <v>0</v>
      </c>
      <c r="M234" s="72">
        <v>300000</v>
      </c>
      <c r="N234" s="72"/>
      <c r="O234" s="72"/>
    </row>
    <row r="235" spans="1:15" s="12" customFormat="1" ht="25.5" customHeight="1">
      <c r="A235" s="119" t="s">
        <v>76</v>
      </c>
      <c r="B235" s="183" t="s">
        <v>716</v>
      </c>
      <c r="C235" s="184"/>
      <c r="D235" s="15">
        <f>D236</f>
        <v>0</v>
      </c>
      <c r="E235" s="138">
        <f t="shared" si="100"/>
        <v>0</v>
      </c>
      <c r="F235" s="15">
        <f>F236</f>
        <v>0</v>
      </c>
      <c r="G235" s="15">
        <f aca="true" t="shared" si="110" ref="G235:O235">G236</f>
        <v>0</v>
      </c>
      <c r="H235" s="15">
        <f t="shared" si="110"/>
        <v>0</v>
      </c>
      <c r="I235" s="15">
        <f t="shared" si="110"/>
        <v>0</v>
      </c>
      <c r="J235" s="15">
        <f t="shared" si="110"/>
        <v>0</v>
      </c>
      <c r="K235" s="15">
        <f t="shared" si="110"/>
        <v>0</v>
      </c>
      <c r="L235" s="15">
        <f t="shared" si="110"/>
        <v>0</v>
      </c>
      <c r="M235" s="15">
        <f t="shared" si="110"/>
        <v>0</v>
      </c>
      <c r="N235" s="15">
        <f t="shared" si="110"/>
        <v>500000</v>
      </c>
      <c r="O235" s="15">
        <f t="shared" si="110"/>
        <v>500000</v>
      </c>
    </row>
    <row r="236" spans="1:15" s="12" customFormat="1" ht="21" customHeight="1">
      <c r="A236" s="121"/>
      <c r="B236" s="74">
        <v>3</v>
      </c>
      <c r="C236" s="75" t="s">
        <v>3</v>
      </c>
      <c r="D236" s="76">
        <f>D237</f>
        <v>0</v>
      </c>
      <c r="E236" s="76">
        <f>SUM(F236:M236)</f>
        <v>0</v>
      </c>
      <c r="F236" s="76">
        <f>F237</f>
        <v>0</v>
      </c>
      <c r="G236" s="76">
        <f aca="true" t="shared" si="111" ref="G236:O236">G237</f>
        <v>0</v>
      </c>
      <c r="H236" s="76">
        <f t="shared" si="111"/>
        <v>0</v>
      </c>
      <c r="I236" s="76">
        <f t="shared" si="111"/>
        <v>0</v>
      </c>
      <c r="J236" s="76">
        <f t="shared" si="111"/>
        <v>0</v>
      </c>
      <c r="K236" s="76">
        <f t="shared" si="111"/>
        <v>0</v>
      </c>
      <c r="L236" s="76">
        <f t="shared" si="111"/>
        <v>0</v>
      </c>
      <c r="M236" s="76">
        <f t="shared" si="111"/>
        <v>0</v>
      </c>
      <c r="N236" s="76">
        <f t="shared" si="111"/>
        <v>500000</v>
      </c>
      <c r="O236" s="76">
        <f t="shared" si="111"/>
        <v>500000</v>
      </c>
    </row>
    <row r="237" spans="1:15" s="12" customFormat="1" ht="18" customHeight="1">
      <c r="A237" s="121"/>
      <c r="B237" s="74">
        <v>38</v>
      </c>
      <c r="C237" s="75" t="s">
        <v>421</v>
      </c>
      <c r="D237" s="76">
        <f>D238</f>
        <v>0</v>
      </c>
      <c r="E237" s="76">
        <f t="shared" si="100"/>
        <v>0</v>
      </c>
      <c r="F237" s="76">
        <f>F238</f>
        <v>0</v>
      </c>
      <c r="G237" s="76">
        <f aca="true" t="shared" si="112" ref="G237:M237">G238</f>
        <v>0</v>
      </c>
      <c r="H237" s="76">
        <f t="shared" si="112"/>
        <v>0</v>
      </c>
      <c r="I237" s="76">
        <f t="shared" si="112"/>
        <v>0</v>
      </c>
      <c r="J237" s="76">
        <f t="shared" si="112"/>
        <v>0</v>
      </c>
      <c r="K237" s="76">
        <f t="shared" si="112"/>
        <v>0</v>
      </c>
      <c r="L237" s="76">
        <f t="shared" si="112"/>
        <v>0</v>
      </c>
      <c r="M237" s="76">
        <f t="shared" si="112"/>
        <v>0</v>
      </c>
      <c r="N237" s="76">
        <v>500000</v>
      </c>
      <c r="O237" s="76">
        <v>500000</v>
      </c>
    </row>
    <row r="238" spans="1:15" s="113" customFormat="1" ht="15" customHeight="1">
      <c r="A238" s="122" t="s">
        <v>1</v>
      </c>
      <c r="B238" s="110">
        <v>386</v>
      </c>
      <c r="C238" s="111" t="s">
        <v>431</v>
      </c>
      <c r="D238" s="72">
        <v>0</v>
      </c>
      <c r="E238" s="72">
        <f t="shared" si="100"/>
        <v>0</v>
      </c>
      <c r="F238" s="72">
        <v>0</v>
      </c>
      <c r="G238" s="72">
        <v>0</v>
      </c>
      <c r="H238" s="72">
        <v>0</v>
      </c>
      <c r="I238" s="72">
        <v>0</v>
      </c>
      <c r="J238" s="72">
        <v>0</v>
      </c>
      <c r="K238" s="72">
        <v>0</v>
      </c>
      <c r="L238" s="72">
        <v>0</v>
      </c>
      <c r="M238" s="72">
        <v>0</v>
      </c>
      <c r="N238" s="72"/>
      <c r="O238" s="72"/>
    </row>
    <row r="239" spans="1:15" s="12" customFormat="1" ht="24" customHeight="1">
      <c r="A239" s="119" t="s">
        <v>76</v>
      </c>
      <c r="B239" s="185" t="s">
        <v>535</v>
      </c>
      <c r="C239" s="184"/>
      <c r="D239" s="15">
        <f>D240</f>
        <v>1300000</v>
      </c>
      <c r="E239" s="138">
        <f t="shared" si="100"/>
        <v>1000000</v>
      </c>
      <c r="F239" s="15">
        <f>F240</f>
        <v>0</v>
      </c>
      <c r="G239" s="15">
        <f aca="true" t="shared" si="113" ref="G239:H249">G240</f>
        <v>0</v>
      </c>
      <c r="H239" s="15">
        <f t="shared" si="113"/>
        <v>650000</v>
      </c>
      <c r="I239" s="15">
        <f aca="true" t="shared" si="114" ref="I239:M249">I240</f>
        <v>0</v>
      </c>
      <c r="J239" s="15">
        <f t="shared" si="114"/>
        <v>0</v>
      </c>
      <c r="K239" s="15">
        <f t="shared" si="114"/>
        <v>0</v>
      </c>
      <c r="L239" s="15">
        <f t="shared" si="114"/>
        <v>0</v>
      </c>
      <c r="M239" s="15">
        <f t="shared" si="114"/>
        <v>350000</v>
      </c>
      <c r="N239" s="15">
        <f>N240</f>
        <v>1000000</v>
      </c>
      <c r="O239" s="15">
        <f>O240</f>
        <v>1000000</v>
      </c>
    </row>
    <row r="240" spans="1:15" s="12" customFormat="1" ht="21" customHeight="1">
      <c r="A240" s="121"/>
      <c r="B240" s="74">
        <v>4</v>
      </c>
      <c r="C240" s="75" t="s">
        <v>434</v>
      </c>
      <c r="D240" s="76">
        <f>D241</f>
        <v>1300000</v>
      </c>
      <c r="E240" s="76">
        <f t="shared" si="100"/>
        <v>1000000</v>
      </c>
      <c r="F240" s="76">
        <f>F241</f>
        <v>0</v>
      </c>
      <c r="G240" s="76">
        <f t="shared" si="113"/>
        <v>0</v>
      </c>
      <c r="H240" s="76">
        <f t="shared" si="113"/>
        <v>650000</v>
      </c>
      <c r="I240" s="76">
        <f t="shared" si="114"/>
        <v>0</v>
      </c>
      <c r="J240" s="76">
        <f t="shared" si="114"/>
        <v>0</v>
      </c>
      <c r="K240" s="76">
        <f t="shared" si="114"/>
        <v>0</v>
      </c>
      <c r="L240" s="76">
        <f t="shared" si="114"/>
        <v>0</v>
      </c>
      <c r="M240" s="76">
        <f t="shared" si="114"/>
        <v>350000</v>
      </c>
      <c r="N240" s="76">
        <f>N241</f>
        <v>1000000</v>
      </c>
      <c r="O240" s="76">
        <f>O241</f>
        <v>1000000</v>
      </c>
    </row>
    <row r="241" spans="1:15" s="12" customFormat="1" ht="18" customHeight="1">
      <c r="A241" s="121" t="s">
        <v>1</v>
      </c>
      <c r="B241" s="74">
        <v>42</v>
      </c>
      <c r="C241" s="75" t="s">
        <v>429</v>
      </c>
      <c r="D241" s="76">
        <f>D242</f>
        <v>1300000</v>
      </c>
      <c r="E241" s="76">
        <f t="shared" si="100"/>
        <v>1000000</v>
      </c>
      <c r="F241" s="76">
        <f>F242</f>
        <v>0</v>
      </c>
      <c r="G241" s="76">
        <f t="shared" si="113"/>
        <v>0</v>
      </c>
      <c r="H241" s="76">
        <f t="shared" si="113"/>
        <v>650000</v>
      </c>
      <c r="I241" s="76">
        <f t="shared" si="114"/>
        <v>0</v>
      </c>
      <c r="J241" s="76">
        <f t="shared" si="114"/>
        <v>0</v>
      </c>
      <c r="K241" s="76">
        <f t="shared" si="114"/>
        <v>0</v>
      </c>
      <c r="L241" s="76">
        <f t="shared" si="114"/>
        <v>0</v>
      </c>
      <c r="M241" s="76">
        <f t="shared" si="114"/>
        <v>350000</v>
      </c>
      <c r="N241" s="76">
        <v>1000000</v>
      </c>
      <c r="O241" s="76">
        <v>1000000</v>
      </c>
    </row>
    <row r="242" spans="1:15" s="113" customFormat="1" ht="15" customHeight="1">
      <c r="A242" s="122" t="s">
        <v>1</v>
      </c>
      <c r="B242" s="110" t="s">
        <v>105</v>
      </c>
      <c r="C242" s="111" t="s">
        <v>430</v>
      </c>
      <c r="D242" s="72">
        <v>1300000</v>
      </c>
      <c r="E242" s="72">
        <f t="shared" si="100"/>
        <v>1000000</v>
      </c>
      <c r="F242" s="72">
        <v>0</v>
      </c>
      <c r="G242" s="72">
        <v>0</v>
      </c>
      <c r="H242" s="72">
        <v>650000</v>
      </c>
      <c r="I242" s="72">
        <v>0</v>
      </c>
      <c r="J242" s="72">
        <v>0</v>
      </c>
      <c r="K242" s="72">
        <v>0</v>
      </c>
      <c r="L242" s="72">
        <v>0</v>
      </c>
      <c r="M242" s="72">
        <v>350000</v>
      </c>
      <c r="N242" s="72"/>
      <c r="O242" s="72"/>
    </row>
    <row r="243" spans="1:15" s="12" customFormat="1" ht="24" customHeight="1">
      <c r="A243" s="119" t="s">
        <v>76</v>
      </c>
      <c r="B243" s="185" t="s">
        <v>717</v>
      </c>
      <c r="C243" s="184"/>
      <c r="D243" s="15">
        <f>D244</f>
        <v>0</v>
      </c>
      <c r="E243" s="138">
        <f aca="true" t="shared" si="115" ref="E243:E250">SUM(F243:M243)</f>
        <v>500000</v>
      </c>
      <c r="F243" s="15">
        <f>F244</f>
        <v>500000</v>
      </c>
      <c r="G243" s="15">
        <f t="shared" si="113"/>
        <v>0</v>
      </c>
      <c r="H243" s="15">
        <f t="shared" si="113"/>
        <v>0</v>
      </c>
      <c r="I243" s="15">
        <f t="shared" si="114"/>
        <v>0</v>
      </c>
      <c r="J243" s="15">
        <f t="shared" si="114"/>
        <v>0</v>
      </c>
      <c r="K243" s="15">
        <f t="shared" si="114"/>
        <v>0</v>
      </c>
      <c r="L243" s="15">
        <f t="shared" si="114"/>
        <v>0</v>
      </c>
      <c r="M243" s="15">
        <f t="shared" si="114"/>
        <v>0</v>
      </c>
      <c r="N243" s="15">
        <f>N244</f>
        <v>5500000</v>
      </c>
      <c r="O243" s="15">
        <f>O244</f>
        <v>0</v>
      </c>
    </row>
    <row r="244" spans="1:15" s="12" customFormat="1" ht="21" customHeight="1">
      <c r="A244" s="121"/>
      <c r="B244" s="74">
        <v>4</v>
      </c>
      <c r="C244" s="75" t="s">
        <v>434</v>
      </c>
      <c r="D244" s="76">
        <f>D245</f>
        <v>0</v>
      </c>
      <c r="E244" s="76">
        <f t="shared" si="115"/>
        <v>500000</v>
      </c>
      <c r="F244" s="76">
        <f>F245</f>
        <v>500000</v>
      </c>
      <c r="G244" s="76">
        <f t="shared" si="113"/>
        <v>0</v>
      </c>
      <c r="H244" s="76">
        <f t="shared" si="113"/>
        <v>0</v>
      </c>
      <c r="I244" s="76">
        <f t="shared" si="114"/>
        <v>0</v>
      </c>
      <c r="J244" s="76">
        <f t="shared" si="114"/>
        <v>0</v>
      </c>
      <c r="K244" s="76">
        <f t="shared" si="114"/>
        <v>0</v>
      </c>
      <c r="L244" s="76">
        <f t="shared" si="114"/>
        <v>0</v>
      </c>
      <c r="M244" s="76">
        <f t="shared" si="114"/>
        <v>0</v>
      </c>
      <c r="N244" s="76">
        <f>N245</f>
        <v>5500000</v>
      </c>
      <c r="O244" s="76">
        <f>O245</f>
        <v>0</v>
      </c>
    </row>
    <row r="245" spans="1:15" s="12" customFormat="1" ht="18" customHeight="1">
      <c r="A245" s="121" t="s">
        <v>1</v>
      </c>
      <c r="B245" s="74">
        <v>42</v>
      </c>
      <c r="C245" s="75" t="s">
        <v>429</v>
      </c>
      <c r="D245" s="76">
        <f>D246</f>
        <v>0</v>
      </c>
      <c r="E245" s="76">
        <f t="shared" si="115"/>
        <v>500000</v>
      </c>
      <c r="F245" s="76">
        <f>F246</f>
        <v>500000</v>
      </c>
      <c r="G245" s="76">
        <f t="shared" si="113"/>
        <v>0</v>
      </c>
      <c r="H245" s="76">
        <f t="shared" si="113"/>
        <v>0</v>
      </c>
      <c r="I245" s="76">
        <f t="shared" si="114"/>
        <v>0</v>
      </c>
      <c r="J245" s="76">
        <f t="shared" si="114"/>
        <v>0</v>
      </c>
      <c r="K245" s="76">
        <f t="shared" si="114"/>
        <v>0</v>
      </c>
      <c r="L245" s="76">
        <f t="shared" si="114"/>
        <v>0</v>
      </c>
      <c r="M245" s="76">
        <f t="shared" si="114"/>
        <v>0</v>
      </c>
      <c r="N245" s="76">
        <v>5500000</v>
      </c>
      <c r="O245" s="76">
        <v>0</v>
      </c>
    </row>
    <row r="246" spans="1:15" s="113" customFormat="1" ht="15" customHeight="1">
      <c r="A246" s="122" t="s">
        <v>1</v>
      </c>
      <c r="B246" s="110" t="s">
        <v>105</v>
      </c>
      <c r="C246" s="111" t="s">
        <v>430</v>
      </c>
      <c r="D246" s="72">
        <v>0</v>
      </c>
      <c r="E246" s="72">
        <f t="shared" si="115"/>
        <v>500000</v>
      </c>
      <c r="F246" s="72">
        <v>500000</v>
      </c>
      <c r="G246" s="72">
        <v>0</v>
      </c>
      <c r="H246" s="72">
        <v>0</v>
      </c>
      <c r="I246" s="72">
        <v>0</v>
      </c>
      <c r="J246" s="72">
        <v>0</v>
      </c>
      <c r="K246" s="72">
        <v>0</v>
      </c>
      <c r="L246" s="72">
        <v>0</v>
      </c>
      <c r="M246" s="72">
        <v>0</v>
      </c>
      <c r="N246" s="72"/>
      <c r="O246" s="72"/>
    </row>
    <row r="247" spans="1:15" s="12" customFormat="1" ht="24" customHeight="1">
      <c r="A247" s="119" t="s">
        <v>76</v>
      </c>
      <c r="B247" s="185" t="s">
        <v>718</v>
      </c>
      <c r="C247" s="184"/>
      <c r="D247" s="15">
        <f>D248</f>
        <v>30000</v>
      </c>
      <c r="E247" s="138">
        <f t="shared" si="115"/>
        <v>70000</v>
      </c>
      <c r="F247" s="15">
        <f>F248</f>
        <v>70000</v>
      </c>
      <c r="G247" s="15">
        <f t="shared" si="113"/>
        <v>0</v>
      </c>
      <c r="H247" s="15">
        <f t="shared" si="113"/>
        <v>0</v>
      </c>
      <c r="I247" s="15">
        <f t="shared" si="114"/>
        <v>0</v>
      </c>
      <c r="J247" s="15">
        <f t="shared" si="114"/>
        <v>0</v>
      </c>
      <c r="K247" s="15">
        <f t="shared" si="114"/>
        <v>0</v>
      </c>
      <c r="L247" s="15">
        <f t="shared" si="114"/>
        <v>0</v>
      </c>
      <c r="M247" s="15">
        <f t="shared" si="114"/>
        <v>0</v>
      </c>
      <c r="N247" s="15">
        <f>N248</f>
        <v>100000</v>
      </c>
      <c r="O247" s="15">
        <f>O248</f>
        <v>100000</v>
      </c>
    </row>
    <row r="248" spans="1:15" s="12" customFormat="1" ht="21" customHeight="1">
      <c r="A248" s="121"/>
      <c r="B248" s="74">
        <v>4</v>
      </c>
      <c r="C248" s="75" t="s">
        <v>434</v>
      </c>
      <c r="D248" s="76">
        <f>D249</f>
        <v>30000</v>
      </c>
      <c r="E248" s="76">
        <f t="shared" si="115"/>
        <v>70000</v>
      </c>
      <c r="F248" s="76">
        <f>F249</f>
        <v>70000</v>
      </c>
      <c r="G248" s="76">
        <f t="shared" si="113"/>
        <v>0</v>
      </c>
      <c r="H248" s="76">
        <f t="shared" si="113"/>
        <v>0</v>
      </c>
      <c r="I248" s="76">
        <f t="shared" si="114"/>
        <v>0</v>
      </c>
      <c r="J248" s="76">
        <f t="shared" si="114"/>
        <v>0</v>
      </c>
      <c r="K248" s="76">
        <f t="shared" si="114"/>
        <v>0</v>
      </c>
      <c r="L248" s="76">
        <f t="shared" si="114"/>
        <v>0</v>
      </c>
      <c r="M248" s="76">
        <f t="shared" si="114"/>
        <v>0</v>
      </c>
      <c r="N248" s="76">
        <f>N249</f>
        <v>100000</v>
      </c>
      <c r="O248" s="76">
        <f>O249</f>
        <v>100000</v>
      </c>
    </row>
    <row r="249" spans="1:15" s="12" customFormat="1" ht="18" customHeight="1">
      <c r="A249" s="121" t="s">
        <v>1</v>
      </c>
      <c r="B249" s="74">
        <v>42</v>
      </c>
      <c r="C249" s="75" t="s">
        <v>429</v>
      </c>
      <c r="D249" s="76">
        <f>D250</f>
        <v>30000</v>
      </c>
      <c r="E249" s="76">
        <f t="shared" si="115"/>
        <v>70000</v>
      </c>
      <c r="F249" s="76">
        <f>F250</f>
        <v>70000</v>
      </c>
      <c r="G249" s="76">
        <f t="shared" si="113"/>
        <v>0</v>
      </c>
      <c r="H249" s="76">
        <f t="shared" si="113"/>
        <v>0</v>
      </c>
      <c r="I249" s="76">
        <f t="shared" si="114"/>
        <v>0</v>
      </c>
      <c r="J249" s="76">
        <f t="shared" si="114"/>
        <v>0</v>
      </c>
      <c r="K249" s="76">
        <f t="shared" si="114"/>
        <v>0</v>
      </c>
      <c r="L249" s="76">
        <f t="shared" si="114"/>
        <v>0</v>
      </c>
      <c r="M249" s="76">
        <f t="shared" si="114"/>
        <v>0</v>
      </c>
      <c r="N249" s="76">
        <v>100000</v>
      </c>
      <c r="O249" s="76">
        <v>100000</v>
      </c>
    </row>
    <row r="250" spans="1:15" s="113" customFormat="1" ht="15" customHeight="1">
      <c r="A250" s="122" t="s">
        <v>1</v>
      </c>
      <c r="B250" s="110" t="s">
        <v>104</v>
      </c>
      <c r="C250" s="111" t="s">
        <v>412</v>
      </c>
      <c r="D250" s="72">
        <v>30000</v>
      </c>
      <c r="E250" s="72">
        <f t="shared" si="115"/>
        <v>70000</v>
      </c>
      <c r="F250" s="72">
        <v>70000</v>
      </c>
      <c r="G250" s="72">
        <v>0</v>
      </c>
      <c r="H250" s="72">
        <v>0</v>
      </c>
      <c r="I250" s="72">
        <v>0</v>
      </c>
      <c r="J250" s="72">
        <v>0</v>
      </c>
      <c r="K250" s="72">
        <v>0</v>
      </c>
      <c r="L250" s="72">
        <v>0</v>
      </c>
      <c r="M250" s="72">
        <v>0</v>
      </c>
      <c r="N250" s="72"/>
      <c r="O250" s="72"/>
    </row>
    <row r="251" spans="1:15" s="12" customFormat="1" ht="27" customHeight="1">
      <c r="A251" s="130"/>
      <c r="B251" s="186" t="s">
        <v>536</v>
      </c>
      <c r="C251" s="187"/>
      <c r="D251" s="16">
        <f>D252+D256+D263</f>
        <v>150000</v>
      </c>
      <c r="E251" s="16">
        <f aca="true" t="shared" si="116" ref="E251:E266">SUM(F251:M251)</f>
        <v>975000</v>
      </c>
      <c r="F251" s="16">
        <f aca="true" t="shared" si="117" ref="F251:O251">F252+F256+F263</f>
        <v>325000</v>
      </c>
      <c r="G251" s="16">
        <f t="shared" si="117"/>
        <v>0</v>
      </c>
      <c r="H251" s="16">
        <f t="shared" si="117"/>
        <v>370000</v>
      </c>
      <c r="I251" s="16">
        <f t="shared" si="117"/>
        <v>0</v>
      </c>
      <c r="J251" s="16">
        <f t="shared" si="117"/>
        <v>0</v>
      </c>
      <c r="K251" s="16">
        <f t="shared" si="117"/>
        <v>0</v>
      </c>
      <c r="L251" s="16">
        <f t="shared" si="117"/>
        <v>0</v>
      </c>
      <c r="M251" s="16">
        <f t="shared" si="117"/>
        <v>280000</v>
      </c>
      <c r="N251" s="16">
        <f t="shared" si="117"/>
        <v>1250000</v>
      </c>
      <c r="O251" s="16">
        <f t="shared" si="117"/>
        <v>1700000</v>
      </c>
    </row>
    <row r="252" spans="1:15" s="12" customFormat="1" ht="24" customHeight="1">
      <c r="A252" s="119" t="s">
        <v>76</v>
      </c>
      <c r="B252" s="188" t="s">
        <v>537</v>
      </c>
      <c r="C252" s="189"/>
      <c r="D252" s="15">
        <f aca="true" t="shared" si="118" ref="D252:O254">D253</f>
        <v>50000</v>
      </c>
      <c r="E252" s="138">
        <f t="shared" si="116"/>
        <v>500000</v>
      </c>
      <c r="F252" s="15">
        <f t="shared" si="118"/>
        <v>0</v>
      </c>
      <c r="G252" s="15">
        <f t="shared" si="118"/>
        <v>0</v>
      </c>
      <c r="H252" s="15">
        <f t="shared" si="118"/>
        <v>320000</v>
      </c>
      <c r="I252" s="15">
        <f t="shared" si="118"/>
        <v>0</v>
      </c>
      <c r="J252" s="15">
        <f t="shared" si="118"/>
        <v>0</v>
      </c>
      <c r="K252" s="15">
        <f t="shared" si="118"/>
        <v>0</v>
      </c>
      <c r="L252" s="15">
        <f t="shared" si="118"/>
        <v>0</v>
      </c>
      <c r="M252" s="15">
        <f t="shared" si="118"/>
        <v>180000</v>
      </c>
      <c r="N252" s="15">
        <f t="shared" si="118"/>
        <v>50000</v>
      </c>
      <c r="O252" s="15">
        <f t="shared" si="118"/>
        <v>0</v>
      </c>
    </row>
    <row r="253" spans="1:15" s="12" customFormat="1" ht="21" customHeight="1">
      <c r="A253" s="121"/>
      <c r="B253" s="74" t="s">
        <v>191</v>
      </c>
      <c r="C253" s="75" t="s">
        <v>426</v>
      </c>
      <c r="D253" s="76">
        <f>D254</f>
        <v>50000</v>
      </c>
      <c r="E253" s="76">
        <f t="shared" si="116"/>
        <v>500000</v>
      </c>
      <c r="F253" s="76">
        <f>F254</f>
        <v>0</v>
      </c>
      <c r="G253" s="76">
        <f t="shared" si="118"/>
        <v>0</v>
      </c>
      <c r="H253" s="76">
        <f t="shared" si="118"/>
        <v>320000</v>
      </c>
      <c r="I253" s="76">
        <f t="shared" si="118"/>
        <v>0</v>
      </c>
      <c r="J253" s="76">
        <f t="shared" si="118"/>
        <v>0</v>
      </c>
      <c r="K253" s="76">
        <f t="shared" si="118"/>
        <v>0</v>
      </c>
      <c r="L253" s="76">
        <f t="shared" si="118"/>
        <v>0</v>
      </c>
      <c r="M253" s="76">
        <f t="shared" si="118"/>
        <v>180000</v>
      </c>
      <c r="N253" s="76">
        <f t="shared" si="118"/>
        <v>50000</v>
      </c>
      <c r="O253" s="76">
        <f t="shared" si="118"/>
        <v>0</v>
      </c>
    </row>
    <row r="254" spans="1:15" s="12" customFormat="1" ht="18" customHeight="1">
      <c r="A254" s="121"/>
      <c r="B254" s="74" t="s">
        <v>192</v>
      </c>
      <c r="C254" s="75" t="s">
        <v>427</v>
      </c>
      <c r="D254" s="76">
        <f>D255</f>
        <v>50000</v>
      </c>
      <c r="E254" s="76">
        <f t="shared" si="116"/>
        <v>500000</v>
      </c>
      <c r="F254" s="76">
        <f>F255</f>
        <v>0</v>
      </c>
      <c r="G254" s="76">
        <f t="shared" si="118"/>
        <v>0</v>
      </c>
      <c r="H254" s="76">
        <f t="shared" si="118"/>
        <v>320000</v>
      </c>
      <c r="I254" s="76">
        <f t="shared" si="118"/>
        <v>0</v>
      </c>
      <c r="J254" s="76">
        <f t="shared" si="118"/>
        <v>0</v>
      </c>
      <c r="K254" s="76">
        <f t="shared" si="118"/>
        <v>0</v>
      </c>
      <c r="L254" s="76">
        <f t="shared" si="118"/>
        <v>0</v>
      </c>
      <c r="M254" s="76">
        <f t="shared" si="118"/>
        <v>180000</v>
      </c>
      <c r="N254" s="76">
        <v>50000</v>
      </c>
      <c r="O254" s="76">
        <v>0</v>
      </c>
    </row>
    <row r="255" spans="1:15" s="113" customFormat="1" ht="15" customHeight="1">
      <c r="A255" s="122"/>
      <c r="B255" s="110" t="s">
        <v>193</v>
      </c>
      <c r="C255" s="111" t="s">
        <v>428</v>
      </c>
      <c r="D255" s="72">
        <v>50000</v>
      </c>
      <c r="E255" s="72">
        <f t="shared" si="116"/>
        <v>500000</v>
      </c>
      <c r="F255" s="72">
        <v>0</v>
      </c>
      <c r="G255" s="72">
        <v>0</v>
      </c>
      <c r="H255" s="72">
        <v>320000</v>
      </c>
      <c r="I255" s="72">
        <v>0</v>
      </c>
      <c r="J255" s="72">
        <v>0</v>
      </c>
      <c r="K255" s="72">
        <v>0</v>
      </c>
      <c r="L255" s="72">
        <v>0</v>
      </c>
      <c r="M255" s="72">
        <v>180000</v>
      </c>
      <c r="N255" s="72"/>
      <c r="O255" s="72"/>
    </row>
    <row r="256" spans="1:15" s="12" customFormat="1" ht="24" customHeight="1">
      <c r="A256" s="119" t="s">
        <v>76</v>
      </c>
      <c r="B256" s="185" t="s">
        <v>538</v>
      </c>
      <c r="C256" s="184"/>
      <c r="D256" s="15">
        <f>D257</f>
        <v>0</v>
      </c>
      <c r="E256" s="138">
        <f t="shared" si="116"/>
        <v>50000</v>
      </c>
      <c r="F256" s="15">
        <f aca="true" t="shared" si="119" ref="F256:O256">F257</f>
        <v>0</v>
      </c>
      <c r="G256" s="15">
        <f t="shared" si="119"/>
        <v>0</v>
      </c>
      <c r="H256" s="15">
        <f t="shared" si="119"/>
        <v>50000</v>
      </c>
      <c r="I256" s="15">
        <f t="shared" si="119"/>
        <v>0</v>
      </c>
      <c r="J256" s="15">
        <f t="shared" si="119"/>
        <v>0</v>
      </c>
      <c r="K256" s="15">
        <f t="shared" si="119"/>
        <v>0</v>
      </c>
      <c r="L256" s="15">
        <f t="shared" si="119"/>
        <v>0</v>
      </c>
      <c r="M256" s="15">
        <f t="shared" si="119"/>
        <v>0</v>
      </c>
      <c r="N256" s="15">
        <f t="shared" si="119"/>
        <v>1000000</v>
      </c>
      <c r="O256" s="15">
        <f t="shared" si="119"/>
        <v>1500000</v>
      </c>
    </row>
    <row r="257" spans="1:15" s="154" customFormat="1" ht="21" customHeight="1">
      <c r="A257" s="121"/>
      <c r="B257" s="74">
        <v>4</v>
      </c>
      <c r="C257" s="75" t="s">
        <v>434</v>
      </c>
      <c r="D257" s="76">
        <f>D261</f>
        <v>0</v>
      </c>
      <c r="E257" s="76">
        <f t="shared" si="116"/>
        <v>50000</v>
      </c>
      <c r="F257" s="76">
        <f aca="true" t="shared" si="120" ref="F257:O257">F261</f>
        <v>0</v>
      </c>
      <c r="G257" s="76">
        <f t="shared" si="120"/>
        <v>0</v>
      </c>
      <c r="H257" s="76">
        <f t="shared" si="120"/>
        <v>50000</v>
      </c>
      <c r="I257" s="76">
        <f t="shared" si="120"/>
        <v>0</v>
      </c>
      <c r="J257" s="76">
        <f t="shared" si="120"/>
        <v>0</v>
      </c>
      <c r="K257" s="76">
        <f t="shared" si="120"/>
        <v>0</v>
      </c>
      <c r="L257" s="76">
        <f t="shared" si="120"/>
        <v>0</v>
      </c>
      <c r="M257" s="76">
        <f t="shared" si="120"/>
        <v>0</v>
      </c>
      <c r="N257" s="76">
        <f t="shared" si="120"/>
        <v>1000000</v>
      </c>
      <c r="O257" s="76">
        <f t="shared" si="120"/>
        <v>1500000</v>
      </c>
    </row>
    <row r="258" spans="1:15" s="152" customFormat="1" ht="15" customHeight="1">
      <c r="A258" s="170" t="s">
        <v>19</v>
      </c>
      <c r="B258" s="170" t="s">
        <v>251</v>
      </c>
      <c r="C258" s="171" t="s">
        <v>32</v>
      </c>
      <c r="D258" s="170" t="s">
        <v>671</v>
      </c>
      <c r="E258" s="172" t="s">
        <v>672</v>
      </c>
      <c r="F258" s="171" t="s">
        <v>670</v>
      </c>
      <c r="G258" s="171"/>
      <c r="H258" s="171"/>
      <c r="I258" s="171"/>
      <c r="J258" s="171"/>
      <c r="K258" s="171"/>
      <c r="L258" s="171"/>
      <c r="M258" s="171"/>
      <c r="N258" s="170" t="s">
        <v>506</v>
      </c>
      <c r="O258" s="170" t="s">
        <v>736</v>
      </c>
    </row>
    <row r="259" spans="1:15" s="153" customFormat="1" ht="35.25" customHeight="1">
      <c r="A259" s="171"/>
      <c r="B259" s="171"/>
      <c r="C259" s="171"/>
      <c r="D259" s="171"/>
      <c r="E259" s="173"/>
      <c r="F259" s="65" t="s">
        <v>172</v>
      </c>
      <c r="G259" s="65" t="s">
        <v>20</v>
      </c>
      <c r="H259" s="65" t="s">
        <v>171</v>
      </c>
      <c r="I259" s="65" t="s">
        <v>173</v>
      </c>
      <c r="J259" s="65" t="s">
        <v>21</v>
      </c>
      <c r="K259" s="65" t="s">
        <v>464</v>
      </c>
      <c r="L259" s="65" t="s">
        <v>174</v>
      </c>
      <c r="M259" s="65" t="s">
        <v>320</v>
      </c>
      <c r="N259" s="170"/>
      <c r="O259" s="170"/>
    </row>
    <row r="260" spans="1:15" s="153" customFormat="1" ht="10.5" customHeight="1">
      <c r="A260" s="66">
        <v>1</v>
      </c>
      <c r="B260" s="66">
        <v>2</v>
      </c>
      <c r="C260" s="66">
        <v>3</v>
      </c>
      <c r="D260" s="66">
        <v>4</v>
      </c>
      <c r="E260" s="66">
        <v>5</v>
      </c>
      <c r="F260" s="66">
        <v>6</v>
      </c>
      <c r="G260" s="66">
        <v>7</v>
      </c>
      <c r="H260" s="66">
        <v>8</v>
      </c>
      <c r="I260" s="66">
        <v>9</v>
      </c>
      <c r="J260" s="66">
        <v>10</v>
      </c>
      <c r="K260" s="66">
        <v>11</v>
      </c>
      <c r="L260" s="66">
        <v>12</v>
      </c>
      <c r="M260" s="66">
        <v>13</v>
      </c>
      <c r="N260" s="66">
        <v>14</v>
      </c>
      <c r="O260" s="66">
        <v>15</v>
      </c>
    </row>
    <row r="261" spans="1:15" s="12" customFormat="1" ht="18" customHeight="1">
      <c r="A261" s="121" t="s">
        <v>1</v>
      </c>
      <c r="B261" s="74">
        <v>42</v>
      </c>
      <c r="C261" s="75" t="s">
        <v>429</v>
      </c>
      <c r="D261" s="76">
        <f>D262</f>
        <v>0</v>
      </c>
      <c r="E261" s="76">
        <f t="shared" si="116"/>
        <v>50000</v>
      </c>
      <c r="F261" s="76">
        <f aca="true" t="shared" si="121" ref="F261:M261">F262</f>
        <v>0</v>
      </c>
      <c r="G261" s="76">
        <f t="shared" si="121"/>
        <v>0</v>
      </c>
      <c r="H261" s="76">
        <f t="shared" si="121"/>
        <v>50000</v>
      </c>
      <c r="I261" s="76">
        <f t="shared" si="121"/>
        <v>0</v>
      </c>
      <c r="J261" s="76">
        <f t="shared" si="121"/>
        <v>0</v>
      </c>
      <c r="K261" s="76">
        <f t="shared" si="121"/>
        <v>0</v>
      </c>
      <c r="L261" s="76">
        <f t="shared" si="121"/>
        <v>0</v>
      </c>
      <c r="M261" s="76">
        <f t="shared" si="121"/>
        <v>0</v>
      </c>
      <c r="N261" s="76">
        <v>1000000</v>
      </c>
      <c r="O261" s="76">
        <v>1500000</v>
      </c>
    </row>
    <row r="262" spans="1:15" s="113" customFormat="1" ht="15" customHeight="1">
      <c r="A262" s="122" t="s">
        <v>1</v>
      </c>
      <c r="B262" s="110" t="s">
        <v>105</v>
      </c>
      <c r="C262" s="111" t="s">
        <v>430</v>
      </c>
      <c r="D262" s="72">
        <v>0</v>
      </c>
      <c r="E262" s="72">
        <f t="shared" si="116"/>
        <v>50000</v>
      </c>
      <c r="F262" s="72">
        <v>0</v>
      </c>
      <c r="G262" s="72">
        <v>0</v>
      </c>
      <c r="H262" s="72">
        <v>50000</v>
      </c>
      <c r="I262" s="72">
        <v>0</v>
      </c>
      <c r="J262" s="72">
        <v>0</v>
      </c>
      <c r="K262" s="72">
        <v>0</v>
      </c>
      <c r="L262" s="72">
        <v>0</v>
      </c>
      <c r="M262" s="72">
        <v>0</v>
      </c>
      <c r="N262" s="72"/>
      <c r="O262" s="72"/>
    </row>
    <row r="263" spans="1:15" s="12" customFormat="1" ht="24" customHeight="1">
      <c r="A263" s="119" t="s">
        <v>76</v>
      </c>
      <c r="B263" s="188" t="s">
        <v>724</v>
      </c>
      <c r="C263" s="189"/>
      <c r="D263" s="15">
        <f aca="true" t="shared" si="122" ref="D263:M265">D264</f>
        <v>100000</v>
      </c>
      <c r="E263" s="138">
        <f t="shared" si="116"/>
        <v>425000</v>
      </c>
      <c r="F263" s="15">
        <f t="shared" si="122"/>
        <v>325000</v>
      </c>
      <c r="G263" s="15">
        <f t="shared" si="122"/>
        <v>0</v>
      </c>
      <c r="H263" s="15">
        <f t="shared" si="122"/>
        <v>0</v>
      </c>
      <c r="I263" s="15">
        <f t="shared" si="122"/>
        <v>0</v>
      </c>
      <c r="J263" s="15">
        <f t="shared" si="122"/>
        <v>0</v>
      </c>
      <c r="K263" s="15">
        <f t="shared" si="122"/>
        <v>0</v>
      </c>
      <c r="L263" s="15">
        <f t="shared" si="122"/>
        <v>0</v>
      </c>
      <c r="M263" s="15">
        <f t="shared" si="122"/>
        <v>100000</v>
      </c>
      <c r="N263" s="15">
        <f>N264</f>
        <v>200000</v>
      </c>
      <c r="O263" s="15">
        <f>O264</f>
        <v>200000</v>
      </c>
    </row>
    <row r="264" spans="1:15" s="12" customFormat="1" ht="21" customHeight="1">
      <c r="A264" s="121"/>
      <c r="B264" s="74">
        <v>3</v>
      </c>
      <c r="C264" s="75" t="s">
        <v>3</v>
      </c>
      <c r="D264" s="76">
        <f t="shared" si="122"/>
        <v>100000</v>
      </c>
      <c r="E264" s="76">
        <f t="shared" si="116"/>
        <v>425000</v>
      </c>
      <c r="F264" s="76">
        <f t="shared" si="122"/>
        <v>325000</v>
      </c>
      <c r="G264" s="76">
        <f t="shared" si="122"/>
        <v>0</v>
      </c>
      <c r="H264" s="76">
        <f t="shared" si="122"/>
        <v>0</v>
      </c>
      <c r="I264" s="76">
        <f t="shared" si="122"/>
        <v>0</v>
      </c>
      <c r="J264" s="76">
        <f t="shared" si="122"/>
        <v>0</v>
      </c>
      <c r="K264" s="76">
        <f t="shared" si="122"/>
        <v>0</v>
      </c>
      <c r="L264" s="76">
        <f t="shared" si="122"/>
        <v>0</v>
      </c>
      <c r="M264" s="76">
        <f t="shared" si="122"/>
        <v>100000</v>
      </c>
      <c r="N264" s="76">
        <f>N265</f>
        <v>200000</v>
      </c>
      <c r="O264" s="76">
        <f>O265</f>
        <v>200000</v>
      </c>
    </row>
    <row r="265" spans="1:15" s="12" customFormat="1" ht="18" customHeight="1">
      <c r="A265" s="121"/>
      <c r="B265" s="74">
        <v>32</v>
      </c>
      <c r="C265" s="75" t="s">
        <v>11</v>
      </c>
      <c r="D265" s="76">
        <f>D266</f>
        <v>100000</v>
      </c>
      <c r="E265" s="76">
        <f t="shared" si="116"/>
        <v>425000</v>
      </c>
      <c r="F265" s="76">
        <f>F266</f>
        <v>325000</v>
      </c>
      <c r="G265" s="76">
        <f t="shared" si="122"/>
        <v>0</v>
      </c>
      <c r="H265" s="76">
        <f t="shared" si="122"/>
        <v>0</v>
      </c>
      <c r="I265" s="76">
        <f t="shared" si="122"/>
        <v>0</v>
      </c>
      <c r="J265" s="76">
        <f t="shared" si="122"/>
        <v>0</v>
      </c>
      <c r="K265" s="76">
        <f t="shared" si="122"/>
        <v>0</v>
      </c>
      <c r="L265" s="76">
        <f t="shared" si="122"/>
        <v>0</v>
      </c>
      <c r="M265" s="76">
        <f t="shared" si="122"/>
        <v>100000</v>
      </c>
      <c r="N265" s="76">
        <v>200000</v>
      </c>
      <c r="O265" s="76">
        <v>200000</v>
      </c>
    </row>
    <row r="266" spans="1:15" s="113" customFormat="1" ht="15" customHeight="1">
      <c r="A266" s="122"/>
      <c r="B266" s="110">
        <v>323</v>
      </c>
      <c r="C266" s="111" t="s">
        <v>416</v>
      </c>
      <c r="D266" s="72">
        <v>100000</v>
      </c>
      <c r="E266" s="72">
        <f t="shared" si="116"/>
        <v>425000</v>
      </c>
      <c r="F266" s="72">
        <v>325000</v>
      </c>
      <c r="G266" s="72">
        <v>0</v>
      </c>
      <c r="H266" s="72">
        <v>0</v>
      </c>
      <c r="I266" s="72">
        <v>0</v>
      </c>
      <c r="J266" s="72">
        <v>0</v>
      </c>
      <c r="K266" s="72">
        <v>0</v>
      </c>
      <c r="L266" s="72">
        <v>0</v>
      </c>
      <c r="M266" s="72">
        <v>100000</v>
      </c>
      <c r="N266" s="72"/>
      <c r="O266" s="72"/>
    </row>
    <row r="267" spans="1:15" s="12" customFormat="1" ht="27" customHeight="1">
      <c r="A267" s="130"/>
      <c r="B267" s="186" t="s">
        <v>539</v>
      </c>
      <c r="C267" s="187"/>
      <c r="D267" s="16">
        <f>D268+D273+D278</f>
        <v>2415000</v>
      </c>
      <c r="E267" s="16">
        <f aca="true" t="shared" si="123" ref="E267:E303">SUM(F267:M267)</f>
        <v>2385000</v>
      </c>
      <c r="F267" s="16">
        <f aca="true" t="shared" si="124" ref="F267:O267">F268+F273+F278</f>
        <v>415000</v>
      </c>
      <c r="G267" s="16">
        <f t="shared" si="124"/>
        <v>0</v>
      </c>
      <c r="H267" s="16">
        <f t="shared" si="124"/>
        <v>1600000</v>
      </c>
      <c r="I267" s="16">
        <f t="shared" si="124"/>
        <v>100000</v>
      </c>
      <c r="J267" s="16">
        <f t="shared" si="124"/>
        <v>0</v>
      </c>
      <c r="K267" s="16">
        <f t="shared" si="124"/>
        <v>0</v>
      </c>
      <c r="L267" s="16">
        <f t="shared" si="124"/>
        <v>0</v>
      </c>
      <c r="M267" s="16">
        <f t="shared" si="124"/>
        <v>270000</v>
      </c>
      <c r="N267" s="16">
        <f t="shared" si="124"/>
        <v>2370000</v>
      </c>
      <c r="O267" s="16">
        <f t="shared" si="124"/>
        <v>2420000</v>
      </c>
    </row>
    <row r="268" spans="1:15" s="12" customFormat="1" ht="24.75" customHeight="1">
      <c r="A268" s="119" t="s">
        <v>110</v>
      </c>
      <c r="B268" s="188" t="s">
        <v>540</v>
      </c>
      <c r="C268" s="189"/>
      <c r="D268" s="15">
        <f aca="true" t="shared" si="125" ref="D268:H269">D269</f>
        <v>1225000</v>
      </c>
      <c r="E268" s="138">
        <f t="shared" si="123"/>
        <v>1420000</v>
      </c>
      <c r="F268" s="15">
        <f t="shared" si="125"/>
        <v>0</v>
      </c>
      <c r="G268" s="15">
        <f t="shared" si="125"/>
        <v>0</v>
      </c>
      <c r="H268" s="15">
        <f t="shared" si="125"/>
        <v>1050000</v>
      </c>
      <c r="I268" s="15">
        <f aca="true" t="shared" si="126" ref="I268:M269">I269</f>
        <v>100000</v>
      </c>
      <c r="J268" s="15">
        <f t="shared" si="126"/>
        <v>0</v>
      </c>
      <c r="K268" s="15">
        <f t="shared" si="126"/>
        <v>0</v>
      </c>
      <c r="L268" s="15">
        <f t="shared" si="126"/>
        <v>0</v>
      </c>
      <c r="M268" s="15">
        <f t="shared" si="126"/>
        <v>270000</v>
      </c>
      <c r="N268" s="15">
        <f>N269</f>
        <v>1400000</v>
      </c>
      <c r="O268" s="15">
        <f>O269</f>
        <v>1420000</v>
      </c>
    </row>
    <row r="269" spans="1:15" s="12" customFormat="1" ht="21" customHeight="1">
      <c r="A269" s="121"/>
      <c r="B269" s="74">
        <v>3</v>
      </c>
      <c r="C269" s="75" t="s">
        <v>3</v>
      </c>
      <c r="D269" s="76">
        <f t="shared" si="125"/>
        <v>1225000</v>
      </c>
      <c r="E269" s="76">
        <f t="shared" si="123"/>
        <v>1420000</v>
      </c>
      <c r="F269" s="76">
        <f t="shared" si="125"/>
        <v>0</v>
      </c>
      <c r="G269" s="76">
        <f t="shared" si="125"/>
        <v>0</v>
      </c>
      <c r="H269" s="76">
        <f t="shared" si="125"/>
        <v>1050000</v>
      </c>
      <c r="I269" s="76">
        <f t="shared" si="126"/>
        <v>100000</v>
      </c>
      <c r="J269" s="76">
        <f t="shared" si="126"/>
        <v>0</v>
      </c>
      <c r="K269" s="76">
        <f t="shared" si="126"/>
        <v>0</v>
      </c>
      <c r="L269" s="76">
        <f t="shared" si="126"/>
        <v>0</v>
      </c>
      <c r="M269" s="76">
        <f t="shared" si="126"/>
        <v>270000</v>
      </c>
      <c r="N269" s="76">
        <f>N270</f>
        <v>1400000</v>
      </c>
      <c r="O269" s="76">
        <f>O270</f>
        <v>1420000</v>
      </c>
    </row>
    <row r="270" spans="1:15" s="12" customFormat="1" ht="18" customHeight="1">
      <c r="A270" s="121"/>
      <c r="B270" s="74">
        <v>32</v>
      </c>
      <c r="C270" s="75" t="s">
        <v>11</v>
      </c>
      <c r="D270" s="76">
        <f>D271+D272</f>
        <v>1225000</v>
      </c>
      <c r="E270" s="76">
        <f t="shared" si="123"/>
        <v>1420000</v>
      </c>
      <c r="F270" s="76">
        <f>F271+F272</f>
        <v>0</v>
      </c>
      <c r="G270" s="76">
        <f>G271+G272</f>
        <v>0</v>
      </c>
      <c r="H270" s="76">
        <f>H271+H272</f>
        <v>1050000</v>
      </c>
      <c r="I270" s="76">
        <f>I272</f>
        <v>100000</v>
      </c>
      <c r="J270" s="76">
        <f>J272</f>
        <v>0</v>
      </c>
      <c r="K270" s="76">
        <f>K272</f>
        <v>0</v>
      </c>
      <c r="L270" s="76">
        <f>L272</f>
        <v>0</v>
      </c>
      <c r="M270" s="76">
        <f>M272</f>
        <v>270000</v>
      </c>
      <c r="N270" s="76">
        <v>1400000</v>
      </c>
      <c r="O270" s="76">
        <v>1420000</v>
      </c>
    </row>
    <row r="271" spans="1:15" s="113" customFormat="1" ht="15" customHeight="1">
      <c r="A271" s="122"/>
      <c r="B271" s="110">
        <v>322</v>
      </c>
      <c r="C271" s="111" t="s">
        <v>409</v>
      </c>
      <c r="D271" s="72">
        <v>150000</v>
      </c>
      <c r="E271" s="72">
        <f t="shared" si="123"/>
        <v>250000</v>
      </c>
      <c r="F271" s="72">
        <v>0</v>
      </c>
      <c r="G271" s="72">
        <v>0</v>
      </c>
      <c r="H271" s="72">
        <v>250000</v>
      </c>
      <c r="I271" s="72">
        <v>0</v>
      </c>
      <c r="J271" s="72">
        <v>0</v>
      </c>
      <c r="K271" s="72">
        <v>0</v>
      </c>
      <c r="L271" s="72">
        <v>0</v>
      </c>
      <c r="M271" s="72">
        <v>0</v>
      </c>
      <c r="N271" s="72"/>
      <c r="O271" s="72"/>
    </row>
    <row r="272" spans="1:15" s="113" customFormat="1" ht="15" customHeight="1">
      <c r="A272" s="122"/>
      <c r="B272" s="110">
        <v>323</v>
      </c>
      <c r="C272" s="111" t="s">
        <v>416</v>
      </c>
      <c r="D272" s="72">
        <v>1075000</v>
      </c>
      <c r="E272" s="72">
        <f t="shared" si="123"/>
        <v>1170000</v>
      </c>
      <c r="F272" s="72">
        <v>0</v>
      </c>
      <c r="G272" s="72">
        <v>0</v>
      </c>
      <c r="H272" s="72">
        <v>800000</v>
      </c>
      <c r="I272" s="72">
        <v>100000</v>
      </c>
      <c r="J272" s="72">
        <v>0</v>
      </c>
      <c r="K272" s="72">
        <v>0</v>
      </c>
      <c r="L272" s="72">
        <v>0</v>
      </c>
      <c r="M272" s="72">
        <v>270000</v>
      </c>
      <c r="N272" s="72"/>
      <c r="O272" s="72"/>
    </row>
    <row r="273" spans="1:15" s="12" customFormat="1" ht="27" customHeight="1">
      <c r="A273" s="119" t="s">
        <v>76</v>
      </c>
      <c r="B273" s="188" t="s">
        <v>541</v>
      </c>
      <c r="C273" s="189"/>
      <c r="D273" s="15">
        <f aca="true" t="shared" si="127" ref="D273:O274">D274</f>
        <v>990000</v>
      </c>
      <c r="E273" s="138">
        <f t="shared" si="123"/>
        <v>765000</v>
      </c>
      <c r="F273" s="15">
        <f t="shared" si="127"/>
        <v>215000</v>
      </c>
      <c r="G273" s="15">
        <f t="shared" si="127"/>
        <v>0</v>
      </c>
      <c r="H273" s="15">
        <f t="shared" si="127"/>
        <v>550000</v>
      </c>
      <c r="I273" s="15">
        <f t="shared" si="127"/>
        <v>0</v>
      </c>
      <c r="J273" s="15">
        <f t="shared" si="127"/>
        <v>0</v>
      </c>
      <c r="K273" s="15">
        <f t="shared" si="127"/>
        <v>0</v>
      </c>
      <c r="L273" s="15">
        <f t="shared" si="127"/>
        <v>0</v>
      </c>
      <c r="M273" s="15">
        <f t="shared" si="127"/>
        <v>0</v>
      </c>
      <c r="N273" s="15">
        <f t="shared" si="127"/>
        <v>770000</v>
      </c>
      <c r="O273" s="15">
        <f t="shared" si="127"/>
        <v>800000</v>
      </c>
    </row>
    <row r="274" spans="1:15" s="12" customFormat="1" ht="21" customHeight="1">
      <c r="A274" s="121"/>
      <c r="B274" s="74">
        <v>3</v>
      </c>
      <c r="C274" s="75" t="s">
        <v>3</v>
      </c>
      <c r="D274" s="76">
        <f>D275</f>
        <v>990000</v>
      </c>
      <c r="E274" s="76">
        <f t="shared" si="123"/>
        <v>765000</v>
      </c>
      <c r="F274" s="76">
        <f>F275</f>
        <v>215000</v>
      </c>
      <c r="G274" s="76">
        <f t="shared" si="127"/>
        <v>0</v>
      </c>
      <c r="H274" s="76">
        <f t="shared" si="127"/>
        <v>550000</v>
      </c>
      <c r="I274" s="76">
        <f t="shared" si="127"/>
        <v>0</v>
      </c>
      <c r="J274" s="76">
        <f t="shared" si="127"/>
        <v>0</v>
      </c>
      <c r="K274" s="76">
        <f t="shared" si="127"/>
        <v>0</v>
      </c>
      <c r="L274" s="76">
        <f t="shared" si="127"/>
        <v>0</v>
      </c>
      <c r="M274" s="76">
        <f t="shared" si="127"/>
        <v>0</v>
      </c>
      <c r="N274" s="76">
        <f t="shared" si="127"/>
        <v>770000</v>
      </c>
      <c r="O274" s="76">
        <f t="shared" si="127"/>
        <v>800000</v>
      </c>
    </row>
    <row r="275" spans="1:15" s="12" customFormat="1" ht="18" customHeight="1">
      <c r="A275" s="121"/>
      <c r="B275" s="74">
        <v>32</v>
      </c>
      <c r="C275" s="75" t="s">
        <v>11</v>
      </c>
      <c r="D275" s="76">
        <f>D276+D277</f>
        <v>990000</v>
      </c>
      <c r="E275" s="76">
        <f t="shared" si="123"/>
        <v>765000</v>
      </c>
      <c r="F275" s="76">
        <f>F276+F277</f>
        <v>215000</v>
      </c>
      <c r="G275" s="76">
        <f>G276+G277</f>
        <v>0</v>
      </c>
      <c r="H275" s="76">
        <f>H276+H277</f>
        <v>550000</v>
      </c>
      <c r="I275" s="76">
        <f>I276</f>
        <v>0</v>
      </c>
      <c r="J275" s="76">
        <f>J276</f>
        <v>0</v>
      </c>
      <c r="K275" s="76">
        <f>K276</f>
        <v>0</v>
      </c>
      <c r="L275" s="76">
        <f>L276</f>
        <v>0</v>
      </c>
      <c r="M275" s="76">
        <f>M276</f>
        <v>0</v>
      </c>
      <c r="N275" s="76">
        <v>770000</v>
      </c>
      <c r="O275" s="76">
        <v>800000</v>
      </c>
    </row>
    <row r="276" spans="1:15" s="113" customFormat="1" ht="15" customHeight="1">
      <c r="A276" s="122"/>
      <c r="B276" s="110">
        <v>323</v>
      </c>
      <c r="C276" s="111" t="s">
        <v>416</v>
      </c>
      <c r="D276" s="72">
        <v>940000</v>
      </c>
      <c r="E276" s="72">
        <f t="shared" si="123"/>
        <v>715000</v>
      </c>
      <c r="F276" s="72">
        <v>215000</v>
      </c>
      <c r="G276" s="72">
        <v>0</v>
      </c>
      <c r="H276" s="72">
        <v>500000</v>
      </c>
      <c r="I276" s="72">
        <v>0</v>
      </c>
      <c r="J276" s="72">
        <v>0</v>
      </c>
      <c r="K276" s="72">
        <v>0</v>
      </c>
      <c r="L276" s="72">
        <v>0</v>
      </c>
      <c r="M276" s="72">
        <v>0</v>
      </c>
      <c r="N276" s="72"/>
      <c r="O276" s="72"/>
    </row>
    <row r="277" spans="1:15" s="113" customFormat="1" ht="15" customHeight="1">
      <c r="A277" s="122"/>
      <c r="B277" s="110">
        <v>329</v>
      </c>
      <c r="C277" s="111" t="s">
        <v>410</v>
      </c>
      <c r="D277" s="72">
        <v>50000</v>
      </c>
      <c r="E277" s="72">
        <f t="shared" si="123"/>
        <v>50000</v>
      </c>
      <c r="F277" s="72">
        <v>0</v>
      </c>
      <c r="G277" s="72">
        <v>0</v>
      </c>
      <c r="H277" s="72">
        <v>50000</v>
      </c>
      <c r="I277" s="70">
        <v>0</v>
      </c>
      <c r="J277" s="70">
        <v>0</v>
      </c>
      <c r="K277" s="70">
        <v>0</v>
      </c>
      <c r="L277" s="70">
        <v>0</v>
      </c>
      <c r="M277" s="70">
        <v>0</v>
      </c>
      <c r="N277" s="72"/>
      <c r="O277" s="72"/>
    </row>
    <row r="278" spans="1:15" s="12" customFormat="1" ht="24" customHeight="1">
      <c r="A278" s="119" t="s">
        <v>110</v>
      </c>
      <c r="B278" s="185" t="s">
        <v>649</v>
      </c>
      <c r="C278" s="184"/>
      <c r="D278" s="15">
        <f>D279</f>
        <v>200000</v>
      </c>
      <c r="E278" s="138">
        <f t="shared" si="123"/>
        <v>200000</v>
      </c>
      <c r="F278" s="15">
        <f>F279</f>
        <v>200000</v>
      </c>
      <c r="G278" s="15">
        <f aca="true" t="shared" si="128" ref="G278:M280">G279</f>
        <v>0</v>
      </c>
      <c r="H278" s="15">
        <f t="shared" si="128"/>
        <v>0</v>
      </c>
      <c r="I278" s="15">
        <f t="shared" si="128"/>
        <v>0</v>
      </c>
      <c r="J278" s="15">
        <f t="shared" si="128"/>
        <v>0</v>
      </c>
      <c r="K278" s="15">
        <f t="shared" si="128"/>
        <v>0</v>
      </c>
      <c r="L278" s="15">
        <f t="shared" si="128"/>
        <v>0</v>
      </c>
      <c r="M278" s="15">
        <f t="shared" si="128"/>
        <v>0</v>
      </c>
      <c r="N278" s="15">
        <f>N279</f>
        <v>200000</v>
      </c>
      <c r="O278" s="15">
        <f>O279</f>
        <v>200000</v>
      </c>
    </row>
    <row r="279" spans="1:15" s="12" customFormat="1" ht="21" customHeight="1">
      <c r="A279" s="121"/>
      <c r="B279" s="74">
        <v>4</v>
      </c>
      <c r="C279" s="75" t="s">
        <v>434</v>
      </c>
      <c r="D279" s="76">
        <f>D280</f>
        <v>200000</v>
      </c>
      <c r="E279" s="76">
        <f t="shared" si="123"/>
        <v>200000</v>
      </c>
      <c r="F279" s="76">
        <f>F280</f>
        <v>200000</v>
      </c>
      <c r="G279" s="76">
        <f t="shared" si="128"/>
        <v>0</v>
      </c>
      <c r="H279" s="76">
        <f t="shared" si="128"/>
        <v>0</v>
      </c>
      <c r="I279" s="76">
        <f t="shared" si="128"/>
        <v>0</v>
      </c>
      <c r="J279" s="76">
        <f t="shared" si="128"/>
        <v>0</v>
      </c>
      <c r="K279" s="76">
        <f t="shared" si="128"/>
        <v>0</v>
      </c>
      <c r="L279" s="76">
        <f t="shared" si="128"/>
        <v>0</v>
      </c>
      <c r="M279" s="76">
        <f t="shared" si="128"/>
        <v>0</v>
      </c>
      <c r="N279" s="76">
        <f>N280</f>
        <v>200000</v>
      </c>
      <c r="O279" s="76">
        <f>O280</f>
        <v>200000</v>
      </c>
    </row>
    <row r="280" spans="1:15" s="12" customFormat="1" ht="18" customHeight="1">
      <c r="A280" s="121" t="s">
        <v>1</v>
      </c>
      <c r="B280" s="74">
        <v>42</v>
      </c>
      <c r="C280" s="75" t="s">
        <v>429</v>
      </c>
      <c r="D280" s="76">
        <f>D281</f>
        <v>200000</v>
      </c>
      <c r="E280" s="76">
        <f t="shared" si="123"/>
        <v>200000</v>
      </c>
      <c r="F280" s="76">
        <f>F281</f>
        <v>200000</v>
      </c>
      <c r="G280" s="76">
        <f t="shared" si="128"/>
        <v>0</v>
      </c>
      <c r="H280" s="76">
        <f t="shared" si="128"/>
        <v>0</v>
      </c>
      <c r="I280" s="76">
        <f t="shared" si="128"/>
        <v>0</v>
      </c>
      <c r="J280" s="76">
        <f t="shared" si="128"/>
        <v>0</v>
      </c>
      <c r="K280" s="76">
        <f t="shared" si="128"/>
        <v>0</v>
      </c>
      <c r="L280" s="76">
        <f t="shared" si="128"/>
        <v>0</v>
      </c>
      <c r="M280" s="76">
        <f t="shared" si="128"/>
        <v>0</v>
      </c>
      <c r="N280" s="76">
        <v>200000</v>
      </c>
      <c r="O280" s="76">
        <v>200000</v>
      </c>
    </row>
    <row r="281" spans="1:15" s="113" customFormat="1" ht="15" customHeight="1">
      <c r="A281" s="122" t="s">
        <v>1</v>
      </c>
      <c r="B281" s="110" t="s">
        <v>105</v>
      </c>
      <c r="C281" s="111" t="s">
        <v>430</v>
      </c>
      <c r="D281" s="72">
        <v>200000</v>
      </c>
      <c r="E281" s="72">
        <f t="shared" si="123"/>
        <v>200000</v>
      </c>
      <c r="F281" s="72">
        <v>200000</v>
      </c>
      <c r="G281" s="72">
        <v>0</v>
      </c>
      <c r="H281" s="72">
        <v>0</v>
      </c>
      <c r="I281" s="72">
        <v>0</v>
      </c>
      <c r="J281" s="72">
        <v>0</v>
      </c>
      <c r="K281" s="72">
        <v>0</v>
      </c>
      <c r="L281" s="72">
        <v>0</v>
      </c>
      <c r="M281" s="72">
        <v>0</v>
      </c>
      <c r="N281" s="72"/>
      <c r="O281" s="72"/>
    </row>
    <row r="282" spans="1:15" s="12" customFormat="1" ht="27" customHeight="1">
      <c r="A282" s="129"/>
      <c r="B282" s="186" t="s">
        <v>542</v>
      </c>
      <c r="C282" s="187"/>
      <c r="D282" s="16">
        <f>D283+D287+D294</f>
        <v>920000</v>
      </c>
      <c r="E282" s="16">
        <f t="shared" si="123"/>
        <v>1100000</v>
      </c>
      <c r="F282" s="16">
        <f aca="true" t="shared" si="129" ref="F282:O282">F283+F287+F294</f>
        <v>900000</v>
      </c>
      <c r="G282" s="16">
        <f t="shared" si="129"/>
        <v>0</v>
      </c>
      <c r="H282" s="16">
        <f t="shared" si="129"/>
        <v>0</v>
      </c>
      <c r="I282" s="16">
        <f t="shared" si="129"/>
        <v>200000</v>
      </c>
      <c r="J282" s="16">
        <f t="shared" si="129"/>
        <v>0</v>
      </c>
      <c r="K282" s="16">
        <f t="shared" si="129"/>
        <v>0</v>
      </c>
      <c r="L282" s="16">
        <f t="shared" si="129"/>
        <v>0</v>
      </c>
      <c r="M282" s="16">
        <f t="shared" si="129"/>
        <v>0</v>
      </c>
      <c r="N282" s="16">
        <f t="shared" si="129"/>
        <v>810000</v>
      </c>
      <c r="O282" s="16">
        <f t="shared" si="129"/>
        <v>810000</v>
      </c>
    </row>
    <row r="283" spans="1:15" s="12" customFormat="1" ht="24.75" customHeight="1">
      <c r="A283" s="119" t="s">
        <v>78</v>
      </c>
      <c r="B283" s="185" t="s">
        <v>543</v>
      </c>
      <c r="C283" s="184"/>
      <c r="D283" s="15">
        <f>D284</f>
        <v>660000</v>
      </c>
      <c r="E283" s="138">
        <f t="shared" si="123"/>
        <v>660000</v>
      </c>
      <c r="F283" s="15">
        <f>F284</f>
        <v>660000</v>
      </c>
      <c r="G283" s="15">
        <f aca="true" t="shared" si="130" ref="G283:M285">G284</f>
        <v>0</v>
      </c>
      <c r="H283" s="15">
        <f t="shared" si="130"/>
        <v>0</v>
      </c>
      <c r="I283" s="15">
        <f t="shared" si="130"/>
        <v>0</v>
      </c>
      <c r="J283" s="15">
        <f t="shared" si="130"/>
        <v>0</v>
      </c>
      <c r="K283" s="15">
        <f t="shared" si="130"/>
        <v>0</v>
      </c>
      <c r="L283" s="15">
        <f t="shared" si="130"/>
        <v>0</v>
      </c>
      <c r="M283" s="15">
        <f t="shared" si="130"/>
        <v>0</v>
      </c>
      <c r="N283" s="15">
        <f>N284</f>
        <v>660000</v>
      </c>
      <c r="O283" s="15">
        <f>O284</f>
        <v>660000</v>
      </c>
    </row>
    <row r="284" spans="1:15" s="12" customFormat="1" ht="21" customHeight="1">
      <c r="A284" s="121"/>
      <c r="B284" s="74">
        <v>3</v>
      </c>
      <c r="C284" s="75" t="s">
        <v>3</v>
      </c>
      <c r="D284" s="76">
        <f>D285</f>
        <v>660000</v>
      </c>
      <c r="E284" s="76">
        <f t="shared" si="123"/>
        <v>660000</v>
      </c>
      <c r="F284" s="76">
        <f>F285</f>
        <v>660000</v>
      </c>
      <c r="G284" s="76">
        <f t="shared" si="130"/>
        <v>0</v>
      </c>
      <c r="H284" s="76">
        <f t="shared" si="130"/>
        <v>0</v>
      </c>
      <c r="I284" s="76">
        <f t="shared" si="130"/>
        <v>0</v>
      </c>
      <c r="J284" s="76">
        <f t="shared" si="130"/>
        <v>0</v>
      </c>
      <c r="K284" s="76">
        <f t="shared" si="130"/>
        <v>0</v>
      </c>
      <c r="L284" s="76">
        <f t="shared" si="130"/>
        <v>0</v>
      </c>
      <c r="M284" s="76">
        <f t="shared" si="130"/>
        <v>0</v>
      </c>
      <c r="N284" s="76">
        <f>N285</f>
        <v>660000</v>
      </c>
      <c r="O284" s="76">
        <f>O285</f>
        <v>660000</v>
      </c>
    </row>
    <row r="285" spans="1:15" s="12" customFormat="1" ht="18" customHeight="1">
      <c r="A285" s="121"/>
      <c r="B285" s="74" t="s">
        <v>219</v>
      </c>
      <c r="C285" s="75" t="s">
        <v>435</v>
      </c>
      <c r="D285" s="76">
        <f>D286</f>
        <v>660000</v>
      </c>
      <c r="E285" s="76">
        <f t="shared" si="123"/>
        <v>660000</v>
      </c>
      <c r="F285" s="76">
        <f>F286</f>
        <v>660000</v>
      </c>
      <c r="G285" s="76">
        <f t="shared" si="130"/>
        <v>0</v>
      </c>
      <c r="H285" s="76">
        <f t="shared" si="130"/>
        <v>0</v>
      </c>
      <c r="I285" s="76">
        <f t="shared" si="130"/>
        <v>0</v>
      </c>
      <c r="J285" s="76">
        <f t="shared" si="130"/>
        <v>0</v>
      </c>
      <c r="K285" s="76">
        <f t="shared" si="130"/>
        <v>0</v>
      </c>
      <c r="L285" s="76">
        <f t="shared" si="130"/>
        <v>0</v>
      </c>
      <c r="M285" s="76">
        <f t="shared" si="130"/>
        <v>0</v>
      </c>
      <c r="N285" s="76">
        <v>660000</v>
      </c>
      <c r="O285" s="76">
        <v>660000</v>
      </c>
    </row>
    <row r="286" spans="1:15" s="113" customFormat="1" ht="15" customHeight="1">
      <c r="A286" s="122"/>
      <c r="B286" s="110" t="s">
        <v>254</v>
      </c>
      <c r="C286" s="111" t="s">
        <v>436</v>
      </c>
      <c r="D286" s="72">
        <v>660000</v>
      </c>
      <c r="E286" s="72">
        <f t="shared" si="123"/>
        <v>660000</v>
      </c>
      <c r="F286" s="72">
        <v>660000</v>
      </c>
      <c r="G286" s="72">
        <v>0</v>
      </c>
      <c r="H286" s="72">
        <v>0</v>
      </c>
      <c r="I286" s="72">
        <v>0</v>
      </c>
      <c r="J286" s="72">
        <v>0</v>
      </c>
      <c r="K286" s="72">
        <v>0</v>
      </c>
      <c r="L286" s="72">
        <v>0</v>
      </c>
      <c r="M286" s="72">
        <v>0</v>
      </c>
      <c r="N286" s="72"/>
      <c r="O286" s="72"/>
    </row>
    <row r="287" spans="1:15" s="12" customFormat="1" ht="27" customHeight="1">
      <c r="A287" s="119" t="s">
        <v>78</v>
      </c>
      <c r="B287" s="183" t="s">
        <v>544</v>
      </c>
      <c r="C287" s="184"/>
      <c r="D287" s="15">
        <f>D288</f>
        <v>10000</v>
      </c>
      <c r="E287" s="138">
        <f aca="true" t="shared" si="131" ref="E287:E297">SUM(F287:M287)</f>
        <v>40000</v>
      </c>
      <c r="F287" s="15">
        <f>F288</f>
        <v>40000</v>
      </c>
      <c r="G287" s="15">
        <f aca="true" t="shared" si="132" ref="G287:M288">G288</f>
        <v>0</v>
      </c>
      <c r="H287" s="15">
        <f t="shared" si="132"/>
        <v>0</v>
      </c>
      <c r="I287" s="15">
        <f t="shared" si="132"/>
        <v>0</v>
      </c>
      <c r="J287" s="15">
        <f t="shared" si="132"/>
        <v>0</v>
      </c>
      <c r="K287" s="15">
        <f t="shared" si="132"/>
        <v>0</v>
      </c>
      <c r="L287" s="15">
        <f t="shared" si="132"/>
        <v>0</v>
      </c>
      <c r="M287" s="15">
        <f t="shared" si="132"/>
        <v>0</v>
      </c>
      <c r="N287" s="15">
        <f>N288</f>
        <v>50000</v>
      </c>
      <c r="O287" s="15">
        <f>O288</f>
        <v>50000</v>
      </c>
    </row>
    <row r="288" spans="1:15" s="12" customFormat="1" ht="21" customHeight="1">
      <c r="A288" s="121"/>
      <c r="B288" s="74">
        <v>3</v>
      </c>
      <c r="C288" s="75" t="s">
        <v>3</v>
      </c>
      <c r="D288" s="76">
        <f>D289</f>
        <v>10000</v>
      </c>
      <c r="E288" s="76">
        <f t="shared" si="131"/>
        <v>40000</v>
      </c>
      <c r="F288" s="76">
        <f>F289</f>
        <v>40000</v>
      </c>
      <c r="G288" s="76">
        <f t="shared" si="132"/>
        <v>0</v>
      </c>
      <c r="H288" s="76">
        <f t="shared" si="132"/>
        <v>0</v>
      </c>
      <c r="I288" s="76">
        <f t="shared" si="132"/>
        <v>0</v>
      </c>
      <c r="J288" s="76">
        <f t="shared" si="132"/>
        <v>0</v>
      </c>
      <c r="K288" s="76">
        <f t="shared" si="132"/>
        <v>0</v>
      </c>
      <c r="L288" s="76">
        <f t="shared" si="132"/>
        <v>0</v>
      </c>
      <c r="M288" s="76">
        <f t="shared" si="132"/>
        <v>0</v>
      </c>
      <c r="N288" s="76">
        <f>N289</f>
        <v>50000</v>
      </c>
      <c r="O288" s="76">
        <f>O289</f>
        <v>50000</v>
      </c>
    </row>
    <row r="289" spans="1:15" s="154" customFormat="1" ht="18" customHeight="1">
      <c r="A289" s="121"/>
      <c r="B289" s="74" t="s">
        <v>219</v>
      </c>
      <c r="C289" s="75" t="s">
        <v>435</v>
      </c>
      <c r="D289" s="76">
        <f>D293</f>
        <v>10000</v>
      </c>
      <c r="E289" s="76">
        <f t="shared" si="131"/>
        <v>40000</v>
      </c>
      <c r="F289" s="76">
        <f aca="true" t="shared" si="133" ref="F289:M289">F293</f>
        <v>40000</v>
      </c>
      <c r="G289" s="76">
        <f t="shared" si="133"/>
        <v>0</v>
      </c>
      <c r="H289" s="76">
        <f t="shared" si="133"/>
        <v>0</v>
      </c>
      <c r="I289" s="76">
        <f t="shared" si="133"/>
        <v>0</v>
      </c>
      <c r="J289" s="76">
        <f t="shared" si="133"/>
        <v>0</v>
      </c>
      <c r="K289" s="76">
        <f t="shared" si="133"/>
        <v>0</v>
      </c>
      <c r="L289" s="76">
        <f t="shared" si="133"/>
        <v>0</v>
      </c>
      <c r="M289" s="76">
        <f t="shared" si="133"/>
        <v>0</v>
      </c>
      <c r="N289" s="76">
        <v>50000</v>
      </c>
      <c r="O289" s="76">
        <v>50000</v>
      </c>
    </row>
    <row r="290" spans="1:15" s="152" customFormat="1" ht="15" customHeight="1">
      <c r="A290" s="170" t="s">
        <v>19</v>
      </c>
      <c r="B290" s="170" t="s">
        <v>251</v>
      </c>
      <c r="C290" s="171" t="s">
        <v>32</v>
      </c>
      <c r="D290" s="170" t="s">
        <v>671</v>
      </c>
      <c r="E290" s="172" t="s">
        <v>672</v>
      </c>
      <c r="F290" s="171" t="s">
        <v>670</v>
      </c>
      <c r="G290" s="171"/>
      <c r="H290" s="171"/>
      <c r="I290" s="171"/>
      <c r="J290" s="171"/>
      <c r="K290" s="171"/>
      <c r="L290" s="171"/>
      <c r="M290" s="171"/>
      <c r="N290" s="170" t="s">
        <v>506</v>
      </c>
      <c r="O290" s="170" t="s">
        <v>736</v>
      </c>
    </row>
    <row r="291" spans="1:15" s="153" customFormat="1" ht="35.25" customHeight="1">
      <c r="A291" s="171"/>
      <c r="B291" s="171"/>
      <c r="C291" s="171"/>
      <c r="D291" s="171"/>
      <c r="E291" s="173"/>
      <c r="F291" s="65" t="s">
        <v>172</v>
      </c>
      <c r="G291" s="65" t="s">
        <v>20</v>
      </c>
      <c r="H291" s="65" t="s">
        <v>171</v>
      </c>
      <c r="I291" s="65" t="s">
        <v>173</v>
      </c>
      <c r="J291" s="65" t="s">
        <v>21</v>
      </c>
      <c r="K291" s="65" t="s">
        <v>464</v>
      </c>
      <c r="L291" s="65" t="s">
        <v>174</v>
      </c>
      <c r="M291" s="65" t="s">
        <v>320</v>
      </c>
      <c r="N291" s="170"/>
      <c r="O291" s="170"/>
    </row>
    <row r="292" spans="1:15" s="153" customFormat="1" ht="10.5" customHeight="1">
      <c r="A292" s="66">
        <v>1</v>
      </c>
      <c r="B292" s="66">
        <v>2</v>
      </c>
      <c r="C292" s="66">
        <v>3</v>
      </c>
      <c r="D292" s="66">
        <v>4</v>
      </c>
      <c r="E292" s="66">
        <v>5</v>
      </c>
      <c r="F292" s="66">
        <v>6</v>
      </c>
      <c r="G292" s="66">
        <v>7</v>
      </c>
      <c r="H292" s="66">
        <v>8</v>
      </c>
      <c r="I292" s="66">
        <v>9</v>
      </c>
      <c r="J292" s="66">
        <v>10</v>
      </c>
      <c r="K292" s="66">
        <v>11</v>
      </c>
      <c r="L292" s="66">
        <v>12</v>
      </c>
      <c r="M292" s="66">
        <v>13</v>
      </c>
      <c r="N292" s="66">
        <v>14</v>
      </c>
      <c r="O292" s="66">
        <v>15</v>
      </c>
    </row>
    <row r="293" spans="1:15" s="113" customFormat="1" ht="15" customHeight="1">
      <c r="A293" s="122"/>
      <c r="B293" s="110" t="s">
        <v>254</v>
      </c>
      <c r="C293" s="111" t="s">
        <v>436</v>
      </c>
      <c r="D293" s="72">
        <v>10000</v>
      </c>
      <c r="E293" s="72">
        <f t="shared" si="131"/>
        <v>40000</v>
      </c>
      <c r="F293" s="72">
        <v>40000</v>
      </c>
      <c r="G293" s="72">
        <v>0</v>
      </c>
      <c r="H293" s="72">
        <v>0</v>
      </c>
      <c r="I293" s="72">
        <v>0</v>
      </c>
      <c r="J293" s="72">
        <v>0</v>
      </c>
      <c r="K293" s="72">
        <v>0</v>
      </c>
      <c r="L293" s="72">
        <v>0</v>
      </c>
      <c r="M293" s="72">
        <v>0</v>
      </c>
      <c r="N293" s="72"/>
      <c r="O293" s="72"/>
    </row>
    <row r="294" spans="1:15" s="12" customFormat="1" ht="24.75" customHeight="1">
      <c r="A294" s="119" t="s">
        <v>78</v>
      </c>
      <c r="B294" s="185" t="s">
        <v>545</v>
      </c>
      <c r="C294" s="184"/>
      <c r="D294" s="15">
        <f aca="true" t="shared" si="134" ref="D294:O296">D295</f>
        <v>250000</v>
      </c>
      <c r="E294" s="138">
        <f t="shared" si="131"/>
        <v>400000</v>
      </c>
      <c r="F294" s="15">
        <f t="shared" si="134"/>
        <v>200000</v>
      </c>
      <c r="G294" s="15">
        <f t="shared" si="134"/>
        <v>0</v>
      </c>
      <c r="H294" s="15">
        <f t="shared" si="134"/>
        <v>0</v>
      </c>
      <c r="I294" s="15">
        <f t="shared" si="134"/>
        <v>200000</v>
      </c>
      <c r="J294" s="15">
        <f t="shared" si="134"/>
        <v>0</v>
      </c>
      <c r="K294" s="15">
        <f t="shared" si="134"/>
        <v>0</v>
      </c>
      <c r="L294" s="15">
        <f t="shared" si="134"/>
        <v>0</v>
      </c>
      <c r="M294" s="15">
        <f t="shared" si="134"/>
        <v>0</v>
      </c>
      <c r="N294" s="15">
        <f t="shared" si="134"/>
        <v>100000</v>
      </c>
      <c r="O294" s="15">
        <f t="shared" si="134"/>
        <v>100000</v>
      </c>
    </row>
    <row r="295" spans="1:15" s="12" customFormat="1" ht="21" customHeight="1">
      <c r="A295" s="121"/>
      <c r="B295" s="74">
        <v>4</v>
      </c>
      <c r="C295" s="75" t="s">
        <v>434</v>
      </c>
      <c r="D295" s="76">
        <f t="shared" si="134"/>
        <v>250000</v>
      </c>
      <c r="E295" s="76">
        <f t="shared" si="131"/>
        <v>400000</v>
      </c>
      <c r="F295" s="76">
        <f t="shared" si="134"/>
        <v>200000</v>
      </c>
      <c r="G295" s="76">
        <f t="shared" si="134"/>
        <v>0</v>
      </c>
      <c r="H295" s="76">
        <f t="shared" si="134"/>
        <v>0</v>
      </c>
      <c r="I295" s="76">
        <f t="shared" si="134"/>
        <v>200000</v>
      </c>
      <c r="J295" s="76">
        <f t="shared" si="134"/>
        <v>0</v>
      </c>
      <c r="K295" s="76">
        <f t="shared" si="134"/>
        <v>0</v>
      </c>
      <c r="L295" s="76">
        <f t="shared" si="134"/>
        <v>0</v>
      </c>
      <c r="M295" s="76">
        <f t="shared" si="134"/>
        <v>0</v>
      </c>
      <c r="N295" s="76">
        <f t="shared" si="134"/>
        <v>100000</v>
      </c>
      <c r="O295" s="76">
        <f t="shared" si="134"/>
        <v>100000</v>
      </c>
    </row>
    <row r="296" spans="1:15" s="12" customFormat="1" ht="18" customHeight="1">
      <c r="A296" s="121"/>
      <c r="B296" s="74">
        <v>42</v>
      </c>
      <c r="C296" s="75" t="s">
        <v>429</v>
      </c>
      <c r="D296" s="76">
        <f>D297</f>
        <v>250000</v>
      </c>
      <c r="E296" s="76">
        <f t="shared" si="131"/>
        <v>400000</v>
      </c>
      <c r="F296" s="76">
        <f>F297</f>
        <v>200000</v>
      </c>
      <c r="G296" s="76">
        <f t="shared" si="134"/>
        <v>0</v>
      </c>
      <c r="H296" s="76">
        <f t="shared" si="134"/>
        <v>0</v>
      </c>
      <c r="I296" s="76">
        <f t="shared" si="134"/>
        <v>200000</v>
      </c>
      <c r="J296" s="76">
        <f t="shared" si="134"/>
        <v>0</v>
      </c>
      <c r="K296" s="76">
        <f t="shared" si="134"/>
        <v>0</v>
      </c>
      <c r="L296" s="76">
        <f t="shared" si="134"/>
        <v>0</v>
      </c>
      <c r="M296" s="76">
        <f t="shared" si="134"/>
        <v>0</v>
      </c>
      <c r="N296" s="76">
        <v>100000</v>
      </c>
      <c r="O296" s="76">
        <v>100000</v>
      </c>
    </row>
    <row r="297" spans="1:15" s="113" customFormat="1" ht="15" customHeight="1">
      <c r="A297" s="122"/>
      <c r="B297" s="110" t="s">
        <v>105</v>
      </c>
      <c r="C297" s="111" t="s">
        <v>430</v>
      </c>
      <c r="D297" s="72">
        <v>250000</v>
      </c>
      <c r="E297" s="72">
        <f t="shared" si="131"/>
        <v>400000</v>
      </c>
      <c r="F297" s="72">
        <v>200000</v>
      </c>
      <c r="G297" s="72">
        <v>0</v>
      </c>
      <c r="H297" s="72">
        <v>0</v>
      </c>
      <c r="I297" s="72">
        <v>200000</v>
      </c>
      <c r="J297" s="72">
        <v>0</v>
      </c>
      <c r="K297" s="72">
        <v>0</v>
      </c>
      <c r="L297" s="72">
        <v>0</v>
      </c>
      <c r="M297" s="72">
        <v>0</v>
      </c>
      <c r="N297" s="72"/>
      <c r="O297" s="72"/>
    </row>
    <row r="298" spans="1:15" s="12" customFormat="1" ht="30" customHeight="1">
      <c r="A298" s="130"/>
      <c r="B298" s="186" t="s">
        <v>546</v>
      </c>
      <c r="C298" s="187"/>
      <c r="D298" s="16">
        <f>D299+D304+D308+D312+D316</f>
        <v>3386000</v>
      </c>
      <c r="E298" s="16">
        <f t="shared" si="123"/>
        <v>2825000</v>
      </c>
      <c r="F298" s="16">
        <f aca="true" t="shared" si="135" ref="F298:O298">F299+F304+F308+F312+F316</f>
        <v>1925000</v>
      </c>
      <c r="G298" s="16">
        <f t="shared" si="135"/>
        <v>400000</v>
      </c>
      <c r="H298" s="16">
        <f t="shared" si="135"/>
        <v>0</v>
      </c>
      <c r="I298" s="16">
        <f t="shared" si="135"/>
        <v>500000</v>
      </c>
      <c r="J298" s="16">
        <f t="shared" si="135"/>
        <v>0</v>
      </c>
      <c r="K298" s="16">
        <f t="shared" si="135"/>
        <v>0</v>
      </c>
      <c r="L298" s="16">
        <f t="shared" si="135"/>
        <v>0</v>
      </c>
      <c r="M298" s="16">
        <f t="shared" si="135"/>
        <v>0</v>
      </c>
      <c r="N298" s="16">
        <f t="shared" si="135"/>
        <v>1850000</v>
      </c>
      <c r="O298" s="16">
        <f t="shared" si="135"/>
        <v>1850000</v>
      </c>
    </row>
    <row r="299" spans="1:15" s="12" customFormat="1" ht="24.75" customHeight="1">
      <c r="A299" s="119" t="s">
        <v>80</v>
      </c>
      <c r="B299" s="185" t="s">
        <v>547</v>
      </c>
      <c r="C299" s="184"/>
      <c r="D299" s="15">
        <f aca="true" t="shared" si="136" ref="D299:O300">D300</f>
        <v>186000</v>
      </c>
      <c r="E299" s="138">
        <f t="shared" si="123"/>
        <v>750000</v>
      </c>
      <c r="F299" s="15">
        <f t="shared" si="136"/>
        <v>250000</v>
      </c>
      <c r="G299" s="15">
        <f t="shared" si="136"/>
        <v>0</v>
      </c>
      <c r="H299" s="15">
        <f t="shared" si="136"/>
        <v>0</v>
      </c>
      <c r="I299" s="15">
        <f t="shared" si="136"/>
        <v>500000</v>
      </c>
      <c r="J299" s="15">
        <f t="shared" si="136"/>
        <v>0</v>
      </c>
      <c r="K299" s="15">
        <f t="shared" si="136"/>
        <v>0</v>
      </c>
      <c r="L299" s="15">
        <f t="shared" si="136"/>
        <v>0</v>
      </c>
      <c r="M299" s="15">
        <f t="shared" si="136"/>
        <v>0</v>
      </c>
      <c r="N299" s="15">
        <f t="shared" si="136"/>
        <v>300000</v>
      </c>
      <c r="O299" s="15">
        <f t="shared" si="136"/>
        <v>300000</v>
      </c>
    </row>
    <row r="300" spans="1:15" s="12" customFormat="1" ht="21" customHeight="1">
      <c r="A300" s="121"/>
      <c r="B300" s="74">
        <v>3</v>
      </c>
      <c r="C300" s="75" t="s">
        <v>3</v>
      </c>
      <c r="D300" s="76">
        <f t="shared" si="136"/>
        <v>186000</v>
      </c>
      <c r="E300" s="76">
        <f t="shared" si="123"/>
        <v>750000</v>
      </c>
      <c r="F300" s="76">
        <f t="shared" si="136"/>
        <v>250000</v>
      </c>
      <c r="G300" s="76">
        <f t="shared" si="136"/>
        <v>0</v>
      </c>
      <c r="H300" s="76">
        <f t="shared" si="136"/>
        <v>0</v>
      </c>
      <c r="I300" s="76">
        <f t="shared" si="136"/>
        <v>500000</v>
      </c>
      <c r="J300" s="76">
        <f t="shared" si="136"/>
        <v>0</v>
      </c>
      <c r="K300" s="76">
        <f t="shared" si="136"/>
        <v>0</v>
      </c>
      <c r="L300" s="76">
        <f t="shared" si="136"/>
        <v>0</v>
      </c>
      <c r="M300" s="76">
        <f t="shared" si="136"/>
        <v>0</v>
      </c>
      <c r="N300" s="76">
        <f t="shared" si="136"/>
        <v>300000</v>
      </c>
      <c r="O300" s="76">
        <f t="shared" si="136"/>
        <v>300000</v>
      </c>
    </row>
    <row r="301" spans="1:15" s="12" customFormat="1" ht="18" customHeight="1">
      <c r="A301" s="121"/>
      <c r="B301" s="74" t="s">
        <v>27</v>
      </c>
      <c r="C301" s="75" t="s">
        <v>11</v>
      </c>
      <c r="D301" s="76">
        <f>SUM(D302+D303)</f>
        <v>186000</v>
      </c>
      <c r="E301" s="76">
        <f t="shared" si="123"/>
        <v>750000</v>
      </c>
      <c r="F301" s="76">
        <f>SUM(F302+F303)</f>
        <v>250000</v>
      </c>
      <c r="G301" s="76">
        <f aca="true" t="shared" si="137" ref="G301:M301">G303</f>
        <v>0</v>
      </c>
      <c r="H301" s="76">
        <f t="shared" si="137"/>
        <v>0</v>
      </c>
      <c r="I301" s="76">
        <f t="shared" si="137"/>
        <v>500000</v>
      </c>
      <c r="J301" s="76">
        <f t="shared" si="137"/>
        <v>0</v>
      </c>
      <c r="K301" s="76">
        <f t="shared" si="137"/>
        <v>0</v>
      </c>
      <c r="L301" s="76">
        <f>L303</f>
        <v>0</v>
      </c>
      <c r="M301" s="76">
        <f t="shared" si="137"/>
        <v>0</v>
      </c>
      <c r="N301" s="76">
        <v>300000</v>
      </c>
      <c r="O301" s="76">
        <v>300000</v>
      </c>
    </row>
    <row r="302" spans="1:15" s="113" customFormat="1" ht="15" customHeight="1">
      <c r="A302" s="122"/>
      <c r="B302" s="110">
        <v>322</v>
      </c>
      <c r="C302" s="111" t="s">
        <v>409</v>
      </c>
      <c r="D302" s="72">
        <v>16000</v>
      </c>
      <c r="E302" s="72">
        <f t="shared" si="123"/>
        <v>10000</v>
      </c>
      <c r="F302" s="72">
        <v>10000</v>
      </c>
      <c r="G302" s="72">
        <v>0</v>
      </c>
      <c r="H302" s="72">
        <v>0</v>
      </c>
      <c r="I302" s="72">
        <v>0</v>
      </c>
      <c r="J302" s="72">
        <v>0</v>
      </c>
      <c r="K302" s="72">
        <v>0</v>
      </c>
      <c r="L302" s="72">
        <v>0</v>
      </c>
      <c r="M302" s="72">
        <v>0</v>
      </c>
      <c r="N302" s="72"/>
      <c r="O302" s="72"/>
    </row>
    <row r="303" spans="1:15" s="113" customFormat="1" ht="15" customHeight="1">
      <c r="A303" s="122"/>
      <c r="B303" s="110" t="s">
        <v>28</v>
      </c>
      <c r="C303" s="111" t="s">
        <v>416</v>
      </c>
      <c r="D303" s="72">
        <v>170000</v>
      </c>
      <c r="E303" s="72">
        <f t="shared" si="123"/>
        <v>740000</v>
      </c>
      <c r="F303" s="72">
        <v>240000</v>
      </c>
      <c r="G303" s="72">
        <v>0</v>
      </c>
      <c r="H303" s="72">
        <v>0</v>
      </c>
      <c r="I303" s="72">
        <v>500000</v>
      </c>
      <c r="J303" s="72">
        <v>0</v>
      </c>
      <c r="K303" s="72">
        <v>0</v>
      </c>
      <c r="L303" s="72">
        <v>0</v>
      </c>
      <c r="M303" s="72">
        <v>0</v>
      </c>
      <c r="N303" s="72"/>
      <c r="O303" s="72"/>
    </row>
    <row r="304" spans="1:15" s="12" customFormat="1" ht="24.75" customHeight="1">
      <c r="A304" s="119" t="s">
        <v>80</v>
      </c>
      <c r="B304" s="185" t="s">
        <v>548</v>
      </c>
      <c r="C304" s="184"/>
      <c r="D304" s="15">
        <f>D305</f>
        <v>1040000</v>
      </c>
      <c r="E304" s="138">
        <f aca="true" t="shared" si="138" ref="E304:E334">SUM(F304:M304)</f>
        <v>1450000</v>
      </c>
      <c r="F304" s="15">
        <f>F305</f>
        <v>1050000</v>
      </c>
      <c r="G304" s="15">
        <f aca="true" t="shared" si="139" ref="G304:M306">G305</f>
        <v>400000</v>
      </c>
      <c r="H304" s="15">
        <f t="shared" si="139"/>
        <v>0</v>
      </c>
      <c r="I304" s="15">
        <f t="shared" si="139"/>
        <v>0</v>
      </c>
      <c r="J304" s="15">
        <f t="shared" si="139"/>
        <v>0</v>
      </c>
      <c r="K304" s="15">
        <f t="shared" si="139"/>
        <v>0</v>
      </c>
      <c r="L304" s="15">
        <f t="shared" si="139"/>
        <v>0</v>
      </c>
      <c r="M304" s="15">
        <f t="shared" si="139"/>
        <v>0</v>
      </c>
      <c r="N304" s="15">
        <f>N305</f>
        <v>1050000</v>
      </c>
      <c r="O304" s="15">
        <f>O305</f>
        <v>1050000</v>
      </c>
    </row>
    <row r="305" spans="1:15" s="12" customFormat="1" ht="21" customHeight="1">
      <c r="A305" s="121"/>
      <c r="B305" s="74">
        <v>3</v>
      </c>
      <c r="C305" s="75" t="s">
        <v>3</v>
      </c>
      <c r="D305" s="76">
        <f>D306</f>
        <v>1040000</v>
      </c>
      <c r="E305" s="76">
        <f t="shared" si="138"/>
        <v>1450000</v>
      </c>
      <c r="F305" s="76">
        <f>F306</f>
        <v>1050000</v>
      </c>
      <c r="G305" s="76">
        <f t="shared" si="139"/>
        <v>400000</v>
      </c>
      <c r="H305" s="76">
        <f t="shared" si="139"/>
        <v>0</v>
      </c>
      <c r="I305" s="76">
        <f t="shared" si="139"/>
        <v>0</v>
      </c>
      <c r="J305" s="76">
        <f t="shared" si="139"/>
        <v>0</v>
      </c>
      <c r="K305" s="76">
        <f t="shared" si="139"/>
        <v>0</v>
      </c>
      <c r="L305" s="76">
        <f t="shared" si="139"/>
        <v>0</v>
      </c>
      <c r="M305" s="76">
        <f t="shared" si="139"/>
        <v>0</v>
      </c>
      <c r="N305" s="76">
        <f>N306</f>
        <v>1050000</v>
      </c>
      <c r="O305" s="76">
        <f>O306</f>
        <v>1050000</v>
      </c>
    </row>
    <row r="306" spans="1:15" s="12" customFormat="1" ht="18" customHeight="1">
      <c r="A306" s="121"/>
      <c r="B306" s="74">
        <v>38</v>
      </c>
      <c r="C306" s="75" t="s">
        <v>421</v>
      </c>
      <c r="D306" s="76">
        <f>D307</f>
        <v>1040000</v>
      </c>
      <c r="E306" s="76">
        <f t="shared" si="138"/>
        <v>1450000</v>
      </c>
      <c r="F306" s="76">
        <f>F307</f>
        <v>1050000</v>
      </c>
      <c r="G306" s="76">
        <f t="shared" si="139"/>
        <v>400000</v>
      </c>
      <c r="H306" s="76">
        <f t="shared" si="139"/>
        <v>0</v>
      </c>
      <c r="I306" s="76">
        <f t="shared" si="139"/>
        <v>0</v>
      </c>
      <c r="J306" s="76">
        <f t="shared" si="139"/>
        <v>0</v>
      </c>
      <c r="K306" s="76">
        <f t="shared" si="139"/>
        <v>0</v>
      </c>
      <c r="L306" s="76">
        <f t="shared" si="139"/>
        <v>0</v>
      </c>
      <c r="M306" s="76">
        <f t="shared" si="139"/>
        <v>0</v>
      </c>
      <c r="N306" s="76">
        <v>1050000</v>
      </c>
      <c r="O306" s="76">
        <v>1050000</v>
      </c>
    </row>
    <row r="307" spans="1:15" s="113" customFormat="1" ht="15" customHeight="1">
      <c r="A307" s="122"/>
      <c r="B307" s="110">
        <v>381</v>
      </c>
      <c r="C307" s="111" t="s">
        <v>422</v>
      </c>
      <c r="D307" s="72">
        <v>1040000</v>
      </c>
      <c r="E307" s="72">
        <f t="shared" si="138"/>
        <v>1450000</v>
      </c>
      <c r="F307" s="72">
        <v>1050000</v>
      </c>
      <c r="G307" s="72">
        <v>400000</v>
      </c>
      <c r="H307" s="72">
        <v>0</v>
      </c>
      <c r="I307" s="72">
        <v>0</v>
      </c>
      <c r="J307" s="72">
        <v>0</v>
      </c>
      <c r="K307" s="72">
        <v>0</v>
      </c>
      <c r="L307" s="72">
        <v>0</v>
      </c>
      <c r="M307" s="72">
        <v>0</v>
      </c>
      <c r="N307" s="72"/>
      <c r="O307" s="72"/>
    </row>
    <row r="308" spans="1:15" s="12" customFormat="1" ht="24.75" customHeight="1">
      <c r="A308" s="119" t="s">
        <v>80</v>
      </c>
      <c r="B308" s="185" t="s">
        <v>549</v>
      </c>
      <c r="C308" s="184"/>
      <c r="D308" s="15">
        <f>D309</f>
        <v>360000</v>
      </c>
      <c r="E308" s="138">
        <f t="shared" si="138"/>
        <v>375000</v>
      </c>
      <c r="F308" s="15">
        <f aca="true" t="shared" si="140" ref="F308:O309">F309</f>
        <v>375000</v>
      </c>
      <c r="G308" s="15">
        <f t="shared" si="140"/>
        <v>0</v>
      </c>
      <c r="H308" s="15">
        <f t="shared" si="140"/>
        <v>0</v>
      </c>
      <c r="I308" s="15">
        <f t="shared" si="140"/>
        <v>0</v>
      </c>
      <c r="J308" s="15">
        <f t="shared" si="140"/>
        <v>0</v>
      </c>
      <c r="K308" s="15">
        <f t="shared" si="140"/>
        <v>0</v>
      </c>
      <c r="L308" s="15">
        <f t="shared" si="140"/>
        <v>0</v>
      </c>
      <c r="M308" s="15">
        <f t="shared" si="140"/>
        <v>0</v>
      </c>
      <c r="N308" s="15">
        <f t="shared" si="140"/>
        <v>300000</v>
      </c>
      <c r="O308" s="15">
        <f t="shared" si="140"/>
        <v>300000</v>
      </c>
    </row>
    <row r="309" spans="1:15" s="12" customFormat="1" ht="21" customHeight="1">
      <c r="A309" s="121"/>
      <c r="B309" s="74">
        <v>4</v>
      </c>
      <c r="C309" s="75" t="s">
        <v>434</v>
      </c>
      <c r="D309" s="76">
        <f>D310</f>
        <v>360000</v>
      </c>
      <c r="E309" s="76">
        <f t="shared" si="138"/>
        <v>375000</v>
      </c>
      <c r="F309" s="76">
        <f t="shared" si="140"/>
        <v>375000</v>
      </c>
      <c r="G309" s="76">
        <f t="shared" si="140"/>
        <v>0</v>
      </c>
      <c r="H309" s="76">
        <f t="shared" si="140"/>
        <v>0</v>
      </c>
      <c r="I309" s="76">
        <f t="shared" si="140"/>
        <v>0</v>
      </c>
      <c r="J309" s="76">
        <f t="shared" si="140"/>
        <v>0</v>
      </c>
      <c r="K309" s="76">
        <f t="shared" si="140"/>
        <v>0</v>
      </c>
      <c r="L309" s="76">
        <f t="shared" si="140"/>
        <v>0</v>
      </c>
      <c r="M309" s="76">
        <f t="shared" si="140"/>
        <v>0</v>
      </c>
      <c r="N309" s="76">
        <f t="shared" si="140"/>
        <v>300000</v>
      </c>
      <c r="O309" s="76">
        <f t="shared" si="140"/>
        <v>300000</v>
      </c>
    </row>
    <row r="310" spans="1:15" s="12" customFormat="1" ht="18" customHeight="1">
      <c r="A310" s="121"/>
      <c r="B310" s="74">
        <v>42</v>
      </c>
      <c r="C310" s="75" t="s">
        <v>429</v>
      </c>
      <c r="D310" s="76">
        <f>D311</f>
        <v>360000</v>
      </c>
      <c r="E310" s="76">
        <f t="shared" si="138"/>
        <v>375000</v>
      </c>
      <c r="F310" s="76">
        <f aca="true" t="shared" si="141" ref="F310:M310">F311</f>
        <v>375000</v>
      </c>
      <c r="G310" s="76">
        <f t="shared" si="141"/>
        <v>0</v>
      </c>
      <c r="H310" s="76">
        <f t="shared" si="141"/>
        <v>0</v>
      </c>
      <c r="I310" s="76">
        <f t="shared" si="141"/>
        <v>0</v>
      </c>
      <c r="J310" s="76">
        <f t="shared" si="141"/>
        <v>0</v>
      </c>
      <c r="K310" s="76">
        <f t="shared" si="141"/>
        <v>0</v>
      </c>
      <c r="L310" s="76">
        <f t="shared" si="141"/>
        <v>0</v>
      </c>
      <c r="M310" s="76">
        <f t="shared" si="141"/>
        <v>0</v>
      </c>
      <c r="N310" s="76">
        <v>300000</v>
      </c>
      <c r="O310" s="76">
        <v>300000</v>
      </c>
    </row>
    <row r="311" spans="1:15" s="113" customFormat="1" ht="15" customHeight="1">
      <c r="A311" s="122"/>
      <c r="B311" s="110" t="s">
        <v>105</v>
      </c>
      <c r="C311" s="111" t="s">
        <v>430</v>
      </c>
      <c r="D311" s="72">
        <v>360000</v>
      </c>
      <c r="E311" s="72">
        <f t="shared" si="138"/>
        <v>375000</v>
      </c>
      <c r="F311" s="72">
        <v>375000</v>
      </c>
      <c r="G311" s="72">
        <v>0</v>
      </c>
      <c r="H311" s="72">
        <v>0</v>
      </c>
      <c r="I311" s="72">
        <v>0</v>
      </c>
      <c r="J311" s="72">
        <v>0</v>
      </c>
      <c r="K311" s="72">
        <v>0</v>
      </c>
      <c r="L311" s="72">
        <v>0</v>
      </c>
      <c r="M311" s="72">
        <v>0</v>
      </c>
      <c r="N311" s="72"/>
      <c r="O311" s="72"/>
    </row>
    <row r="312" spans="1:15" s="12" customFormat="1" ht="24.75" customHeight="1">
      <c r="A312" s="119" t="s">
        <v>80</v>
      </c>
      <c r="B312" s="185" t="s">
        <v>550</v>
      </c>
      <c r="C312" s="184"/>
      <c r="D312" s="15">
        <f>D313</f>
        <v>470000</v>
      </c>
      <c r="E312" s="138">
        <f aca="true" t="shared" si="142" ref="E312:E319">SUM(F312:M312)</f>
        <v>200000</v>
      </c>
      <c r="F312" s="15">
        <f aca="true" t="shared" si="143" ref="F312:O313">F313</f>
        <v>200000</v>
      </c>
      <c r="G312" s="15">
        <f t="shared" si="143"/>
        <v>0</v>
      </c>
      <c r="H312" s="15">
        <f t="shared" si="143"/>
        <v>0</v>
      </c>
      <c r="I312" s="15">
        <f t="shared" si="143"/>
        <v>0</v>
      </c>
      <c r="J312" s="15">
        <f t="shared" si="143"/>
        <v>0</v>
      </c>
      <c r="K312" s="15">
        <f t="shared" si="143"/>
        <v>0</v>
      </c>
      <c r="L312" s="15">
        <f t="shared" si="143"/>
        <v>0</v>
      </c>
      <c r="M312" s="15">
        <f t="shared" si="143"/>
        <v>0</v>
      </c>
      <c r="N312" s="15">
        <f t="shared" si="143"/>
        <v>200000</v>
      </c>
      <c r="O312" s="15">
        <f t="shared" si="143"/>
        <v>200000</v>
      </c>
    </row>
    <row r="313" spans="1:15" s="12" customFormat="1" ht="21" customHeight="1">
      <c r="A313" s="121"/>
      <c r="B313" s="74">
        <v>4</v>
      </c>
      <c r="C313" s="75" t="s">
        <v>434</v>
      </c>
      <c r="D313" s="76">
        <f>D314</f>
        <v>470000</v>
      </c>
      <c r="E313" s="76">
        <f t="shared" si="142"/>
        <v>200000</v>
      </c>
      <c r="F313" s="76">
        <f t="shared" si="143"/>
        <v>200000</v>
      </c>
      <c r="G313" s="76">
        <f t="shared" si="143"/>
        <v>0</v>
      </c>
      <c r="H313" s="76">
        <f t="shared" si="143"/>
        <v>0</v>
      </c>
      <c r="I313" s="76">
        <f t="shared" si="143"/>
        <v>0</v>
      </c>
      <c r="J313" s="76">
        <f t="shared" si="143"/>
        <v>0</v>
      </c>
      <c r="K313" s="76">
        <f t="shared" si="143"/>
        <v>0</v>
      </c>
      <c r="L313" s="76">
        <f t="shared" si="143"/>
        <v>0</v>
      </c>
      <c r="M313" s="76">
        <f t="shared" si="143"/>
        <v>0</v>
      </c>
      <c r="N313" s="76">
        <f t="shared" si="143"/>
        <v>200000</v>
      </c>
      <c r="O313" s="76">
        <f t="shared" si="143"/>
        <v>200000</v>
      </c>
    </row>
    <row r="314" spans="1:15" s="12" customFormat="1" ht="18" customHeight="1">
      <c r="A314" s="121"/>
      <c r="B314" s="74">
        <v>42</v>
      </c>
      <c r="C314" s="75" t="s">
        <v>429</v>
      </c>
      <c r="D314" s="76">
        <f>D315</f>
        <v>470000</v>
      </c>
      <c r="E314" s="76">
        <f t="shared" si="142"/>
        <v>200000</v>
      </c>
      <c r="F314" s="76">
        <f aca="true" t="shared" si="144" ref="F314:M314">F315</f>
        <v>200000</v>
      </c>
      <c r="G314" s="76">
        <f t="shared" si="144"/>
        <v>0</v>
      </c>
      <c r="H314" s="76">
        <f t="shared" si="144"/>
        <v>0</v>
      </c>
      <c r="I314" s="76">
        <f t="shared" si="144"/>
        <v>0</v>
      </c>
      <c r="J314" s="76">
        <f t="shared" si="144"/>
        <v>0</v>
      </c>
      <c r="K314" s="76">
        <f t="shared" si="144"/>
        <v>0</v>
      </c>
      <c r="L314" s="76">
        <f t="shared" si="144"/>
        <v>0</v>
      </c>
      <c r="M314" s="76">
        <f t="shared" si="144"/>
        <v>0</v>
      </c>
      <c r="N314" s="76">
        <v>200000</v>
      </c>
      <c r="O314" s="76">
        <v>200000</v>
      </c>
    </row>
    <row r="315" spans="1:15" s="113" customFormat="1" ht="15" customHeight="1">
      <c r="A315" s="122"/>
      <c r="B315" s="110" t="s">
        <v>105</v>
      </c>
      <c r="C315" s="111" t="s">
        <v>430</v>
      </c>
      <c r="D315" s="72">
        <v>470000</v>
      </c>
      <c r="E315" s="72">
        <f t="shared" si="142"/>
        <v>200000</v>
      </c>
      <c r="F315" s="72">
        <v>200000</v>
      </c>
      <c r="G315" s="72">
        <v>0</v>
      </c>
      <c r="H315" s="72">
        <v>0</v>
      </c>
      <c r="I315" s="72">
        <v>0</v>
      </c>
      <c r="J315" s="72">
        <v>0</v>
      </c>
      <c r="K315" s="72">
        <v>0</v>
      </c>
      <c r="L315" s="72">
        <v>0</v>
      </c>
      <c r="M315" s="72">
        <v>0</v>
      </c>
      <c r="N315" s="72"/>
      <c r="O315" s="72"/>
    </row>
    <row r="316" spans="1:15" s="12" customFormat="1" ht="45.75" customHeight="1">
      <c r="A316" s="119" t="s">
        <v>80</v>
      </c>
      <c r="B316" s="183" t="s">
        <v>725</v>
      </c>
      <c r="C316" s="184"/>
      <c r="D316" s="15">
        <f>D317</f>
        <v>1330000</v>
      </c>
      <c r="E316" s="138">
        <f t="shared" si="142"/>
        <v>50000</v>
      </c>
      <c r="F316" s="15">
        <f aca="true" t="shared" si="145" ref="F316:O317">F317</f>
        <v>50000</v>
      </c>
      <c r="G316" s="15">
        <f t="shared" si="145"/>
        <v>0</v>
      </c>
      <c r="H316" s="15">
        <f t="shared" si="145"/>
        <v>0</v>
      </c>
      <c r="I316" s="15">
        <f t="shared" si="145"/>
        <v>0</v>
      </c>
      <c r="J316" s="15">
        <f t="shared" si="145"/>
        <v>0</v>
      </c>
      <c r="K316" s="15">
        <f t="shared" si="145"/>
        <v>0</v>
      </c>
      <c r="L316" s="15">
        <f t="shared" si="145"/>
        <v>0</v>
      </c>
      <c r="M316" s="15">
        <f t="shared" si="145"/>
        <v>0</v>
      </c>
      <c r="N316" s="15">
        <f t="shared" si="145"/>
        <v>0</v>
      </c>
      <c r="O316" s="15">
        <f t="shared" si="145"/>
        <v>0</v>
      </c>
    </row>
    <row r="317" spans="1:15" s="12" customFormat="1" ht="21" customHeight="1">
      <c r="A317" s="121"/>
      <c r="B317" s="74">
        <v>4</v>
      </c>
      <c r="C317" s="75" t="s">
        <v>434</v>
      </c>
      <c r="D317" s="76">
        <f>D318</f>
        <v>1330000</v>
      </c>
      <c r="E317" s="76">
        <f t="shared" si="142"/>
        <v>50000</v>
      </c>
      <c r="F317" s="76">
        <f t="shared" si="145"/>
        <v>50000</v>
      </c>
      <c r="G317" s="76">
        <f t="shared" si="145"/>
        <v>0</v>
      </c>
      <c r="H317" s="76">
        <f t="shared" si="145"/>
        <v>0</v>
      </c>
      <c r="I317" s="76">
        <f t="shared" si="145"/>
        <v>0</v>
      </c>
      <c r="J317" s="76">
        <f t="shared" si="145"/>
        <v>0</v>
      </c>
      <c r="K317" s="76">
        <f t="shared" si="145"/>
        <v>0</v>
      </c>
      <c r="L317" s="76">
        <f t="shared" si="145"/>
        <v>0</v>
      </c>
      <c r="M317" s="76">
        <f t="shared" si="145"/>
        <v>0</v>
      </c>
      <c r="N317" s="76">
        <f t="shared" si="145"/>
        <v>0</v>
      </c>
      <c r="O317" s="76">
        <f t="shared" si="145"/>
        <v>0</v>
      </c>
    </row>
    <row r="318" spans="1:15" s="12" customFormat="1" ht="19.5" customHeight="1">
      <c r="A318" s="121"/>
      <c r="B318" s="74" t="s">
        <v>7</v>
      </c>
      <c r="C318" s="75" t="s">
        <v>468</v>
      </c>
      <c r="D318" s="76">
        <f>D319</f>
        <v>1330000</v>
      </c>
      <c r="E318" s="76">
        <f t="shared" si="142"/>
        <v>50000</v>
      </c>
      <c r="F318" s="76">
        <f aca="true" t="shared" si="146" ref="F318:M318">F319</f>
        <v>50000</v>
      </c>
      <c r="G318" s="76">
        <f t="shared" si="146"/>
        <v>0</v>
      </c>
      <c r="H318" s="76">
        <f t="shared" si="146"/>
        <v>0</v>
      </c>
      <c r="I318" s="76">
        <f t="shared" si="146"/>
        <v>0</v>
      </c>
      <c r="J318" s="76">
        <f t="shared" si="146"/>
        <v>0</v>
      </c>
      <c r="K318" s="76">
        <f t="shared" si="146"/>
        <v>0</v>
      </c>
      <c r="L318" s="76">
        <f t="shared" si="146"/>
        <v>0</v>
      </c>
      <c r="M318" s="76">
        <f t="shared" si="146"/>
        <v>0</v>
      </c>
      <c r="N318" s="76">
        <v>0</v>
      </c>
      <c r="O318" s="76">
        <v>0</v>
      </c>
    </row>
    <row r="319" spans="1:15" s="155" customFormat="1" ht="41.25" customHeight="1">
      <c r="A319" s="122"/>
      <c r="B319" s="110" t="s">
        <v>9</v>
      </c>
      <c r="C319" s="111" t="s">
        <v>469</v>
      </c>
      <c r="D319" s="72">
        <v>1330000</v>
      </c>
      <c r="E319" s="72">
        <f t="shared" si="142"/>
        <v>50000</v>
      </c>
      <c r="F319" s="72">
        <v>50000</v>
      </c>
      <c r="G319" s="72">
        <v>0</v>
      </c>
      <c r="H319" s="72">
        <v>0</v>
      </c>
      <c r="I319" s="72">
        <v>0</v>
      </c>
      <c r="J319" s="72">
        <v>0</v>
      </c>
      <c r="K319" s="72">
        <v>0</v>
      </c>
      <c r="L319" s="72">
        <v>0</v>
      </c>
      <c r="M319" s="72">
        <v>0</v>
      </c>
      <c r="N319" s="72"/>
      <c r="O319" s="72"/>
    </row>
    <row r="320" spans="1:15" s="152" customFormat="1" ht="15" customHeight="1">
      <c r="A320" s="170" t="s">
        <v>19</v>
      </c>
      <c r="B320" s="170" t="s">
        <v>251</v>
      </c>
      <c r="C320" s="171" t="s">
        <v>32</v>
      </c>
      <c r="D320" s="170" t="s">
        <v>671</v>
      </c>
      <c r="E320" s="172" t="s">
        <v>672</v>
      </c>
      <c r="F320" s="171" t="s">
        <v>670</v>
      </c>
      <c r="G320" s="171"/>
      <c r="H320" s="171"/>
      <c r="I320" s="171"/>
      <c r="J320" s="171"/>
      <c r="K320" s="171"/>
      <c r="L320" s="171"/>
      <c r="M320" s="171"/>
      <c r="N320" s="170" t="s">
        <v>506</v>
      </c>
      <c r="O320" s="170" t="s">
        <v>736</v>
      </c>
    </row>
    <row r="321" spans="1:15" s="153" customFormat="1" ht="35.25" customHeight="1">
      <c r="A321" s="171"/>
      <c r="B321" s="171"/>
      <c r="C321" s="171"/>
      <c r="D321" s="171"/>
      <c r="E321" s="173"/>
      <c r="F321" s="65" t="s">
        <v>172</v>
      </c>
      <c r="G321" s="65" t="s">
        <v>20</v>
      </c>
      <c r="H321" s="65" t="s">
        <v>171</v>
      </c>
      <c r="I321" s="65" t="s">
        <v>173</v>
      </c>
      <c r="J321" s="65" t="s">
        <v>21</v>
      </c>
      <c r="K321" s="65" t="s">
        <v>464</v>
      </c>
      <c r="L321" s="65" t="s">
        <v>174</v>
      </c>
      <c r="M321" s="65" t="s">
        <v>320</v>
      </c>
      <c r="N321" s="170"/>
      <c r="O321" s="170"/>
    </row>
    <row r="322" spans="1:15" s="153" customFormat="1" ht="10.5" customHeight="1">
      <c r="A322" s="66">
        <v>1</v>
      </c>
      <c r="B322" s="66">
        <v>2</v>
      </c>
      <c r="C322" s="66">
        <v>3</v>
      </c>
      <c r="D322" s="66">
        <v>4</v>
      </c>
      <c r="E322" s="66">
        <v>5</v>
      </c>
      <c r="F322" s="66">
        <v>6</v>
      </c>
      <c r="G322" s="66">
        <v>7</v>
      </c>
      <c r="H322" s="66">
        <v>8</v>
      </c>
      <c r="I322" s="66">
        <v>9</v>
      </c>
      <c r="J322" s="66">
        <v>10</v>
      </c>
      <c r="K322" s="66">
        <v>11</v>
      </c>
      <c r="L322" s="66">
        <v>12</v>
      </c>
      <c r="M322" s="66">
        <v>13</v>
      </c>
      <c r="N322" s="66">
        <v>14</v>
      </c>
      <c r="O322" s="66">
        <v>15</v>
      </c>
    </row>
    <row r="323" spans="1:15" s="12" customFormat="1" ht="30" customHeight="1">
      <c r="A323" s="129"/>
      <c r="B323" s="186" t="s">
        <v>551</v>
      </c>
      <c r="C323" s="187"/>
      <c r="D323" s="16">
        <f>D324+D330+D335+D339+D343+D353+D357+D364+D368+D379</f>
        <v>14655000</v>
      </c>
      <c r="E323" s="16">
        <f t="shared" si="138"/>
        <v>9830000</v>
      </c>
      <c r="F323" s="16">
        <f aca="true" t="shared" si="147" ref="F323:O323">F324+F330+F335+F339+F343+F353+F357+F364+F368+F379</f>
        <v>1535000</v>
      </c>
      <c r="G323" s="16">
        <f t="shared" si="147"/>
        <v>4219000</v>
      </c>
      <c r="H323" s="16">
        <f t="shared" si="147"/>
        <v>400000</v>
      </c>
      <c r="I323" s="16">
        <f t="shared" si="147"/>
        <v>3060000</v>
      </c>
      <c r="J323" s="16">
        <f t="shared" si="147"/>
        <v>140000</v>
      </c>
      <c r="K323" s="16">
        <f t="shared" si="147"/>
        <v>0</v>
      </c>
      <c r="L323" s="16">
        <f t="shared" si="147"/>
        <v>0</v>
      </c>
      <c r="M323" s="16">
        <f t="shared" si="147"/>
        <v>476000</v>
      </c>
      <c r="N323" s="16">
        <f t="shared" si="147"/>
        <v>3370000</v>
      </c>
      <c r="O323" s="16">
        <f t="shared" si="147"/>
        <v>3370000</v>
      </c>
    </row>
    <row r="324" spans="1:15" s="12" customFormat="1" ht="24.75" customHeight="1">
      <c r="A324" s="119" t="s">
        <v>81</v>
      </c>
      <c r="B324" s="185" t="s">
        <v>552</v>
      </c>
      <c r="C324" s="184"/>
      <c r="D324" s="15">
        <f aca="true" t="shared" si="148" ref="D324:O324">D325</f>
        <v>1410000</v>
      </c>
      <c r="E324" s="138">
        <f t="shared" si="138"/>
        <v>1000000</v>
      </c>
      <c r="F324" s="15">
        <f t="shared" si="148"/>
        <v>540000</v>
      </c>
      <c r="G324" s="15">
        <f t="shared" si="148"/>
        <v>170000</v>
      </c>
      <c r="H324" s="15">
        <f t="shared" si="148"/>
        <v>0</v>
      </c>
      <c r="I324" s="15">
        <f t="shared" si="148"/>
        <v>150000</v>
      </c>
      <c r="J324" s="15">
        <f t="shared" si="148"/>
        <v>140000</v>
      </c>
      <c r="K324" s="15">
        <f t="shared" si="148"/>
        <v>0</v>
      </c>
      <c r="L324" s="15">
        <f t="shared" si="148"/>
        <v>0</v>
      </c>
      <c r="M324" s="15">
        <f t="shared" si="148"/>
        <v>0</v>
      </c>
      <c r="N324" s="15">
        <f t="shared" si="148"/>
        <v>800000</v>
      </c>
      <c r="O324" s="15">
        <f t="shared" si="148"/>
        <v>800000</v>
      </c>
    </row>
    <row r="325" spans="1:15" s="12" customFormat="1" ht="21" customHeight="1">
      <c r="A325" s="121"/>
      <c r="B325" s="74">
        <v>3</v>
      </c>
      <c r="C325" s="75" t="s">
        <v>3</v>
      </c>
      <c r="D325" s="76">
        <f>D326</f>
        <v>1410000</v>
      </c>
      <c r="E325" s="76">
        <f t="shared" si="138"/>
        <v>1000000</v>
      </c>
      <c r="F325" s="76">
        <f aca="true" t="shared" si="149" ref="F325:O325">F326</f>
        <v>540000</v>
      </c>
      <c r="G325" s="76">
        <f t="shared" si="149"/>
        <v>170000</v>
      </c>
      <c r="H325" s="76">
        <f t="shared" si="149"/>
        <v>0</v>
      </c>
      <c r="I325" s="76">
        <f t="shared" si="149"/>
        <v>150000</v>
      </c>
      <c r="J325" s="76">
        <f t="shared" si="149"/>
        <v>140000</v>
      </c>
      <c r="K325" s="76">
        <f t="shared" si="149"/>
        <v>0</v>
      </c>
      <c r="L325" s="76">
        <f t="shared" si="149"/>
        <v>0</v>
      </c>
      <c r="M325" s="76">
        <f t="shared" si="149"/>
        <v>0</v>
      </c>
      <c r="N325" s="76">
        <f t="shared" si="149"/>
        <v>800000</v>
      </c>
      <c r="O325" s="76">
        <f t="shared" si="149"/>
        <v>800000</v>
      </c>
    </row>
    <row r="326" spans="1:15" s="12" customFormat="1" ht="18" customHeight="1">
      <c r="A326" s="121"/>
      <c r="B326" s="74">
        <v>32</v>
      </c>
      <c r="C326" s="75" t="s">
        <v>11</v>
      </c>
      <c r="D326" s="76">
        <f>D327+D328+D329</f>
        <v>1410000</v>
      </c>
      <c r="E326" s="76">
        <f t="shared" si="138"/>
        <v>1000000</v>
      </c>
      <c r="F326" s="76">
        <f aca="true" t="shared" si="150" ref="F326:M326">F327+F328+F329</f>
        <v>540000</v>
      </c>
      <c r="G326" s="76">
        <f t="shared" si="150"/>
        <v>170000</v>
      </c>
      <c r="H326" s="76">
        <f t="shared" si="150"/>
        <v>0</v>
      </c>
      <c r="I326" s="76">
        <f t="shared" si="150"/>
        <v>150000</v>
      </c>
      <c r="J326" s="76">
        <f t="shared" si="150"/>
        <v>140000</v>
      </c>
      <c r="K326" s="76">
        <f t="shared" si="150"/>
        <v>0</v>
      </c>
      <c r="L326" s="76">
        <f>L327+L328+L329</f>
        <v>0</v>
      </c>
      <c r="M326" s="76">
        <f t="shared" si="150"/>
        <v>0</v>
      </c>
      <c r="N326" s="76">
        <v>800000</v>
      </c>
      <c r="O326" s="76">
        <v>800000</v>
      </c>
    </row>
    <row r="327" spans="1:15" s="113" customFormat="1" ht="15" customHeight="1">
      <c r="A327" s="122"/>
      <c r="B327" s="110">
        <v>322</v>
      </c>
      <c r="C327" s="111" t="s">
        <v>409</v>
      </c>
      <c r="D327" s="72">
        <v>0</v>
      </c>
      <c r="E327" s="72">
        <f t="shared" si="138"/>
        <v>7000</v>
      </c>
      <c r="F327" s="72">
        <v>0</v>
      </c>
      <c r="G327" s="72">
        <v>7000</v>
      </c>
      <c r="H327" s="72">
        <v>0</v>
      </c>
      <c r="I327" s="72">
        <v>0</v>
      </c>
      <c r="J327" s="72">
        <v>0</v>
      </c>
      <c r="K327" s="72">
        <v>0</v>
      </c>
      <c r="L327" s="72">
        <v>0</v>
      </c>
      <c r="M327" s="72">
        <v>0</v>
      </c>
      <c r="N327" s="72"/>
      <c r="O327" s="72"/>
    </row>
    <row r="328" spans="1:15" s="113" customFormat="1" ht="15" customHeight="1">
      <c r="A328" s="122"/>
      <c r="B328" s="110">
        <v>323</v>
      </c>
      <c r="C328" s="111" t="s">
        <v>416</v>
      </c>
      <c r="D328" s="72">
        <v>1385000</v>
      </c>
      <c r="E328" s="72">
        <f t="shared" si="138"/>
        <v>953000</v>
      </c>
      <c r="F328" s="72">
        <v>520000</v>
      </c>
      <c r="G328" s="72">
        <v>143000</v>
      </c>
      <c r="H328" s="72">
        <v>0</v>
      </c>
      <c r="I328" s="72">
        <v>150000</v>
      </c>
      <c r="J328" s="72">
        <v>140000</v>
      </c>
      <c r="K328" s="72">
        <v>0</v>
      </c>
      <c r="L328" s="72">
        <v>0</v>
      </c>
      <c r="M328" s="72">
        <v>0</v>
      </c>
      <c r="N328" s="72"/>
      <c r="O328" s="72"/>
    </row>
    <row r="329" spans="1:15" s="113" customFormat="1" ht="15" customHeight="1">
      <c r="A329" s="122"/>
      <c r="B329" s="110">
        <v>329</v>
      </c>
      <c r="C329" s="111" t="s">
        <v>410</v>
      </c>
      <c r="D329" s="72">
        <v>25000</v>
      </c>
      <c r="E329" s="72">
        <f t="shared" si="138"/>
        <v>40000</v>
      </c>
      <c r="F329" s="72">
        <v>20000</v>
      </c>
      <c r="G329" s="72">
        <v>20000</v>
      </c>
      <c r="H329" s="72">
        <v>0</v>
      </c>
      <c r="I329" s="72">
        <v>0</v>
      </c>
      <c r="J329" s="72">
        <v>0</v>
      </c>
      <c r="K329" s="72">
        <v>0</v>
      </c>
      <c r="L329" s="72">
        <v>0</v>
      </c>
      <c r="M329" s="72">
        <v>0</v>
      </c>
      <c r="N329" s="72"/>
      <c r="O329" s="72"/>
    </row>
    <row r="330" spans="1:15" s="12" customFormat="1" ht="24.75" customHeight="1">
      <c r="A330" s="119" t="s">
        <v>81</v>
      </c>
      <c r="B330" s="185" t="s">
        <v>726</v>
      </c>
      <c r="C330" s="184"/>
      <c r="D330" s="15">
        <f>D331</f>
        <v>155000</v>
      </c>
      <c r="E330" s="138">
        <f t="shared" si="138"/>
        <v>50000</v>
      </c>
      <c r="F330" s="15">
        <f>F331</f>
        <v>50000</v>
      </c>
      <c r="G330" s="15">
        <f aca="true" t="shared" si="151" ref="G330:M331">G331</f>
        <v>0</v>
      </c>
      <c r="H330" s="15">
        <f t="shared" si="151"/>
        <v>0</v>
      </c>
      <c r="I330" s="15">
        <f t="shared" si="151"/>
        <v>0</v>
      </c>
      <c r="J330" s="15">
        <f t="shared" si="151"/>
        <v>0</v>
      </c>
      <c r="K330" s="15">
        <f t="shared" si="151"/>
        <v>0</v>
      </c>
      <c r="L330" s="15">
        <f t="shared" si="151"/>
        <v>0</v>
      </c>
      <c r="M330" s="15">
        <f t="shared" si="151"/>
        <v>0</v>
      </c>
      <c r="N330" s="15">
        <f>N331</f>
        <v>50000</v>
      </c>
      <c r="O330" s="15">
        <f>O331</f>
        <v>50000</v>
      </c>
    </row>
    <row r="331" spans="1:15" s="12" customFormat="1" ht="21" customHeight="1">
      <c r="A331" s="121"/>
      <c r="B331" s="74">
        <v>3</v>
      </c>
      <c r="C331" s="75" t="s">
        <v>3</v>
      </c>
      <c r="D331" s="76">
        <f>D332</f>
        <v>155000</v>
      </c>
      <c r="E331" s="76">
        <f t="shared" si="138"/>
        <v>50000</v>
      </c>
      <c r="F331" s="76">
        <f>F332</f>
        <v>50000</v>
      </c>
      <c r="G331" s="76">
        <f t="shared" si="151"/>
        <v>0</v>
      </c>
      <c r="H331" s="76">
        <f t="shared" si="151"/>
        <v>0</v>
      </c>
      <c r="I331" s="76">
        <f t="shared" si="151"/>
        <v>0</v>
      </c>
      <c r="J331" s="76">
        <f t="shared" si="151"/>
        <v>0</v>
      </c>
      <c r="K331" s="76">
        <f t="shared" si="151"/>
        <v>0</v>
      </c>
      <c r="L331" s="76">
        <f t="shared" si="151"/>
        <v>0</v>
      </c>
      <c r="M331" s="76">
        <f t="shared" si="151"/>
        <v>0</v>
      </c>
      <c r="N331" s="76">
        <f>N332</f>
        <v>50000</v>
      </c>
      <c r="O331" s="76">
        <f>O332</f>
        <v>50000</v>
      </c>
    </row>
    <row r="332" spans="1:15" s="12" customFormat="1" ht="18" customHeight="1">
      <c r="A332" s="121"/>
      <c r="B332" s="74">
        <v>32</v>
      </c>
      <c r="C332" s="75" t="s">
        <v>11</v>
      </c>
      <c r="D332" s="76">
        <f>D333+D334</f>
        <v>155000</v>
      </c>
      <c r="E332" s="76">
        <f t="shared" si="138"/>
        <v>50000</v>
      </c>
      <c r="F332" s="76">
        <f aca="true" t="shared" si="152" ref="F332:M332">F333+F334</f>
        <v>50000</v>
      </c>
      <c r="G332" s="76">
        <f t="shared" si="152"/>
        <v>0</v>
      </c>
      <c r="H332" s="76">
        <f t="shared" si="152"/>
        <v>0</v>
      </c>
      <c r="I332" s="76">
        <f t="shared" si="152"/>
        <v>0</v>
      </c>
      <c r="J332" s="76">
        <f t="shared" si="152"/>
        <v>0</v>
      </c>
      <c r="K332" s="76">
        <f t="shared" si="152"/>
        <v>0</v>
      </c>
      <c r="L332" s="76">
        <f>L333+L334</f>
        <v>0</v>
      </c>
      <c r="M332" s="76">
        <f t="shared" si="152"/>
        <v>0</v>
      </c>
      <c r="N332" s="76">
        <v>50000</v>
      </c>
      <c r="O332" s="76">
        <v>50000</v>
      </c>
    </row>
    <row r="333" spans="1:15" s="113" customFormat="1" ht="15" customHeight="1">
      <c r="A333" s="122"/>
      <c r="B333" s="110">
        <v>323</v>
      </c>
      <c r="C333" s="111" t="s">
        <v>416</v>
      </c>
      <c r="D333" s="72">
        <v>145000</v>
      </c>
      <c r="E333" s="72">
        <f t="shared" si="138"/>
        <v>50000</v>
      </c>
      <c r="F333" s="72">
        <v>50000</v>
      </c>
      <c r="G333" s="72">
        <v>0</v>
      </c>
      <c r="H333" s="72">
        <v>0</v>
      </c>
      <c r="I333" s="72">
        <v>0</v>
      </c>
      <c r="J333" s="72">
        <v>0</v>
      </c>
      <c r="K333" s="72">
        <v>0</v>
      </c>
      <c r="L333" s="72">
        <v>0</v>
      </c>
      <c r="M333" s="72">
        <v>0</v>
      </c>
      <c r="N333" s="72"/>
      <c r="O333" s="72"/>
    </row>
    <row r="334" spans="1:15" s="113" customFormat="1" ht="15" customHeight="1">
      <c r="A334" s="122"/>
      <c r="B334" s="110">
        <v>329</v>
      </c>
      <c r="C334" s="111" t="s">
        <v>410</v>
      </c>
      <c r="D334" s="72">
        <v>10000</v>
      </c>
      <c r="E334" s="72">
        <f t="shared" si="138"/>
        <v>0</v>
      </c>
      <c r="F334" s="72">
        <v>0</v>
      </c>
      <c r="G334" s="72">
        <v>0</v>
      </c>
      <c r="H334" s="72">
        <v>0</v>
      </c>
      <c r="I334" s="72">
        <v>0</v>
      </c>
      <c r="J334" s="72">
        <v>0</v>
      </c>
      <c r="K334" s="72">
        <v>0</v>
      </c>
      <c r="L334" s="72">
        <v>0</v>
      </c>
      <c r="M334" s="72">
        <v>0</v>
      </c>
      <c r="N334" s="72"/>
      <c r="O334" s="72"/>
    </row>
    <row r="335" spans="1:15" s="12" customFormat="1" ht="24" customHeight="1">
      <c r="A335" s="119" t="s">
        <v>81</v>
      </c>
      <c r="B335" s="185" t="s">
        <v>553</v>
      </c>
      <c r="C335" s="184"/>
      <c r="D335" s="15">
        <f>D336</f>
        <v>630000</v>
      </c>
      <c r="E335" s="138">
        <f aca="true" t="shared" si="153" ref="E335:E342">SUM(F335:M335)</f>
        <v>650000</v>
      </c>
      <c r="F335" s="15">
        <f>F336</f>
        <v>650000</v>
      </c>
      <c r="G335" s="15">
        <f aca="true" t="shared" si="154" ref="G335:M336">G336</f>
        <v>0</v>
      </c>
      <c r="H335" s="15">
        <f t="shared" si="154"/>
        <v>0</v>
      </c>
      <c r="I335" s="15">
        <f t="shared" si="154"/>
        <v>0</v>
      </c>
      <c r="J335" s="15">
        <f t="shared" si="154"/>
        <v>0</v>
      </c>
      <c r="K335" s="15">
        <f t="shared" si="154"/>
        <v>0</v>
      </c>
      <c r="L335" s="15">
        <f t="shared" si="154"/>
        <v>0</v>
      </c>
      <c r="M335" s="15">
        <f t="shared" si="154"/>
        <v>0</v>
      </c>
      <c r="N335" s="15">
        <f>N336</f>
        <v>650000</v>
      </c>
      <c r="O335" s="15">
        <f>O336</f>
        <v>650000</v>
      </c>
    </row>
    <row r="336" spans="1:15" s="12" customFormat="1" ht="21" customHeight="1">
      <c r="A336" s="121"/>
      <c r="B336" s="74">
        <v>3</v>
      </c>
      <c r="C336" s="75" t="s">
        <v>3</v>
      </c>
      <c r="D336" s="76">
        <f>D337</f>
        <v>630000</v>
      </c>
      <c r="E336" s="76">
        <f t="shared" si="153"/>
        <v>650000</v>
      </c>
      <c r="F336" s="76">
        <f>F337</f>
        <v>650000</v>
      </c>
      <c r="G336" s="76">
        <f t="shared" si="154"/>
        <v>0</v>
      </c>
      <c r="H336" s="76">
        <f t="shared" si="154"/>
        <v>0</v>
      </c>
      <c r="I336" s="76">
        <f t="shared" si="154"/>
        <v>0</v>
      </c>
      <c r="J336" s="76">
        <f t="shared" si="154"/>
        <v>0</v>
      </c>
      <c r="K336" s="76">
        <f t="shared" si="154"/>
        <v>0</v>
      </c>
      <c r="L336" s="76">
        <f t="shared" si="154"/>
        <v>0</v>
      </c>
      <c r="M336" s="76">
        <f t="shared" si="154"/>
        <v>0</v>
      </c>
      <c r="N336" s="76">
        <f>N337</f>
        <v>650000</v>
      </c>
      <c r="O336" s="76">
        <f>O337</f>
        <v>650000</v>
      </c>
    </row>
    <row r="337" spans="1:15" s="12" customFormat="1" ht="18" customHeight="1">
      <c r="A337" s="121"/>
      <c r="B337" s="74">
        <v>38</v>
      </c>
      <c r="C337" s="75" t="s">
        <v>421</v>
      </c>
      <c r="D337" s="76">
        <f>D338</f>
        <v>630000</v>
      </c>
      <c r="E337" s="76">
        <f t="shared" si="153"/>
        <v>650000</v>
      </c>
      <c r="F337" s="76">
        <f aca="true" t="shared" si="155" ref="F337:M337">F338</f>
        <v>650000</v>
      </c>
      <c r="G337" s="76">
        <f t="shared" si="155"/>
        <v>0</v>
      </c>
      <c r="H337" s="76">
        <f t="shared" si="155"/>
        <v>0</v>
      </c>
      <c r="I337" s="76">
        <f t="shared" si="155"/>
        <v>0</v>
      </c>
      <c r="J337" s="76">
        <f t="shared" si="155"/>
        <v>0</v>
      </c>
      <c r="K337" s="76">
        <f t="shared" si="155"/>
        <v>0</v>
      </c>
      <c r="L337" s="76">
        <f t="shared" si="155"/>
        <v>0</v>
      </c>
      <c r="M337" s="76">
        <f t="shared" si="155"/>
        <v>0</v>
      </c>
      <c r="N337" s="76">
        <v>650000</v>
      </c>
      <c r="O337" s="76">
        <v>650000</v>
      </c>
    </row>
    <row r="338" spans="1:15" s="113" customFormat="1" ht="15" customHeight="1">
      <c r="A338" s="122"/>
      <c r="B338" s="110">
        <v>381</v>
      </c>
      <c r="C338" s="111" t="s">
        <v>422</v>
      </c>
      <c r="D338" s="72">
        <v>630000</v>
      </c>
      <c r="E338" s="72">
        <f t="shared" si="153"/>
        <v>650000</v>
      </c>
      <c r="F338" s="72">
        <v>650000</v>
      </c>
      <c r="G338" s="72">
        <v>0</v>
      </c>
      <c r="H338" s="72">
        <v>0</v>
      </c>
      <c r="I338" s="72">
        <v>0</v>
      </c>
      <c r="J338" s="72">
        <v>0</v>
      </c>
      <c r="K338" s="72">
        <v>0</v>
      </c>
      <c r="L338" s="72">
        <v>0</v>
      </c>
      <c r="M338" s="72">
        <v>0</v>
      </c>
      <c r="N338" s="72"/>
      <c r="O338" s="72"/>
    </row>
    <row r="339" spans="1:15" s="12" customFormat="1" ht="24.75" customHeight="1">
      <c r="A339" s="119" t="s">
        <v>81</v>
      </c>
      <c r="B339" s="203" t="s">
        <v>554</v>
      </c>
      <c r="C339" s="204"/>
      <c r="D339" s="15">
        <f aca="true" t="shared" si="156" ref="D339:O339">SUM(D340)</f>
        <v>295000</v>
      </c>
      <c r="E339" s="138">
        <f t="shared" si="153"/>
        <v>295000</v>
      </c>
      <c r="F339" s="15">
        <f t="shared" si="156"/>
        <v>295000</v>
      </c>
      <c r="G339" s="15">
        <f t="shared" si="156"/>
        <v>0</v>
      </c>
      <c r="H339" s="15">
        <f t="shared" si="156"/>
        <v>0</v>
      </c>
      <c r="I339" s="15">
        <f t="shared" si="156"/>
        <v>0</v>
      </c>
      <c r="J339" s="15">
        <f t="shared" si="156"/>
        <v>0</v>
      </c>
      <c r="K339" s="15">
        <f t="shared" si="156"/>
        <v>0</v>
      </c>
      <c r="L339" s="15">
        <f t="shared" si="156"/>
        <v>0</v>
      </c>
      <c r="M339" s="15">
        <f t="shared" si="156"/>
        <v>0</v>
      </c>
      <c r="N339" s="15">
        <f t="shared" si="156"/>
        <v>300000</v>
      </c>
      <c r="O339" s="15">
        <f t="shared" si="156"/>
        <v>300000</v>
      </c>
    </row>
    <row r="340" spans="1:15" s="12" customFormat="1" ht="21" customHeight="1">
      <c r="A340" s="121"/>
      <c r="B340" s="74">
        <v>3</v>
      </c>
      <c r="C340" s="75" t="s">
        <v>3</v>
      </c>
      <c r="D340" s="76">
        <f aca="true" t="shared" si="157" ref="D340:O341">D341</f>
        <v>295000</v>
      </c>
      <c r="E340" s="76">
        <f t="shared" si="153"/>
        <v>295000</v>
      </c>
      <c r="F340" s="76">
        <f t="shared" si="157"/>
        <v>295000</v>
      </c>
      <c r="G340" s="76">
        <f t="shared" si="157"/>
        <v>0</v>
      </c>
      <c r="H340" s="76">
        <f t="shared" si="157"/>
        <v>0</v>
      </c>
      <c r="I340" s="76">
        <f t="shared" si="157"/>
        <v>0</v>
      </c>
      <c r="J340" s="76">
        <f t="shared" si="157"/>
        <v>0</v>
      </c>
      <c r="K340" s="76">
        <f t="shared" si="157"/>
        <v>0</v>
      </c>
      <c r="L340" s="76">
        <f t="shared" si="157"/>
        <v>0</v>
      </c>
      <c r="M340" s="76">
        <f t="shared" si="157"/>
        <v>0</v>
      </c>
      <c r="N340" s="76">
        <f t="shared" si="157"/>
        <v>300000</v>
      </c>
      <c r="O340" s="76">
        <f t="shared" si="157"/>
        <v>300000</v>
      </c>
    </row>
    <row r="341" spans="1:15" s="12" customFormat="1" ht="18" customHeight="1">
      <c r="A341" s="121"/>
      <c r="B341" s="74" t="s">
        <v>219</v>
      </c>
      <c r="C341" s="75" t="s">
        <v>435</v>
      </c>
      <c r="D341" s="76">
        <f>D342</f>
        <v>295000</v>
      </c>
      <c r="E341" s="76">
        <f t="shared" si="153"/>
        <v>295000</v>
      </c>
      <c r="F341" s="76">
        <f>F342</f>
        <v>295000</v>
      </c>
      <c r="G341" s="76">
        <f t="shared" si="157"/>
        <v>0</v>
      </c>
      <c r="H341" s="76">
        <f t="shared" si="157"/>
        <v>0</v>
      </c>
      <c r="I341" s="76">
        <f t="shared" si="157"/>
        <v>0</v>
      </c>
      <c r="J341" s="76">
        <f t="shared" si="157"/>
        <v>0</v>
      </c>
      <c r="K341" s="76">
        <f t="shared" si="157"/>
        <v>0</v>
      </c>
      <c r="L341" s="76">
        <f t="shared" si="157"/>
        <v>0</v>
      </c>
      <c r="M341" s="76">
        <f t="shared" si="157"/>
        <v>0</v>
      </c>
      <c r="N341" s="76">
        <v>300000</v>
      </c>
      <c r="O341" s="76">
        <v>300000</v>
      </c>
    </row>
    <row r="342" spans="1:15" s="113" customFormat="1" ht="15" customHeight="1">
      <c r="A342" s="122"/>
      <c r="B342" s="110" t="s">
        <v>254</v>
      </c>
      <c r="C342" s="111" t="s">
        <v>436</v>
      </c>
      <c r="D342" s="72">
        <v>295000</v>
      </c>
      <c r="E342" s="72">
        <f t="shared" si="153"/>
        <v>295000</v>
      </c>
      <c r="F342" s="72">
        <v>295000</v>
      </c>
      <c r="G342" s="72">
        <v>0</v>
      </c>
      <c r="H342" s="72">
        <v>0</v>
      </c>
      <c r="I342" s="72">
        <v>0</v>
      </c>
      <c r="J342" s="72">
        <v>0</v>
      </c>
      <c r="K342" s="72">
        <v>0</v>
      </c>
      <c r="L342" s="72">
        <v>0</v>
      </c>
      <c r="M342" s="72">
        <v>0</v>
      </c>
      <c r="N342" s="72"/>
      <c r="O342" s="72"/>
    </row>
    <row r="343" spans="1:15" s="12" customFormat="1" ht="24" customHeight="1">
      <c r="A343" s="119" t="s">
        <v>81</v>
      </c>
      <c r="B343" s="185" t="s">
        <v>555</v>
      </c>
      <c r="C343" s="184"/>
      <c r="D343" s="15">
        <f>D344</f>
        <v>1570000</v>
      </c>
      <c r="E343" s="138">
        <f aca="true" t="shared" si="158" ref="E343:E362">SUM(F343:M343)</f>
        <v>1550000</v>
      </c>
      <c r="F343" s="15">
        <f>F344</f>
        <v>0</v>
      </c>
      <c r="G343" s="15">
        <f aca="true" t="shared" si="159" ref="G343:M344">G344</f>
        <v>420000</v>
      </c>
      <c r="H343" s="15">
        <f t="shared" si="159"/>
        <v>40000</v>
      </c>
      <c r="I343" s="15">
        <f t="shared" si="159"/>
        <v>1090000</v>
      </c>
      <c r="J343" s="15">
        <f t="shared" si="159"/>
        <v>0</v>
      </c>
      <c r="K343" s="15">
        <f t="shared" si="159"/>
        <v>0</v>
      </c>
      <c r="L343" s="15">
        <f t="shared" si="159"/>
        <v>0</v>
      </c>
      <c r="M343" s="15">
        <f t="shared" si="159"/>
        <v>0</v>
      </c>
      <c r="N343" s="15">
        <f>N344</f>
        <v>1200000</v>
      </c>
      <c r="O343" s="15">
        <f>O344</f>
        <v>1200000</v>
      </c>
    </row>
    <row r="344" spans="1:15" s="12" customFormat="1" ht="20.25" customHeight="1">
      <c r="A344" s="121"/>
      <c r="B344" s="74">
        <v>3</v>
      </c>
      <c r="C344" s="75" t="s">
        <v>3</v>
      </c>
      <c r="D344" s="76">
        <f>D345</f>
        <v>1570000</v>
      </c>
      <c r="E344" s="76">
        <f t="shared" si="158"/>
        <v>1550000</v>
      </c>
      <c r="F344" s="76">
        <f>F345</f>
        <v>0</v>
      </c>
      <c r="G344" s="76">
        <f t="shared" si="159"/>
        <v>420000</v>
      </c>
      <c r="H344" s="76">
        <f t="shared" si="159"/>
        <v>40000</v>
      </c>
      <c r="I344" s="76">
        <f t="shared" si="159"/>
        <v>1090000</v>
      </c>
      <c r="J344" s="76">
        <f t="shared" si="159"/>
        <v>0</v>
      </c>
      <c r="K344" s="76">
        <f t="shared" si="159"/>
        <v>0</v>
      </c>
      <c r="L344" s="76">
        <f t="shared" si="159"/>
        <v>0</v>
      </c>
      <c r="M344" s="76">
        <f t="shared" si="159"/>
        <v>0</v>
      </c>
      <c r="N344" s="76">
        <f>N345</f>
        <v>1200000</v>
      </c>
      <c r="O344" s="76">
        <f>O345</f>
        <v>1200000</v>
      </c>
    </row>
    <row r="345" spans="1:15" s="12" customFormat="1" ht="18" customHeight="1">
      <c r="A345" s="121"/>
      <c r="B345" s="74">
        <v>32</v>
      </c>
      <c r="C345" s="75" t="s">
        <v>11</v>
      </c>
      <c r="D345" s="76">
        <f>D346+D347</f>
        <v>1570000</v>
      </c>
      <c r="E345" s="76">
        <f t="shared" si="158"/>
        <v>1550000</v>
      </c>
      <c r="F345" s="76">
        <f aca="true" t="shared" si="160" ref="F345:M345">F346+F347</f>
        <v>0</v>
      </c>
      <c r="G345" s="76">
        <f t="shared" si="160"/>
        <v>420000</v>
      </c>
      <c r="H345" s="76">
        <f t="shared" si="160"/>
        <v>40000</v>
      </c>
      <c r="I345" s="76">
        <f t="shared" si="160"/>
        <v>1090000</v>
      </c>
      <c r="J345" s="76">
        <f t="shared" si="160"/>
        <v>0</v>
      </c>
      <c r="K345" s="76">
        <f t="shared" si="160"/>
        <v>0</v>
      </c>
      <c r="L345" s="76">
        <f>L346+L347</f>
        <v>0</v>
      </c>
      <c r="M345" s="76">
        <f t="shared" si="160"/>
        <v>0</v>
      </c>
      <c r="N345" s="76">
        <v>1200000</v>
      </c>
      <c r="O345" s="76">
        <v>1200000</v>
      </c>
    </row>
    <row r="346" spans="1:15" s="113" customFormat="1" ht="14.25" customHeight="1">
      <c r="A346" s="122"/>
      <c r="B346" s="110">
        <v>322</v>
      </c>
      <c r="C346" s="111" t="s">
        <v>409</v>
      </c>
      <c r="D346" s="72">
        <v>215000</v>
      </c>
      <c r="E346" s="72">
        <f t="shared" si="158"/>
        <v>180000</v>
      </c>
      <c r="F346" s="72">
        <v>0</v>
      </c>
      <c r="G346" s="72">
        <v>180000</v>
      </c>
      <c r="H346" s="72">
        <v>0</v>
      </c>
      <c r="I346" s="70">
        <v>0</v>
      </c>
      <c r="J346" s="70">
        <v>0</v>
      </c>
      <c r="K346" s="70">
        <v>0</v>
      </c>
      <c r="L346" s="70">
        <v>0</v>
      </c>
      <c r="M346" s="70">
        <v>0</v>
      </c>
      <c r="N346" s="72"/>
      <c r="O346" s="72"/>
    </row>
    <row r="347" spans="1:15" s="155" customFormat="1" ht="30" customHeight="1">
      <c r="A347" s="122"/>
      <c r="B347" s="110">
        <v>323</v>
      </c>
      <c r="C347" s="111" t="s">
        <v>416</v>
      </c>
      <c r="D347" s="72">
        <v>1355000</v>
      </c>
      <c r="E347" s="72">
        <f t="shared" si="158"/>
        <v>1370000</v>
      </c>
      <c r="F347" s="72">
        <v>0</v>
      </c>
      <c r="G347" s="72">
        <v>240000</v>
      </c>
      <c r="H347" s="72">
        <v>40000</v>
      </c>
      <c r="I347" s="72">
        <v>1090000</v>
      </c>
      <c r="J347" s="72">
        <v>0</v>
      </c>
      <c r="K347" s="72">
        <v>0</v>
      </c>
      <c r="L347" s="72">
        <v>0</v>
      </c>
      <c r="M347" s="72">
        <v>0</v>
      </c>
      <c r="N347" s="72"/>
      <c r="O347" s="72"/>
    </row>
    <row r="348" ht="24.75" customHeight="1"/>
    <row r="349" ht="54.75" customHeight="1"/>
    <row r="350" spans="1:15" s="152" customFormat="1" ht="15" customHeight="1">
      <c r="A350" s="170" t="s">
        <v>19</v>
      </c>
      <c r="B350" s="170" t="s">
        <v>251</v>
      </c>
      <c r="C350" s="171" t="s">
        <v>32</v>
      </c>
      <c r="D350" s="170" t="s">
        <v>671</v>
      </c>
      <c r="E350" s="172" t="s">
        <v>672</v>
      </c>
      <c r="F350" s="171" t="s">
        <v>670</v>
      </c>
      <c r="G350" s="171"/>
      <c r="H350" s="171"/>
      <c r="I350" s="171"/>
      <c r="J350" s="171"/>
      <c r="K350" s="171"/>
      <c r="L350" s="171"/>
      <c r="M350" s="171"/>
      <c r="N350" s="170" t="s">
        <v>506</v>
      </c>
      <c r="O350" s="170" t="s">
        <v>736</v>
      </c>
    </row>
    <row r="351" spans="1:15" s="153" customFormat="1" ht="35.25" customHeight="1">
      <c r="A351" s="171"/>
      <c r="B351" s="171"/>
      <c r="C351" s="171"/>
      <c r="D351" s="171"/>
      <c r="E351" s="173"/>
      <c r="F351" s="65" t="s">
        <v>172</v>
      </c>
      <c r="G351" s="65" t="s">
        <v>20</v>
      </c>
      <c r="H351" s="65" t="s">
        <v>171</v>
      </c>
      <c r="I351" s="65" t="s">
        <v>173</v>
      </c>
      <c r="J351" s="65" t="s">
        <v>21</v>
      </c>
      <c r="K351" s="65" t="s">
        <v>464</v>
      </c>
      <c r="L351" s="65" t="s">
        <v>174</v>
      </c>
      <c r="M351" s="65" t="s">
        <v>320</v>
      </c>
      <c r="N351" s="170"/>
      <c r="O351" s="170"/>
    </row>
    <row r="352" spans="1:15" s="153" customFormat="1" ht="10.5" customHeight="1">
      <c r="A352" s="66">
        <v>1</v>
      </c>
      <c r="B352" s="66">
        <v>2</v>
      </c>
      <c r="C352" s="66">
        <v>3</v>
      </c>
      <c r="D352" s="66">
        <v>4</v>
      </c>
      <c r="E352" s="66">
        <v>5</v>
      </c>
      <c r="F352" s="66">
        <v>6</v>
      </c>
      <c r="G352" s="66">
        <v>7</v>
      </c>
      <c r="H352" s="66">
        <v>8</v>
      </c>
      <c r="I352" s="66">
        <v>9</v>
      </c>
      <c r="J352" s="66">
        <v>10</v>
      </c>
      <c r="K352" s="66">
        <v>11</v>
      </c>
      <c r="L352" s="66">
        <v>12</v>
      </c>
      <c r="M352" s="66">
        <v>13</v>
      </c>
      <c r="N352" s="66">
        <v>14</v>
      </c>
      <c r="O352" s="66">
        <v>15</v>
      </c>
    </row>
    <row r="353" spans="1:15" s="12" customFormat="1" ht="24" customHeight="1">
      <c r="A353" s="119" t="s">
        <v>81</v>
      </c>
      <c r="B353" s="183" t="s">
        <v>727</v>
      </c>
      <c r="C353" s="184"/>
      <c r="D353" s="15">
        <f aca="true" t="shared" si="161" ref="D353:O355">D354</f>
        <v>6450000</v>
      </c>
      <c r="E353" s="138">
        <f t="shared" si="158"/>
        <v>3000000</v>
      </c>
      <c r="F353" s="15">
        <f t="shared" si="161"/>
        <v>0</v>
      </c>
      <c r="G353" s="15">
        <f t="shared" si="161"/>
        <v>890000</v>
      </c>
      <c r="H353" s="15">
        <f t="shared" si="161"/>
        <v>360000</v>
      </c>
      <c r="I353" s="15">
        <f t="shared" si="161"/>
        <v>1750000</v>
      </c>
      <c r="J353" s="15">
        <f t="shared" si="161"/>
        <v>0</v>
      </c>
      <c r="K353" s="15">
        <f t="shared" si="161"/>
        <v>0</v>
      </c>
      <c r="L353" s="15">
        <f t="shared" si="161"/>
        <v>0</v>
      </c>
      <c r="M353" s="15">
        <f t="shared" si="161"/>
        <v>0</v>
      </c>
      <c r="N353" s="15">
        <f t="shared" si="161"/>
        <v>0</v>
      </c>
      <c r="O353" s="15">
        <f t="shared" si="161"/>
        <v>0</v>
      </c>
    </row>
    <row r="354" spans="1:15" s="12" customFormat="1" ht="21" customHeight="1">
      <c r="A354" s="121"/>
      <c r="B354" s="74">
        <v>4</v>
      </c>
      <c r="C354" s="75" t="s">
        <v>437</v>
      </c>
      <c r="D354" s="76">
        <f t="shared" si="161"/>
        <v>6450000</v>
      </c>
      <c r="E354" s="76">
        <f t="shared" si="158"/>
        <v>3000000</v>
      </c>
      <c r="F354" s="76">
        <f t="shared" si="161"/>
        <v>0</v>
      </c>
      <c r="G354" s="76">
        <f t="shared" si="161"/>
        <v>890000</v>
      </c>
      <c r="H354" s="76">
        <f t="shared" si="161"/>
        <v>360000</v>
      </c>
      <c r="I354" s="76">
        <f t="shared" si="161"/>
        <v>1750000</v>
      </c>
      <c r="J354" s="76">
        <f t="shared" si="161"/>
        <v>0</v>
      </c>
      <c r="K354" s="76">
        <f t="shared" si="161"/>
        <v>0</v>
      </c>
      <c r="L354" s="76">
        <f t="shared" si="161"/>
        <v>0</v>
      </c>
      <c r="M354" s="76">
        <f t="shared" si="161"/>
        <v>0</v>
      </c>
      <c r="N354" s="76">
        <f t="shared" si="161"/>
        <v>0</v>
      </c>
      <c r="O354" s="76">
        <f t="shared" si="161"/>
        <v>0</v>
      </c>
    </row>
    <row r="355" spans="1:15" s="12" customFormat="1" ht="18" customHeight="1">
      <c r="A355" s="121"/>
      <c r="B355" s="74">
        <v>45</v>
      </c>
      <c r="C355" s="75" t="s">
        <v>438</v>
      </c>
      <c r="D355" s="76">
        <f>D356</f>
        <v>6450000</v>
      </c>
      <c r="E355" s="76">
        <f t="shared" si="158"/>
        <v>3000000</v>
      </c>
      <c r="F355" s="76">
        <f>F356</f>
        <v>0</v>
      </c>
      <c r="G355" s="76">
        <f t="shared" si="161"/>
        <v>890000</v>
      </c>
      <c r="H355" s="76">
        <f t="shared" si="161"/>
        <v>360000</v>
      </c>
      <c r="I355" s="76">
        <f t="shared" si="161"/>
        <v>1750000</v>
      </c>
      <c r="J355" s="76">
        <f t="shared" si="161"/>
        <v>0</v>
      </c>
      <c r="K355" s="76">
        <f t="shared" si="161"/>
        <v>0</v>
      </c>
      <c r="L355" s="76">
        <f t="shared" si="161"/>
        <v>0</v>
      </c>
      <c r="M355" s="76">
        <f t="shared" si="161"/>
        <v>0</v>
      </c>
      <c r="N355" s="76">
        <v>0</v>
      </c>
      <c r="O355" s="76">
        <v>0</v>
      </c>
    </row>
    <row r="356" spans="1:15" s="113" customFormat="1" ht="14.25" customHeight="1">
      <c r="A356" s="122"/>
      <c r="B356" s="110">
        <v>451</v>
      </c>
      <c r="C356" s="111" t="s">
        <v>439</v>
      </c>
      <c r="D356" s="72">
        <v>6450000</v>
      </c>
      <c r="E356" s="72">
        <f t="shared" si="158"/>
        <v>3000000</v>
      </c>
      <c r="F356" s="72">
        <v>0</v>
      </c>
      <c r="G356" s="72">
        <v>890000</v>
      </c>
      <c r="H356" s="72">
        <v>360000</v>
      </c>
      <c r="I356" s="72">
        <v>1750000</v>
      </c>
      <c r="J356" s="72">
        <v>0</v>
      </c>
      <c r="K356" s="72">
        <v>0</v>
      </c>
      <c r="L356" s="72">
        <v>0</v>
      </c>
      <c r="M356" s="72">
        <v>0</v>
      </c>
      <c r="N356" s="72"/>
      <c r="O356" s="72"/>
    </row>
    <row r="357" spans="1:15" s="12" customFormat="1" ht="24" customHeight="1">
      <c r="A357" s="119" t="s">
        <v>81</v>
      </c>
      <c r="B357" s="185" t="s">
        <v>556</v>
      </c>
      <c r="C357" s="184"/>
      <c r="D357" s="15">
        <f>D358+D361</f>
        <v>465000</v>
      </c>
      <c r="E357" s="144">
        <f t="shared" si="158"/>
        <v>405000</v>
      </c>
      <c r="F357" s="15">
        <f aca="true" t="shared" si="162" ref="F357:O357">F358+F361</f>
        <v>0</v>
      </c>
      <c r="G357" s="15">
        <f t="shared" si="162"/>
        <v>405000</v>
      </c>
      <c r="H357" s="15">
        <f t="shared" si="162"/>
        <v>0</v>
      </c>
      <c r="I357" s="15">
        <f t="shared" si="162"/>
        <v>0</v>
      </c>
      <c r="J357" s="15">
        <f t="shared" si="162"/>
        <v>0</v>
      </c>
      <c r="K357" s="15">
        <f t="shared" si="162"/>
        <v>0</v>
      </c>
      <c r="L357" s="15">
        <f t="shared" si="162"/>
        <v>0</v>
      </c>
      <c r="M357" s="15">
        <f t="shared" si="162"/>
        <v>0</v>
      </c>
      <c r="N357" s="15">
        <f t="shared" si="162"/>
        <v>170000</v>
      </c>
      <c r="O357" s="15">
        <f t="shared" si="162"/>
        <v>170000</v>
      </c>
    </row>
    <row r="358" spans="1:15" s="12" customFormat="1" ht="21" customHeight="1">
      <c r="A358" s="121"/>
      <c r="B358" s="74">
        <v>3</v>
      </c>
      <c r="C358" s="75" t="s">
        <v>3</v>
      </c>
      <c r="D358" s="76">
        <f>D359</f>
        <v>15000</v>
      </c>
      <c r="E358" s="76">
        <f t="shared" si="158"/>
        <v>30000</v>
      </c>
      <c r="F358" s="76">
        <f>F359</f>
        <v>0</v>
      </c>
      <c r="G358" s="76">
        <f aca="true" t="shared" si="163" ref="G358:M358">G359</f>
        <v>30000</v>
      </c>
      <c r="H358" s="76">
        <f t="shared" si="163"/>
        <v>0</v>
      </c>
      <c r="I358" s="76">
        <f t="shared" si="163"/>
        <v>0</v>
      </c>
      <c r="J358" s="76">
        <f t="shared" si="163"/>
        <v>0</v>
      </c>
      <c r="K358" s="76">
        <f t="shared" si="163"/>
        <v>0</v>
      </c>
      <c r="L358" s="76">
        <f t="shared" si="163"/>
        <v>0</v>
      </c>
      <c r="M358" s="76">
        <f t="shared" si="163"/>
        <v>0</v>
      </c>
      <c r="N358" s="76">
        <f>N359</f>
        <v>20000</v>
      </c>
      <c r="O358" s="76">
        <f>O359</f>
        <v>20000</v>
      </c>
    </row>
    <row r="359" spans="1:15" s="12" customFormat="1" ht="18" customHeight="1">
      <c r="A359" s="121"/>
      <c r="B359" s="74">
        <v>32</v>
      </c>
      <c r="C359" s="75" t="s">
        <v>11</v>
      </c>
      <c r="D359" s="76">
        <f>D360</f>
        <v>15000</v>
      </c>
      <c r="E359" s="76">
        <f t="shared" si="158"/>
        <v>30000</v>
      </c>
      <c r="F359" s="76">
        <f>F360</f>
        <v>0</v>
      </c>
      <c r="G359" s="76">
        <f aca="true" t="shared" si="164" ref="G359:M359">G360</f>
        <v>30000</v>
      </c>
      <c r="H359" s="76">
        <f t="shared" si="164"/>
        <v>0</v>
      </c>
      <c r="I359" s="76">
        <f t="shared" si="164"/>
        <v>0</v>
      </c>
      <c r="J359" s="76">
        <f t="shared" si="164"/>
        <v>0</v>
      </c>
      <c r="K359" s="76">
        <f t="shared" si="164"/>
        <v>0</v>
      </c>
      <c r="L359" s="76">
        <f t="shared" si="164"/>
        <v>0</v>
      </c>
      <c r="M359" s="76">
        <f t="shared" si="164"/>
        <v>0</v>
      </c>
      <c r="N359" s="76">
        <v>20000</v>
      </c>
      <c r="O359" s="76">
        <v>20000</v>
      </c>
    </row>
    <row r="360" spans="1:15" s="113" customFormat="1" ht="14.25" customHeight="1">
      <c r="A360" s="122"/>
      <c r="B360" s="110">
        <v>322</v>
      </c>
      <c r="C360" s="111" t="s">
        <v>409</v>
      </c>
      <c r="D360" s="72">
        <v>15000</v>
      </c>
      <c r="E360" s="72">
        <f t="shared" si="158"/>
        <v>30000</v>
      </c>
      <c r="F360" s="72">
        <v>0</v>
      </c>
      <c r="G360" s="72">
        <v>30000</v>
      </c>
      <c r="H360" s="72">
        <v>0</v>
      </c>
      <c r="I360" s="70">
        <v>0</v>
      </c>
      <c r="J360" s="70">
        <v>0</v>
      </c>
      <c r="K360" s="70">
        <v>0</v>
      </c>
      <c r="L360" s="70">
        <v>0</v>
      </c>
      <c r="M360" s="70">
        <v>0</v>
      </c>
      <c r="N360" s="72"/>
      <c r="O360" s="72"/>
    </row>
    <row r="361" spans="1:15" s="12" customFormat="1" ht="19.5" customHeight="1">
      <c r="A361" s="121"/>
      <c r="B361" s="74">
        <v>4</v>
      </c>
      <c r="C361" s="75" t="s">
        <v>437</v>
      </c>
      <c r="D361" s="76">
        <f>D362</f>
        <v>450000</v>
      </c>
      <c r="E361" s="76">
        <f t="shared" si="158"/>
        <v>375000</v>
      </c>
      <c r="F361" s="76">
        <f>F362</f>
        <v>0</v>
      </c>
      <c r="G361" s="76">
        <f aca="true" t="shared" si="165" ref="G361:O361">G362</f>
        <v>375000</v>
      </c>
      <c r="H361" s="76">
        <f t="shared" si="165"/>
        <v>0</v>
      </c>
      <c r="I361" s="76">
        <f t="shared" si="165"/>
        <v>0</v>
      </c>
      <c r="J361" s="76">
        <f t="shared" si="165"/>
        <v>0</v>
      </c>
      <c r="K361" s="76">
        <f t="shared" si="165"/>
        <v>0</v>
      </c>
      <c r="L361" s="76">
        <f t="shared" si="165"/>
        <v>0</v>
      </c>
      <c r="M361" s="76">
        <f t="shared" si="165"/>
        <v>0</v>
      </c>
      <c r="N361" s="76">
        <f t="shared" si="165"/>
        <v>150000</v>
      </c>
      <c r="O361" s="76">
        <f t="shared" si="165"/>
        <v>150000</v>
      </c>
    </row>
    <row r="362" spans="1:15" s="12" customFormat="1" ht="18" customHeight="1">
      <c r="A362" s="121"/>
      <c r="B362" s="74">
        <v>42</v>
      </c>
      <c r="C362" s="74" t="s">
        <v>440</v>
      </c>
      <c r="D362" s="76">
        <f>D363</f>
        <v>450000</v>
      </c>
      <c r="E362" s="76">
        <f t="shared" si="158"/>
        <v>375000</v>
      </c>
      <c r="F362" s="76">
        <f>F363</f>
        <v>0</v>
      </c>
      <c r="G362" s="76">
        <f aca="true" t="shared" si="166" ref="G362:M362">G363</f>
        <v>375000</v>
      </c>
      <c r="H362" s="76">
        <f t="shared" si="166"/>
        <v>0</v>
      </c>
      <c r="I362" s="76">
        <f t="shared" si="166"/>
        <v>0</v>
      </c>
      <c r="J362" s="76">
        <f t="shared" si="166"/>
        <v>0</v>
      </c>
      <c r="K362" s="76">
        <f t="shared" si="166"/>
        <v>0</v>
      </c>
      <c r="L362" s="76">
        <f t="shared" si="166"/>
        <v>0</v>
      </c>
      <c r="M362" s="76">
        <f t="shared" si="166"/>
        <v>0</v>
      </c>
      <c r="N362" s="76">
        <v>150000</v>
      </c>
      <c r="O362" s="76">
        <v>150000</v>
      </c>
    </row>
    <row r="363" spans="1:15" s="113" customFormat="1" ht="14.25" customHeight="1">
      <c r="A363" s="122"/>
      <c r="B363" s="110" t="s">
        <v>104</v>
      </c>
      <c r="C363" s="111" t="s">
        <v>412</v>
      </c>
      <c r="D363" s="72">
        <v>450000</v>
      </c>
      <c r="E363" s="72">
        <f>SUM(F363:M363)</f>
        <v>375000</v>
      </c>
      <c r="F363" s="72">
        <v>0</v>
      </c>
      <c r="G363" s="72">
        <v>375000</v>
      </c>
      <c r="H363" s="72">
        <v>0</v>
      </c>
      <c r="I363" s="72">
        <v>0</v>
      </c>
      <c r="J363" s="72">
        <v>0</v>
      </c>
      <c r="K363" s="72">
        <v>0</v>
      </c>
      <c r="L363" s="72">
        <v>0</v>
      </c>
      <c r="M363" s="72">
        <v>0</v>
      </c>
      <c r="N363" s="72"/>
      <c r="O363" s="72"/>
    </row>
    <row r="364" spans="1:15" s="12" customFormat="1" ht="24" customHeight="1">
      <c r="A364" s="119" t="s">
        <v>81</v>
      </c>
      <c r="B364" s="185" t="s">
        <v>557</v>
      </c>
      <c r="C364" s="184"/>
      <c r="D364" s="15">
        <f>D365</f>
        <v>300000</v>
      </c>
      <c r="E364" s="138">
        <f>SUM(F364:M364)</f>
        <v>180000</v>
      </c>
      <c r="F364" s="15">
        <f aca="true" t="shared" si="167" ref="F364:O365">F365</f>
        <v>0</v>
      </c>
      <c r="G364" s="15">
        <f t="shared" si="167"/>
        <v>110000</v>
      </c>
      <c r="H364" s="15">
        <f t="shared" si="167"/>
        <v>0</v>
      </c>
      <c r="I364" s="15">
        <f t="shared" si="167"/>
        <v>70000</v>
      </c>
      <c r="J364" s="15">
        <f t="shared" si="167"/>
        <v>0</v>
      </c>
      <c r="K364" s="15">
        <f t="shared" si="167"/>
        <v>0</v>
      </c>
      <c r="L364" s="15">
        <f t="shared" si="167"/>
        <v>0</v>
      </c>
      <c r="M364" s="15">
        <f t="shared" si="167"/>
        <v>0</v>
      </c>
      <c r="N364" s="15">
        <f t="shared" si="167"/>
        <v>200000</v>
      </c>
      <c r="O364" s="15">
        <f t="shared" si="167"/>
        <v>200000</v>
      </c>
    </row>
    <row r="365" spans="1:15" s="12" customFormat="1" ht="20.25" customHeight="1">
      <c r="A365" s="121"/>
      <c r="B365" s="74">
        <v>4</v>
      </c>
      <c r="C365" s="75" t="s">
        <v>437</v>
      </c>
      <c r="D365" s="76">
        <f>D366</f>
        <v>300000</v>
      </c>
      <c r="E365" s="76">
        <f>SUM(F365:M365)</f>
        <v>180000</v>
      </c>
      <c r="F365" s="76">
        <f t="shared" si="167"/>
        <v>0</v>
      </c>
      <c r="G365" s="76">
        <f t="shared" si="167"/>
        <v>110000</v>
      </c>
      <c r="H365" s="76">
        <f t="shared" si="167"/>
        <v>0</v>
      </c>
      <c r="I365" s="76">
        <f t="shared" si="167"/>
        <v>70000</v>
      </c>
      <c r="J365" s="76">
        <f t="shared" si="167"/>
        <v>0</v>
      </c>
      <c r="K365" s="76">
        <f t="shared" si="167"/>
        <v>0</v>
      </c>
      <c r="L365" s="76">
        <f t="shared" si="167"/>
        <v>0</v>
      </c>
      <c r="M365" s="76">
        <f t="shared" si="167"/>
        <v>0</v>
      </c>
      <c r="N365" s="76">
        <f t="shared" si="167"/>
        <v>200000</v>
      </c>
      <c r="O365" s="76">
        <f t="shared" si="167"/>
        <v>200000</v>
      </c>
    </row>
    <row r="366" spans="1:15" s="12" customFormat="1" ht="18" customHeight="1">
      <c r="A366" s="121"/>
      <c r="B366" s="74">
        <v>45</v>
      </c>
      <c r="C366" s="75" t="s">
        <v>438</v>
      </c>
      <c r="D366" s="76">
        <f>D367</f>
        <v>300000</v>
      </c>
      <c r="E366" s="76">
        <f>SUM(F366:M366)</f>
        <v>180000</v>
      </c>
      <c r="F366" s="76">
        <f aca="true" t="shared" si="168" ref="F366:M366">F367</f>
        <v>0</v>
      </c>
      <c r="G366" s="76">
        <f t="shared" si="168"/>
        <v>110000</v>
      </c>
      <c r="H366" s="76">
        <f t="shared" si="168"/>
        <v>0</v>
      </c>
      <c r="I366" s="76">
        <f t="shared" si="168"/>
        <v>70000</v>
      </c>
      <c r="J366" s="76">
        <f t="shared" si="168"/>
        <v>0</v>
      </c>
      <c r="K366" s="76">
        <f t="shared" si="168"/>
        <v>0</v>
      </c>
      <c r="L366" s="76">
        <f t="shared" si="168"/>
        <v>0</v>
      </c>
      <c r="M366" s="76">
        <f t="shared" si="168"/>
        <v>0</v>
      </c>
      <c r="N366" s="76">
        <v>200000</v>
      </c>
      <c r="O366" s="76">
        <v>200000</v>
      </c>
    </row>
    <row r="367" spans="1:15" s="113" customFormat="1" ht="14.25" customHeight="1">
      <c r="A367" s="122"/>
      <c r="B367" s="110">
        <v>451</v>
      </c>
      <c r="C367" s="111" t="s">
        <v>439</v>
      </c>
      <c r="D367" s="72">
        <v>300000</v>
      </c>
      <c r="E367" s="72">
        <f>SUM(F367:M367)</f>
        <v>180000</v>
      </c>
      <c r="F367" s="72">
        <v>0</v>
      </c>
      <c r="G367" s="72">
        <v>110000</v>
      </c>
      <c r="H367" s="72">
        <v>0</v>
      </c>
      <c r="I367" s="72">
        <v>70000</v>
      </c>
      <c r="J367" s="72">
        <v>0</v>
      </c>
      <c r="K367" s="72">
        <v>0</v>
      </c>
      <c r="L367" s="72">
        <v>0</v>
      </c>
      <c r="M367" s="72">
        <v>0</v>
      </c>
      <c r="N367" s="72"/>
      <c r="O367" s="72"/>
    </row>
    <row r="368" spans="1:15" s="12" customFormat="1" ht="24" customHeight="1">
      <c r="A368" s="119" t="s">
        <v>81</v>
      </c>
      <c r="B368" s="185" t="s">
        <v>558</v>
      </c>
      <c r="C368" s="184"/>
      <c r="D368" s="15">
        <f>D369+D376</f>
        <v>2270000</v>
      </c>
      <c r="E368" s="138">
        <f aca="true" t="shared" si="169" ref="E368:E382">SUM(F368:M368)</f>
        <v>200000</v>
      </c>
      <c r="F368" s="15">
        <f aca="true" t="shared" si="170" ref="F368:O368">F369+F376</f>
        <v>0</v>
      </c>
      <c r="G368" s="15">
        <f t="shared" si="170"/>
        <v>200000</v>
      </c>
      <c r="H368" s="15">
        <f t="shared" si="170"/>
        <v>0</v>
      </c>
      <c r="I368" s="15">
        <f t="shared" si="170"/>
        <v>0</v>
      </c>
      <c r="J368" s="15">
        <f t="shared" si="170"/>
        <v>0</v>
      </c>
      <c r="K368" s="15">
        <f t="shared" si="170"/>
        <v>0</v>
      </c>
      <c r="L368" s="15">
        <f t="shared" si="170"/>
        <v>0</v>
      </c>
      <c r="M368" s="15">
        <f t="shared" si="170"/>
        <v>0</v>
      </c>
      <c r="N368" s="15">
        <f t="shared" si="170"/>
        <v>0</v>
      </c>
      <c r="O368" s="15">
        <f t="shared" si="170"/>
        <v>0</v>
      </c>
    </row>
    <row r="369" spans="1:15" s="12" customFormat="1" ht="20.25" customHeight="1">
      <c r="A369" s="121"/>
      <c r="B369" s="74">
        <v>3</v>
      </c>
      <c r="C369" s="75" t="s">
        <v>3</v>
      </c>
      <c r="D369" s="76">
        <f>D373+D370</f>
        <v>800000</v>
      </c>
      <c r="E369" s="76">
        <f t="shared" si="169"/>
        <v>200000</v>
      </c>
      <c r="F369" s="76">
        <f aca="true" t="shared" si="171" ref="F369:O369">F373+F370</f>
        <v>0</v>
      </c>
      <c r="G369" s="76">
        <f t="shared" si="171"/>
        <v>200000</v>
      </c>
      <c r="H369" s="76">
        <f t="shared" si="171"/>
        <v>0</v>
      </c>
      <c r="I369" s="76">
        <f t="shared" si="171"/>
        <v>0</v>
      </c>
      <c r="J369" s="76">
        <f t="shared" si="171"/>
        <v>0</v>
      </c>
      <c r="K369" s="76">
        <f t="shared" si="171"/>
        <v>0</v>
      </c>
      <c r="L369" s="76">
        <f t="shared" si="171"/>
        <v>0</v>
      </c>
      <c r="M369" s="76">
        <f t="shared" si="171"/>
        <v>0</v>
      </c>
      <c r="N369" s="76">
        <f t="shared" si="171"/>
        <v>0</v>
      </c>
      <c r="O369" s="76">
        <f t="shared" si="171"/>
        <v>0</v>
      </c>
    </row>
    <row r="370" spans="1:15" s="12" customFormat="1" ht="18" customHeight="1">
      <c r="A370" s="121"/>
      <c r="B370" s="74">
        <v>31</v>
      </c>
      <c r="C370" s="75" t="s">
        <v>10</v>
      </c>
      <c r="D370" s="76">
        <f>D371+D372</f>
        <v>229350</v>
      </c>
      <c r="E370" s="77">
        <f t="shared" si="169"/>
        <v>0</v>
      </c>
      <c r="F370" s="76">
        <f>F371+F372</f>
        <v>0</v>
      </c>
      <c r="G370" s="76">
        <f aca="true" t="shared" si="172" ref="G370:M370">G371+G372</f>
        <v>0</v>
      </c>
      <c r="H370" s="76">
        <f t="shared" si="172"/>
        <v>0</v>
      </c>
      <c r="I370" s="76">
        <f t="shared" si="172"/>
        <v>0</v>
      </c>
      <c r="J370" s="76">
        <f t="shared" si="172"/>
        <v>0</v>
      </c>
      <c r="K370" s="76">
        <f t="shared" si="172"/>
        <v>0</v>
      </c>
      <c r="L370" s="76">
        <f t="shared" si="172"/>
        <v>0</v>
      </c>
      <c r="M370" s="76">
        <f t="shared" si="172"/>
        <v>0</v>
      </c>
      <c r="N370" s="76">
        <v>0</v>
      </c>
      <c r="O370" s="76">
        <v>0</v>
      </c>
    </row>
    <row r="371" spans="1:15" s="113" customFormat="1" ht="15" customHeight="1">
      <c r="A371" s="122"/>
      <c r="B371" s="110">
        <v>311</v>
      </c>
      <c r="C371" s="111" t="s">
        <v>405</v>
      </c>
      <c r="D371" s="72">
        <v>195000</v>
      </c>
      <c r="E371" s="112">
        <f t="shared" si="169"/>
        <v>0</v>
      </c>
      <c r="F371" s="72">
        <v>0</v>
      </c>
      <c r="G371" s="72">
        <v>0</v>
      </c>
      <c r="H371" s="72">
        <v>0</v>
      </c>
      <c r="I371" s="72">
        <v>0</v>
      </c>
      <c r="J371" s="72">
        <v>0</v>
      </c>
      <c r="K371" s="72">
        <v>0</v>
      </c>
      <c r="L371" s="72">
        <v>0</v>
      </c>
      <c r="M371" s="72">
        <v>0</v>
      </c>
      <c r="N371" s="72"/>
      <c r="O371" s="72"/>
    </row>
    <row r="372" spans="1:15" s="113" customFormat="1" ht="15" customHeight="1">
      <c r="A372" s="122"/>
      <c r="B372" s="110">
        <v>313</v>
      </c>
      <c r="C372" s="111" t="s">
        <v>407</v>
      </c>
      <c r="D372" s="72">
        <v>34350</v>
      </c>
      <c r="E372" s="112">
        <f t="shared" si="169"/>
        <v>0</v>
      </c>
      <c r="F372" s="72">
        <v>0</v>
      </c>
      <c r="G372" s="72">
        <v>0</v>
      </c>
      <c r="H372" s="72">
        <v>0</v>
      </c>
      <c r="I372" s="72">
        <v>0</v>
      </c>
      <c r="J372" s="70">
        <v>0</v>
      </c>
      <c r="K372" s="70">
        <v>0</v>
      </c>
      <c r="L372" s="70">
        <v>0</v>
      </c>
      <c r="M372" s="70">
        <v>0</v>
      </c>
      <c r="N372" s="72"/>
      <c r="O372" s="72"/>
    </row>
    <row r="373" spans="1:15" s="12" customFormat="1" ht="18" customHeight="1">
      <c r="A373" s="121"/>
      <c r="B373" s="74">
        <v>32</v>
      </c>
      <c r="C373" s="75" t="s">
        <v>11</v>
      </c>
      <c r="D373" s="76">
        <f>D375+D374</f>
        <v>570650</v>
      </c>
      <c r="E373" s="76">
        <f t="shared" si="169"/>
        <v>200000</v>
      </c>
      <c r="F373" s="76">
        <f>F375+F374</f>
        <v>0</v>
      </c>
      <c r="G373" s="76">
        <f aca="true" t="shared" si="173" ref="G373:M373">G375+G374</f>
        <v>200000</v>
      </c>
      <c r="H373" s="76">
        <f t="shared" si="173"/>
        <v>0</v>
      </c>
      <c r="I373" s="76">
        <f t="shared" si="173"/>
        <v>0</v>
      </c>
      <c r="J373" s="76">
        <f t="shared" si="173"/>
        <v>0</v>
      </c>
      <c r="K373" s="76">
        <f t="shared" si="173"/>
        <v>0</v>
      </c>
      <c r="L373" s="76">
        <f t="shared" si="173"/>
        <v>0</v>
      </c>
      <c r="M373" s="76">
        <f t="shared" si="173"/>
        <v>0</v>
      </c>
      <c r="N373" s="76">
        <v>0</v>
      </c>
      <c r="O373" s="76">
        <v>0</v>
      </c>
    </row>
    <row r="374" spans="1:15" s="113" customFormat="1" ht="15" customHeight="1">
      <c r="A374" s="122"/>
      <c r="B374" s="110">
        <v>321</v>
      </c>
      <c r="C374" s="111" t="s">
        <v>408</v>
      </c>
      <c r="D374" s="72">
        <v>7000</v>
      </c>
      <c r="E374" s="112">
        <f t="shared" si="169"/>
        <v>0</v>
      </c>
      <c r="F374" s="72">
        <v>0</v>
      </c>
      <c r="G374" s="72">
        <v>0</v>
      </c>
      <c r="H374" s="72">
        <v>0</v>
      </c>
      <c r="I374" s="70">
        <v>0</v>
      </c>
      <c r="J374" s="70">
        <v>0</v>
      </c>
      <c r="K374" s="70">
        <v>0</v>
      </c>
      <c r="L374" s="70">
        <v>0</v>
      </c>
      <c r="M374" s="70">
        <v>0</v>
      </c>
      <c r="N374" s="72"/>
      <c r="O374" s="72"/>
    </row>
    <row r="375" spans="1:15" s="113" customFormat="1" ht="14.25" customHeight="1">
      <c r="A375" s="122"/>
      <c r="B375" s="110" t="s">
        <v>28</v>
      </c>
      <c r="C375" s="111" t="s">
        <v>416</v>
      </c>
      <c r="D375" s="72">
        <v>563650</v>
      </c>
      <c r="E375" s="72">
        <f t="shared" si="169"/>
        <v>200000</v>
      </c>
      <c r="F375" s="72">
        <v>0</v>
      </c>
      <c r="G375" s="72">
        <v>200000</v>
      </c>
      <c r="H375" s="72">
        <v>0</v>
      </c>
      <c r="I375" s="72">
        <v>0</v>
      </c>
      <c r="J375" s="70">
        <v>0</v>
      </c>
      <c r="K375" s="70">
        <v>0</v>
      </c>
      <c r="L375" s="70">
        <v>0</v>
      </c>
      <c r="M375" s="70">
        <v>0</v>
      </c>
      <c r="N375" s="72"/>
      <c r="O375" s="72"/>
    </row>
    <row r="376" spans="1:15" s="12" customFormat="1" ht="19.5" customHeight="1">
      <c r="A376" s="121"/>
      <c r="B376" s="74">
        <v>4</v>
      </c>
      <c r="C376" s="75" t="s">
        <v>437</v>
      </c>
      <c r="D376" s="76">
        <f>D377</f>
        <v>1470000</v>
      </c>
      <c r="E376" s="76">
        <f t="shared" si="169"/>
        <v>0</v>
      </c>
      <c r="F376" s="76">
        <f aca="true" t="shared" si="174" ref="F376:O376">F377</f>
        <v>0</v>
      </c>
      <c r="G376" s="76">
        <f t="shared" si="174"/>
        <v>0</v>
      </c>
      <c r="H376" s="76">
        <f t="shared" si="174"/>
        <v>0</v>
      </c>
      <c r="I376" s="76">
        <f t="shared" si="174"/>
        <v>0</v>
      </c>
      <c r="J376" s="76">
        <f t="shared" si="174"/>
        <v>0</v>
      </c>
      <c r="K376" s="76">
        <f t="shared" si="174"/>
        <v>0</v>
      </c>
      <c r="L376" s="76">
        <f t="shared" si="174"/>
        <v>0</v>
      </c>
      <c r="M376" s="76">
        <f t="shared" si="174"/>
        <v>0</v>
      </c>
      <c r="N376" s="76">
        <f t="shared" si="174"/>
        <v>0</v>
      </c>
      <c r="O376" s="76">
        <f t="shared" si="174"/>
        <v>0</v>
      </c>
    </row>
    <row r="377" spans="1:15" s="12" customFormat="1" ht="18" customHeight="1">
      <c r="A377" s="121"/>
      <c r="B377" s="74">
        <v>45</v>
      </c>
      <c r="C377" s="75" t="s">
        <v>438</v>
      </c>
      <c r="D377" s="76">
        <f>D378</f>
        <v>1470000</v>
      </c>
      <c r="E377" s="76">
        <f t="shared" si="169"/>
        <v>0</v>
      </c>
      <c r="F377" s="76">
        <f aca="true" t="shared" si="175" ref="F377:M377">F378</f>
        <v>0</v>
      </c>
      <c r="G377" s="76">
        <f t="shared" si="175"/>
        <v>0</v>
      </c>
      <c r="H377" s="76">
        <f t="shared" si="175"/>
        <v>0</v>
      </c>
      <c r="I377" s="76">
        <f t="shared" si="175"/>
        <v>0</v>
      </c>
      <c r="J377" s="76">
        <f t="shared" si="175"/>
        <v>0</v>
      </c>
      <c r="K377" s="76">
        <f t="shared" si="175"/>
        <v>0</v>
      </c>
      <c r="L377" s="76">
        <f t="shared" si="175"/>
        <v>0</v>
      </c>
      <c r="M377" s="76">
        <f t="shared" si="175"/>
        <v>0</v>
      </c>
      <c r="N377" s="76">
        <v>0</v>
      </c>
      <c r="O377" s="76">
        <v>0</v>
      </c>
    </row>
    <row r="378" spans="1:15" s="113" customFormat="1" ht="14.25" customHeight="1">
      <c r="A378" s="122"/>
      <c r="B378" s="110">
        <v>451</v>
      </c>
      <c r="C378" s="111" t="s">
        <v>439</v>
      </c>
      <c r="D378" s="72">
        <v>1470000</v>
      </c>
      <c r="E378" s="72">
        <f t="shared" si="169"/>
        <v>0</v>
      </c>
      <c r="F378" s="72">
        <v>0</v>
      </c>
      <c r="G378" s="72">
        <v>0</v>
      </c>
      <c r="H378" s="72">
        <v>0</v>
      </c>
      <c r="I378" s="72">
        <v>0</v>
      </c>
      <c r="J378" s="72">
        <v>0</v>
      </c>
      <c r="K378" s="72">
        <v>0</v>
      </c>
      <c r="L378" s="72">
        <v>0</v>
      </c>
      <c r="M378" s="72">
        <v>0</v>
      </c>
      <c r="N378" s="72"/>
      <c r="O378" s="72"/>
    </row>
    <row r="379" spans="1:15" s="12" customFormat="1" ht="24" customHeight="1">
      <c r="A379" s="119" t="s">
        <v>81</v>
      </c>
      <c r="B379" s="185" t="s">
        <v>643</v>
      </c>
      <c r="C379" s="184"/>
      <c r="D379" s="15">
        <f>D380</f>
        <v>1110000</v>
      </c>
      <c r="E379" s="138">
        <f t="shared" si="169"/>
        <v>2500000</v>
      </c>
      <c r="F379" s="15">
        <f aca="true" t="shared" si="176" ref="F379:O381">F380</f>
        <v>0</v>
      </c>
      <c r="G379" s="15">
        <f t="shared" si="176"/>
        <v>2024000</v>
      </c>
      <c r="H379" s="15">
        <f t="shared" si="176"/>
        <v>0</v>
      </c>
      <c r="I379" s="15">
        <f t="shared" si="176"/>
        <v>0</v>
      </c>
      <c r="J379" s="15">
        <f t="shared" si="176"/>
        <v>0</v>
      </c>
      <c r="K379" s="15">
        <f t="shared" si="176"/>
        <v>0</v>
      </c>
      <c r="L379" s="15">
        <f t="shared" si="176"/>
        <v>0</v>
      </c>
      <c r="M379" s="15">
        <f t="shared" si="176"/>
        <v>476000</v>
      </c>
      <c r="N379" s="15">
        <f t="shared" si="176"/>
        <v>0</v>
      </c>
      <c r="O379" s="15">
        <f t="shared" si="176"/>
        <v>0</v>
      </c>
    </row>
    <row r="380" spans="1:15" s="12" customFormat="1" ht="20.25" customHeight="1">
      <c r="A380" s="121"/>
      <c r="B380" s="74">
        <v>4</v>
      </c>
      <c r="C380" s="75" t="s">
        <v>437</v>
      </c>
      <c r="D380" s="76">
        <f>D381</f>
        <v>1110000</v>
      </c>
      <c r="E380" s="76">
        <f t="shared" si="169"/>
        <v>2500000</v>
      </c>
      <c r="F380" s="76">
        <f t="shared" si="176"/>
        <v>0</v>
      </c>
      <c r="G380" s="76">
        <f t="shared" si="176"/>
        <v>2024000</v>
      </c>
      <c r="H380" s="76">
        <f t="shared" si="176"/>
        <v>0</v>
      </c>
      <c r="I380" s="76">
        <f t="shared" si="176"/>
        <v>0</v>
      </c>
      <c r="J380" s="76">
        <f t="shared" si="176"/>
        <v>0</v>
      </c>
      <c r="K380" s="76">
        <f t="shared" si="176"/>
        <v>0</v>
      </c>
      <c r="L380" s="76">
        <f t="shared" si="176"/>
        <v>0</v>
      </c>
      <c r="M380" s="76">
        <f t="shared" si="176"/>
        <v>476000</v>
      </c>
      <c r="N380" s="76">
        <f t="shared" si="176"/>
        <v>0</v>
      </c>
      <c r="O380" s="76">
        <f t="shared" si="176"/>
        <v>0</v>
      </c>
    </row>
    <row r="381" spans="1:15" s="12" customFormat="1" ht="18" customHeight="1">
      <c r="A381" s="121"/>
      <c r="B381" s="74">
        <v>45</v>
      </c>
      <c r="C381" s="75" t="s">
        <v>438</v>
      </c>
      <c r="D381" s="76">
        <f>D382</f>
        <v>1110000</v>
      </c>
      <c r="E381" s="76">
        <f t="shared" si="169"/>
        <v>2500000</v>
      </c>
      <c r="F381" s="76">
        <f t="shared" si="176"/>
        <v>0</v>
      </c>
      <c r="G381" s="76">
        <f t="shared" si="176"/>
        <v>2024000</v>
      </c>
      <c r="H381" s="76">
        <f t="shared" si="176"/>
        <v>0</v>
      </c>
      <c r="I381" s="76">
        <f t="shared" si="176"/>
        <v>0</v>
      </c>
      <c r="J381" s="76">
        <f t="shared" si="176"/>
        <v>0</v>
      </c>
      <c r="K381" s="76">
        <f t="shared" si="176"/>
        <v>0</v>
      </c>
      <c r="L381" s="76">
        <f t="shared" si="176"/>
        <v>0</v>
      </c>
      <c r="M381" s="76">
        <f t="shared" si="176"/>
        <v>476000</v>
      </c>
      <c r="N381" s="76">
        <v>0</v>
      </c>
      <c r="O381" s="76">
        <v>0</v>
      </c>
    </row>
    <row r="382" spans="1:15" s="113" customFormat="1" ht="14.25" customHeight="1">
      <c r="A382" s="122"/>
      <c r="B382" s="110">
        <v>451</v>
      </c>
      <c r="C382" s="111" t="s">
        <v>439</v>
      </c>
      <c r="D382" s="72">
        <v>1110000</v>
      </c>
      <c r="E382" s="72">
        <f t="shared" si="169"/>
        <v>2500000</v>
      </c>
      <c r="F382" s="72">
        <v>0</v>
      </c>
      <c r="G382" s="72">
        <v>2024000</v>
      </c>
      <c r="H382" s="72">
        <v>0</v>
      </c>
      <c r="I382" s="72">
        <v>0</v>
      </c>
      <c r="J382" s="72">
        <v>0</v>
      </c>
      <c r="K382" s="72">
        <v>0</v>
      </c>
      <c r="L382" s="72">
        <v>0</v>
      </c>
      <c r="M382" s="72">
        <v>476000</v>
      </c>
      <c r="N382" s="72"/>
      <c r="O382" s="72"/>
    </row>
    <row r="383" ht="18" customHeight="1"/>
    <row r="384" spans="1:15" s="67" customFormat="1" ht="15" customHeight="1">
      <c r="A384" s="170" t="s">
        <v>19</v>
      </c>
      <c r="B384" s="170" t="s">
        <v>251</v>
      </c>
      <c r="C384" s="171" t="s">
        <v>32</v>
      </c>
      <c r="D384" s="170" t="s">
        <v>671</v>
      </c>
      <c r="E384" s="172" t="s">
        <v>672</v>
      </c>
      <c r="F384" s="171" t="s">
        <v>670</v>
      </c>
      <c r="G384" s="171"/>
      <c r="H384" s="171"/>
      <c r="I384" s="171"/>
      <c r="J384" s="171"/>
      <c r="K384" s="171"/>
      <c r="L384" s="171"/>
      <c r="M384" s="171"/>
      <c r="N384" s="170" t="s">
        <v>506</v>
      </c>
      <c r="O384" s="170" t="s">
        <v>736</v>
      </c>
    </row>
    <row r="385" spans="1:15" s="67" customFormat="1" ht="35.25" customHeight="1">
      <c r="A385" s="171"/>
      <c r="B385" s="171"/>
      <c r="C385" s="171"/>
      <c r="D385" s="171"/>
      <c r="E385" s="173"/>
      <c r="F385" s="65" t="s">
        <v>172</v>
      </c>
      <c r="G385" s="65" t="s">
        <v>20</v>
      </c>
      <c r="H385" s="65" t="s">
        <v>171</v>
      </c>
      <c r="I385" s="65" t="s">
        <v>173</v>
      </c>
      <c r="J385" s="65" t="s">
        <v>21</v>
      </c>
      <c r="K385" s="65" t="s">
        <v>464</v>
      </c>
      <c r="L385" s="65" t="s">
        <v>174</v>
      </c>
      <c r="M385" s="65" t="s">
        <v>320</v>
      </c>
      <c r="N385" s="170"/>
      <c r="O385" s="170"/>
    </row>
    <row r="386" spans="1:15" s="67" customFormat="1" ht="10.5" customHeight="1">
      <c r="A386" s="66">
        <v>1</v>
      </c>
      <c r="B386" s="66">
        <v>2</v>
      </c>
      <c r="C386" s="66">
        <v>3</v>
      </c>
      <c r="D386" s="66">
        <v>4</v>
      </c>
      <c r="E386" s="66">
        <v>5</v>
      </c>
      <c r="F386" s="66">
        <v>6</v>
      </c>
      <c r="G386" s="66">
        <v>7</v>
      </c>
      <c r="H386" s="66">
        <v>8</v>
      </c>
      <c r="I386" s="66">
        <v>9</v>
      </c>
      <c r="J386" s="66">
        <v>10</v>
      </c>
      <c r="K386" s="66">
        <v>11</v>
      </c>
      <c r="L386" s="66">
        <v>12</v>
      </c>
      <c r="M386" s="66">
        <v>13</v>
      </c>
      <c r="N386" s="66">
        <v>14</v>
      </c>
      <c r="O386" s="66">
        <v>15</v>
      </c>
    </row>
    <row r="387" spans="1:15" s="12" customFormat="1" ht="30" customHeight="1">
      <c r="A387" s="131"/>
      <c r="B387" s="201" t="s">
        <v>559</v>
      </c>
      <c r="C387" s="202"/>
      <c r="D387" s="16">
        <f aca="true" t="shared" si="177" ref="D387:O387">D388</f>
        <v>150000</v>
      </c>
      <c r="E387" s="16">
        <f>SUM(F387:M387)</f>
        <v>150000</v>
      </c>
      <c r="F387" s="16">
        <f t="shared" si="177"/>
        <v>150000</v>
      </c>
      <c r="G387" s="16">
        <f t="shared" si="177"/>
        <v>0</v>
      </c>
      <c r="H387" s="16">
        <f t="shared" si="177"/>
        <v>0</v>
      </c>
      <c r="I387" s="16">
        <f t="shared" si="177"/>
        <v>0</v>
      </c>
      <c r="J387" s="16">
        <f t="shared" si="177"/>
        <v>0</v>
      </c>
      <c r="K387" s="16">
        <f t="shared" si="177"/>
        <v>0</v>
      </c>
      <c r="L387" s="16">
        <f t="shared" si="177"/>
        <v>0</v>
      </c>
      <c r="M387" s="16">
        <f t="shared" si="177"/>
        <v>0</v>
      </c>
      <c r="N387" s="16">
        <f t="shared" si="177"/>
        <v>150000</v>
      </c>
      <c r="O387" s="16">
        <f t="shared" si="177"/>
        <v>150000</v>
      </c>
    </row>
    <row r="388" spans="1:15" s="12" customFormat="1" ht="24.75" customHeight="1">
      <c r="A388" s="119" t="s">
        <v>82</v>
      </c>
      <c r="B388" s="185" t="s">
        <v>560</v>
      </c>
      <c r="C388" s="184"/>
      <c r="D388" s="15">
        <f>D389</f>
        <v>150000</v>
      </c>
      <c r="E388" s="138">
        <f>SUM(F388:M388)</f>
        <v>150000</v>
      </c>
      <c r="F388" s="15">
        <f>F389</f>
        <v>150000</v>
      </c>
      <c r="G388" s="15">
        <f aca="true" t="shared" si="178" ref="G388:M390">G389</f>
        <v>0</v>
      </c>
      <c r="H388" s="15">
        <f t="shared" si="178"/>
        <v>0</v>
      </c>
      <c r="I388" s="15">
        <f t="shared" si="178"/>
        <v>0</v>
      </c>
      <c r="J388" s="15">
        <f t="shared" si="178"/>
        <v>0</v>
      </c>
      <c r="K388" s="15">
        <f t="shared" si="178"/>
        <v>0</v>
      </c>
      <c r="L388" s="15">
        <f t="shared" si="178"/>
        <v>0</v>
      </c>
      <c r="M388" s="15">
        <f t="shared" si="178"/>
        <v>0</v>
      </c>
      <c r="N388" s="15">
        <f>N389</f>
        <v>150000</v>
      </c>
      <c r="O388" s="15">
        <f>O389</f>
        <v>150000</v>
      </c>
    </row>
    <row r="389" spans="1:15" s="12" customFormat="1" ht="21" customHeight="1">
      <c r="A389" s="121"/>
      <c r="B389" s="74">
        <v>3</v>
      </c>
      <c r="C389" s="75" t="s">
        <v>3</v>
      </c>
      <c r="D389" s="76">
        <f>D390</f>
        <v>150000</v>
      </c>
      <c r="E389" s="76">
        <f>SUM(F389:M389)</f>
        <v>150000</v>
      </c>
      <c r="F389" s="76">
        <f>F390</f>
        <v>150000</v>
      </c>
      <c r="G389" s="76">
        <f t="shared" si="178"/>
        <v>0</v>
      </c>
      <c r="H389" s="76">
        <f t="shared" si="178"/>
        <v>0</v>
      </c>
      <c r="I389" s="76">
        <f t="shared" si="178"/>
        <v>0</v>
      </c>
      <c r="J389" s="76">
        <f t="shared" si="178"/>
        <v>0</v>
      </c>
      <c r="K389" s="76">
        <f t="shared" si="178"/>
        <v>0</v>
      </c>
      <c r="L389" s="76">
        <f t="shared" si="178"/>
        <v>0</v>
      </c>
      <c r="M389" s="76">
        <f t="shared" si="178"/>
        <v>0</v>
      </c>
      <c r="N389" s="76">
        <f>N390</f>
        <v>150000</v>
      </c>
      <c r="O389" s="76">
        <f>O390</f>
        <v>150000</v>
      </c>
    </row>
    <row r="390" spans="1:15" s="12" customFormat="1" ht="18" customHeight="1">
      <c r="A390" s="121"/>
      <c r="B390" s="74">
        <v>38</v>
      </c>
      <c r="C390" s="75" t="s">
        <v>421</v>
      </c>
      <c r="D390" s="76">
        <f>D391</f>
        <v>150000</v>
      </c>
      <c r="E390" s="76">
        <f>SUM(F390:M390)</f>
        <v>150000</v>
      </c>
      <c r="F390" s="76">
        <f>F391</f>
        <v>150000</v>
      </c>
      <c r="G390" s="76">
        <f t="shared" si="178"/>
        <v>0</v>
      </c>
      <c r="H390" s="76">
        <f t="shared" si="178"/>
        <v>0</v>
      </c>
      <c r="I390" s="76">
        <f t="shared" si="178"/>
        <v>0</v>
      </c>
      <c r="J390" s="76">
        <f t="shared" si="178"/>
        <v>0</v>
      </c>
      <c r="K390" s="76">
        <f t="shared" si="178"/>
        <v>0</v>
      </c>
      <c r="L390" s="76">
        <f t="shared" si="178"/>
        <v>0</v>
      </c>
      <c r="M390" s="76">
        <f t="shared" si="178"/>
        <v>0</v>
      </c>
      <c r="N390" s="76">
        <v>150000</v>
      </c>
      <c r="O390" s="76">
        <v>150000</v>
      </c>
    </row>
    <row r="391" spans="1:15" s="113" customFormat="1" ht="15" customHeight="1">
      <c r="A391" s="122"/>
      <c r="B391" s="110">
        <v>381</v>
      </c>
      <c r="C391" s="111" t="s">
        <v>422</v>
      </c>
      <c r="D391" s="72">
        <v>150000</v>
      </c>
      <c r="E391" s="72">
        <f>SUM(F391:M391)</f>
        <v>150000</v>
      </c>
      <c r="F391" s="72">
        <v>150000</v>
      </c>
      <c r="G391" s="72">
        <v>0</v>
      </c>
      <c r="H391" s="72">
        <v>0</v>
      </c>
      <c r="I391" s="72">
        <v>0</v>
      </c>
      <c r="J391" s="72">
        <v>0</v>
      </c>
      <c r="K391" s="72">
        <v>0</v>
      </c>
      <c r="L391" s="72">
        <v>0</v>
      </c>
      <c r="M391" s="72">
        <v>0</v>
      </c>
      <c r="N391" s="72"/>
      <c r="O391" s="72"/>
    </row>
    <row r="392" spans="1:15" s="12" customFormat="1" ht="30" customHeight="1">
      <c r="A392" s="130"/>
      <c r="B392" s="186" t="s">
        <v>561</v>
      </c>
      <c r="C392" s="187"/>
      <c r="D392" s="16">
        <f>D393+D397</f>
        <v>302000</v>
      </c>
      <c r="E392" s="16">
        <f aca="true" t="shared" si="179" ref="E392:E405">SUM(F392:M392)</f>
        <v>400000</v>
      </c>
      <c r="F392" s="16">
        <f>F393+F397</f>
        <v>400000</v>
      </c>
      <c r="G392" s="16">
        <f aca="true" t="shared" si="180" ref="G392:O392">G393+G397</f>
        <v>0</v>
      </c>
      <c r="H392" s="16">
        <f t="shared" si="180"/>
        <v>0</v>
      </c>
      <c r="I392" s="16">
        <f t="shared" si="180"/>
        <v>0</v>
      </c>
      <c r="J392" s="16">
        <f t="shared" si="180"/>
        <v>0</v>
      </c>
      <c r="K392" s="16">
        <f t="shared" si="180"/>
        <v>0</v>
      </c>
      <c r="L392" s="16">
        <f t="shared" si="180"/>
        <v>0</v>
      </c>
      <c r="M392" s="16">
        <f t="shared" si="180"/>
        <v>0</v>
      </c>
      <c r="N392" s="16">
        <f t="shared" si="180"/>
        <v>420000</v>
      </c>
      <c r="O392" s="16">
        <f t="shared" si="180"/>
        <v>430000</v>
      </c>
    </row>
    <row r="393" spans="1:15" s="12" customFormat="1" ht="24.75" customHeight="1">
      <c r="A393" s="119" t="s">
        <v>64</v>
      </c>
      <c r="B393" s="185" t="s">
        <v>562</v>
      </c>
      <c r="C393" s="184"/>
      <c r="D393" s="15">
        <f>D394</f>
        <v>100000</v>
      </c>
      <c r="E393" s="138">
        <f t="shared" si="179"/>
        <v>100000</v>
      </c>
      <c r="F393" s="15">
        <f>F394</f>
        <v>100000</v>
      </c>
      <c r="G393" s="15">
        <f aca="true" t="shared" si="181" ref="G393:M399">G394</f>
        <v>0</v>
      </c>
      <c r="H393" s="15">
        <f t="shared" si="181"/>
        <v>0</v>
      </c>
      <c r="I393" s="15">
        <f t="shared" si="181"/>
        <v>0</v>
      </c>
      <c r="J393" s="15">
        <f t="shared" si="181"/>
        <v>0</v>
      </c>
      <c r="K393" s="15">
        <f t="shared" si="181"/>
        <v>0</v>
      </c>
      <c r="L393" s="15">
        <f t="shared" si="181"/>
        <v>0</v>
      </c>
      <c r="M393" s="15">
        <f t="shared" si="181"/>
        <v>0</v>
      </c>
      <c r="N393" s="15">
        <f>N394</f>
        <v>100000</v>
      </c>
      <c r="O393" s="15">
        <f>O394</f>
        <v>100000</v>
      </c>
    </row>
    <row r="394" spans="1:15" s="12" customFormat="1" ht="21" customHeight="1">
      <c r="A394" s="121"/>
      <c r="B394" s="74">
        <v>3</v>
      </c>
      <c r="C394" s="75" t="s">
        <v>3</v>
      </c>
      <c r="D394" s="76">
        <f>D395</f>
        <v>100000</v>
      </c>
      <c r="E394" s="76">
        <f t="shared" si="179"/>
        <v>100000</v>
      </c>
      <c r="F394" s="76">
        <f>F395</f>
        <v>100000</v>
      </c>
      <c r="G394" s="76">
        <f t="shared" si="181"/>
        <v>0</v>
      </c>
      <c r="H394" s="76">
        <f t="shared" si="181"/>
        <v>0</v>
      </c>
      <c r="I394" s="76">
        <f t="shared" si="181"/>
        <v>0</v>
      </c>
      <c r="J394" s="76">
        <f t="shared" si="181"/>
        <v>0</v>
      </c>
      <c r="K394" s="76">
        <f t="shared" si="181"/>
        <v>0</v>
      </c>
      <c r="L394" s="76">
        <f t="shared" si="181"/>
        <v>0</v>
      </c>
      <c r="M394" s="76">
        <f t="shared" si="181"/>
        <v>0</v>
      </c>
      <c r="N394" s="76">
        <f>N395</f>
        <v>100000</v>
      </c>
      <c r="O394" s="76">
        <f>O395</f>
        <v>100000</v>
      </c>
    </row>
    <row r="395" spans="1:15" s="12" customFormat="1" ht="18" customHeight="1">
      <c r="A395" s="121"/>
      <c r="B395" s="74">
        <v>38</v>
      </c>
      <c r="C395" s="75" t="s">
        <v>421</v>
      </c>
      <c r="D395" s="76">
        <f>D396</f>
        <v>100000</v>
      </c>
      <c r="E395" s="76">
        <f t="shared" si="179"/>
        <v>100000</v>
      </c>
      <c r="F395" s="76">
        <f>F396</f>
        <v>100000</v>
      </c>
      <c r="G395" s="76">
        <f t="shared" si="181"/>
        <v>0</v>
      </c>
      <c r="H395" s="76">
        <f t="shared" si="181"/>
        <v>0</v>
      </c>
      <c r="I395" s="76">
        <f t="shared" si="181"/>
        <v>0</v>
      </c>
      <c r="J395" s="76">
        <f t="shared" si="181"/>
        <v>0</v>
      </c>
      <c r="K395" s="76">
        <f t="shared" si="181"/>
        <v>0</v>
      </c>
      <c r="L395" s="76">
        <f t="shared" si="181"/>
        <v>0</v>
      </c>
      <c r="M395" s="76">
        <f t="shared" si="181"/>
        <v>0</v>
      </c>
      <c r="N395" s="76">
        <v>100000</v>
      </c>
      <c r="O395" s="76">
        <v>100000</v>
      </c>
    </row>
    <row r="396" spans="1:15" s="113" customFormat="1" ht="15" customHeight="1">
      <c r="A396" s="122"/>
      <c r="B396" s="110">
        <v>381</v>
      </c>
      <c r="C396" s="111" t="s">
        <v>422</v>
      </c>
      <c r="D396" s="72">
        <v>100000</v>
      </c>
      <c r="E396" s="72">
        <f t="shared" si="179"/>
        <v>100000</v>
      </c>
      <c r="F396" s="72">
        <v>100000</v>
      </c>
      <c r="G396" s="72">
        <v>0</v>
      </c>
      <c r="H396" s="72">
        <v>0</v>
      </c>
      <c r="I396" s="72">
        <v>0</v>
      </c>
      <c r="J396" s="72">
        <v>0</v>
      </c>
      <c r="K396" s="72">
        <v>0</v>
      </c>
      <c r="L396" s="72">
        <v>0</v>
      </c>
      <c r="M396" s="72">
        <v>0</v>
      </c>
      <c r="N396" s="72"/>
      <c r="O396" s="72"/>
    </row>
    <row r="397" spans="1:15" s="12" customFormat="1" ht="24.75" customHeight="1">
      <c r="A397" s="119" t="s">
        <v>64</v>
      </c>
      <c r="B397" s="185" t="s">
        <v>563</v>
      </c>
      <c r="C397" s="184"/>
      <c r="D397" s="15">
        <f>D398</f>
        <v>202000</v>
      </c>
      <c r="E397" s="138">
        <f t="shared" si="179"/>
        <v>300000</v>
      </c>
      <c r="F397" s="15">
        <f>F398</f>
        <v>300000</v>
      </c>
      <c r="G397" s="15">
        <f t="shared" si="181"/>
        <v>0</v>
      </c>
      <c r="H397" s="15">
        <f t="shared" si="181"/>
        <v>0</v>
      </c>
      <c r="I397" s="15">
        <f t="shared" si="181"/>
        <v>0</v>
      </c>
      <c r="J397" s="15">
        <f t="shared" si="181"/>
        <v>0</v>
      </c>
      <c r="K397" s="15">
        <f t="shared" si="181"/>
        <v>0</v>
      </c>
      <c r="L397" s="15">
        <f t="shared" si="181"/>
        <v>0</v>
      </c>
      <c r="M397" s="15">
        <f t="shared" si="181"/>
        <v>0</v>
      </c>
      <c r="N397" s="15">
        <f>N398</f>
        <v>320000</v>
      </c>
      <c r="O397" s="15">
        <f>O398</f>
        <v>330000</v>
      </c>
    </row>
    <row r="398" spans="1:15" s="12" customFormat="1" ht="21" customHeight="1">
      <c r="A398" s="121"/>
      <c r="B398" s="74">
        <v>3</v>
      </c>
      <c r="C398" s="75" t="s">
        <v>3</v>
      </c>
      <c r="D398" s="76">
        <f>D399</f>
        <v>202000</v>
      </c>
      <c r="E398" s="76">
        <f t="shared" si="179"/>
        <v>300000</v>
      </c>
      <c r="F398" s="76">
        <f>F399</f>
        <v>300000</v>
      </c>
      <c r="G398" s="76">
        <f t="shared" si="181"/>
        <v>0</v>
      </c>
      <c r="H398" s="76">
        <f t="shared" si="181"/>
        <v>0</v>
      </c>
      <c r="I398" s="76">
        <f t="shared" si="181"/>
        <v>0</v>
      </c>
      <c r="J398" s="76">
        <f t="shared" si="181"/>
        <v>0</v>
      </c>
      <c r="K398" s="76">
        <f t="shared" si="181"/>
        <v>0</v>
      </c>
      <c r="L398" s="76">
        <f t="shared" si="181"/>
        <v>0</v>
      </c>
      <c r="M398" s="76">
        <f t="shared" si="181"/>
        <v>0</v>
      </c>
      <c r="N398" s="76">
        <f>N399</f>
        <v>320000</v>
      </c>
      <c r="O398" s="76">
        <f>O399</f>
        <v>330000</v>
      </c>
    </row>
    <row r="399" spans="1:15" s="12" customFormat="1" ht="18" customHeight="1">
      <c r="A399" s="121"/>
      <c r="B399" s="74">
        <v>38</v>
      </c>
      <c r="C399" s="75" t="s">
        <v>421</v>
      </c>
      <c r="D399" s="76">
        <f>D400</f>
        <v>202000</v>
      </c>
      <c r="E399" s="76">
        <f t="shared" si="179"/>
        <v>300000</v>
      </c>
      <c r="F399" s="76">
        <f>F400</f>
        <v>300000</v>
      </c>
      <c r="G399" s="76">
        <f t="shared" si="181"/>
        <v>0</v>
      </c>
      <c r="H399" s="76">
        <f t="shared" si="181"/>
        <v>0</v>
      </c>
      <c r="I399" s="76">
        <f t="shared" si="181"/>
        <v>0</v>
      </c>
      <c r="J399" s="76">
        <f t="shared" si="181"/>
        <v>0</v>
      </c>
      <c r="K399" s="76">
        <f t="shared" si="181"/>
        <v>0</v>
      </c>
      <c r="L399" s="76">
        <f t="shared" si="181"/>
        <v>0</v>
      </c>
      <c r="M399" s="76">
        <f t="shared" si="181"/>
        <v>0</v>
      </c>
      <c r="N399" s="76">
        <v>320000</v>
      </c>
      <c r="O399" s="76">
        <v>330000</v>
      </c>
    </row>
    <row r="400" spans="1:15" s="113" customFormat="1" ht="15" customHeight="1">
      <c r="A400" s="122"/>
      <c r="B400" s="110">
        <v>381</v>
      </c>
      <c r="C400" s="111" t="s">
        <v>422</v>
      </c>
      <c r="D400" s="72">
        <v>202000</v>
      </c>
      <c r="E400" s="72">
        <f t="shared" si="179"/>
        <v>300000</v>
      </c>
      <c r="F400" s="72">
        <v>300000</v>
      </c>
      <c r="G400" s="72">
        <v>0</v>
      </c>
      <c r="H400" s="72">
        <v>0</v>
      </c>
      <c r="I400" s="72">
        <v>0</v>
      </c>
      <c r="J400" s="72">
        <v>0</v>
      </c>
      <c r="K400" s="72">
        <v>0</v>
      </c>
      <c r="L400" s="72">
        <v>0</v>
      </c>
      <c r="M400" s="72">
        <v>0</v>
      </c>
      <c r="N400" s="72"/>
      <c r="O400" s="72"/>
    </row>
    <row r="401" spans="1:15" s="12" customFormat="1" ht="30" customHeight="1">
      <c r="A401" s="130"/>
      <c r="B401" s="186" t="s">
        <v>564</v>
      </c>
      <c r="C401" s="187"/>
      <c r="D401" s="16">
        <f>D402+D406+D410</f>
        <v>830000</v>
      </c>
      <c r="E401" s="16">
        <f t="shared" si="179"/>
        <v>666000</v>
      </c>
      <c r="F401" s="16">
        <f aca="true" t="shared" si="182" ref="F401:O401">F402+F406+F410</f>
        <v>666000</v>
      </c>
      <c r="G401" s="16">
        <f t="shared" si="182"/>
        <v>0</v>
      </c>
      <c r="H401" s="16">
        <f t="shared" si="182"/>
        <v>0</v>
      </c>
      <c r="I401" s="16">
        <f t="shared" si="182"/>
        <v>0</v>
      </c>
      <c r="J401" s="16">
        <f t="shared" si="182"/>
        <v>0</v>
      </c>
      <c r="K401" s="16">
        <f t="shared" si="182"/>
        <v>0</v>
      </c>
      <c r="L401" s="16">
        <f t="shared" si="182"/>
        <v>0</v>
      </c>
      <c r="M401" s="16">
        <f t="shared" si="182"/>
        <v>0</v>
      </c>
      <c r="N401" s="16">
        <f t="shared" si="182"/>
        <v>670000</v>
      </c>
      <c r="O401" s="16">
        <f t="shared" si="182"/>
        <v>670000</v>
      </c>
    </row>
    <row r="402" spans="1:15" s="12" customFormat="1" ht="24.75" customHeight="1">
      <c r="A402" s="119" t="s">
        <v>85</v>
      </c>
      <c r="B402" s="185" t="s">
        <v>565</v>
      </c>
      <c r="C402" s="184"/>
      <c r="D402" s="15">
        <f aca="true" t="shared" si="183" ref="D402:O402">D403</f>
        <v>790000</v>
      </c>
      <c r="E402" s="138">
        <f t="shared" si="179"/>
        <v>600000</v>
      </c>
      <c r="F402" s="15">
        <f t="shared" si="183"/>
        <v>600000</v>
      </c>
      <c r="G402" s="15">
        <f t="shared" si="183"/>
        <v>0</v>
      </c>
      <c r="H402" s="15">
        <f t="shared" si="183"/>
        <v>0</v>
      </c>
      <c r="I402" s="15">
        <f t="shared" si="183"/>
        <v>0</v>
      </c>
      <c r="J402" s="15">
        <f t="shared" si="183"/>
        <v>0</v>
      </c>
      <c r="K402" s="15">
        <f t="shared" si="183"/>
        <v>0</v>
      </c>
      <c r="L402" s="15">
        <f t="shared" si="183"/>
        <v>0</v>
      </c>
      <c r="M402" s="15">
        <f t="shared" si="183"/>
        <v>0</v>
      </c>
      <c r="N402" s="15">
        <f t="shared" si="183"/>
        <v>600000</v>
      </c>
      <c r="O402" s="15">
        <f t="shared" si="183"/>
        <v>600000</v>
      </c>
    </row>
    <row r="403" spans="1:15" s="12" customFormat="1" ht="21" customHeight="1">
      <c r="A403" s="121"/>
      <c r="B403" s="74">
        <v>3</v>
      </c>
      <c r="C403" s="75" t="s">
        <v>3</v>
      </c>
      <c r="D403" s="76">
        <f>D404</f>
        <v>790000</v>
      </c>
      <c r="E403" s="76">
        <f t="shared" si="179"/>
        <v>600000</v>
      </c>
      <c r="F403" s="76">
        <f>F404</f>
        <v>600000</v>
      </c>
      <c r="G403" s="76">
        <f aca="true" t="shared" si="184" ref="G403:M404">G404</f>
        <v>0</v>
      </c>
      <c r="H403" s="76">
        <f t="shared" si="184"/>
        <v>0</v>
      </c>
      <c r="I403" s="76">
        <f t="shared" si="184"/>
        <v>0</v>
      </c>
      <c r="J403" s="76">
        <f t="shared" si="184"/>
        <v>0</v>
      </c>
      <c r="K403" s="76">
        <f t="shared" si="184"/>
        <v>0</v>
      </c>
      <c r="L403" s="76">
        <f t="shared" si="184"/>
        <v>0</v>
      </c>
      <c r="M403" s="76">
        <f t="shared" si="184"/>
        <v>0</v>
      </c>
      <c r="N403" s="76">
        <f>N404</f>
        <v>600000</v>
      </c>
      <c r="O403" s="76">
        <f>O404</f>
        <v>600000</v>
      </c>
    </row>
    <row r="404" spans="1:15" s="12" customFormat="1" ht="18" customHeight="1">
      <c r="A404" s="121"/>
      <c r="B404" s="74" t="s">
        <v>219</v>
      </c>
      <c r="C404" s="75" t="s">
        <v>435</v>
      </c>
      <c r="D404" s="76">
        <f>D405</f>
        <v>790000</v>
      </c>
      <c r="E404" s="76">
        <f t="shared" si="179"/>
        <v>600000</v>
      </c>
      <c r="F404" s="76">
        <f>F405</f>
        <v>600000</v>
      </c>
      <c r="G404" s="76">
        <f t="shared" si="184"/>
        <v>0</v>
      </c>
      <c r="H404" s="76">
        <f t="shared" si="184"/>
        <v>0</v>
      </c>
      <c r="I404" s="76">
        <f t="shared" si="184"/>
        <v>0</v>
      </c>
      <c r="J404" s="76">
        <f t="shared" si="184"/>
        <v>0</v>
      </c>
      <c r="K404" s="76">
        <f t="shared" si="184"/>
        <v>0</v>
      </c>
      <c r="L404" s="76">
        <f t="shared" si="184"/>
        <v>0</v>
      </c>
      <c r="M404" s="76">
        <f t="shared" si="184"/>
        <v>0</v>
      </c>
      <c r="N404" s="76">
        <v>600000</v>
      </c>
      <c r="O404" s="76">
        <v>600000</v>
      </c>
    </row>
    <row r="405" spans="1:15" s="113" customFormat="1" ht="15" customHeight="1">
      <c r="A405" s="122"/>
      <c r="B405" s="110" t="s">
        <v>254</v>
      </c>
      <c r="C405" s="111" t="s">
        <v>436</v>
      </c>
      <c r="D405" s="72">
        <v>790000</v>
      </c>
      <c r="E405" s="72">
        <f t="shared" si="179"/>
        <v>600000</v>
      </c>
      <c r="F405" s="72">
        <v>600000</v>
      </c>
      <c r="G405" s="72">
        <v>0</v>
      </c>
      <c r="H405" s="72">
        <v>0</v>
      </c>
      <c r="I405" s="72">
        <v>0</v>
      </c>
      <c r="J405" s="72">
        <v>0</v>
      </c>
      <c r="K405" s="72">
        <v>0</v>
      </c>
      <c r="L405" s="72">
        <v>0</v>
      </c>
      <c r="M405" s="72">
        <v>0</v>
      </c>
      <c r="N405" s="72"/>
      <c r="O405" s="72"/>
    </row>
    <row r="406" spans="1:15" s="12" customFormat="1" ht="24.75" customHeight="1">
      <c r="A406" s="119" t="s">
        <v>462</v>
      </c>
      <c r="B406" s="185" t="s">
        <v>566</v>
      </c>
      <c r="C406" s="184"/>
      <c r="D406" s="15">
        <f>D407</f>
        <v>40000</v>
      </c>
      <c r="E406" s="15">
        <f aca="true" t="shared" si="185" ref="E406:E413">SUM(F406:M406)</f>
        <v>66000</v>
      </c>
      <c r="F406" s="15">
        <f aca="true" t="shared" si="186" ref="F406:O406">F407</f>
        <v>66000</v>
      </c>
      <c r="G406" s="15">
        <f t="shared" si="186"/>
        <v>0</v>
      </c>
      <c r="H406" s="15">
        <f t="shared" si="186"/>
        <v>0</v>
      </c>
      <c r="I406" s="15">
        <f t="shared" si="186"/>
        <v>0</v>
      </c>
      <c r="J406" s="15">
        <f t="shared" si="186"/>
        <v>0</v>
      </c>
      <c r="K406" s="15">
        <f t="shared" si="186"/>
        <v>0</v>
      </c>
      <c r="L406" s="15">
        <f t="shared" si="186"/>
        <v>0</v>
      </c>
      <c r="M406" s="15">
        <f t="shared" si="186"/>
        <v>0</v>
      </c>
      <c r="N406" s="15">
        <f t="shared" si="186"/>
        <v>70000</v>
      </c>
      <c r="O406" s="15">
        <f t="shared" si="186"/>
        <v>70000</v>
      </c>
    </row>
    <row r="407" spans="1:15" s="12" customFormat="1" ht="21" customHeight="1">
      <c r="A407" s="121"/>
      <c r="B407" s="74">
        <v>3</v>
      </c>
      <c r="C407" s="75" t="s">
        <v>3</v>
      </c>
      <c r="D407" s="76">
        <f>D408</f>
        <v>40000</v>
      </c>
      <c r="E407" s="143">
        <f t="shared" si="185"/>
        <v>66000</v>
      </c>
      <c r="F407" s="76">
        <f aca="true" t="shared" si="187" ref="F407:O407">F408</f>
        <v>66000</v>
      </c>
      <c r="G407" s="76">
        <f t="shared" si="187"/>
        <v>0</v>
      </c>
      <c r="H407" s="76">
        <f t="shared" si="187"/>
        <v>0</v>
      </c>
      <c r="I407" s="76">
        <f t="shared" si="187"/>
        <v>0</v>
      </c>
      <c r="J407" s="76">
        <f t="shared" si="187"/>
        <v>0</v>
      </c>
      <c r="K407" s="76">
        <f t="shared" si="187"/>
        <v>0</v>
      </c>
      <c r="L407" s="76">
        <f t="shared" si="187"/>
        <v>0</v>
      </c>
      <c r="M407" s="76">
        <f t="shared" si="187"/>
        <v>0</v>
      </c>
      <c r="N407" s="76">
        <f t="shared" si="187"/>
        <v>70000</v>
      </c>
      <c r="O407" s="76">
        <f t="shared" si="187"/>
        <v>70000</v>
      </c>
    </row>
    <row r="408" spans="1:15" s="12" customFormat="1" ht="18" customHeight="1">
      <c r="A408" s="121"/>
      <c r="B408" s="74" t="s">
        <v>219</v>
      </c>
      <c r="C408" s="75" t="s">
        <v>435</v>
      </c>
      <c r="D408" s="76">
        <f>D409</f>
        <v>40000</v>
      </c>
      <c r="E408" s="76">
        <f t="shared" si="185"/>
        <v>66000</v>
      </c>
      <c r="F408" s="76">
        <f aca="true" t="shared" si="188" ref="F408:M408">F409</f>
        <v>66000</v>
      </c>
      <c r="G408" s="76">
        <f t="shared" si="188"/>
        <v>0</v>
      </c>
      <c r="H408" s="76">
        <f t="shared" si="188"/>
        <v>0</v>
      </c>
      <c r="I408" s="76">
        <f t="shared" si="188"/>
        <v>0</v>
      </c>
      <c r="J408" s="76">
        <f t="shared" si="188"/>
        <v>0</v>
      </c>
      <c r="K408" s="76">
        <f t="shared" si="188"/>
        <v>0</v>
      </c>
      <c r="L408" s="76">
        <f t="shared" si="188"/>
        <v>0</v>
      </c>
      <c r="M408" s="76">
        <f t="shared" si="188"/>
        <v>0</v>
      </c>
      <c r="N408" s="76">
        <v>70000</v>
      </c>
      <c r="O408" s="76">
        <v>70000</v>
      </c>
    </row>
    <row r="409" spans="1:15" s="113" customFormat="1" ht="15" customHeight="1">
      <c r="A409" s="122"/>
      <c r="B409" s="110" t="s">
        <v>254</v>
      </c>
      <c r="C409" s="111" t="s">
        <v>436</v>
      </c>
      <c r="D409" s="72">
        <v>40000</v>
      </c>
      <c r="E409" s="72">
        <f t="shared" si="185"/>
        <v>66000</v>
      </c>
      <c r="F409" s="72">
        <v>66000</v>
      </c>
      <c r="G409" s="72">
        <v>0</v>
      </c>
      <c r="H409" s="72">
        <v>0</v>
      </c>
      <c r="I409" s="72">
        <v>0</v>
      </c>
      <c r="J409" s="72">
        <v>0</v>
      </c>
      <c r="K409" s="72">
        <v>0</v>
      </c>
      <c r="L409" s="72">
        <v>0</v>
      </c>
      <c r="M409" s="72">
        <v>0</v>
      </c>
      <c r="N409" s="72"/>
      <c r="O409" s="72"/>
    </row>
    <row r="410" spans="1:15" s="12" customFormat="1" ht="32.25" customHeight="1">
      <c r="A410" s="119" t="s">
        <v>462</v>
      </c>
      <c r="B410" s="185" t="s">
        <v>567</v>
      </c>
      <c r="C410" s="184"/>
      <c r="D410" s="15">
        <f aca="true" t="shared" si="189" ref="D410:O412">D411</f>
        <v>0</v>
      </c>
      <c r="E410" s="138">
        <f t="shared" si="185"/>
        <v>0</v>
      </c>
      <c r="F410" s="15">
        <f t="shared" si="189"/>
        <v>0</v>
      </c>
      <c r="G410" s="15">
        <f t="shared" si="189"/>
        <v>0</v>
      </c>
      <c r="H410" s="15">
        <f t="shared" si="189"/>
        <v>0</v>
      </c>
      <c r="I410" s="15">
        <f t="shared" si="189"/>
        <v>0</v>
      </c>
      <c r="J410" s="15">
        <f t="shared" si="189"/>
        <v>0</v>
      </c>
      <c r="K410" s="15">
        <f t="shared" si="189"/>
        <v>0</v>
      </c>
      <c r="L410" s="15">
        <f t="shared" si="189"/>
        <v>0</v>
      </c>
      <c r="M410" s="15">
        <f t="shared" si="189"/>
        <v>0</v>
      </c>
      <c r="N410" s="15">
        <f t="shared" si="189"/>
        <v>0</v>
      </c>
      <c r="O410" s="15">
        <f t="shared" si="189"/>
        <v>0</v>
      </c>
    </row>
    <row r="411" spans="1:15" s="12" customFormat="1" ht="21" customHeight="1">
      <c r="A411" s="121"/>
      <c r="B411" s="74" t="s">
        <v>191</v>
      </c>
      <c r="C411" s="74" t="s">
        <v>414</v>
      </c>
      <c r="D411" s="76">
        <f>D412</f>
        <v>0</v>
      </c>
      <c r="E411" s="76">
        <f t="shared" si="185"/>
        <v>0</v>
      </c>
      <c r="F411" s="76">
        <f>F412</f>
        <v>0</v>
      </c>
      <c r="G411" s="76">
        <f t="shared" si="189"/>
        <v>0</v>
      </c>
      <c r="H411" s="76">
        <f t="shared" si="189"/>
        <v>0</v>
      </c>
      <c r="I411" s="76">
        <f t="shared" si="189"/>
        <v>0</v>
      </c>
      <c r="J411" s="76">
        <f t="shared" si="189"/>
        <v>0</v>
      </c>
      <c r="K411" s="76">
        <f t="shared" si="189"/>
        <v>0</v>
      </c>
      <c r="L411" s="76">
        <f t="shared" si="189"/>
        <v>0</v>
      </c>
      <c r="M411" s="76">
        <f t="shared" si="189"/>
        <v>0</v>
      </c>
      <c r="N411" s="76">
        <f>N412</f>
        <v>0</v>
      </c>
      <c r="O411" s="76">
        <f>O412</f>
        <v>0</v>
      </c>
    </row>
    <row r="412" spans="1:15" s="12" customFormat="1" ht="18" customHeight="1">
      <c r="A412" s="121"/>
      <c r="B412" s="74" t="s">
        <v>202</v>
      </c>
      <c r="C412" s="74" t="s">
        <v>441</v>
      </c>
      <c r="D412" s="76">
        <f>D413</f>
        <v>0</v>
      </c>
      <c r="E412" s="76">
        <f t="shared" si="185"/>
        <v>0</v>
      </c>
      <c r="F412" s="76">
        <f>F413</f>
        <v>0</v>
      </c>
      <c r="G412" s="76">
        <f t="shared" si="189"/>
        <v>0</v>
      </c>
      <c r="H412" s="76">
        <f t="shared" si="189"/>
        <v>0</v>
      </c>
      <c r="I412" s="76">
        <f t="shared" si="189"/>
        <v>0</v>
      </c>
      <c r="J412" s="76">
        <f t="shared" si="189"/>
        <v>0</v>
      </c>
      <c r="K412" s="76">
        <f t="shared" si="189"/>
        <v>0</v>
      </c>
      <c r="L412" s="76">
        <f t="shared" si="189"/>
        <v>0</v>
      </c>
      <c r="M412" s="76">
        <f t="shared" si="189"/>
        <v>0</v>
      </c>
      <c r="N412" s="76">
        <v>0</v>
      </c>
      <c r="O412" s="76">
        <v>0</v>
      </c>
    </row>
    <row r="413" spans="1:15" s="155" customFormat="1" ht="22.5" customHeight="1">
      <c r="A413" s="122"/>
      <c r="B413" s="110" t="s">
        <v>105</v>
      </c>
      <c r="C413" s="110" t="s">
        <v>430</v>
      </c>
      <c r="D413" s="72">
        <v>0</v>
      </c>
      <c r="E413" s="72">
        <f t="shared" si="185"/>
        <v>0</v>
      </c>
      <c r="F413" s="72">
        <v>0</v>
      </c>
      <c r="G413" s="72">
        <v>0</v>
      </c>
      <c r="H413" s="72">
        <v>0</v>
      </c>
      <c r="I413" s="72">
        <v>0</v>
      </c>
      <c r="J413" s="72">
        <v>0</v>
      </c>
      <c r="K413" s="72">
        <v>0</v>
      </c>
      <c r="L413" s="72">
        <v>0</v>
      </c>
      <c r="M413" s="72">
        <v>0</v>
      </c>
      <c r="N413" s="72"/>
      <c r="O413" s="72"/>
    </row>
    <row r="414" ht="10.5" customHeight="1"/>
    <row r="415" spans="1:15" s="67" customFormat="1" ht="15" customHeight="1">
      <c r="A415" s="170" t="s">
        <v>19</v>
      </c>
      <c r="B415" s="170" t="s">
        <v>251</v>
      </c>
      <c r="C415" s="171" t="s">
        <v>32</v>
      </c>
      <c r="D415" s="170" t="s">
        <v>671</v>
      </c>
      <c r="E415" s="172" t="s">
        <v>672</v>
      </c>
      <c r="F415" s="171" t="s">
        <v>670</v>
      </c>
      <c r="G415" s="171"/>
      <c r="H415" s="171"/>
      <c r="I415" s="171"/>
      <c r="J415" s="171"/>
      <c r="K415" s="171"/>
      <c r="L415" s="171"/>
      <c r="M415" s="171"/>
      <c r="N415" s="170" t="s">
        <v>506</v>
      </c>
      <c r="O415" s="170" t="s">
        <v>736</v>
      </c>
    </row>
    <row r="416" spans="1:15" s="67" customFormat="1" ht="35.25" customHeight="1">
      <c r="A416" s="171"/>
      <c r="B416" s="171"/>
      <c r="C416" s="171"/>
      <c r="D416" s="171"/>
      <c r="E416" s="173"/>
      <c r="F416" s="65" t="s">
        <v>172</v>
      </c>
      <c r="G416" s="65" t="s">
        <v>20</v>
      </c>
      <c r="H416" s="65" t="s">
        <v>171</v>
      </c>
      <c r="I416" s="65" t="s">
        <v>173</v>
      </c>
      <c r="J416" s="65" t="s">
        <v>21</v>
      </c>
      <c r="K416" s="65" t="s">
        <v>464</v>
      </c>
      <c r="L416" s="65" t="s">
        <v>174</v>
      </c>
      <c r="M416" s="65" t="s">
        <v>320</v>
      </c>
      <c r="N416" s="170"/>
      <c r="O416" s="170"/>
    </row>
    <row r="417" spans="1:15" s="67" customFormat="1" ht="10.5" customHeight="1">
      <c r="A417" s="66">
        <v>1</v>
      </c>
      <c r="B417" s="66">
        <v>2</v>
      </c>
      <c r="C417" s="66">
        <v>3</v>
      </c>
      <c r="D417" s="66">
        <v>4</v>
      </c>
      <c r="E417" s="66">
        <v>5</v>
      </c>
      <c r="F417" s="66">
        <v>6</v>
      </c>
      <c r="G417" s="66">
        <v>7</v>
      </c>
      <c r="H417" s="66">
        <v>8</v>
      </c>
      <c r="I417" s="66">
        <v>9</v>
      </c>
      <c r="J417" s="66">
        <v>10</v>
      </c>
      <c r="K417" s="66">
        <v>11</v>
      </c>
      <c r="L417" s="66">
        <v>12</v>
      </c>
      <c r="M417" s="66">
        <v>13</v>
      </c>
      <c r="N417" s="66">
        <v>14</v>
      </c>
      <c r="O417" s="66">
        <v>15</v>
      </c>
    </row>
    <row r="418" spans="1:15" s="12" customFormat="1" ht="30" customHeight="1">
      <c r="A418" s="129"/>
      <c r="B418" s="186" t="s">
        <v>568</v>
      </c>
      <c r="C418" s="187"/>
      <c r="D418" s="16">
        <f>D419+D423+D427+D431+D435+D439+D443</f>
        <v>1041000</v>
      </c>
      <c r="E418" s="16">
        <f aca="true" t="shared" si="190" ref="E418:E423">SUM(F418:M418)</f>
        <v>1280000</v>
      </c>
      <c r="F418" s="16">
        <f aca="true" t="shared" si="191" ref="F418:O418">F419+F423+F427+F431+F435+F439+F443</f>
        <v>1120000</v>
      </c>
      <c r="G418" s="16">
        <f t="shared" si="191"/>
        <v>50000</v>
      </c>
      <c r="H418" s="16">
        <f t="shared" si="191"/>
        <v>0</v>
      </c>
      <c r="I418" s="16">
        <f t="shared" si="191"/>
        <v>10000</v>
      </c>
      <c r="J418" s="16">
        <f t="shared" si="191"/>
        <v>0</v>
      </c>
      <c r="K418" s="16">
        <f t="shared" si="191"/>
        <v>0</v>
      </c>
      <c r="L418" s="16">
        <f t="shared" si="191"/>
        <v>0</v>
      </c>
      <c r="M418" s="16">
        <f t="shared" si="191"/>
        <v>100000</v>
      </c>
      <c r="N418" s="16">
        <f t="shared" si="191"/>
        <v>1355000</v>
      </c>
      <c r="O418" s="16">
        <f t="shared" si="191"/>
        <v>1390000</v>
      </c>
    </row>
    <row r="419" spans="1:15" s="12" customFormat="1" ht="24.75" customHeight="1">
      <c r="A419" s="119" t="s">
        <v>452</v>
      </c>
      <c r="B419" s="185" t="s">
        <v>569</v>
      </c>
      <c r="C419" s="184"/>
      <c r="D419" s="15">
        <f>D420</f>
        <v>535000</v>
      </c>
      <c r="E419" s="138">
        <f t="shared" si="190"/>
        <v>555000</v>
      </c>
      <c r="F419" s="15">
        <f aca="true" t="shared" si="192" ref="F419:O420">F420</f>
        <v>555000</v>
      </c>
      <c r="G419" s="15">
        <f t="shared" si="192"/>
        <v>0</v>
      </c>
      <c r="H419" s="15">
        <f t="shared" si="192"/>
        <v>0</v>
      </c>
      <c r="I419" s="15">
        <f t="shared" si="192"/>
        <v>0</v>
      </c>
      <c r="J419" s="15">
        <f t="shared" si="192"/>
        <v>0</v>
      </c>
      <c r="K419" s="15">
        <f t="shared" si="192"/>
        <v>0</v>
      </c>
      <c r="L419" s="15">
        <f t="shared" si="192"/>
        <v>0</v>
      </c>
      <c r="M419" s="15">
        <f t="shared" si="192"/>
        <v>0</v>
      </c>
      <c r="N419" s="15">
        <f t="shared" si="192"/>
        <v>620000</v>
      </c>
      <c r="O419" s="15">
        <f t="shared" si="192"/>
        <v>640000</v>
      </c>
    </row>
    <row r="420" spans="1:15" s="12" customFormat="1" ht="21" customHeight="1">
      <c r="A420" s="121"/>
      <c r="B420" s="74">
        <v>3</v>
      </c>
      <c r="C420" s="74" t="s">
        <v>3</v>
      </c>
      <c r="D420" s="76">
        <f>D421</f>
        <v>535000</v>
      </c>
      <c r="E420" s="76">
        <f t="shared" si="190"/>
        <v>555000</v>
      </c>
      <c r="F420" s="76">
        <f>F421</f>
        <v>555000</v>
      </c>
      <c r="G420" s="76">
        <f t="shared" si="192"/>
        <v>0</v>
      </c>
      <c r="H420" s="76">
        <f t="shared" si="192"/>
        <v>0</v>
      </c>
      <c r="I420" s="76">
        <f t="shared" si="192"/>
        <v>0</v>
      </c>
      <c r="J420" s="76">
        <f t="shared" si="192"/>
        <v>0</v>
      </c>
      <c r="K420" s="76">
        <f t="shared" si="192"/>
        <v>0</v>
      </c>
      <c r="L420" s="76">
        <f t="shared" si="192"/>
        <v>0</v>
      </c>
      <c r="M420" s="76">
        <f t="shared" si="192"/>
        <v>0</v>
      </c>
      <c r="N420" s="76">
        <f t="shared" si="192"/>
        <v>620000</v>
      </c>
      <c r="O420" s="76">
        <f t="shared" si="192"/>
        <v>640000</v>
      </c>
    </row>
    <row r="421" spans="1:15" s="12" customFormat="1" ht="18" customHeight="1">
      <c r="A421" s="121"/>
      <c r="B421" s="74">
        <v>37</v>
      </c>
      <c r="C421" s="74" t="s">
        <v>442</v>
      </c>
      <c r="D421" s="76">
        <f>D422</f>
        <v>535000</v>
      </c>
      <c r="E421" s="76">
        <f t="shared" si="190"/>
        <v>555000</v>
      </c>
      <c r="F421" s="76">
        <f aca="true" t="shared" si="193" ref="F421:M421">F422</f>
        <v>555000</v>
      </c>
      <c r="G421" s="76">
        <f t="shared" si="193"/>
        <v>0</v>
      </c>
      <c r="H421" s="76">
        <f t="shared" si="193"/>
        <v>0</v>
      </c>
      <c r="I421" s="76">
        <f t="shared" si="193"/>
        <v>0</v>
      </c>
      <c r="J421" s="76">
        <f t="shared" si="193"/>
        <v>0</v>
      </c>
      <c r="K421" s="76">
        <f t="shared" si="193"/>
        <v>0</v>
      </c>
      <c r="L421" s="76">
        <f t="shared" si="193"/>
        <v>0</v>
      </c>
      <c r="M421" s="76">
        <f t="shared" si="193"/>
        <v>0</v>
      </c>
      <c r="N421" s="76">
        <v>620000</v>
      </c>
      <c r="O421" s="76">
        <v>640000</v>
      </c>
    </row>
    <row r="422" spans="1:15" s="113" customFormat="1" ht="15" customHeight="1">
      <c r="A422" s="122"/>
      <c r="B422" s="110">
        <v>372</v>
      </c>
      <c r="C422" s="110" t="s">
        <v>443</v>
      </c>
      <c r="D422" s="72">
        <v>535000</v>
      </c>
      <c r="E422" s="72">
        <f t="shared" si="190"/>
        <v>555000</v>
      </c>
      <c r="F422" s="72">
        <v>555000</v>
      </c>
      <c r="G422" s="72">
        <v>0</v>
      </c>
      <c r="H422" s="72">
        <v>0</v>
      </c>
      <c r="I422" s="72">
        <v>0</v>
      </c>
      <c r="J422" s="72">
        <v>0</v>
      </c>
      <c r="K422" s="72">
        <v>0</v>
      </c>
      <c r="L422" s="72">
        <v>0</v>
      </c>
      <c r="M422" s="72">
        <v>0</v>
      </c>
      <c r="N422" s="72"/>
      <c r="O422" s="72"/>
    </row>
    <row r="423" spans="1:15" s="12" customFormat="1" ht="24.75" customHeight="1">
      <c r="A423" s="119" t="s">
        <v>453</v>
      </c>
      <c r="B423" s="185" t="s">
        <v>570</v>
      </c>
      <c r="C423" s="184"/>
      <c r="D423" s="15">
        <f>D425</f>
        <v>40000</v>
      </c>
      <c r="E423" s="138">
        <f t="shared" si="190"/>
        <v>40000</v>
      </c>
      <c r="F423" s="15">
        <f aca="true" t="shared" si="194" ref="F423:O423">F425</f>
        <v>40000</v>
      </c>
      <c r="G423" s="15">
        <f t="shared" si="194"/>
        <v>0</v>
      </c>
      <c r="H423" s="15">
        <f t="shared" si="194"/>
        <v>0</v>
      </c>
      <c r="I423" s="15">
        <f t="shared" si="194"/>
        <v>0</v>
      </c>
      <c r="J423" s="15">
        <f t="shared" si="194"/>
        <v>0</v>
      </c>
      <c r="K423" s="15">
        <f t="shared" si="194"/>
        <v>0</v>
      </c>
      <c r="L423" s="15">
        <f t="shared" si="194"/>
        <v>0</v>
      </c>
      <c r="M423" s="15">
        <f t="shared" si="194"/>
        <v>0</v>
      </c>
      <c r="N423" s="15">
        <f t="shared" si="194"/>
        <v>40000</v>
      </c>
      <c r="O423" s="15">
        <f t="shared" si="194"/>
        <v>40000</v>
      </c>
    </row>
    <row r="424" spans="1:15" s="12" customFormat="1" ht="21" customHeight="1">
      <c r="A424" s="121"/>
      <c r="B424" s="74">
        <v>3</v>
      </c>
      <c r="C424" s="75" t="s">
        <v>3</v>
      </c>
      <c r="D424" s="76">
        <f>D425</f>
        <v>40000</v>
      </c>
      <c r="E424" s="76">
        <f aca="true" t="shared" si="195" ref="E424:E442">SUM(F424:M424)</f>
        <v>40000</v>
      </c>
      <c r="F424" s="76">
        <f>F425</f>
        <v>40000</v>
      </c>
      <c r="G424" s="76">
        <f aca="true" t="shared" si="196" ref="G424:O424">G425</f>
        <v>0</v>
      </c>
      <c r="H424" s="76">
        <f t="shared" si="196"/>
        <v>0</v>
      </c>
      <c r="I424" s="76">
        <f t="shared" si="196"/>
        <v>0</v>
      </c>
      <c r="J424" s="76">
        <f t="shared" si="196"/>
        <v>0</v>
      </c>
      <c r="K424" s="76">
        <f t="shared" si="196"/>
        <v>0</v>
      </c>
      <c r="L424" s="76">
        <f t="shared" si="196"/>
        <v>0</v>
      </c>
      <c r="M424" s="76">
        <f t="shared" si="196"/>
        <v>0</v>
      </c>
      <c r="N424" s="76">
        <f t="shared" si="196"/>
        <v>40000</v>
      </c>
      <c r="O424" s="76">
        <f t="shared" si="196"/>
        <v>40000</v>
      </c>
    </row>
    <row r="425" spans="1:15" s="12" customFormat="1" ht="18" customHeight="1">
      <c r="A425" s="121"/>
      <c r="B425" s="74" t="s">
        <v>219</v>
      </c>
      <c r="C425" s="75" t="s">
        <v>435</v>
      </c>
      <c r="D425" s="76">
        <f>D426</f>
        <v>40000</v>
      </c>
      <c r="E425" s="76">
        <f>SUM(F425:M425)</f>
        <v>40000</v>
      </c>
      <c r="F425" s="76">
        <f aca="true" t="shared" si="197" ref="F425:M425">F426</f>
        <v>40000</v>
      </c>
      <c r="G425" s="76">
        <f t="shared" si="197"/>
        <v>0</v>
      </c>
      <c r="H425" s="76">
        <f t="shared" si="197"/>
        <v>0</v>
      </c>
      <c r="I425" s="76">
        <f t="shared" si="197"/>
        <v>0</v>
      </c>
      <c r="J425" s="76">
        <f t="shared" si="197"/>
        <v>0</v>
      </c>
      <c r="K425" s="76">
        <f t="shared" si="197"/>
        <v>0</v>
      </c>
      <c r="L425" s="76">
        <f t="shared" si="197"/>
        <v>0</v>
      </c>
      <c r="M425" s="76">
        <f t="shared" si="197"/>
        <v>0</v>
      </c>
      <c r="N425" s="76">
        <v>40000</v>
      </c>
      <c r="O425" s="76">
        <v>40000</v>
      </c>
    </row>
    <row r="426" spans="1:15" s="113" customFormat="1" ht="15" customHeight="1">
      <c r="A426" s="122"/>
      <c r="B426" s="110" t="s">
        <v>220</v>
      </c>
      <c r="C426" s="110" t="s">
        <v>444</v>
      </c>
      <c r="D426" s="72">
        <v>40000</v>
      </c>
      <c r="E426" s="72">
        <f>SUM(F426:M426)</f>
        <v>40000</v>
      </c>
      <c r="F426" s="72">
        <v>40000</v>
      </c>
      <c r="G426" s="72">
        <v>0</v>
      </c>
      <c r="H426" s="72">
        <v>0</v>
      </c>
      <c r="I426" s="72">
        <v>0</v>
      </c>
      <c r="J426" s="72">
        <v>0</v>
      </c>
      <c r="K426" s="72">
        <v>0</v>
      </c>
      <c r="L426" s="72">
        <v>0</v>
      </c>
      <c r="M426" s="72">
        <v>0</v>
      </c>
      <c r="N426" s="72"/>
      <c r="O426" s="72"/>
    </row>
    <row r="427" spans="1:15" s="12" customFormat="1" ht="24.75" customHeight="1">
      <c r="A427" s="119" t="s">
        <v>453</v>
      </c>
      <c r="B427" s="185" t="s">
        <v>571</v>
      </c>
      <c r="C427" s="184"/>
      <c r="D427" s="15">
        <f>D428</f>
        <v>200000</v>
      </c>
      <c r="E427" s="138">
        <f>SUM(F427:M427)</f>
        <v>300000</v>
      </c>
      <c r="F427" s="15">
        <f>F428</f>
        <v>250000</v>
      </c>
      <c r="G427" s="15">
        <f aca="true" t="shared" si="198" ref="G427:O427">G428</f>
        <v>50000</v>
      </c>
      <c r="H427" s="15">
        <f t="shared" si="198"/>
        <v>0</v>
      </c>
      <c r="I427" s="15">
        <f t="shared" si="198"/>
        <v>0</v>
      </c>
      <c r="J427" s="15">
        <f t="shared" si="198"/>
        <v>0</v>
      </c>
      <c r="K427" s="15">
        <f t="shared" si="198"/>
        <v>0</v>
      </c>
      <c r="L427" s="15">
        <f t="shared" si="198"/>
        <v>0</v>
      </c>
      <c r="M427" s="15">
        <f t="shared" si="198"/>
        <v>0</v>
      </c>
      <c r="N427" s="15">
        <f t="shared" si="198"/>
        <v>300000</v>
      </c>
      <c r="O427" s="15">
        <f t="shared" si="198"/>
        <v>300000</v>
      </c>
    </row>
    <row r="428" spans="1:15" s="12" customFormat="1" ht="21" customHeight="1">
      <c r="A428" s="121"/>
      <c r="B428" s="74">
        <v>3</v>
      </c>
      <c r="C428" s="74" t="s">
        <v>3</v>
      </c>
      <c r="D428" s="76">
        <f>D429</f>
        <v>200000</v>
      </c>
      <c r="E428" s="76">
        <f>SUM(F428:M428)</f>
        <v>300000</v>
      </c>
      <c r="F428" s="76">
        <f>F429</f>
        <v>250000</v>
      </c>
      <c r="G428" s="76">
        <f aca="true" t="shared" si="199" ref="G428:O428">G429</f>
        <v>50000</v>
      </c>
      <c r="H428" s="76">
        <f t="shared" si="199"/>
        <v>0</v>
      </c>
      <c r="I428" s="76">
        <f t="shared" si="199"/>
        <v>0</v>
      </c>
      <c r="J428" s="76">
        <f t="shared" si="199"/>
        <v>0</v>
      </c>
      <c r="K428" s="76">
        <f t="shared" si="199"/>
        <v>0</v>
      </c>
      <c r="L428" s="76">
        <f t="shared" si="199"/>
        <v>0</v>
      </c>
      <c r="M428" s="76">
        <f t="shared" si="199"/>
        <v>0</v>
      </c>
      <c r="N428" s="76">
        <f t="shared" si="199"/>
        <v>300000</v>
      </c>
      <c r="O428" s="76">
        <f t="shared" si="199"/>
        <v>300000</v>
      </c>
    </row>
    <row r="429" spans="1:15" s="12" customFormat="1" ht="18" customHeight="1">
      <c r="A429" s="121"/>
      <c r="B429" s="74">
        <v>37</v>
      </c>
      <c r="C429" s="74" t="s">
        <v>442</v>
      </c>
      <c r="D429" s="76">
        <f>D430</f>
        <v>200000</v>
      </c>
      <c r="E429" s="76">
        <f t="shared" si="195"/>
        <v>300000</v>
      </c>
      <c r="F429" s="76">
        <f aca="true" t="shared" si="200" ref="F429:M429">F430</f>
        <v>250000</v>
      </c>
      <c r="G429" s="76">
        <f t="shared" si="200"/>
        <v>50000</v>
      </c>
      <c r="H429" s="76">
        <f t="shared" si="200"/>
        <v>0</v>
      </c>
      <c r="I429" s="76">
        <f t="shared" si="200"/>
        <v>0</v>
      </c>
      <c r="J429" s="76">
        <f t="shared" si="200"/>
        <v>0</v>
      </c>
      <c r="K429" s="76">
        <f t="shared" si="200"/>
        <v>0</v>
      </c>
      <c r="L429" s="76">
        <f t="shared" si="200"/>
        <v>0</v>
      </c>
      <c r="M429" s="76">
        <f t="shared" si="200"/>
        <v>0</v>
      </c>
      <c r="N429" s="76">
        <v>300000</v>
      </c>
      <c r="O429" s="76">
        <v>300000</v>
      </c>
    </row>
    <row r="430" spans="1:15" s="113" customFormat="1" ht="15.75" customHeight="1">
      <c r="A430" s="122"/>
      <c r="B430" s="110">
        <v>372</v>
      </c>
      <c r="C430" s="110" t="s">
        <v>443</v>
      </c>
      <c r="D430" s="72">
        <v>200000</v>
      </c>
      <c r="E430" s="72">
        <f t="shared" si="195"/>
        <v>300000</v>
      </c>
      <c r="F430" s="72">
        <v>250000</v>
      </c>
      <c r="G430" s="72">
        <v>50000</v>
      </c>
      <c r="H430" s="72">
        <v>0</v>
      </c>
      <c r="I430" s="72">
        <v>0</v>
      </c>
      <c r="J430" s="72">
        <v>0</v>
      </c>
      <c r="K430" s="72">
        <v>0</v>
      </c>
      <c r="L430" s="72">
        <v>0</v>
      </c>
      <c r="M430" s="72">
        <v>0</v>
      </c>
      <c r="N430" s="72"/>
      <c r="O430" s="72"/>
    </row>
    <row r="431" spans="1:15" s="12" customFormat="1" ht="24.75" customHeight="1">
      <c r="A431" s="119" t="s">
        <v>454</v>
      </c>
      <c r="B431" s="185" t="s">
        <v>572</v>
      </c>
      <c r="C431" s="184"/>
      <c r="D431" s="15">
        <f>D432</f>
        <v>58000</v>
      </c>
      <c r="E431" s="138">
        <f t="shared" si="195"/>
        <v>65000</v>
      </c>
      <c r="F431" s="15">
        <f>F432</f>
        <v>65000</v>
      </c>
      <c r="G431" s="15">
        <f aca="true" t="shared" si="201" ref="G431:M433">G432</f>
        <v>0</v>
      </c>
      <c r="H431" s="15">
        <f t="shared" si="201"/>
        <v>0</v>
      </c>
      <c r="I431" s="15">
        <f t="shared" si="201"/>
        <v>0</v>
      </c>
      <c r="J431" s="15">
        <f t="shared" si="201"/>
        <v>0</v>
      </c>
      <c r="K431" s="15">
        <f t="shared" si="201"/>
        <v>0</v>
      </c>
      <c r="L431" s="15">
        <f t="shared" si="201"/>
        <v>0</v>
      </c>
      <c r="M431" s="15">
        <f t="shared" si="201"/>
        <v>0</v>
      </c>
      <c r="N431" s="15">
        <f>N432</f>
        <v>65000</v>
      </c>
      <c r="O431" s="15">
        <f>O432</f>
        <v>70000</v>
      </c>
    </row>
    <row r="432" spans="1:15" s="12" customFormat="1" ht="21" customHeight="1">
      <c r="A432" s="121"/>
      <c r="B432" s="74">
        <v>3</v>
      </c>
      <c r="C432" s="75" t="s">
        <v>3</v>
      </c>
      <c r="D432" s="76">
        <f>D433</f>
        <v>58000</v>
      </c>
      <c r="E432" s="76">
        <f t="shared" si="195"/>
        <v>65000</v>
      </c>
      <c r="F432" s="76">
        <f>F433</f>
        <v>65000</v>
      </c>
      <c r="G432" s="76">
        <f t="shared" si="201"/>
        <v>0</v>
      </c>
      <c r="H432" s="76">
        <f t="shared" si="201"/>
        <v>0</v>
      </c>
      <c r="I432" s="76">
        <f t="shared" si="201"/>
        <v>0</v>
      </c>
      <c r="J432" s="76">
        <f t="shared" si="201"/>
        <v>0</v>
      </c>
      <c r="K432" s="76">
        <f t="shared" si="201"/>
        <v>0</v>
      </c>
      <c r="L432" s="76">
        <f t="shared" si="201"/>
        <v>0</v>
      </c>
      <c r="M432" s="76">
        <f t="shared" si="201"/>
        <v>0</v>
      </c>
      <c r="N432" s="76">
        <f>N433</f>
        <v>65000</v>
      </c>
      <c r="O432" s="76">
        <f>O433</f>
        <v>70000</v>
      </c>
    </row>
    <row r="433" spans="1:15" s="12" customFormat="1" ht="18" customHeight="1">
      <c r="A433" s="121"/>
      <c r="B433" s="74">
        <v>38</v>
      </c>
      <c r="C433" s="75" t="s">
        <v>421</v>
      </c>
      <c r="D433" s="76">
        <f>D434</f>
        <v>58000</v>
      </c>
      <c r="E433" s="76">
        <f t="shared" si="195"/>
        <v>65000</v>
      </c>
      <c r="F433" s="76">
        <f>F434</f>
        <v>65000</v>
      </c>
      <c r="G433" s="76">
        <f t="shared" si="201"/>
        <v>0</v>
      </c>
      <c r="H433" s="76">
        <f t="shared" si="201"/>
        <v>0</v>
      </c>
      <c r="I433" s="76">
        <f t="shared" si="201"/>
        <v>0</v>
      </c>
      <c r="J433" s="76">
        <f t="shared" si="201"/>
        <v>0</v>
      </c>
      <c r="K433" s="76">
        <f t="shared" si="201"/>
        <v>0</v>
      </c>
      <c r="L433" s="76">
        <f t="shared" si="201"/>
        <v>0</v>
      </c>
      <c r="M433" s="76">
        <f t="shared" si="201"/>
        <v>0</v>
      </c>
      <c r="N433" s="76">
        <v>65000</v>
      </c>
      <c r="O433" s="76">
        <v>70000</v>
      </c>
    </row>
    <row r="434" spans="1:15" s="113" customFormat="1" ht="15" customHeight="1">
      <c r="A434" s="122"/>
      <c r="B434" s="110">
        <v>381</v>
      </c>
      <c r="C434" s="111" t="s">
        <v>422</v>
      </c>
      <c r="D434" s="72">
        <v>58000</v>
      </c>
      <c r="E434" s="72">
        <f t="shared" si="195"/>
        <v>65000</v>
      </c>
      <c r="F434" s="72">
        <v>65000</v>
      </c>
      <c r="G434" s="72">
        <v>0</v>
      </c>
      <c r="H434" s="72">
        <v>0</v>
      </c>
      <c r="I434" s="72">
        <v>0</v>
      </c>
      <c r="J434" s="72">
        <v>0</v>
      </c>
      <c r="K434" s="72">
        <v>0</v>
      </c>
      <c r="L434" s="72">
        <v>0</v>
      </c>
      <c r="M434" s="72">
        <v>0</v>
      </c>
      <c r="N434" s="72"/>
      <c r="O434" s="72"/>
    </row>
    <row r="435" spans="1:15" s="12" customFormat="1" ht="24.75" customHeight="1">
      <c r="A435" s="119" t="s">
        <v>455</v>
      </c>
      <c r="B435" s="185" t="s">
        <v>573</v>
      </c>
      <c r="C435" s="184"/>
      <c r="D435" s="15">
        <f>D436</f>
        <v>8000</v>
      </c>
      <c r="E435" s="138">
        <f t="shared" si="195"/>
        <v>20000</v>
      </c>
      <c r="F435" s="15">
        <f>F436</f>
        <v>10000</v>
      </c>
      <c r="G435" s="15">
        <f aca="true" t="shared" si="202" ref="G435:M437">G436</f>
        <v>0</v>
      </c>
      <c r="H435" s="15">
        <f t="shared" si="202"/>
        <v>0</v>
      </c>
      <c r="I435" s="15">
        <f t="shared" si="202"/>
        <v>10000</v>
      </c>
      <c r="J435" s="15">
        <f t="shared" si="202"/>
        <v>0</v>
      </c>
      <c r="K435" s="15">
        <f t="shared" si="202"/>
        <v>0</v>
      </c>
      <c r="L435" s="15">
        <f t="shared" si="202"/>
        <v>0</v>
      </c>
      <c r="M435" s="15">
        <f t="shared" si="202"/>
        <v>0</v>
      </c>
      <c r="N435" s="15">
        <f>N436</f>
        <v>20000</v>
      </c>
      <c r="O435" s="15">
        <f>O436</f>
        <v>20000</v>
      </c>
    </row>
    <row r="436" spans="1:15" s="12" customFormat="1" ht="21" customHeight="1">
      <c r="A436" s="121"/>
      <c r="B436" s="74">
        <v>3</v>
      </c>
      <c r="C436" s="74" t="s">
        <v>3</v>
      </c>
      <c r="D436" s="76">
        <f>D437</f>
        <v>8000</v>
      </c>
      <c r="E436" s="76">
        <f t="shared" si="195"/>
        <v>20000</v>
      </c>
      <c r="F436" s="76">
        <f>F437</f>
        <v>10000</v>
      </c>
      <c r="G436" s="76">
        <f t="shared" si="202"/>
        <v>0</v>
      </c>
      <c r="H436" s="76">
        <f t="shared" si="202"/>
        <v>0</v>
      </c>
      <c r="I436" s="76">
        <f t="shared" si="202"/>
        <v>10000</v>
      </c>
      <c r="J436" s="76">
        <f t="shared" si="202"/>
        <v>0</v>
      </c>
      <c r="K436" s="76">
        <f t="shared" si="202"/>
        <v>0</v>
      </c>
      <c r="L436" s="76">
        <f t="shared" si="202"/>
        <v>0</v>
      </c>
      <c r="M436" s="76">
        <f t="shared" si="202"/>
        <v>0</v>
      </c>
      <c r="N436" s="76">
        <f>N437</f>
        <v>20000</v>
      </c>
      <c r="O436" s="76">
        <f>O437</f>
        <v>20000</v>
      </c>
    </row>
    <row r="437" spans="1:15" s="12" customFormat="1" ht="18" customHeight="1">
      <c r="A437" s="121"/>
      <c r="B437" s="74">
        <v>37</v>
      </c>
      <c r="C437" s="74" t="s">
        <v>442</v>
      </c>
      <c r="D437" s="76">
        <f>D438</f>
        <v>8000</v>
      </c>
      <c r="E437" s="76">
        <f t="shared" si="195"/>
        <v>20000</v>
      </c>
      <c r="F437" s="76">
        <f>F438</f>
        <v>10000</v>
      </c>
      <c r="G437" s="76">
        <f t="shared" si="202"/>
        <v>0</v>
      </c>
      <c r="H437" s="76">
        <f t="shared" si="202"/>
        <v>0</v>
      </c>
      <c r="I437" s="76">
        <f t="shared" si="202"/>
        <v>10000</v>
      </c>
      <c r="J437" s="76">
        <f t="shared" si="202"/>
        <v>0</v>
      </c>
      <c r="K437" s="76">
        <f t="shared" si="202"/>
        <v>0</v>
      </c>
      <c r="L437" s="76">
        <f t="shared" si="202"/>
        <v>0</v>
      </c>
      <c r="M437" s="76">
        <f t="shared" si="202"/>
        <v>0</v>
      </c>
      <c r="N437" s="76">
        <v>20000</v>
      </c>
      <c r="O437" s="76">
        <v>20000</v>
      </c>
    </row>
    <row r="438" spans="1:15" s="113" customFormat="1" ht="15" customHeight="1">
      <c r="A438" s="122"/>
      <c r="B438" s="110">
        <v>372</v>
      </c>
      <c r="C438" s="110" t="s">
        <v>443</v>
      </c>
      <c r="D438" s="72">
        <v>8000</v>
      </c>
      <c r="E438" s="72">
        <f t="shared" si="195"/>
        <v>20000</v>
      </c>
      <c r="F438" s="72">
        <v>10000</v>
      </c>
      <c r="G438" s="72">
        <v>0</v>
      </c>
      <c r="H438" s="72">
        <v>0</v>
      </c>
      <c r="I438" s="72">
        <v>10000</v>
      </c>
      <c r="J438" s="72">
        <v>0</v>
      </c>
      <c r="K438" s="72">
        <v>0</v>
      </c>
      <c r="L438" s="72">
        <v>0</v>
      </c>
      <c r="M438" s="72">
        <v>0</v>
      </c>
      <c r="N438" s="72"/>
      <c r="O438" s="72"/>
    </row>
    <row r="439" spans="1:15" s="12" customFormat="1" ht="24.75" customHeight="1">
      <c r="A439" s="119" t="s">
        <v>456</v>
      </c>
      <c r="B439" s="185" t="s">
        <v>574</v>
      </c>
      <c r="C439" s="184"/>
      <c r="D439" s="15">
        <f aca="true" t="shared" si="203" ref="D439:O440">D440</f>
        <v>200000</v>
      </c>
      <c r="E439" s="138">
        <f t="shared" si="195"/>
        <v>200000</v>
      </c>
      <c r="F439" s="15">
        <f t="shared" si="203"/>
        <v>200000</v>
      </c>
      <c r="G439" s="15">
        <f t="shared" si="203"/>
        <v>0</v>
      </c>
      <c r="H439" s="15">
        <f t="shared" si="203"/>
        <v>0</v>
      </c>
      <c r="I439" s="15">
        <f t="shared" si="203"/>
        <v>0</v>
      </c>
      <c r="J439" s="15">
        <f t="shared" si="203"/>
        <v>0</v>
      </c>
      <c r="K439" s="15">
        <f t="shared" si="203"/>
        <v>0</v>
      </c>
      <c r="L439" s="15">
        <f t="shared" si="203"/>
        <v>0</v>
      </c>
      <c r="M439" s="15">
        <f t="shared" si="203"/>
        <v>0</v>
      </c>
      <c r="N439" s="15">
        <f t="shared" si="203"/>
        <v>210000</v>
      </c>
      <c r="O439" s="15">
        <f t="shared" si="203"/>
        <v>220000</v>
      </c>
    </row>
    <row r="440" spans="1:15" s="12" customFormat="1" ht="21" customHeight="1">
      <c r="A440" s="121"/>
      <c r="B440" s="74">
        <v>3</v>
      </c>
      <c r="C440" s="75" t="s">
        <v>3</v>
      </c>
      <c r="D440" s="76">
        <f t="shared" si="203"/>
        <v>200000</v>
      </c>
      <c r="E440" s="76">
        <f t="shared" si="195"/>
        <v>200000</v>
      </c>
      <c r="F440" s="76">
        <f t="shared" si="203"/>
        <v>200000</v>
      </c>
      <c r="G440" s="76">
        <f t="shared" si="203"/>
        <v>0</v>
      </c>
      <c r="H440" s="76">
        <f t="shared" si="203"/>
        <v>0</v>
      </c>
      <c r="I440" s="76">
        <f t="shared" si="203"/>
        <v>0</v>
      </c>
      <c r="J440" s="76">
        <f t="shared" si="203"/>
        <v>0</v>
      </c>
      <c r="K440" s="76">
        <f t="shared" si="203"/>
        <v>0</v>
      </c>
      <c r="L440" s="76">
        <f t="shared" si="203"/>
        <v>0</v>
      </c>
      <c r="M440" s="76">
        <f t="shared" si="203"/>
        <v>0</v>
      </c>
      <c r="N440" s="76">
        <f t="shared" si="203"/>
        <v>210000</v>
      </c>
      <c r="O440" s="76">
        <f t="shared" si="203"/>
        <v>220000</v>
      </c>
    </row>
    <row r="441" spans="1:15" s="12" customFormat="1" ht="18" customHeight="1">
      <c r="A441" s="121"/>
      <c r="B441" s="74">
        <v>38</v>
      </c>
      <c r="C441" s="75" t="s">
        <v>421</v>
      </c>
      <c r="D441" s="76">
        <f>D442</f>
        <v>200000</v>
      </c>
      <c r="E441" s="76">
        <f t="shared" si="195"/>
        <v>200000</v>
      </c>
      <c r="F441" s="76">
        <f>F442</f>
        <v>200000</v>
      </c>
      <c r="G441" s="76">
        <f aca="true" t="shared" si="204" ref="G441:M441">G442</f>
        <v>0</v>
      </c>
      <c r="H441" s="76">
        <f t="shared" si="204"/>
        <v>0</v>
      </c>
      <c r="I441" s="76">
        <f t="shared" si="204"/>
        <v>0</v>
      </c>
      <c r="J441" s="76">
        <f t="shared" si="204"/>
        <v>0</v>
      </c>
      <c r="K441" s="76">
        <f t="shared" si="204"/>
        <v>0</v>
      </c>
      <c r="L441" s="76">
        <f t="shared" si="204"/>
        <v>0</v>
      </c>
      <c r="M441" s="76">
        <f t="shared" si="204"/>
        <v>0</v>
      </c>
      <c r="N441" s="76">
        <v>210000</v>
      </c>
      <c r="O441" s="76">
        <v>220000</v>
      </c>
    </row>
    <row r="442" spans="1:15" s="113" customFormat="1" ht="15" customHeight="1">
      <c r="A442" s="122"/>
      <c r="B442" s="110">
        <v>381</v>
      </c>
      <c r="C442" s="111" t="s">
        <v>422</v>
      </c>
      <c r="D442" s="72">
        <v>200000</v>
      </c>
      <c r="E442" s="72">
        <f t="shared" si="195"/>
        <v>200000</v>
      </c>
      <c r="F442" s="72">
        <v>200000</v>
      </c>
      <c r="G442" s="72">
        <v>0</v>
      </c>
      <c r="H442" s="72">
        <v>0</v>
      </c>
      <c r="I442" s="72">
        <v>0</v>
      </c>
      <c r="J442" s="72">
        <v>0</v>
      </c>
      <c r="K442" s="72">
        <v>0</v>
      </c>
      <c r="L442" s="72">
        <v>0</v>
      </c>
      <c r="M442" s="72">
        <v>0</v>
      </c>
      <c r="N442" s="72"/>
      <c r="O442" s="72"/>
    </row>
    <row r="443" spans="1:15" s="12" customFormat="1" ht="15.75" customHeight="1">
      <c r="A443" s="119" t="s">
        <v>457</v>
      </c>
      <c r="B443" s="185" t="s">
        <v>575</v>
      </c>
      <c r="C443" s="184"/>
      <c r="D443" s="15">
        <f aca="true" t="shared" si="205" ref="D443:O444">D444</f>
        <v>0</v>
      </c>
      <c r="E443" s="138">
        <f aca="true" t="shared" si="206" ref="E443:E461">SUM(F443:M443)</f>
        <v>100000</v>
      </c>
      <c r="F443" s="15">
        <f t="shared" si="205"/>
        <v>0</v>
      </c>
      <c r="G443" s="15">
        <f t="shared" si="205"/>
        <v>0</v>
      </c>
      <c r="H443" s="15">
        <f t="shared" si="205"/>
        <v>0</v>
      </c>
      <c r="I443" s="15">
        <f t="shared" si="205"/>
        <v>0</v>
      </c>
      <c r="J443" s="15">
        <f t="shared" si="205"/>
        <v>0</v>
      </c>
      <c r="K443" s="15">
        <f t="shared" si="205"/>
        <v>0</v>
      </c>
      <c r="L443" s="15">
        <f t="shared" si="205"/>
        <v>0</v>
      </c>
      <c r="M443" s="15">
        <f t="shared" si="205"/>
        <v>100000</v>
      </c>
      <c r="N443" s="15">
        <f t="shared" si="205"/>
        <v>100000</v>
      </c>
      <c r="O443" s="15">
        <f t="shared" si="205"/>
        <v>100000</v>
      </c>
    </row>
    <row r="444" spans="1:15" s="12" customFormat="1" ht="21" customHeight="1">
      <c r="A444" s="121"/>
      <c r="B444" s="74">
        <v>4</v>
      </c>
      <c r="C444" s="74" t="s">
        <v>414</v>
      </c>
      <c r="D444" s="76">
        <f>D445</f>
        <v>0</v>
      </c>
      <c r="E444" s="76">
        <f t="shared" si="206"/>
        <v>100000</v>
      </c>
      <c r="F444" s="76">
        <f>F445</f>
        <v>0</v>
      </c>
      <c r="G444" s="76">
        <f t="shared" si="205"/>
        <v>0</v>
      </c>
      <c r="H444" s="76">
        <f t="shared" si="205"/>
        <v>0</v>
      </c>
      <c r="I444" s="76">
        <f t="shared" si="205"/>
        <v>0</v>
      </c>
      <c r="J444" s="76">
        <f t="shared" si="205"/>
        <v>0</v>
      </c>
      <c r="K444" s="76">
        <f t="shared" si="205"/>
        <v>0</v>
      </c>
      <c r="L444" s="76">
        <f t="shared" si="205"/>
        <v>0</v>
      </c>
      <c r="M444" s="76">
        <f t="shared" si="205"/>
        <v>100000</v>
      </c>
      <c r="N444" s="76">
        <f t="shared" si="205"/>
        <v>100000</v>
      </c>
      <c r="O444" s="76">
        <f t="shared" si="205"/>
        <v>100000</v>
      </c>
    </row>
    <row r="445" spans="1:15" s="12" customFormat="1" ht="18" customHeight="1">
      <c r="A445" s="121"/>
      <c r="B445" s="74">
        <v>42</v>
      </c>
      <c r="C445" s="74" t="s">
        <v>440</v>
      </c>
      <c r="D445" s="76">
        <f aca="true" t="shared" si="207" ref="D445:M445">D446</f>
        <v>0</v>
      </c>
      <c r="E445" s="76">
        <f t="shared" si="206"/>
        <v>100000</v>
      </c>
      <c r="F445" s="76">
        <f t="shared" si="207"/>
        <v>0</v>
      </c>
      <c r="G445" s="76">
        <f t="shared" si="207"/>
        <v>0</v>
      </c>
      <c r="H445" s="76">
        <f t="shared" si="207"/>
        <v>0</v>
      </c>
      <c r="I445" s="76">
        <f t="shared" si="207"/>
        <v>0</v>
      </c>
      <c r="J445" s="76">
        <f t="shared" si="207"/>
        <v>0</v>
      </c>
      <c r="K445" s="76">
        <f t="shared" si="207"/>
        <v>0</v>
      </c>
      <c r="L445" s="76">
        <f t="shared" si="207"/>
        <v>0</v>
      </c>
      <c r="M445" s="76">
        <f t="shared" si="207"/>
        <v>100000</v>
      </c>
      <c r="N445" s="76">
        <v>100000</v>
      </c>
      <c r="O445" s="76">
        <v>100000</v>
      </c>
    </row>
    <row r="446" spans="1:15" s="155" customFormat="1" ht="15" customHeight="1">
      <c r="A446" s="122"/>
      <c r="B446" s="110">
        <v>421</v>
      </c>
      <c r="C446" s="110" t="s">
        <v>430</v>
      </c>
      <c r="D446" s="72">
        <v>0</v>
      </c>
      <c r="E446" s="72">
        <f t="shared" si="206"/>
        <v>100000</v>
      </c>
      <c r="F446" s="72">
        <v>0</v>
      </c>
      <c r="G446" s="72">
        <v>0</v>
      </c>
      <c r="H446" s="72">
        <v>0</v>
      </c>
      <c r="I446" s="72">
        <v>0</v>
      </c>
      <c r="J446" s="72">
        <v>0</v>
      </c>
      <c r="K446" s="72">
        <v>0</v>
      </c>
      <c r="L446" s="72">
        <v>0</v>
      </c>
      <c r="M446" s="72">
        <v>100000</v>
      </c>
      <c r="N446" s="72"/>
      <c r="O446" s="72"/>
    </row>
    <row r="447" ht="30" customHeight="1"/>
    <row r="448" spans="1:15" s="67" customFormat="1" ht="15" customHeight="1">
      <c r="A448" s="170" t="s">
        <v>19</v>
      </c>
      <c r="B448" s="170" t="s">
        <v>251</v>
      </c>
      <c r="C448" s="171" t="s">
        <v>32</v>
      </c>
      <c r="D448" s="170" t="s">
        <v>671</v>
      </c>
      <c r="E448" s="172" t="s">
        <v>672</v>
      </c>
      <c r="F448" s="171" t="s">
        <v>670</v>
      </c>
      <c r="G448" s="171"/>
      <c r="H448" s="171"/>
      <c r="I448" s="171"/>
      <c r="J448" s="171"/>
      <c r="K448" s="171"/>
      <c r="L448" s="171"/>
      <c r="M448" s="171"/>
      <c r="N448" s="170" t="s">
        <v>506</v>
      </c>
      <c r="O448" s="170" t="s">
        <v>736</v>
      </c>
    </row>
    <row r="449" spans="1:15" s="67" customFormat="1" ht="35.25" customHeight="1">
      <c r="A449" s="171"/>
      <c r="B449" s="171"/>
      <c r="C449" s="171"/>
      <c r="D449" s="171"/>
      <c r="E449" s="173"/>
      <c r="F449" s="65" t="s">
        <v>172</v>
      </c>
      <c r="G449" s="65" t="s">
        <v>20</v>
      </c>
      <c r="H449" s="65" t="s">
        <v>171</v>
      </c>
      <c r="I449" s="65" t="s">
        <v>173</v>
      </c>
      <c r="J449" s="65" t="s">
        <v>21</v>
      </c>
      <c r="K449" s="65" t="s">
        <v>464</v>
      </c>
      <c r="L449" s="65" t="s">
        <v>174</v>
      </c>
      <c r="M449" s="65" t="s">
        <v>320</v>
      </c>
      <c r="N449" s="170"/>
      <c r="O449" s="170"/>
    </row>
    <row r="450" spans="1:15" s="67" customFormat="1" ht="10.5" customHeight="1">
      <c r="A450" s="66">
        <v>1</v>
      </c>
      <c r="B450" s="66">
        <v>2</v>
      </c>
      <c r="C450" s="66">
        <v>3</v>
      </c>
      <c r="D450" s="66">
        <v>4</v>
      </c>
      <c r="E450" s="66">
        <v>5</v>
      </c>
      <c r="F450" s="66">
        <v>6</v>
      </c>
      <c r="G450" s="66">
        <v>7</v>
      </c>
      <c r="H450" s="66">
        <v>8</v>
      </c>
      <c r="I450" s="66">
        <v>9</v>
      </c>
      <c r="J450" s="66">
        <v>10</v>
      </c>
      <c r="K450" s="66">
        <v>11</v>
      </c>
      <c r="L450" s="66">
        <v>12</v>
      </c>
      <c r="M450" s="66">
        <v>13</v>
      </c>
      <c r="N450" s="66">
        <v>14</v>
      </c>
      <c r="O450" s="66">
        <v>15</v>
      </c>
    </row>
    <row r="451" spans="1:15" s="12" customFormat="1" ht="36" customHeight="1">
      <c r="A451" s="119"/>
      <c r="B451" s="208" t="s">
        <v>183</v>
      </c>
      <c r="C451" s="209"/>
      <c r="D451" s="141">
        <f>D452</f>
        <v>3935100</v>
      </c>
      <c r="E451" s="141">
        <f t="shared" si="206"/>
        <v>6520100</v>
      </c>
      <c r="F451" s="141">
        <f>F452</f>
        <v>3414000</v>
      </c>
      <c r="G451" s="141">
        <f aca="true" t="shared" si="208" ref="G451:O451">G452</f>
        <v>8100</v>
      </c>
      <c r="H451" s="141">
        <f t="shared" si="208"/>
        <v>795000</v>
      </c>
      <c r="I451" s="141">
        <f t="shared" si="208"/>
        <v>2220000</v>
      </c>
      <c r="J451" s="141">
        <f t="shared" si="208"/>
        <v>15000</v>
      </c>
      <c r="K451" s="141">
        <f t="shared" si="208"/>
        <v>0</v>
      </c>
      <c r="L451" s="141">
        <f t="shared" si="208"/>
        <v>0</v>
      </c>
      <c r="M451" s="141">
        <f t="shared" si="208"/>
        <v>68000</v>
      </c>
      <c r="N451" s="141">
        <f t="shared" si="208"/>
        <v>4338000</v>
      </c>
      <c r="O451" s="141">
        <f t="shared" si="208"/>
        <v>4379000</v>
      </c>
    </row>
    <row r="452" spans="1:15" s="12" customFormat="1" ht="30" customHeight="1">
      <c r="A452" s="130"/>
      <c r="B452" s="190" t="s">
        <v>215</v>
      </c>
      <c r="C452" s="205"/>
      <c r="D452" s="16">
        <f>D453+D471+D475</f>
        <v>3935100</v>
      </c>
      <c r="E452" s="16">
        <f t="shared" si="206"/>
        <v>6520100</v>
      </c>
      <c r="F452" s="16">
        <f aca="true" t="shared" si="209" ref="F452:O452">F453+F471</f>
        <v>3414000</v>
      </c>
      <c r="G452" s="16">
        <f t="shared" si="209"/>
        <v>8100</v>
      </c>
      <c r="H452" s="16">
        <f t="shared" si="209"/>
        <v>795000</v>
      </c>
      <c r="I452" s="16">
        <f t="shared" si="209"/>
        <v>2220000</v>
      </c>
      <c r="J452" s="16">
        <f t="shared" si="209"/>
        <v>15000</v>
      </c>
      <c r="K452" s="16">
        <f t="shared" si="209"/>
        <v>0</v>
      </c>
      <c r="L452" s="16">
        <f t="shared" si="209"/>
        <v>0</v>
      </c>
      <c r="M452" s="16">
        <f t="shared" si="209"/>
        <v>68000</v>
      </c>
      <c r="N452" s="16">
        <f t="shared" si="209"/>
        <v>4338000</v>
      </c>
      <c r="O452" s="16">
        <f t="shared" si="209"/>
        <v>4379000</v>
      </c>
    </row>
    <row r="453" spans="1:15" s="12" customFormat="1" ht="24.75" customHeight="1">
      <c r="A453" s="119" t="s">
        <v>84</v>
      </c>
      <c r="B453" s="185" t="s">
        <v>218</v>
      </c>
      <c r="C453" s="184"/>
      <c r="D453" s="15">
        <f>D454+D467</f>
        <v>3882100</v>
      </c>
      <c r="E453" s="138">
        <f t="shared" si="206"/>
        <v>4020100</v>
      </c>
      <c r="F453" s="15">
        <f aca="true" t="shared" si="210" ref="F453:O453">F454+F467</f>
        <v>3114000</v>
      </c>
      <c r="G453" s="15">
        <f t="shared" si="210"/>
        <v>8100</v>
      </c>
      <c r="H453" s="15">
        <f t="shared" si="210"/>
        <v>795000</v>
      </c>
      <c r="I453" s="15">
        <f t="shared" si="210"/>
        <v>20000</v>
      </c>
      <c r="J453" s="15">
        <f t="shared" si="210"/>
        <v>15000</v>
      </c>
      <c r="K453" s="15">
        <f t="shared" si="210"/>
        <v>0</v>
      </c>
      <c r="L453" s="15">
        <f t="shared" si="210"/>
        <v>0</v>
      </c>
      <c r="M453" s="15">
        <f t="shared" si="210"/>
        <v>68000</v>
      </c>
      <c r="N453" s="15">
        <f t="shared" si="210"/>
        <v>4088000</v>
      </c>
      <c r="O453" s="15">
        <f t="shared" si="210"/>
        <v>4129000</v>
      </c>
    </row>
    <row r="454" spans="1:15" s="12" customFormat="1" ht="21" customHeight="1">
      <c r="A454" s="121"/>
      <c r="B454" s="74">
        <v>3</v>
      </c>
      <c r="C454" s="75" t="s">
        <v>3</v>
      </c>
      <c r="D454" s="76">
        <f>D455+D459+D465</f>
        <v>3820100</v>
      </c>
      <c r="E454" s="76">
        <f t="shared" si="206"/>
        <v>3951000</v>
      </c>
      <c r="F454" s="76">
        <f>F455+F459+F465</f>
        <v>3114000</v>
      </c>
      <c r="G454" s="76">
        <f aca="true" t="shared" si="211" ref="G454:M454">G455+G459+G465</f>
        <v>8100</v>
      </c>
      <c r="H454" s="76">
        <f t="shared" si="211"/>
        <v>732900</v>
      </c>
      <c r="I454" s="76">
        <f t="shared" si="211"/>
        <v>15000</v>
      </c>
      <c r="J454" s="76">
        <f t="shared" si="211"/>
        <v>13000</v>
      </c>
      <c r="K454" s="76">
        <f t="shared" si="211"/>
        <v>0</v>
      </c>
      <c r="L454" s="76">
        <f t="shared" si="211"/>
        <v>0</v>
      </c>
      <c r="M454" s="76">
        <f t="shared" si="211"/>
        <v>68000</v>
      </c>
      <c r="N454" s="76">
        <f>N455+N459+N465</f>
        <v>3998000</v>
      </c>
      <c r="O454" s="76">
        <f>O455+O459+O465</f>
        <v>4029000</v>
      </c>
    </row>
    <row r="455" spans="1:15" s="12" customFormat="1" ht="18" customHeight="1">
      <c r="A455" s="121"/>
      <c r="B455" s="74">
        <v>31</v>
      </c>
      <c r="C455" s="74" t="s">
        <v>10</v>
      </c>
      <c r="D455" s="76">
        <f>D456+D457+D458</f>
        <v>2738000</v>
      </c>
      <c r="E455" s="76">
        <f t="shared" si="206"/>
        <v>2893000</v>
      </c>
      <c r="F455" s="76">
        <f>F456+F457+F458</f>
        <v>2893000</v>
      </c>
      <c r="G455" s="13">
        <v>0</v>
      </c>
      <c r="H455" s="13">
        <v>0</v>
      </c>
      <c r="I455" s="13">
        <v>0</v>
      </c>
      <c r="J455" s="13">
        <v>0</v>
      </c>
      <c r="K455" s="13">
        <v>0</v>
      </c>
      <c r="L455" s="13">
        <v>0</v>
      </c>
      <c r="M455" s="13">
        <v>0</v>
      </c>
      <c r="N455" s="76">
        <v>2930000</v>
      </c>
      <c r="O455" s="76">
        <v>2950000</v>
      </c>
    </row>
    <row r="456" spans="1:15" s="113" customFormat="1" ht="15" customHeight="1">
      <c r="A456" s="122"/>
      <c r="B456" s="110">
        <v>311</v>
      </c>
      <c r="C456" s="110" t="s">
        <v>405</v>
      </c>
      <c r="D456" s="72">
        <v>2245000</v>
      </c>
      <c r="E456" s="72">
        <f t="shared" si="206"/>
        <v>2393000</v>
      </c>
      <c r="F456" s="72">
        <v>2393000</v>
      </c>
      <c r="G456" s="70">
        <v>0</v>
      </c>
      <c r="H456" s="70">
        <v>0</v>
      </c>
      <c r="I456" s="70">
        <v>0</v>
      </c>
      <c r="J456" s="70">
        <v>0</v>
      </c>
      <c r="K456" s="70">
        <v>0</v>
      </c>
      <c r="L456" s="70">
        <v>0</v>
      </c>
      <c r="M456" s="70">
        <v>0</v>
      </c>
      <c r="N456" s="72"/>
      <c r="O456" s="72"/>
    </row>
    <row r="457" spans="1:15" s="113" customFormat="1" ht="15" customHeight="1">
      <c r="A457" s="122"/>
      <c r="B457" s="110">
        <v>312</v>
      </c>
      <c r="C457" s="110" t="s">
        <v>406</v>
      </c>
      <c r="D457" s="72">
        <v>105000</v>
      </c>
      <c r="E457" s="72">
        <f t="shared" si="206"/>
        <v>105000</v>
      </c>
      <c r="F457" s="72">
        <v>105000</v>
      </c>
      <c r="G457" s="70">
        <v>0</v>
      </c>
      <c r="H457" s="70">
        <v>0</v>
      </c>
      <c r="I457" s="70">
        <v>0</v>
      </c>
      <c r="J457" s="70">
        <v>0</v>
      </c>
      <c r="K457" s="70">
        <v>0</v>
      </c>
      <c r="L457" s="70">
        <v>0</v>
      </c>
      <c r="M457" s="70">
        <v>0</v>
      </c>
      <c r="N457" s="72"/>
      <c r="O457" s="72"/>
    </row>
    <row r="458" spans="1:15" s="113" customFormat="1" ht="15" customHeight="1">
      <c r="A458" s="122"/>
      <c r="B458" s="110">
        <v>313</v>
      </c>
      <c r="C458" s="110" t="s">
        <v>407</v>
      </c>
      <c r="D458" s="72">
        <v>388000</v>
      </c>
      <c r="E458" s="72">
        <f t="shared" si="206"/>
        <v>395000</v>
      </c>
      <c r="F458" s="72">
        <v>395000</v>
      </c>
      <c r="G458" s="72">
        <v>0</v>
      </c>
      <c r="H458" s="72">
        <v>0</v>
      </c>
      <c r="I458" s="72">
        <v>0</v>
      </c>
      <c r="J458" s="72">
        <v>0</v>
      </c>
      <c r="K458" s="72">
        <v>0</v>
      </c>
      <c r="L458" s="72">
        <v>0</v>
      </c>
      <c r="M458" s="72">
        <v>0</v>
      </c>
      <c r="N458" s="72"/>
      <c r="O458" s="72"/>
    </row>
    <row r="459" spans="1:15" s="12" customFormat="1" ht="18" customHeight="1">
      <c r="A459" s="121"/>
      <c r="B459" s="74">
        <v>32</v>
      </c>
      <c r="C459" s="74" t="s">
        <v>12</v>
      </c>
      <c r="D459" s="76">
        <f>SUM(D460:D464)</f>
        <v>1063100</v>
      </c>
      <c r="E459" s="76">
        <f t="shared" si="206"/>
        <v>1041000</v>
      </c>
      <c r="F459" s="76">
        <f>SUM(F460:F464)</f>
        <v>221000</v>
      </c>
      <c r="G459" s="76">
        <f aca="true" t="shared" si="212" ref="G459:M459">SUM(G460:G464)</f>
        <v>8100</v>
      </c>
      <c r="H459" s="76">
        <f t="shared" si="212"/>
        <v>715900</v>
      </c>
      <c r="I459" s="76">
        <f t="shared" si="212"/>
        <v>15000</v>
      </c>
      <c r="J459" s="76">
        <f t="shared" si="212"/>
        <v>13000</v>
      </c>
      <c r="K459" s="76">
        <f t="shared" si="212"/>
        <v>0</v>
      </c>
      <c r="L459" s="76">
        <f t="shared" si="212"/>
        <v>0</v>
      </c>
      <c r="M459" s="76">
        <f t="shared" si="212"/>
        <v>68000</v>
      </c>
      <c r="N459" s="76">
        <v>1050000</v>
      </c>
      <c r="O459" s="76">
        <v>1060000</v>
      </c>
    </row>
    <row r="460" spans="1:15" s="113" customFormat="1" ht="15" customHeight="1">
      <c r="A460" s="122"/>
      <c r="B460" s="114">
        <v>321</v>
      </c>
      <c r="C460" s="110" t="s">
        <v>445</v>
      </c>
      <c r="D460" s="72">
        <v>172000</v>
      </c>
      <c r="E460" s="72">
        <f t="shared" si="206"/>
        <v>186000</v>
      </c>
      <c r="F460" s="72">
        <v>165000</v>
      </c>
      <c r="G460" s="72">
        <v>0</v>
      </c>
      <c r="H460" s="72">
        <v>21000</v>
      </c>
      <c r="I460" s="72">
        <v>0</v>
      </c>
      <c r="J460" s="72">
        <v>0</v>
      </c>
      <c r="K460" s="72">
        <v>0</v>
      </c>
      <c r="L460" s="72">
        <v>0</v>
      </c>
      <c r="M460" s="72">
        <v>0</v>
      </c>
      <c r="N460" s="72"/>
      <c r="O460" s="72"/>
    </row>
    <row r="461" spans="1:15" s="113" customFormat="1" ht="15" customHeight="1">
      <c r="A461" s="123"/>
      <c r="B461" s="111">
        <v>322</v>
      </c>
      <c r="C461" s="111" t="s">
        <v>409</v>
      </c>
      <c r="D461" s="72">
        <v>564000</v>
      </c>
      <c r="E461" s="72">
        <f t="shared" si="206"/>
        <v>538000</v>
      </c>
      <c r="F461" s="72">
        <v>5000</v>
      </c>
      <c r="G461" s="72">
        <v>0</v>
      </c>
      <c r="H461" s="72">
        <v>510000</v>
      </c>
      <c r="I461" s="72">
        <v>10000</v>
      </c>
      <c r="J461" s="72">
        <v>13000</v>
      </c>
      <c r="K461" s="72">
        <v>0</v>
      </c>
      <c r="L461" s="72">
        <v>0</v>
      </c>
      <c r="M461" s="72">
        <v>0</v>
      </c>
      <c r="N461" s="72"/>
      <c r="O461" s="72"/>
    </row>
    <row r="462" spans="1:15" s="113" customFormat="1" ht="15" customHeight="1">
      <c r="A462" s="123"/>
      <c r="B462" s="111">
        <v>323</v>
      </c>
      <c r="C462" s="111" t="s">
        <v>416</v>
      </c>
      <c r="D462" s="72">
        <v>203100</v>
      </c>
      <c r="E462" s="72">
        <f aca="true" t="shared" si="213" ref="E462:E474">SUM(F462:M462)</f>
        <v>190000</v>
      </c>
      <c r="F462" s="72">
        <v>0</v>
      </c>
      <c r="G462" s="72">
        <v>8100</v>
      </c>
      <c r="H462" s="72">
        <v>113900</v>
      </c>
      <c r="I462" s="72">
        <v>0</v>
      </c>
      <c r="J462" s="72">
        <v>0</v>
      </c>
      <c r="K462" s="72">
        <v>0</v>
      </c>
      <c r="L462" s="72">
        <v>0</v>
      </c>
      <c r="M462" s="72">
        <v>68000</v>
      </c>
      <c r="N462" s="72"/>
      <c r="O462" s="72"/>
    </row>
    <row r="463" spans="1:15" s="113" customFormat="1" ht="15" customHeight="1">
      <c r="A463" s="123"/>
      <c r="B463" s="111">
        <v>324</v>
      </c>
      <c r="C463" s="111" t="s">
        <v>446</v>
      </c>
      <c r="D463" s="72">
        <v>0</v>
      </c>
      <c r="E463" s="72">
        <f>SUM(F463:M463)</f>
        <v>0</v>
      </c>
      <c r="F463" s="72">
        <v>0</v>
      </c>
      <c r="G463" s="72">
        <v>0</v>
      </c>
      <c r="H463" s="72">
        <v>0</v>
      </c>
      <c r="I463" s="72">
        <v>0</v>
      </c>
      <c r="J463" s="72">
        <v>0</v>
      </c>
      <c r="K463" s="72">
        <v>0</v>
      </c>
      <c r="L463" s="72">
        <v>0</v>
      </c>
      <c r="M463" s="72">
        <v>0</v>
      </c>
      <c r="N463" s="72"/>
      <c r="O463" s="72"/>
    </row>
    <row r="464" spans="1:15" s="113" customFormat="1" ht="15" customHeight="1">
      <c r="A464" s="122"/>
      <c r="B464" s="110">
        <v>329</v>
      </c>
      <c r="C464" s="110" t="s">
        <v>410</v>
      </c>
      <c r="D464" s="72">
        <v>124000</v>
      </c>
      <c r="E464" s="72">
        <f t="shared" si="213"/>
        <v>127000</v>
      </c>
      <c r="F464" s="72">
        <v>51000</v>
      </c>
      <c r="G464" s="72">
        <v>0</v>
      </c>
      <c r="H464" s="72">
        <v>71000</v>
      </c>
      <c r="I464" s="72">
        <v>5000</v>
      </c>
      <c r="J464" s="72">
        <v>0</v>
      </c>
      <c r="K464" s="72">
        <v>0</v>
      </c>
      <c r="L464" s="72">
        <v>0</v>
      </c>
      <c r="M464" s="72">
        <v>0</v>
      </c>
      <c r="N464" s="72"/>
      <c r="O464" s="72"/>
    </row>
    <row r="465" spans="1:15" s="12" customFormat="1" ht="18" customHeight="1">
      <c r="A465" s="121"/>
      <c r="B465" s="74" t="s">
        <v>343</v>
      </c>
      <c r="C465" s="74" t="s">
        <v>419</v>
      </c>
      <c r="D465" s="76">
        <f>D466</f>
        <v>19000</v>
      </c>
      <c r="E465" s="76">
        <f t="shared" si="213"/>
        <v>17000</v>
      </c>
      <c r="F465" s="76">
        <f>F466</f>
        <v>0</v>
      </c>
      <c r="G465" s="76">
        <f aca="true" t="shared" si="214" ref="G465:M465">G466</f>
        <v>0</v>
      </c>
      <c r="H465" s="76">
        <f t="shared" si="214"/>
        <v>17000</v>
      </c>
      <c r="I465" s="76">
        <f t="shared" si="214"/>
        <v>0</v>
      </c>
      <c r="J465" s="76">
        <f t="shared" si="214"/>
        <v>0</v>
      </c>
      <c r="K465" s="76">
        <f t="shared" si="214"/>
        <v>0</v>
      </c>
      <c r="L465" s="76">
        <f t="shared" si="214"/>
        <v>0</v>
      </c>
      <c r="M465" s="76">
        <f t="shared" si="214"/>
        <v>0</v>
      </c>
      <c r="N465" s="76">
        <v>18000</v>
      </c>
      <c r="O465" s="76">
        <v>19000</v>
      </c>
    </row>
    <row r="466" spans="1:15" s="113" customFormat="1" ht="15" customHeight="1">
      <c r="A466" s="122"/>
      <c r="B466" s="114">
        <v>343</v>
      </c>
      <c r="C466" s="110" t="s">
        <v>420</v>
      </c>
      <c r="D466" s="72">
        <v>19000</v>
      </c>
      <c r="E466" s="72">
        <f t="shared" si="213"/>
        <v>17000</v>
      </c>
      <c r="F466" s="72">
        <v>0</v>
      </c>
      <c r="G466" s="72">
        <v>0</v>
      </c>
      <c r="H466" s="72">
        <v>17000</v>
      </c>
      <c r="I466" s="72">
        <v>0</v>
      </c>
      <c r="J466" s="72">
        <v>0</v>
      </c>
      <c r="K466" s="72">
        <v>0</v>
      </c>
      <c r="L466" s="72">
        <v>0</v>
      </c>
      <c r="M466" s="72">
        <v>0</v>
      </c>
      <c r="N466" s="72"/>
      <c r="O466" s="72"/>
    </row>
    <row r="467" spans="1:15" s="12" customFormat="1" ht="21" customHeight="1">
      <c r="A467" s="121"/>
      <c r="B467" s="74" t="s">
        <v>191</v>
      </c>
      <c r="C467" s="74" t="s">
        <v>414</v>
      </c>
      <c r="D467" s="76">
        <f>D468</f>
        <v>62000</v>
      </c>
      <c r="E467" s="76">
        <f t="shared" si="213"/>
        <v>69100</v>
      </c>
      <c r="F467" s="76">
        <f>F468</f>
        <v>0</v>
      </c>
      <c r="G467" s="76">
        <f aca="true" t="shared" si="215" ref="G467:O467">G468</f>
        <v>0</v>
      </c>
      <c r="H467" s="76">
        <f t="shared" si="215"/>
        <v>62100</v>
      </c>
      <c r="I467" s="76">
        <f t="shared" si="215"/>
        <v>5000</v>
      </c>
      <c r="J467" s="76">
        <f t="shared" si="215"/>
        <v>2000</v>
      </c>
      <c r="K467" s="76">
        <f t="shared" si="215"/>
        <v>0</v>
      </c>
      <c r="L467" s="76">
        <f t="shared" si="215"/>
        <v>0</v>
      </c>
      <c r="M467" s="76">
        <f t="shared" si="215"/>
        <v>0</v>
      </c>
      <c r="N467" s="76">
        <f t="shared" si="215"/>
        <v>90000</v>
      </c>
      <c r="O467" s="76">
        <f t="shared" si="215"/>
        <v>100000</v>
      </c>
    </row>
    <row r="468" spans="1:15" s="12" customFormat="1" ht="18" customHeight="1">
      <c r="A468" s="121"/>
      <c r="B468" s="74" t="s">
        <v>202</v>
      </c>
      <c r="C468" s="74" t="s">
        <v>415</v>
      </c>
      <c r="D468" s="76">
        <f>D469+D470</f>
        <v>62000</v>
      </c>
      <c r="E468" s="76">
        <f t="shared" si="213"/>
        <v>69100</v>
      </c>
      <c r="F468" s="76">
        <f>F469+F470</f>
        <v>0</v>
      </c>
      <c r="G468" s="76">
        <f aca="true" t="shared" si="216" ref="G468:M468">G469+G470</f>
        <v>0</v>
      </c>
      <c r="H468" s="76">
        <f t="shared" si="216"/>
        <v>62100</v>
      </c>
      <c r="I468" s="76">
        <f t="shared" si="216"/>
        <v>5000</v>
      </c>
      <c r="J468" s="76">
        <f t="shared" si="216"/>
        <v>2000</v>
      </c>
      <c r="K468" s="76">
        <f t="shared" si="216"/>
        <v>0</v>
      </c>
      <c r="L468" s="76">
        <f t="shared" si="216"/>
        <v>0</v>
      </c>
      <c r="M468" s="76">
        <f t="shared" si="216"/>
        <v>0</v>
      </c>
      <c r="N468" s="76">
        <v>90000</v>
      </c>
      <c r="O468" s="76">
        <v>100000</v>
      </c>
    </row>
    <row r="469" spans="1:15" s="113" customFormat="1" ht="15" customHeight="1">
      <c r="A469" s="122"/>
      <c r="B469" s="110" t="s">
        <v>104</v>
      </c>
      <c r="C469" s="110" t="s">
        <v>412</v>
      </c>
      <c r="D469" s="72">
        <v>57000</v>
      </c>
      <c r="E469" s="72">
        <f t="shared" si="213"/>
        <v>64100</v>
      </c>
      <c r="F469" s="72">
        <v>0</v>
      </c>
      <c r="G469" s="72">
        <v>0</v>
      </c>
      <c r="H469" s="72">
        <v>57100</v>
      </c>
      <c r="I469" s="72">
        <v>5000</v>
      </c>
      <c r="J469" s="70">
        <v>2000</v>
      </c>
      <c r="K469" s="70">
        <v>0</v>
      </c>
      <c r="L469" s="70">
        <v>0</v>
      </c>
      <c r="M469" s="70">
        <v>0</v>
      </c>
      <c r="N469" s="72"/>
      <c r="O469" s="72"/>
    </row>
    <row r="470" spans="1:15" s="113" customFormat="1" ht="15" customHeight="1">
      <c r="A470" s="122"/>
      <c r="B470" s="110" t="s">
        <v>470</v>
      </c>
      <c r="C470" s="110" t="s">
        <v>413</v>
      </c>
      <c r="D470" s="72">
        <v>5000</v>
      </c>
      <c r="E470" s="72">
        <f>SUM(F470:M470)</f>
        <v>5000</v>
      </c>
      <c r="F470" s="72">
        <v>0</v>
      </c>
      <c r="G470" s="72">
        <v>0</v>
      </c>
      <c r="H470" s="72">
        <v>5000</v>
      </c>
      <c r="I470" s="72">
        <v>0</v>
      </c>
      <c r="J470" s="70">
        <v>0</v>
      </c>
      <c r="K470" s="70">
        <v>0</v>
      </c>
      <c r="L470" s="70">
        <v>0</v>
      </c>
      <c r="M470" s="70">
        <v>0</v>
      </c>
      <c r="N470" s="72"/>
      <c r="O470" s="72"/>
    </row>
    <row r="471" spans="1:15" s="12" customFormat="1" ht="24.75" customHeight="1">
      <c r="A471" s="119" t="s">
        <v>84</v>
      </c>
      <c r="B471" s="183" t="s">
        <v>728</v>
      </c>
      <c r="C471" s="184"/>
      <c r="D471" s="15">
        <f aca="true" t="shared" si="217" ref="D471:O472">D472</f>
        <v>0</v>
      </c>
      <c r="E471" s="138">
        <f t="shared" si="213"/>
        <v>2500000</v>
      </c>
      <c r="F471" s="15">
        <f t="shared" si="217"/>
        <v>300000</v>
      </c>
      <c r="G471" s="15">
        <f t="shared" si="217"/>
        <v>0</v>
      </c>
      <c r="H471" s="15">
        <f t="shared" si="217"/>
        <v>0</v>
      </c>
      <c r="I471" s="15">
        <f t="shared" si="217"/>
        <v>2200000</v>
      </c>
      <c r="J471" s="15">
        <f t="shared" si="217"/>
        <v>0</v>
      </c>
      <c r="K471" s="15">
        <f t="shared" si="217"/>
        <v>0</v>
      </c>
      <c r="L471" s="15">
        <f t="shared" si="217"/>
        <v>0</v>
      </c>
      <c r="M471" s="15">
        <f t="shared" si="217"/>
        <v>0</v>
      </c>
      <c r="N471" s="15">
        <f t="shared" si="217"/>
        <v>250000</v>
      </c>
      <c r="O471" s="15">
        <f t="shared" si="217"/>
        <v>250000</v>
      </c>
    </row>
    <row r="472" spans="1:15" s="12" customFormat="1" ht="21" customHeight="1">
      <c r="A472" s="121"/>
      <c r="B472" s="74">
        <v>4</v>
      </c>
      <c r="C472" s="74" t="s">
        <v>426</v>
      </c>
      <c r="D472" s="76">
        <f>D473</f>
        <v>0</v>
      </c>
      <c r="E472" s="76">
        <f t="shared" si="213"/>
        <v>2500000</v>
      </c>
      <c r="F472" s="76">
        <f>F473</f>
        <v>300000</v>
      </c>
      <c r="G472" s="76">
        <f t="shared" si="217"/>
        <v>0</v>
      </c>
      <c r="H472" s="76">
        <f t="shared" si="217"/>
        <v>0</v>
      </c>
      <c r="I472" s="76">
        <f t="shared" si="217"/>
        <v>2200000</v>
      </c>
      <c r="J472" s="76">
        <f t="shared" si="217"/>
        <v>0</v>
      </c>
      <c r="K472" s="76">
        <f t="shared" si="217"/>
        <v>0</v>
      </c>
      <c r="L472" s="76">
        <f t="shared" si="217"/>
        <v>0</v>
      </c>
      <c r="M472" s="76">
        <f t="shared" si="217"/>
        <v>0</v>
      </c>
      <c r="N472" s="76">
        <f t="shared" si="217"/>
        <v>250000</v>
      </c>
      <c r="O472" s="76">
        <f t="shared" si="217"/>
        <v>250000</v>
      </c>
    </row>
    <row r="473" spans="1:15" s="12" customFormat="1" ht="18" customHeight="1">
      <c r="A473" s="121"/>
      <c r="B473" s="74" t="s">
        <v>7</v>
      </c>
      <c r="C473" s="74" t="s">
        <v>447</v>
      </c>
      <c r="D473" s="76">
        <f aca="true" t="shared" si="218" ref="D473:M473">D474</f>
        <v>0</v>
      </c>
      <c r="E473" s="76">
        <f t="shared" si="213"/>
        <v>2500000</v>
      </c>
      <c r="F473" s="76">
        <f t="shared" si="218"/>
        <v>300000</v>
      </c>
      <c r="G473" s="76">
        <f t="shared" si="218"/>
        <v>0</v>
      </c>
      <c r="H473" s="76">
        <f t="shared" si="218"/>
        <v>0</v>
      </c>
      <c r="I473" s="76">
        <f t="shared" si="218"/>
        <v>2200000</v>
      </c>
      <c r="J473" s="76">
        <f t="shared" si="218"/>
        <v>0</v>
      </c>
      <c r="K473" s="76">
        <f t="shared" si="218"/>
        <v>0</v>
      </c>
      <c r="L473" s="76">
        <f t="shared" si="218"/>
        <v>0</v>
      </c>
      <c r="M473" s="76">
        <f t="shared" si="218"/>
        <v>0</v>
      </c>
      <c r="N473" s="76">
        <v>250000</v>
      </c>
      <c r="O473" s="76">
        <v>250000</v>
      </c>
    </row>
    <row r="474" spans="1:15" s="113" customFormat="1" ht="15" customHeight="1">
      <c r="A474" s="122"/>
      <c r="B474" s="110" t="s">
        <v>9</v>
      </c>
      <c r="C474" s="110" t="s">
        <v>448</v>
      </c>
      <c r="D474" s="72">
        <v>0</v>
      </c>
      <c r="E474" s="72">
        <f t="shared" si="213"/>
        <v>2500000</v>
      </c>
      <c r="F474" s="72">
        <v>300000</v>
      </c>
      <c r="G474" s="72">
        <v>0</v>
      </c>
      <c r="H474" s="72">
        <v>0</v>
      </c>
      <c r="I474" s="72">
        <v>2200000</v>
      </c>
      <c r="J474" s="72">
        <v>0</v>
      </c>
      <c r="K474" s="72">
        <v>0</v>
      </c>
      <c r="L474" s="72">
        <v>0</v>
      </c>
      <c r="M474" s="72">
        <v>0</v>
      </c>
      <c r="N474" s="72"/>
      <c r="O474" s="72"/>
    </row>
    <row r="475" spans="1:15" s="12" customFormat="1" ht="24.75" customHeight="1">
      <c r="A475" s="119" t="s">
        <v>84</v>
      </c>
      <c r="B475" s="183" t="s">
        <v>731</v>
      </c>
      <c r="C475" s="184"/>
      <c r="D475" s="15">
        <f>D476</f>
        <v>53000</v>
      </c>
      <c r="E475" s="138">
        <f>SUM(F475:M475)</f>
        <v>0</v>
      </c>
      <c r="F475" s="15">
        <f>F476</f>
        <v>0</v>
      </c>
      <c r="G475" s="15">
        <f aca="true" t="shared" si="219" ref="G475:M475">G476</f>
        <v>0</v>
      </c>
      <c r="H475" s="15">
        <f t="shared" si="219"/>
        <v>0</v>
      </c>
      <c r="I475" s="15">
        <f t="shared" si="219"/>
        <v>0</v>
      </c>
      <c r="J475" s="15">
        <f t="shared" si="219"/>
        <v>0</v>
      </c>
      <c r="K475" s="15">
        <f t="shared" si="219"/>
        <v>0</v>
      </c>
      <c r="L475" s="15">
        <f t="shared" si="219"/>
        <v>0</v>
      </c>
      <c r="M475" s="15">
        <f t="shared" si="219"/>
        <v>0</v>
      </c>
      <c r="N475" s="15">
        <f>N476</f>
        <v>0</v>
      </c>
      <c r="O475" s="15">
        <f>O476</f>
        <v>0</v>
      </c>
    </row>
    <row r="476" spans="1:15" s="12" customFormat="1" ht="21" customHeight="1">
      <c r="A476" s="121"/>
      <c r="B476" s="74">
        <v>3</v>
      </c>
      <c r="C476" s="75" t="s">
        <v>3</v>
      </c>
      <c r="D476" s="76">
        <f>D477</f>
        <v>53000</v>
      </c>
      <c r="E476" s="76">
        <f>SUM(F476:M476)</f>
        <v>0</v>
      </c>
      <c r="F476" s="76">
        <f aca="true" t="shared" si="220" ref="F476:O477">F477</f>
        <v>0</v>
      </c>
      <c r="G476" s="76">
        <f t="shared" si="220"/>
        <v>0</v>
      </c>
      <c r="H476" s="76">
        <f t="shared" si="220"/>
        <v>0</v>
      </c>
      <c r="I476" s="76">
        <f t="shared" si="220"/>
        <v>0</v>
      </c>
      <c r="J476" s="76">
        <f t="shared" si="220"/>
        <v>0</v>
      </c>
      <c r="K476" s="76">
        <f t="shared" si="220"/>
        <v>0</v>
      </c>
      <c r="L476" s="76">
        <f t="shared" si="220"/>
        <v>0</v>
      </c>
      <c r="M476" s="76">
        <f t="shared" si="220"/>
        <v>0</v>
      </c>
      <c r="N476" s="76">
        <f t="shared" si="220"/>
        <v>0</v>
      </c>
      <c r="O476" s="76">
        <f t="shared" si="220"/>
        <v>0</v>
      </c>
    </row>
    <row r="477" spans="1:15" s="12" customFormat="1" ht="18" customHeight="1">
      <c r="A477" s="121"/>
      <c r="B477" s="74">
        <v>32</v>
      </c>
      <c r="C477" s="75" t="s">
        <v>11</v>
      </c>
      <c r="D477" s="76">
        <f>D478</f>
        <v>53000</v>
      </c>
      <c r="E477" s="76">
        <f>SUM(F477:M477)</f>
        <v>0</v>
      </c>
      <c r="F477" s="76">
        <f>F478</f>
        <v>0</v>
      </c>
      <c r="G477" s="76">
        <f t="shared" si="220"/>
        <v>0</v>
      </c>
      <c r="H477" s="76">
        <f t="shared" si="220"/>
        <v>0</v>
      </c>
      <c r="I477" s="76">
        <f t="shared" si="220"/>
        <v>0</v>
      </c>
      <c r="J477" s="76">
        <f t="shared" si="220"/>
        <v>0</v>
      </c>
      <c r="K477" s="76">
        <f t="shared" si="220"/>
        <v>0</v>
      </c>
      <c r="L477" s="76">
        <f t="shared" si="220"/>
        <v>0</v>
      </c>
      <c r="M477" s="76">
        <f t="shared" si="220"/>
        <v>0</v>
      </c>
      <c r="N477" s="76">
        <v>0</v>
      </c>
      <c r="O477" s="76">
        <v>0</v>
      </c>
    </row>
    <row r="478" spans="1:15" s="155" customFormat="1" ht="15" customHeight="1">
      <c r="A478" s="122"/>
      <c r="B478" s="110">
        <v>323</v>
      </c>
      <c r="C478" s="111" t="s">
        <v>416</v>
      </c>
      <c r="D478" s="72">
        <v>53000</v>
      </c>
      <c r="E478" s="72">
        <f>SUM(F478:M478)</f>
        <v>0</v>
      </c>
      <c r="F478" s="72">
        <v>0</v>
      </c>
      <c r="G478" s="72">
        <v>0</v>
      </c>
      <c r="H478" s="72">
        <v>0</v>
      </c>
      <c r="I478" s="72">
        <v>0</v>
      </c>
      <c r="J478" s="72">
        <v>0</v>
      </c>
      <c r="K478" s="72">
        <v>0</v>
      </c>
      <c r="L478" s="72">
        <v>0</v>
      </c>
      <c r="M478" s="72">
        <v>0</v>
      </c>
      <c r="N478" s="72"/>
      <c r="O478" s="72"/>
    </row>
    <row r="479" spans="1:15" s="113" customFormat="1" ht="81.75" customHeight="1">
      <c r="A479" s="135"/>
      <c r="B479" s="136"/>
      <c r="C479" s="136"/>
      <c r="D479" s="137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</row>
    <row r="480" spans="1:15" s="67" customFormat="1" ht="15" customHeight="1">
      <c r="A480" s="170" t="s">
        <v>19</v>
      </c>
      <c r="B480" s="170" t="s">
        <v>251</v>
      </c>
      <c r="C480" s="171" t="s">
        <v>32</v>
      </c>
      <c r="D480" s="170" t="s">
        <v>671</v>
      </c>
      <c r="E480" s="172" t="s">
        <v>672</v>
      </c>
      <c r="F480" s="171" t="s">
        <v>670</v>
      </c>
      <c r="G480" s="171"/>
      <c r="H480" s="171"/>
      <c r="I480" s="171"/>
      <c r="J480" s="171"/>
      <c r="K480" s="171"/>
      <c r="L480" s="171"/>
      <c r="M480" s="171"/>
      <c r="N480" s="170" t="s">
        <v>506</v>
      </c>
      <c r="O480" s="170" t="s">
        <v>736</v>
      </c>
    </row>
    <row r="481" spans="1:15" s="67" customFormat="1" ht="35.25" customHeight="1">
      <c r="A481" s="171"/>
      <c r="B481" s="171"/>
      <c r="C481" s="171"/>
      <c r="D481" s="171"/>
      <c r="E481" s="173"/>
      <c r="F481" s="65" t="s">
        <v>172</v>
      </c>
      <c r="G481" s="65" t="s">
        <v>20</v>
      </c>
      <c r="H481" s="65" t="s">
        <v>171</v>
      </c>
      <c r="I481" s="65" t="s">
        <v>173</v>
      </c>
      <c r="J481" s="65" t="s">
        <v>21</v>
      </c>
      <c r="K481" s="65" t="s">
        <v>464</v>
      </c>
      <c r="L481" s="65" t="s">
        <v>174</v>
      </c>
      <c r="M481" s="65" t="s">
        <v>320</v>
      </c>
      <c r="N481" s="170"/>
      <c r="O481" s="170"/>
    </row>
    <row r="482" spans="1:15" s="67" customFormat="1" ht="10.5" customHeight="1">
      <c r="A482" s="66">
        <v>1</v>
      </c>
      <c r="B482" s="66">
        <v>2</v>
      </c>
      <c r="C482" s="66">
        <v>3</v>
      </c>
      <c r="D482" s="66">
        <v>4</v>
      </c>
      <c r="E482" s="66">
        <v>5</v>
      </c>
      <c r="F482" s="66">
        <v>6</v>
      </c>
      <c r="G482" s="66">
        <v>7</v>
      </c>
      <c r="H482" s="66">
        <v>8</v>
      </c>
      <c r="I482" s="66">
        <v>9</v>
      </c>
      <c r="J482" s="66">
        <v>10</v>
      </c>
      <c r="K482" s="66">
        <v>11</v>
      </c>
      <c r="L482" s="66">
        <v>12</v>
      </c>
      <c r="M482" s="66">
        <v>13</v>
      </c>
      <c r="N482" s="66">
        <v>14</v>
      </c>
      <c r="O482" s="66">
        <v>15</v>
      </c>
    </row>
    <row r="483" spans="1:15" s="12" customFormat="1" ht="36" customHeight="1">
      <c r="A483" s="119"/>
      <c r="B483" s="206" t="s">
        <v>459</v>
      </c>
      <c r="C483" s="207"/>
      <c r="D483" s="141">
        <f aca="true" t="shared" si="221" ref="D483:O483">D484</f>
        <v>556230</v>
      </c>
      <c r="E483" s="141">
        <f aca="true" t="shared" si="222" ref="E483:E508">SUM(F483:M483)</f>
        <v>633700</v>
      </c>
      <c r="F483" s="141">
        <f t="shared" si="221"/>
        <v>544700</v>
      </c>
      <c r="G483" s="141">
        <f t="shared" si="221"/>
        <v>14000</v>
      </c>
      <c r="H483" s="141"/>
      <c r="I483" s="141">
        <f t="shared" si="221"/>
        <v>60000</v>
      </c>
      <c r="J483" s="141">
        <f t="shared" si="221"/>
        <v>15000</v>
      </c>
      <c r="K483" s="141">
        <f t="shared" si="221"/>
        <v>0</v>
      </c>
      <c r="L483" s="141">
        <f t="shared" si="221"/>
        <v>0</v>
      </c>
      <c r="M483" s="141">
        <f t="shared" si="221"/>
        <v>0</v>
      </c>
      <c r="N483" s="141">
        <f t="shared" si="221"/>
        <v>695000</v>
      </c>
      <c r="O483" s="141">
        <f t="shared" si="221"/>
        <v>758000</v>
      </c>
    </row>
    <row r="484" spans="1:15" s="12" customFormat="1" ht="30" customHeight="1">
      <c r="A484" s="130"/>
      <c r="B484" s="186" t="s">
        <v>216</v>
      </c>
      <c r="C484" s="187"/>
      <c r="D484" s="16">
        <f>D485+D500</f>
        <v>556230</v>
      </c>
      <c r="E484" s="16">
        <f t="shared" si="222"/>
        <v>633700</v>
      </c>
      <c r="F484" s="16">
        <f aca="true" t="shared" si="223" ref="F484:O484">F485+F500</f>
        <v>544700</v>
      </c>
      <c r="G484" s="16">
        <f t="shared" si="223"/>
        <v>14000</v>
      </c>
      <c r="H484" s="16">
        <f t="shared" si="223"/>
        <v>0</v>
      </c>
      <c r="I484" s="16">
        <f t="shared" si="223"/>
        <v>60000</v>
      </c>
      <c r="J484" s="16">
        <f t="shared" si="223"/>
        <v>15000</v>
      </c>
      <c r="K484" s="16">
        <f t="shared" si="223"/>
        <v>0</v>
      </c>
      <c r="L484" s="16">
        <f t="shared" si="223"/>
        <v>0</v>
      </c>
      <c r="M484" s="16">
        <f t="shared" si="223"/>
        <v>0</v>
      </c>
      <c r="N484" s="16">
        <f t="shared" si="223"/>
        <v>695000</v>
      </c>
      <c r="O484" s="16">
        <f t="shared" si="223"/>
        <v>758000</v>
      </c>
    </row>
    <row r="485" spans="1:15" s="12" customFormat="1" ht="24.75" customHeight="1">
      <c r="A485" s="119" t="s">
        <v>81</v>
      </c>
      <c r="B485" s="185" t="s">
        <v>217</v>
      </c>
      <c r="C485" s="184"/>
      <c r="D485" s="15">
        <f aca="true" t="shared" si="224" ref="D485:O485">SUM(D486)</f>
        <v>413030</v>
      </c>
      <c r="E485" s="138">
        <f t="shared" si="222"/>
        <v>493700</v>
      </c>
      <c r="F485" s="15">
        <f t="shared" si="224"/>
        <v>467700</v>
      </c>
      <c r="G485" s="15">
        <f t="shared" si="224"/>
        <v>14000</v>
      </c>
      <c r="H485" s="15">
        <f t="shared" si="224"/>
        <v>0</v>
      </c>
      <c r="I485" s="15">
        <f t="shared" si="224"/>
        <v>0</v>
      </c>
      <c r="J485" s="15">
        <f t="shared" si="224"/>
        <v>12000</v>
      </c>
      <c r="K485" s="15">
        <f t="shared" si="224"/>
        <v>0</v>
      </c>
      <c r="L485" s="15">
        <f t="shared" si="224"/>
        <v>0</v>
      </c>
      <c r="M485" s="15">
        <f t="shared" si="224"/>
        <v>0</v>
      </c>
      <c r="N485" s="15">
        <f t="shared" si="224"/>
        <v>540000</v>
      </c>
      <c r="O485" s="15">
        <f t="shared" si="224"/>
        <v>605000</v>
      </c>
    </row>
    <row r="486" spans="1:15" s="12" customFormat="1" ht="21" customHeight="1">
      <c r="A486" s="120"/>
      <c r="B486" s="75">
        <v>3</v>
      </c>
      <c r="C486" s="75" t="s">
        <v>3</v>
      </c>
      <c r="D486" s="76">
        <f>D487+D491+D496+D498</f>
        <v>413030</v>
      </c>
      <c r="E486" s="76">
        <f t="shared" si="222"/>
        <v>493700</v>
      </c>
      <c r="F486" s="76">
        <f aca="true" t="shared" si="225" ref="F486:O486">F487+F491+F496+F498</f>
        <v>467700</v>
      </c>
      <c r="G486" s="76">
        <f t="shared" si="225"/>
        <v>14000</v>
      </c>
      <c r="H486" s="76">
        <f t="shared" si="225"/>
        <v>0</v>
      </c>
      <c r="I486" s="76">
        <f t="shared" si="225"/>
        <v>0</v>
      </c>
      <c r="J486" s="76">
        <f t="shared" si="225"/>
        <v>12000</v>
      </c>
      <c r="K486" s="76">
        <f t="shared" si="225"/>
        <v>0</v>
      </c>
      <c r="L486" s="76">
        <f t="shared" si="225"/>
        <v>0</v>
      </c>
      <c r="M486" s="76">
        <f t="shared" si="225"/>
        <v>0</v>
      </c>
      <c r="N486" s="76">
        <f t="shared" si="225"/>
        <v>540000</v>
      </c>
      <c r="O486" s="76">
        <f t="shared" si="225"/>
        <v>605000</v>
      </c>
    </row>
    <row r="487" spans="1:15" s="12" customFormat="1" ht="18" customHeight="1">
      <c r="A487" s="120"/>
      <c r="B487" s="75">
        <v>31</v>
      </c>
      <c r="C487" s="74" t="s">
        <v>10</v>
      </c>
      <c r="D487" s="76">
        <f>D488+D489+D490</f>
        <v>303500</v>
      </c>
      <c r="E487" s="76">
        <f t="shared" si="222"/>
        <v>365000</v>
      </c>
      <c r="F487" s="76">
        <f>F488+F489+F490</f>
        <v>365000</v>
      </c>
      <c r="G487" s="13">
        <v>0</v>
      </c>
      <c r="H487" s="13">
        <v>0</v>
      </c>
      <c r="I487" s="13">
        <v>0</v>
      </c>
      <c r="J487" s="13">
        <v>0</v>
      </c>
      <c r="K487" s="13">
        <v>0</v>
      </c>
      <c r="L487" s="13">
        <v>0</v>
      </c>
      <c r="M487" s="13">
        <v>0</v>
      </c>
      <c r="N487" s="76">
        <v>400000</v>
      </c>
      <c r="O487" s="76">
        <v>410000</v>
      </c>
    </row>
    <row r="488" spans="1:15" s="113" customFormat="1" ht="15" customHeight="1">
      <c r="A488" s="123"/>
      <c r="B488" s="111">
        <v>311</v>
      </c>
      <c r="C488" s="110" t="s">
        <v>405</v>
      </c>
      <c r="D488" s="72">
        <v>248000</v>
      </c>
      <c r="E488" s="72">
        <f t="shared" si="222"/>
        <v>306500</v>
      </c>
      <c r="F488" s="72">
        <v>306500</v>
      </c>
      <c r="G488" s="72">
        <v>0</v>
      </c>
      <c r="H488" s="72">
        <v>0</v>
      </c>
      <c r="I488" s="72">
        <v>0</v>
      </c>
      <c r="J488" s="72">
        <v>0</v>
      </c>
      <c r="K488" s="72">
        <v>0</v>
      </c>
      <c r="L488" s="72">
        <v>0</v>
      </c>
      <c r="M488" s="72">
        <v>0</v>
      </c>
      <c r="N488" s="72"/>
      <c r="O488" s="72"/>
    </row>
    <row r="489" spans="1:15" s="113" customFormat="1" ht="15" customHeight="1">
      <c r="A489" s="123"/>
      <c r="B489" s="111">
        <v>312</v>
      </c>
      <c r="C489" s="110" t="s">
        <v>406</v>
      </c>
      <c r="D489" s="72">
        <v>12000</v>
      </c>
      <c r="E489" s="72">
        <f t="shared" si="222"/>
        <v>7500</v>
      </c>
      <c r="F489" s="72">
        <v>7500</v>
      </c>
      <c r="G489" s="72">
        <v>0</v>
      </c>
      <c r="H489" s="72">
        <v>0</v>
      </c>
      <c r="I489" s="72">
        <v>0</v>
      </c>
      <c r="J489" s="72">
        <v>0</v>
      </c>
      <c r="K489" s="72">
        <v>0</v>
      </c>
      <c r="L489" s="72">
        <v>0</v>
      </c>
      <c r="M489" s="72">
        <v>0</v>
      </c>
      <c r="N489" s="72"/>
      <c r="O489" s="72"/>
    </row>
    <row r="490" spans="1:15" s="113" customFormat="1" ht="15" customHeight="1">
      <c r="A490" s="123"/>
      <c r="B490" s="111">
        <v>313</v>
      </c>
      <c r="C490" s="110" t="s">
        <v>407</v>
      </c>
      <c r="D490" s="72">
        <v>43500</v>
      </c>
      <c r="E490" s="72">
        <f t="shared" si="222"/>
        <v>51000</v>
      </c>
      <c r="F490" s="72">
        <v>51000</v>
      </c>
      <c r="G490" s="72">
        <v>0</v>
      </c>
      <c r="H490" s="72">
        <v>0</v>
      </c>
      <c r="I490" s="72">
        <v>0</v>
      </c>
      <c r="J490" s="72">
        <v>0</v>
      </c>
      <c r="K490" s="72">
        <v>0</v>
      </c>
      <c r="L490" s="72">
        <v>0</v>
      </c>
      <c r="M490" s="72">
        <v>0</v>
      </c>
      <c r="N490" s="72"/>
      <c r="O490" s="72"/>
    </row>
    <row r="491" spans="1:15" s="12" customFormat="1" ht="18" customHeight="1">
      <c r="A491" s="120"/>
      <c r="B491" s="75">
        <v>32</v>
      </c>
      <c r="C491" s="74" t="s">
        <v>12</v>
      </c>
      <c r="D491" s="76">
        <f>D492+D493+D494+D495</f>
        <v>104930</v>
      </c>
      <c r="E491" s="76">
        <f t="shared" si="222"/>
        <v>124400</v>
      </c>
      <c r="F491" s="76">
        <f>F492+F493+F494+F495</f>
        <v>101400</v>
      </c>
      <c r="G491" s="76">
        <f aca="true" t="shared" si="226" ref="G491:M491">G492+G493+G494+G495</f>
        <v>11000</v>
      </c>
      <c r="H491" s="76">
        <f t="shared" si="226"/>
        <v>0</v>
      </c>
      <c r="I491" s="76">
        <f t="shared" si="226"/>
        <v>0</v>
      </c>
      <c r="J491" s="76">
        <f t="shared" si="226"/>
        <v>12000</v>
      </c>
      <c r="K491" s="76">
        <f t="shared" si="226"/>
        <v>0</v>
      </c>
      <c r="L491" s="76">
        <f t="shared" si="226"/>
        <v>0</v>
      </c>
      <c r="M491" s="76">
        <f t="shared" si="226"/>
        <v>0</v>
      </c>
      <c r="N491" s="76">
        <v>135000</v>
      </c>
      <c r="O491" s="76">
        <v>140000</v>
      </c>
    </row>
    <row r="492" spans="1:15" s="113" customFormat="1" ht="15" customHeight="1">
      <c r="A492" s="122"/>
      <c r="B492" s="114">
        <v>321</v>
      </c>
      <c r="C492" s="110" t="s">
        <v>445</v>
      </c>
      <c r="D492" s="72">
        <v>13000</v>
      </c>
      <c r="E492" s="72">
        <f t="shared" si="222"/>
        <v>12000</v>
      </c>
      <c r="F492" s="72">
        <v>9000</v>
      </c>
      <c r="G492" s="72">
        <v>3000</v>
      </c>
      <c r="H492" s="72">
        <v>0</v>
      </c>
      <c r="I492" s="72">
        <v>0</v>
      </c>
      <c r="J492" s="72">
        <v>0</v>
      </c>
      <c r="K492" s="72">
        <v>0</v>
      </c>
      <c r="L492" s="72">
        <v>0</v>
      </c>
      <c r="M492" s="72">
        <v>0</v>
      </c>
      <c r="N492" s="72"/>
      <c r="O492" s="72"/>
    </row>
    <row r="493" spans="1:15" s="113" customFormat="1" ht="15" customHeight="1">
      <c r="A493" s="123"/>
      <c r="B493" s="111">
        <v>322</v>
      </c>
      <c r="C493" s="111" t="s">
        <v>409</v>
      </c>
      <c r="D493" s="72">
        <v>14000</v>
      </c>
      <c r="E493" s="72">
        <f t="shared" si="222"/>
        <v>17000</v>
      </c>
      <c r="F493" s="72">
        <v>14000</v>
      </c>
      <c r="G493" s="72">
        <v>3000</v>
      </c>
      <c r="H493" s="72">
        <v>0</v>
      </c>
      <c r="I493" s="72">
        <v>0</v>
      </c>
      <c r="J493" s="72">
        <v>0</v>
      </c>
      <c r="K493" s="72">
        <v>0</v>
      </c>
      <c r="L493" s="72">
        <v>0</v>
      </c>
      <c r="M493" s="72">
        <v>0</v>
      </c>
      <c r="N493" s="72"/>
      <c r="O493" s="72"/>
    </row>
    <row r="494" spans="1:15" s="113" customFormat="1" ht="15" customHeight="1">
      <c r="A494" s="123"/>
      <c r="B494" s="111">
        <v>323</v>
      </c>
      <c r="C494" s="111" t="s">
        <v>416</v>
      </c>
      <c r="D494" s="72">
        <v>69000</v>
      </c>
      <c r="E494" s="72">
        <f t="shared" si="222"/>
        <v>85450</v>
      </c>
      <c r="F494" s="72">
        <v>73700</v>
      </c>
      <c r="G494" s="72">
        <v>4250</v>
      </c>
      <c r="H494" s="72">
        <v>0</v>
      </c>
      <c r="I494" s="72">
        <v>0</v>
      </c>
      <c r="J494" s="72">
        <v>7500</v>
      </c>
      <c r="K494" s="72">
        <v>0</v>
      </c>
      <c r="L494" s="72">
        <v>0</v>
      </c>
      <c r="M494" s="72">
        <v>0</v>
      </c>
      <c r="N494" s="72"/>
      <c r="O494" s="72"/>
    </row>
    <row r="495" spans="1:15" s="113" customFormat="1" ht="15" customHeight="1">
      <c r="A495" s="123"/>
      <c r="B495" s="111">
        <v>329</v>
      </c>
      <c r="C495" s="110" t="s">
        <v>410</v>
      </c>
      <c r="D495" s="72">
        <v>8930</v>
      </c>
      <c r="E495" s="72">
        <f t="shared" si="222"/>
        <v>9950</v>
      </c>
      <c r="F495" s="72">
        <v>4700</v>
      </c>
      <c r="G495" s="72">
        <v>750</v>
      </c>
      <c r="H495" s="72">
        <v>0</v>
      </c>
      <c r="I495" s="72">
        <v>0</v>
      </c>
      <c r="J495" s="72">
        <v>4500</v>
      </c>
      <c r="K495" s="72">
        <v>0</v>
      </c>
      <c r="L495" s="72">
        <v>0</v>
      </c>
      <c r="M495" s="72">
        <v>0</v>
      </c>
      <c r="N495" s="72"/>
      <c r="O495" s="72"/>
    </row>
    <row r="496" spans="1:15" s="12" customFormat="1" ht="18" customHeight="1">
      <c r="A496" s="121"/>
      <c r="B496" s="74" t="s">
        <v>343</v>
      </c>
      <c r="C496" s="74" t="s">
        <v>419</v>
      </c>
      <c r="D496" s="76">
        <f>D497</f>
        <v>3600</v>
      </c>
      <c r="E496" s="76">
        <f t="shared" si="222"/>
        <v>4300</v>
      </c>
      <c r="F496" s="76">
        <f aca="true" t="shared" si="227" ref="F496:M498">F497</f>
        <v>1300</v>
      </c>
      <c r="G496" s="76">
        <f t="shared" si="227"/>
        <v>3000</v>
      </c>
      <c r="H496" s="76">
        <f t="shared" si="227"/>
        <v>0</v>
      </c>
      <c r="I496" s="76">
        <f t="shared" si="227"/>
        <v>0</v>
      </c>
      <c r="J496" s="76">
        <f t="shared" si="227"/>
        <v>0</v>
      </c>
      <c r="K496" s="76">
        <f t="shared" si="227"/>
        <v>0</v>
      </c>
      <c r="L496" s="76">
        <f t="shared" si="227"/>
        <v>0</v>
      </c>
      <c r="M496" s="76">
        <f t="shared" si="227"/>
        <v>0</v>
      </c>
      <c r="N496" s="76">
        <v>5000</v>
      </c>
      <c r="O496" s="76">
        <v>55000</v>
      </c>
    </row>
    <row r="497" spans="1:15" s="113" customFormat="1" ht="15" customHeight="1">
      <c r="A497" s="122"/>
      <c r="B497" s="114">
        <v>343</v>
      </c>
      <c r="C497" s="110" t="s">
        <v>420</v>
      </c>
      <c r="D497" s="72">
        <v>3600</v>
      </c>
      <c r="E497" s="72">
        <f t="shared" si="222"/>
        <v>4300</v>
      </c>
      <c r="F497" s="72">
        <v>1300</v>
      </c>
      <c r="G497" s="72">
        <v>3000</v>
      </c>
      <c r="H497" s="72">
        <v>0</v>
      </c>
      <c r="I497" s="72">
        <v>0</v>
      </c>
      <c r="J497" s="72">
        <v>0</v>
      </c>
      <c r="K497" s="72">
        <v>0</v>
      </c>
      <c r="L497" s="72">
        <v>0</v>
      </c>
      <c r="M497" s="72">
        <v>0</v>
      </c>
      <c r="N497" s="72"/>
      <c r="O497" s="72"/>
    </row>
    <row r="498" spans="1:15" s="12" customFormat="1" ht="18" customHeight="1">
      <c r="A498" s="121"/>
      <c r="B498" s="74" t="s">
        <v>471</v>
      </c>
      <c r="C498" s="74" t="s">
        <v>472</v>
      </c>
      <c r="D498" s="76">
        <f>D499</f>
        <v>1000</v>
      </c>
      <c r="E498" s="76">
        <f>SUM(F498:M498)</f>
        <v>0</v>
      </c>
      <c r="F498" s="76">
        <f t="shared" si="227"/>
        <v>0</v>
      </c>
      <c r="G498" s="76">
        <f t="shared" si="227"/>
        <v>0</v>
      </c>
      <c r="H498" s="76">
        <f t="shared" si="227"/>
        <v>0</v>
      </c>
      <c r="I498" s="76">
        <f t="shared" si="227"/>
        <v>0</v>
      </c>
      <c r="J498" s="76">
        <f t="shared" si="227"/>
        <v>0</v>
      </c>
      <c r="K498" s="76">
        <f t="shared" si="227"/>
        <v>0</v>
      </c>
      <c r="L498" s="76">
        <f t="shared" si="227"/>
        <v>0</v>
      </c>
      <c r="M498" s="76">
        <f t="shared" si="227"/>
        <v>0</v>
      </c>
      <c r="N498" s="76">
        <v>0</v>
      </c>
      <c r="O498" s="76">
        <v>0</v>
      </c>
    </row>
    <row r="499" spans="1:15" s="113" customFormat="1" ht="15" customHeight="1">
      <c r="A499" s="122"/>
      <c r="B499" s="114">
        <v>381</v>
      </c>
      <c r="C499" s="110" t="s">
        <v>422</v>
      </c>
      <c r="D499" s="72">
        <v>1000</v>
      </c>
      <c r="E499" s="72">
        <f>SUM(F499:M499)</f>
        <v>0</v>
      </c>
      <c r="F499" s="72">
        <v>0</v>
      </c>
      <c r="G499" s="72">
        <v>0</v>
      </c>
      <c r="H499" s="72">
        <v>0</v>
      </c>
      <c r="I499" s="72">
        <v>0</v>
      </c>
      <c r="J499" s="72">
        <v>0</v>
      </c>
      <c r="K499" s="72">
        <v>0</v>
      </c>
      <c r="L499" s="72">
        <v>0</v>
      </c>
      <c r="M499" s="72">
        <v>0</v>
      </c>
      <c r="N499" s="72"/>
      <c r="O499" s="72"/>
    </row>
    <row r="500" spans="1:15" s="12" customFormat="1" ht="24.75" customHeight="1">
      <c r="A500" s="119" t="s">
        <v>81</v>
      </c>
      <c r="B500" s="203" t="s">
        <v>255</v>
      </c>
      <c r="C500" s="204"/>
      <c r="D500" s="15">
        <f aca="true" t="shared" si="228" ref="D500:O500">SUM(D501)</f>
        <v>143200</v>
      </c>
      <c r="E500" s="138">
        <f t="shared" si="222"/>
        <v>140000</v>
      </c>
      <c r="F500" s="15">
        <f t="shared" si="228"/>
        <v>77000</v>
      </c>
      <c r="G500" s="15">
        <f t="shared" si="228"/>
        <v>0</v>
      </c>
      <c r="H500" s="15">
        <f t="shared" si="228"/>
        <v>0</v>
      </c>
      <c r="I500" s="15">
        <f t="shared" si="228"/>
        <v>60000</v>
      </c>
      <c r="J500" s="15">
        <f t="shared" si="228"/>
        <v>3000</v>
      </c>
      <c r="K500" s="15">
        <f t="shared" si="228"/>
        <v>0</v>
      </c>
      <c r="L500" s="15">
        <f t="shared" si="228"/>
        <v>0</v>
      </c>
      <c r="M500" s="15">
        <f t="shared" si="228"/>
        <v>0</v>
      </c>
      <c r="N500" s="15">
        <f t="shared" si="228"/>
        <v>155000</v>
      </c>
      <c r="O500" s="15">
        <f t="shared" si="228"/>
        <v>153000</v>
      </c>
    </row>
    <row r="501" spans="1:15" s="12" customFormat="1" ht="21" customHeight="1">
      <c r="A501" s="121"/>
      <c r="B501" s="75">
        <v>4</v>
      </c>
      <c r="C501" s="74" t="s">
        <v>414</v>
      </c>
      <c r="D501" s="76">
        <f>SUM(D502+D506)</f>
        <v>143200</v>
      </c>
      <c r="E501" s="76">
        <f t="shared" si="222"/>
        <v>140000</v>
      </c>
      <c r="F501" s="76">
        <f>SUM(F502+F506)</f>
        <v>77000</v>
      </c>
      <c r="G501" s="76">
        <f aca="true" t="shared" si="229" ref="G501:O501">SUM(G502+G506)</f>
        <v>0</v>
      </c>
      <c r="H501" s="76">
        <f t="shared" si="229"/>
        <v>0</v>
      </c>
      <c r="I501" s="76">
        <f t="shared" si="229"/>
        <v>60000</v>
      </c>
      <c r="J501" s="76">
        <f t="shared" si="229"/>
        <v>3000</v>
      </c>
      <c r="K501" s="76">
        <f t="shared" si="229"/>
        <v>0</v>
      </c>
      <c r="L501" s="76">
        <f t="shared" si="229"/>
        <v>0</v>
      </c>
      <c r="M501" s="76">
        <f t="shared" si="229"/>
        <v>0</v>
      </c>
      <c r="N501" s="76">
        <f t="shared" si="229"/>
        <v>155000</v>
      </c>
      <c r="O501" s="76">
        <f t="shared" si="229"/>
        <v>153000</v>
      </c>
    </row>
    <row r="502" spans="1:15" s="12" customFormat="1" ht="18" customHeight="1">
      <c r="A502" s="121"/>
      <c r="B502" s="75">
        <v>42</v>
      </c>
      <c r="C502" s="74" t="s">
        <v>415</v>
      </c>
      <c r="D502" s="76">
        <f>D503+D504+D505</f>
        <v>143000</v>
      </c>
      <c r="E502" s="76">
        <f t="shared" si="222"/>
        <v>140000</v>
      </c>
      <c r="F502" s="76">
        <f>F503+F504+F505</f>
        <v>77000</v>
      </c>
      <c r="G502" s="76">
        <f aca="true" t="shared" si="230" ref="G502:M502">G503+G504+G505</f>
        <v>0</v>
      </c>
      <c r="H502" s="76">
        <f t="shared" si="230"/>
        <v>0</v>
      </c>
      <c r="I502" s="76">
        <f t="shared" si="230"/>
        <v>60000</v>
      </c>
      <c r="J502" s="76">
        <f t="shared" si="230"/>
        <v>3000</v>
      </c>
      <c r="K502" s="76">
        <f t="shared" si="230"/>
        <v>0</v>
      </c>
      <c r="L502" s="76">
        <f t="shared" si="230"/>
        <v>0</v>
      </c>
      <c r="M502" s="76">
        <f t="shared" si="230"/>
        <v>0</v>
      </c>
      <c r="N502" s="76">
        <v>155000</v>
      </c>
      <c r="O502" s="76">
        <v>153000</v>
      </c>
    </row>
    <row r="503" spans="1:15" s="113" customFormat="1" ht="15" customHeight="1">
      <c r="A503" s="122"/>
      <c r="B503" s="111">
        <v>422</v>
      </c>
      <c r="C503" s="110" t="s">
        <v>412</v>
      </c>
      <c r="D503" s="72">
        <v>12000</v>
      </c>
      <c r="E503" s="72">
        <f t="shared" si="222"/>
        <v>11000</v>
      </c>
      <c r="F503" s="72">
        <v>11000</v>
      </c>
      <c r="G503" s="72">
        <v>0</v>
      </c>
      <c r="H503" s="72">
        <v>0</v>
      </c>
      <c r="I503" s="72">
        <v>0</v>
      </c>
      <c r="J503" s="72">
        <v>0</v>
      </c>
      <c r="K503" s="72">
        <v>0</v>
      </c>
      <c r="L503" s="72">
        <v>0</v>
      </c>
      <c r="M503" s="72">
        <v>0</v>
      </c>
      <c r="N503" s="72"/>
      <c r="O503" s="72"/>
    </row>
    <row r="504" spans="1:15" s="113" customFormat="1" ht="15" customHeight="1">
      <c r="A504" s="122"/>
      <c r="B504" s="111">
        <v>424</v>
      </c>
      <c r="C504" s="111" t="s">
        <v>449</v>
      </c>
      <c r="D504" s="72">
        <v>120000</v>
      </c>
      <c r="E504" s="72">
        <f t="shared" si="222"/>
        <v>120000</v>
      </c>
      <c r="F504" s="72">
        <v>60000</v>
      </c>
      <c r="G504" s="72">
        <v>0</v>
      </c>
      <c r="H504" s="72">
        <v>0</v>
      </c>
      <c r="I504" s="72">
        <v>60000</v>
      </c>
      <c r="J504" s="72">
        <v>0</v>
      </c>
      <c r="K504" s="72">
        <v>0</v>
      </c>
      <c r="L504" s="72">
        <v>0</v>
      </c>
      <c r="M504" s="72">
        <v>0</v>
      </c>
      <c r="N504" s="72"/>
      <c r="O504" s="72"/>
    </row>
    <row r="505" spans="1:15" s="113" customFormat="1" ht="15" customHeight="1">
      <c r="A505" s="122"/>
      <c r="B505" s="111">
        <v>426</v>
      </c>
      <c r="C505" s="111" t="s">
        <v>413</v>
      </c>
      <c r="D505" s="72">
        <v>11000</v>
      </c>
      <c r="E505" s="72">
        <f>SUM(F505:M505)</f>
        <v>9000</v>
      </c>
      <c r="F505" s="72">
        <v>6000</v>
      </c>
      <c r="G505" s="72">
        <v>0</v>
      </c>
      <c r="H505" s="72">
        <v>0</v>
      </c>
      <c r="I505" s="72">
        <v>0</v>
      </c>
      <c r="J505" s="72">
        <v>3000</v>
      </c>
      <c r="K505" s="72">
        <v>0</v>
      </c>
      <c r="L505" s="72">
        <v>0</v>
      </c>
      <c r="M505" s="72">
        <v>0</v>
      </c>
      <c r="N505" s="72"/>
      <c r="O505" s="72"/>
    </row>
    <row r="506" spans="1:15" s="12" customFormat="1" ht="18" customHeight="1">
      <c r="A506" s="121"/>
      <c r="B506" s="75">
        <v>43</v>
      </c>
      <c r="C506" s="74" t="s">
        <v>511</v>
      </c>
      <c r="D506" s="76">
        <f>D507</f>
        <v>200</v>
      </c>
      <c r="E506" s="76">
        <f>SUM(F506:M506)</f>
        <v>0</v>
      </c>
      <c r="F506" s="76">
        <f>F507</f>
        <v>0</v>
      </c>
      <c r="G506" s="76">
        <f aca="true" t="shared" si="231" ref="G506:M506">G507</f>
        <v>0</v>
      </c>
      <c r="H506" s="76">
        <f t="shared" si="231"/>
        <v>0</v>
      </c>
      <c r="I506" s="76">
        <f t="shared" si="231"/>
        <v>0</v>
      </c>
      <c r="J506" s="76">
        <f t="shared" si="231"/>
        <v>0</v>
      </c>
      <c r="K506" s="76">
        <f t="shared" si="231"/>
        <v>0</v>
      </c>
      <c r="L506" s="76">
        <f t="shared" si="231"/>
        <v>0</v>
      </c>
      <c r="M506" s="76">
        <f t="shared" si="231"/>
        <v>0</v>
      </c>
      <c r="N506" s="76">
        <v>0</v>
      </c>
      <c r="O506" s="76">
        <v>0</v>
      </c>
    </row>
    <row r="507" spans="1:15" s="113" customFormat="1" ht="15" customHeight="1">
      <c r="A507" s="122"/>
      <c r="B507" s="111">
        <v>431</v>
      </c>
      <c r="C507" s="110" t="s">
        <v>512</v>
      </c>
      <c r="D507" s="72">
        <v>200</v>
      </c>
      <c r="E507" s="72">
        <f>SUM(F507:M507)</f>
        <v>0</v>
      </c>
      <c r="F507" s="72">
        <v>0</v>
      </c>
      <c r="G507" s="72">
        <v>0</v>
      </c>
      <c r="H507" s="72">
        <v>0</v>
      </c>
      <c r="I507" s="72">
        <v>0</v>
      </c>
      <c r="J507" s="72">
        <v>0</v>
      </c>
      <c r="K507" s="72">
        <v>0</v>
      </c>
      <c r="L507" s="72">
        <v>0</v>
      </c>
      <c r="M507" s="72">
        <v>0</v>
      </c>
      <c r="N507" s="72"/>
      <c r="O507" s="72"/>
    </row>
    <row r="508" spans="1:15" s="12" customFormat="1" ht="30" customHeight="1">
      <c r="A508" s="121"/>
      <c r="B508" s="13"/>
      <c r="C508" s="145" t="s">
        <v>4</v>
      </c>
      <c r="D508" s="139">
        <f>D5</f>
        <v>54666688</v>
      </c>
      <c r="E508" s="139">
        <f t="shared" si="222"/>
        <v>61937100</v>
      </c>
      <c r="F508" s="139">
        <f aca="true" t="shared" si="232" ref="F508:M508">F5</f>
        <v>25731000</v>
      </c>
      <c r="G508" s="139">
        <f t="shared" si="232"/>
        <v>9627100</v>
      </c>
      <c r="H508" s="139">
        <f t="shared" si="232"/>
        <v>10185000</v>
      </c>
      <c r="I508" s="139">
        <f t="shared" si="232"/>
        <v>12260000</v>
      </c>
      <c r="J508" s="139">
        <f t="shared" si="232"/>
        <v>220000</v>
      </c>
      <c r="K508" s="139">
        <f t="shared" si="232"/>
        <v>120000</v>
      </c>
      <c r="L508" s="139">
        <f>L5</f>
        <v>0</v>
      </c>
      <c r="M508" s="139">
        <f t="shared" si="232"/>
        <v>3794000</v>
      </c>
      <c r="N508" s="139">
        <f>N5</f>
        <v>53020000</v>
      </c>
      <c r="O508" s="139">
        <f>O5</f>
        <v>48999000</v>
      </c>
    </row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</sheetData>
  <sheetProtection/>
  <mergeCells count="243">
    <mergeCell ref="N480:N481"/>
    <mergeCell ref="E415:E416"/>
    <mergeCell ref="F415:M415"/>
    <mergeCell ref="O448:O449"/>
    <mergeCell ref="B427:C427"/>
    <mergeCell ref="A480:A481"/>
    <mergeCell ref="B480:B481"/>
    <mergeCell ref="C480:C481"/>
    <mergeCell ref="D480:D481"/>
    <mergeCell ref="N415:N416"/>
    <mergeCell ref="F448:M448"/>
    <mergeCell ref="O480:O481"/>
    <mergeCell ref="E480:E481"/>
    <mergeCell ref="F480:M480"/>
    <mergeCell ref="B402:C402"/>
    <mergeCell ref="B451:C451"/>
    <mergeCell ref="N448:N449"/>
    <mergeCell ref="O415:O416"/>
    <mergeCell ref="B415:B416"/>
    <mergeCell ref="B410:C410"/>
    <mergeCell ref="B435:C435"/>
    <mergeCell ref="E448:E449"/>
    <mergeCell ref="B339:C339"/>
    <mergeCell ref="B364:C364"/>
    <mergeCell ref="B392:C392"/>
    <mergeCell ref="B397:C397"/>
    <mergeCell ref="C415:C416"/>
    <mergeCell ref="B388:C388"/>
    <mergeCell ref="B393:C393"/>
    <mergeCell ref="B401:C401"/>
    <mergeCell ref="D415:D416"/>
    <mergeCell ref="B127:C127"/>
    <mergeCell ref="B323:C323"/>
    <mergeCell ref="A448:A449"/>
    <mergeCell ref="B448:B449"/>
    <mergeCell ref="C448:C449"/>
    <mergeCell ref="D448:D449"/>
    <mergeCell ref="A415:A416"/>
    <mergeCell ref="B431:C431"/>
    <mergeCell ref="B357:C357"/>
    <mergeCell ref="B109:C109"/>
    <mergeCell ref="B117:C117"/>
    <mergeCell ref="B118:C118"/>
    <mergeCell ref="B235:C235"/>
    <mergeCell ref="B239:C239"/>
    <mergeCell ref="B268:C268"/>
    <mergeCell ref="B123:C123"/>
    <mergeCell ref="B160:C160"/>
    <mergeCell ref="B134:C134"/>
    <mergeCell ref="B267:C267"/>
    <mergeCell ref="B500:C500"/>
    <mergeCell ref="B443:C443"/>
    <mergeCell ref="B452:C452"/>
    <mergeCell ref="B453:C453"/>
    <mergeCell ref="B483:C483"/>
    <mergeCell ref="B439:C439"/>
    <mergeCell ref="B485:C485"/>
    <mergeCell ref="B484:C484"/>
    <mergeCell ref="E34:E35"/>
    <mergeCell ref="B44:C44"/>
    <mergeCell ref="B59:C59"/>
    <mergeCell ref="C34:C35"/>
    <mergeCell ref="B53:C53"/>
    <mergeCell ref="B80:C80"/>
    <mergeCell ref="B58:C58"/>
    <mergeCell ref="B31:C31"/>
    <mergeCell ref="B423:C423"/>
    <mergeCell ref="B406:C406"/>
    <mergeCell ref="B419:C419"/>
    <mergeCell ref="B418:C418"/>
    <mergeCell ref="B387:C387"/>
    <mergeCell ref="B217:C217"/>
    <mergeCell ref="B96:C96"/>
    <mergeCell ref="B63:C63"/>
    <mergeCell ref="B87:C87"/>
    <mergeCell ref="B92:C92"/>
    <mergeCell ref="F34:M34"/>
    <mergeCell ref="B69:B70"/>
    <mergeCell ref="C69:C70"/>
    <mergeCell ref="B86:C86"/>
    <mergeCell ref="E69:E70"/>
    <mergeCell ref="B43:C43"/>
    <mergeCell ref="D34:D35"/>
    <mergeCell ref="D69:D70"/>
    <mergeCell ref="B72:C72"/>
    <mergeCell ref="A2:A3"/>
    <mergeCell ref="B2:B3"/>
    <mergeCell ref="B19:C19"/>
    <mergeCell ref="N2:N3"/>
    <mergeCell ref="D2:D3"/>
    <mergeCell ref="B54:C54"/>
    <mergeCell ref="C2:C3"/>
    <mergeCell ref="B8:C8"/>
    <mergeCell ref="B25:C25"/>
    <mergeCell ref="B30:C30"/>
    <mergeCell ref="O2:O3"/>
    <mergeCell ref="F2:M2"/>
    <mergeCell ref="A5:C5"/>
    <mergeCell ref="B6:C6"/>
    <mergeCell ref="B7:C7"/>
    <mergeCell ref="N34:N35"/>
    <mergeCell ref="O34:O35"/>
    <mergeCell ref="A34:A35"/>
    <mergeCell ref="B34:B35"/>
    <mergeCell ref="E2:E3"/>
    <mergeCell ref="B186:C186"/>
    <mergeCell ref="B140:C140"/>
    <mergeCell ref="B173:C173"/>
    <mergeCell ref="B168:C168"/>
    <mergeCell ref="B169:C169"/>
    <mergeCell ref="B335:C335"/>
    <mergeCell ref="B256:C256"/>
    <mergeCell ref="B247:C247"/>
    <mergeCell ref="B251:C251"/>
    <mergeCell ref="B190:C190"/>
    <mergeCell ref="B181:C181"/>
    <mergeCell ref="B203:C203"/>
    <mergeCell ref="B312:C312"/>
    <mergeCell ref="B278:C278"/>
    <mergeCell ref="B379:C379"/>
    <mergeCell ref="B343:C343"/>
    <mergeCell ref="B222:C222"/>
    <mergeCell ref="B353:C353"/>
    <mergeCell ref="B212:C212"/>
    <mergeCell ref="B316:C316"/>
    <mergeCell ref="B299:C299"/>
    <mergeCell ref="B263:C263"/>
    <mergeCell ref="B273:C273"/>
    <mergeCell ref="B216:C216"/>
    <mergeCell ref="B282:C282"/>
    <mergeCell ref="B252:C252"/>
    <mergeCell ref="B135:C135"/>
    <mergeCell ref="B144:C144"/>
    <mergeCell ref="B148:C148"/>
    <mergeCell ref="B156:C156"/>
    <mergeCell ref="B108:C108"/>
    <mergeCell ref="B287:C287"/>
    <mergeCell ref="B283:C283"/>
    <mergeCell ref="B229:C229"/>
    <mergeCell ref="B230:C230"/>
    <mergeCell ref="B182:C182"/>
    <mergeCell ref="B308:C308"/>
    <mergeCell ref="B324:C324"/>
    <mergeCell ref="A69:A70"/>
    <mergeCell ref="F69:M69"/>
    <mergeCell ref="N69:N70"/>
    <mergeCell ref="O69:O70"/>
    <mergeCell ref="B177:C177"/>
    <mergeCell ref="B211:C211"/>
    <mergeCell ref="B152:C152"/>
    <mergeCell ref="B76:C76"/>
    <mergeCell ref="O384:O385"/>
    <mergeCell ref="B368:C368"/>
    <mergeCell ref="A384:A385"/>
    <mergeCell ref="B384:B385"/>
    <mergeCell ref="C384:C385"/>
    <mergeCell ref="D384:D385"/>
    <mergeCell ref="E384:E385"/>
    <mergeCell ref="F384:M384"/>
    <mergeCell ref="B199:C199"/>
    <mergeCell ref="B207:C207"/>
    <mergeCell ref="B243:C243"/>
    <mergeCell ref="B471:C471"/>
    <mergeCell ref="B475:C475"/>
    <mergeCell ref="N384:N385"/>
    <mergeCell ref="B330:C330"/>
    <mergeCell ref="B294:C294"/>
    <mergeCell ref="B304:C304"/>
    <mergeCell ref="B298:C298"/>
    <mergeCell ref="N131:N132"/>
    <mergeCell ref="O131:O132"/>
    <mergeCell ref="A100:A101"/>
    <mergeCell ref="B100:B101"/>
    <mergeCell ref="C100:C101"/>
    <mergeCell ref="D100:D101"/>
    <mergeCell ref="E100:E101"/>
    <mergeCell ref="F100:M100"/>
    <mergeCell ref="B113:C113"/>
    <mergeCell ref="B103:C103"/>
    <mergeCell ref="N163:N164"/>
    <mergeCell ref="O163:O164"/>
    <mergeCell ref="N100:N101"/>
    <mergeCell ref="O100:O101"/>
    <mergeCell ref="A131:A132"/>
    <mergeCell ref="B131:B132"/>
    <mergeCell ref="C131:C132"/>
    <mergeCell ref="D131:D132"/>
    <mergeCell ref="E131:E132"/>
    <mergeCell ref="F131:M131"/>
    <mergeCell ref="A163:A164"/>
    <mergeCell ref="B163:B164"/>
    <mergeCell ref="C163:C164"/>
    <mergeCell ref="D163:D164"/>
    <mergeCell ref="E163:E164"/>
    <mergeCell ref="F163:M163"/>
    <mergeCell ref="N195:N196"/>
    <mergeCell ref="O195:O196"/>
    <mergeCell ref="A195:A196"/>
    <mergeCell ref="B195:B196"/>
    <mergeCell ref="C195:C196"/>
    <mergeCell ref="D195:D196"/>
    <mergeCell ref="E195:E196"/>
    <mergeCell ref="F195:M195"/>
    <mergeCell ref="A226:A227"/>
    <mergeCell ref="B226:B227"/>
    <mergeCell ref="C226:C227"/>
    <mergeCell ref="D226:D227"/>
    <mergeCell ref="E226:E227"/>
    <mergeCell ref="F226:M226"/>
    <mergeCell ref="N226:N227"/>
    <mergeCell ref="O226:O227"/>
    <mergeCell ref="A258:A259"/>
    <mergeCell ref="B258:B259"/>
    <mergeCell ref="C258:C259"/>
    <mergeCell ref="D258:D259"/>
    <mergeCell ref="E258:E259"/>
    <mergeCell ref="F258:M258"/>
    <mergeCell ref="N258:N259"/>
    <mergeCell ref="O258:O259"/>
    <mergeCell ref="N290:N291"/>
    <mergeCell ref="O290:O291"/>
    <mergeCell ref="A290:A291"/>
    <mergeCell ref="B290:B291"/>
    <mergeCell ref="C290:C291"/>
    <mergeCell ref="D290:D291"/>
    <mergeCell ref="E290:E291"/>
    <mergeCell ref="F290:M290"/>
    <mergeCell ref="A320:A321"/>
    <mergeCell ref="B320:B321"/>
    <mergeCell ref="C320:C321"/>
    <mergeCell ref="D320:D321"/>
    <mergeCell ref="E320:E321"/>
    <mergeCell ref="F320:M320"/>
    <mergeCell ref="N320:N321"/>
    <mergeCell ref="O320:O321"/>
    <mergeCell ref="A350:A351"/>
    <mergeCell ref="B350:B351"/>
    <mergeCell ref="C350:C351"/>
    <mergeCell ref="D350:D351"/>
    <mergeCell ref="E350:E351"/>
    <mergeCell ref="F350:M350"/>
    <mergeCell ref="N350:N351"/>
    <mergeCell ref="O350:O351"/>
  </mergeCells>
  <printOptions/>
  <pageMargins left="0.5118110236220472" right="0.2755905511811024" top="0.5905511811023623" bottom="0.4724409448818898" header="0.31496062992125984" footer="0.1968503937007874"/>
  <pageSetup horizontalDpi="180" verticalDpi="180" orientation="landscape" paperSize="9" scale="83" r:id="rId1"/>
  <headerFooter alignWithMargins="0">
    <oddHeader>&amp;C&amp;"Arial,Kurziv"&amp;7Proračun Grada Hvar za 2018. - Posebni dio</oddHeader>
    <oddFooter>&amp;C&amp;"Arial,Kurziv"&amp;7Stranica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E50"/>
  <sheetViews>
    <sheetView zoomScale="150" zoomScaleNormal="150" zoomScalePageLayoutView="0" workbookViewId="0" topLeftCell="A28">
      <selection activeCell="B51" sqref="B51"/>
    </sheetView>
  </sheetViews>
  <sheetFormatPr defaultColWidth="9.140625" defaultRowHeight="12.75"/>
  <cols>
    <col min="1" max="1" width="2.28125" style="79" customWidth="1"/>
    <col min="2" max="2" width="11.00390625" style="79" customWidth="1"/>
    <col min="3" max="3" width="48.421875" style="79" customWidth="1"/>
    <col min="4" max="4" width="12.140625" style="79" customWidth="1"/>
    <col min="5" max="5" width="9.7109375" style="79" customWidth="1"/>
    <col min="6" max="16384" width="9.140625" style="79" customWidth="1"/>
  </cols>
  <sheetData>
    <row r="1" ht="24" customHeight="1">
      <c r="B1" s="78" t="s">
        <v>99</v>
      </c>
    </row>
    <row r="2" ht="18.75" customHeight="1"/>
    <row r="3" spans="2:5" ht="21" customHeight="1">
      <c r="B3" s="210" t="s">
        <v>182</v>
      </c>
      <c r="C3" s="210"/>
      <c r="D3" s="210"/>
      <c r="E3" s="210"/>
    </row>
    <row r="4" ht="12" customHeight="1"/>
    <row r="5" spans="2:5" ht="36.75" customHeight="1">
      <c r="B5" s="80" t="s">
        <v>59</v>
      </c>
      <c r="C5" s="69" t="s">
        <v>33</v>
      </c>
      <c r="D5" s="81" t="s">
        <v>673</v>
      </c>
      <c r="E5" s="80" t="s">
        <v>60</v>
      </c>
    </row>
    <row r="6" spans="2:5" ht="9.75" customHeight="1">
      <c r="B6" s="82">
        <v>1</v>
      </c>
      <c r="C6" s="82">
        <v>2</v>
      </c>
      <c r="D6" s="82">
        <v>3</v>
      </c>
      <c r="E6" s="82">
        <v>4</v>
      </c>
    </row>
    <row r="7" spans="2:5" ht="18" customHeight="1">
      <c r="B7" s="83" t="s">
        <v>61</v>
      </c>
      <c r="C7" s="84" t="s">
        <v>34</v>
      </c>
      <c r="D7" s="85">
        <f>SUM(D8:D11)</f>
        <v>9811800</v>
      </c>
      <c r="E7" s="86">
        <f>D7/D47*100</f>
        <v>15.841555384414189</v>
      </c>
    </row>
    <row r="8" spans="2:5" ht="13.5" customHeight="1">
      <c r="B8" s="110" t="s">
        <v>5</v>
      </c>
      <c r="C8" s="70" t="s">
        <v>35</v>
      </c>
      <c r="D8" s="72">
        <f>2!E8+2!E19+2!E25+2!E87+2!E92+2!E96+2!E103</f>
        <v>6386000</v>
      </c>
      <c r="E8" s="148">
        <f>D8/D47*100</f>
        <v>10.3104601280977</v>
      </c>
    </row>
    <row r="9" spans="2:5" ht="13.5" customHeight="1">
      <c r="B9" s="110" t="s">
        <v>62</v>
      </c>
      <c r="C9" s="70" t="s">
        <v>36</v>
      </c>
      <c r="D9" s="72">
        <f>2!E54</f>
        <v>95000</v>
      </c>
      <c r="E9" s="148">
        <f>D9/D47*100</f>
        <v>0.15338141437038544</v>
      </c>
    </row>
    <row r="10" spans="2:5" ht="13.5" customHeight="1">
      <c r="B10" s="110" t="s">
        <v>63</v>
      </c>
      <c r="C10" s="70" t="s">
        <v>37</v>
      </c>
      <c r="D10" s="72">
        <f>2!E31+2!E44</f>
        <v>2930800</v>
      </c>
      <c r="E10" s="148">
        <f>D10/D47*100</f>
        <v>4.731897360386586</v>
      </c>
    </row>
    <row r="11" spans="2:5" ht="13.5" customHeight="1">
      <c r="B11" s="110" t="s">
        <v>64</v>
      </c>
      <c r="C11" s="70" t="s">
        <v>38</v>
      </c>
      <c r="D11" s="72">
        <f>2!E393+2!E397</f>
        <v>400000</v>
      </c>
      <c r="E11" s="148">
        <f>D11/D47*100</f>
        <v>0.6458164815595177</v>
      </c>
    </row>
    <row r="12" spans="2:5" ht="18" customHeight="1">
      <c r="B12" s="83" t="s">
        <v>65</v>
      </c>
      <c r="C12" s="84" t="s">
        <v>39</v>
      </c>
      <c r="D12" s="85">
        <f>SUM(D13:D15)</f>
        <v>2100000</v>
      </c>
      <c r="E12" s="86">
        <f>D12/D47*100</f>
        <v>3.3905365281874675</v>
      </c>
    </row>
    <row r="13" spans="2:5" ht="13.5" customHeight="1">
      <c r="B13" s="110" t="s">
        <v>205</v>
      </c>
      <c r="C13" s="70" t="s">
        <v>206</v>
      </c>
      <c r="D13" s="72">
        <f>2!E80</f>
        <v>250000</v>
      </c>
      <c r="E13" s="148">
        <f>D13/D47*100</f>
        <v>0.4036353009746986</v>
      </c>
    </row>
    <row r="14" spans="2:5" ht="13.5" customHeight="1">
      <c r="B14" s="110" t="s">
        <v>66</v>
      </c>
      <c r="C14" s="70" t="s">
        <v>40</v>
      </c>
      <c r="D14" s="72">
        <f>2!E63+2!E59</f>
        <v>1820000</v>
      </c>
      <c r="E14" s="148">
        <f>D14/D47*100</f>
        <v>2.9384649910958056</v>
      </c>
    </row>
    <row r="15" spans="2:5" ht="13.5" customHeight="1">
      <c r="B15" s="110" t="s">
        <v>17</v>
      </c>
      <c r="C15" s="70" t="s">
        <v>18</v>
      </c>
      <c r="D15" s="72">
        <f>2!E72+2!E76</f>
        <v>30000</v>
      </c>
      <c r="E15" s="148">
        <f>D15/D47*100</f>
        <v>0.04843623611696382</v>
      </c>
    </row>
    <row r="16" spans="2:5" ht="18" customHeight="1">
      <c r="B16" s="83" t="s">
        <v>67</v>
      </c>
      <c r="C16" s="84" t="s">
        <v>41</v>
      </c>
      <c r="D16" s="85">
        <f>SUM(D17:D21)</f>
        <v>5540000</v>
      </c>
      <c r="E16" s="86">
        <f>D16/D47*100</f>
        <v>8.94455826959932</v>
      </c>
    </row>
    <row r="17" spans="2:5" ht="13.5" customHeight="1">
      <c r="B17" s="110" t="s">
        <v>68</v>
      </c>
      <c r="C17" s="70" t="s">
        <v>90</v>
      </c>
      <c r="D17" s="72">
        <f>2!E109</f>
        <v>20000</v>
      </c>
      <c r="E17" s="148">
        <f>D17/D47*100</f>
        <v>0.032290824077975885</v>
      </c>
    </row>
    <row r="18" spans="2:5" ht="13.5" customHeight="1">
      <c r="B18" s="110" t="s">
        <v>69</v>
      </c>
      <c r="C18" s="70" t="s">
        <v>42</v>
      </c>
      <c r="D18" s="72">
        <f>2!E118+2!E123+2!E127</f>
        <v>3370000</v>
      </c>
      <c r="E18" s="148">
        <f>D18/D47*100</f>
        <v>5.441003857138936</v>
      </c>
    </row>
    <row r="19" spans="2:5" ht="13.5" customHeight="1">
      <c r="B19" s="110" t="s">
        <v>110</v>
      </c>
      <c r="C19" s="70" t="s">
        <v>644</v>
      </c>
      <c r="D19" s="72">
        <f>2!E268+2!E278</f>
        <v>1620000</v>
      </c>
      <c r="E19" s="148">
        <f>D19/D47*100</f>
        <v>2.6155567503160464</v>
      </c>
    </row>
    <row r="20" spans="2:5" ht="13.5" customHeight="1">
      <c r="B20" s="110" t="s">
        <v>523</v>
      </c>
      <c r="C20" s="70" t="s">
        <v>576</v>
      </c>
      <c r="D20" s="72">
        <f>2!E169</f>
        <v>250000</v>
      </c>
      <c r="E20" s="148">
        <f>D20/D47*100</f>
        <v>0.4036353009746986</v>
      </c>
    </row>
    <row r="21" spans="2:5" ht="13.5" customHeight="1">
      <c r="B21" s="110" t="s">
        <v>508</v>
      </c>
      <c r="C21" s="70" t="s">
        <v>577</v>
      </c>
      <c r="D21" s="72">
        <f>2!E113+2!E173+2!E177</f>
        <v>280000</v>
      </c>
      <c r="E21" s="148">
        <f>D21/D47*100</f>
        <v>0.45207153709166237</v>
      </c>
    </row>
    <row r="22" spans="2:5" ht="18" customHeight="1">
      <c r="B22" s="83" t="s">
        <v>70</v>
      </c>
      <c r="C22" s="84" t="s">
        <v>43</v>
      </c>
      <c r="D22" s="85">
        <f>SUM(D23:D24)</f>
        <v>7970500</v>
      </c>
      <c r="E22" s="86">
        <f>D22/D47*100</f>
        <v>12.86870066567534</v>
      </c>
    </row>
    <row r="23" spans="2:5" ht="13.5" customHeight="1">
      <c r="B23" s="106" t="s">
        <v>108</v>
      </c>
      <c r="C23" s="102" t="s">
        <v>109</v>
      </c>
      <c r="D23" s="103">
        <f>2!E135+2!E140+2!E144+2!E160</f>
        <v>4000000</v>
      </c>
      <c r="E23" s="149">
        <f>D23/D47*100</f>
        <v>6.458164815595177</v>
      </c>
    </row>
    <row r="24" spans="2:5" ht="13.5" customHeight="1">
      <c r="B24" s="106" t="s">
        <v>71</v>
      </c>
      <c r="C24" s="102" t="s">
        <v>692</v>
      </c>
      <c r="D24" s="103">
        <f>2!E148+2!E152+2!E156</f>
        <v>3970500</v>
      </c>
      <c r="E24" s="149">
        <f>D24/D47*100</f>
        <v>6.410535850080162</v>
      </c>
    </row>
    <row r="25" spans="2:5" ht="18" customHeight="1">
      <c r="B25" s="83" t="s">
        <v>72</v>
      </c>
      <c r="C25" s="84" t="s">
        <v>89</v>
      </c>
      <c r="D25" s="85">
        <f>SUM(D26:D29)</f>
        <v>13510000</v>
      </c>
      <c r="E25" s="86">
        <f>D25/D47*100</f>
        <v>21.812451664672707</v>
      </c>
    </row>
    <row r="26" spans="2:5" ht="13.5" customHeight="1">
      <c r="B26" s="110" t="s">
        <v>73</v>
      </c>
      <c r="C26" s="70" t="s">
        <v>44</v>
      </c>
      <c r="D26" s="72">
        <f>2!E182+2!E186+2!E190+2!E203+2!E199+2!E207</f>
        <v>3710000</v>
      </c>
      <c r="E26" s="148">
        <f>D26/D47*100</f>
        <v>5.989947866464526</v>
      </c>
    </row>
    <row r="27" spans="2:5" ht="13.5" customHeight="1">
      <c r="B27" s="110" t="s">
        <v>74</v>
      </c>
      <c r="C27" s="70" t="s">
        <v>46</v>
      </c>
      <c r="D27" s="72">
        <f>SUM(2!E212)</f>
        <v>50000</v>
      </c>
      <c r="E27" s="148">
        <f>D27/D47*100</f>
        <v>0.0807270601949397</v>
      </c>
    </row>
    <row r="28" spans="2:5" ht="13.5" customHeight="1">
      <c r="B28" s="110" t="s">
        <v>75</v>
      </c>
      <c r="C28" s="70" t="s">
        <v>47</v>
      </c>
      <c r="D28" s="72">
        <f>2!E217+2!E222</f>
        <v>2100000</v>
      </c>
      <c r="E28" s="148">
        <f>D28/D47*100</f>
        <v>3.3905365281874675</v>
      </c>
    </row>
    <row r="29" spans="2:5" ht="13.5" customHeight="1">
      <c r="B29" s="110" t="s">
        <v>76</v>
      </c>
      <c r="C29" s="70" t="s">
        <v>111</v>
      </c>
      <c r="D29" s="72">
        <f>2!E230+2!E235+2!E239+2!E247+2!E252+2!E256+2!E263+2!E273+2!E243</f>
        <v>7650000</v>
      </c>
      <c r="E29" s="148">
        <f>D29/D47*100</f>
        <v>12.351240209825773</v>
      </c>
    </row>
    <row r="30" spans="2:5" ht="18" customHeight="1">
      <c r="B30" s="83" t="s">
        <v>77</v>
      </c>
      <c r="C30" s="84" t="s">
        <v>48</v>
      </c>
      <c r="D30" s="85">
        <f>SUM(D31)</f>
        <v>1100000</v>
      </c>
      <c r="E30" s="86">
        <f>D30/D47*100</f>
        <v>1.7759953242886732</v>
      </c>
    </row>
    <row r="31" spans="2:5" ht="13.5" customHeight="1">
      <c r="B31" s="110" t="s">
        <v>78</v>
      </c>
      <c r="C31" s="70" t="s">
        <v>87</v>
      </c>
      <c r="D31" s="72">
        <f>SUM(2!E283+2!E287+2!E294)</f>
        <v>1100000</v>
      </c>
      <c r="E31" s="148">
        <f>D31/D47*100</f>
        <v>1.7759953242886732</v>
      </c>
    </row>
    <row r="32" spans="2:5" ht="18" customHeight="1">
      <c r="B32" s="83" t="s">
        <v>79</v>
      </c>
      <c r="C32" s="84" t="s">
        <v>49</v>
      </c>
      <c r="D32" s="85">
        <f>SUM(D33:D35)</f>
        <v>13438700</v>
      </c>
      <c r="E32" s="86">
        <f>D32/D47*100</f>
        <v>21.697334876834724</v>
      </c>
    </row>
    <row r="33" spans="2:5" ht="13.5" customHeight="1">
      <c r="B33" s="110" t="s">
        <v>80</v>
      </c>
      <c r="C33" s="70" t="s">
        <v>50</v>
      </c>
      <c r="D33" s="72">
        <f>SUM(2!E304+2!E299+2!E308+2!E312+2!E316)</f>
        <v>2825000</v>
      </c>
      <c r="E33" s="148">
        <f>D33/D47*100</f>
        <v>4.561078901014094</v>
      </c>
    </row>
    <row r="34" spans="2:5" ht="13.5" customHeight="1">
      <c r="B34" s="110" t="s">
        <v>81</v>
      </c>
      <c r="C34" s="70" t="s">
        <v>583</v>
      </c>
      <c r="D34" s="72">
        <f>2!E323+2!E483</f>
        <v>10463700</v>
      </c>
      <c r="E34" s="148">
        <f>D34/D47*100</f>
        <v>16.89407479523581</v>
      </c>
    </row>
    <row r="35" spans="2:5" ht="13.5" customHeight="1">
      <c r="B35" s="110" t="s">
        <v>82</v>
      </c>
      <c r="C35" s="70" t="s">
        <v>51</v>
      </c>
      <c r="D35" s="72">
        <f>SUM(2!E388)</f>
        <v>150000</v>
      </c>
      <c r="E35" s="148">
        <f>D35/D47*100</f>
        <v>0.2421811805848191</v>
      </c>
    </row>
    <row r="36" spans="2:5" ht="18" customHeight="1">
      <c r="B36" s="83" t="s">
        <v>83</v>
      </c>
      <c r="C36" s="84" t="s">
        <v>52</v>
      </c>
      <c r="D36" s="85">
        <f>SUM(D37:D39)</f>
        <v>7186100</v>
      </c>
      <c r="E36" s="86">
        <f>D36/D47*100</f>
        <v>11.602254545337125</v>
      </c>
    </row>
    <row r="37" spans="2:5" ht="13.5" customHeight="1">
      <c r="B37" s="110" t="s">
        <v>84</v>
      </c>
      <c r="C37" s="70" t="s">
        <v>100</v>
      </c>
      <c r="D37" s="72">
        <f>2!E451+2!E475</f>
        <v>6520100</v>
      </c>
      <c r="E37" s="148">
        <f>D37/D47*100</f>
        <v>10.526970103540528</v>
      </c>
    </row>
    <row r="38" spans="2:5" ht="13.5" customHeight="1">
      <c r="B38" s="110" t="s">
        <v>85</v>
      </c>
      <c r="C38" s="70" t="s">
        <v>53</v>
      </c>
      <c r="D38" s="72">
        <f>2!E402</f>
        <v>600000</v>
      </c>
      <c r="E38" s="148">
        <f>D38/D47*100</f>
        <v>0.9687247223392764</v>
      </c>
    </row>
    <row r="39" spans="2:5" ht="13.5" customHeight="1">
      <c r="B39" s="110" t="s">
        <v>462</v>
      </c>
      <c r="C39" s="70" t="s">
        <v>175</v>
      </c>
      <c r="D39" s="72">
        <f>2!E406+2!E410</f>
        <v>66000</v>
      </c>
      <c r="E39" s="148">
        <f>D39/D47*100</f>
        <v>0.1065597194573204</v>
      </c>
    </row>
    <row r="40" spans="2:5" ht="18" customHeight="1">
      <c r="B40" s="83" t="s">
        <v>86</v>
      </c>
      <c r="C40" s="84" t="s">
        <v>54</v>
      </c>
      <c r="D40" s="85">
        <f>SUM(D41:D46)</f>
        <v>1280000</v>
      </c>
      <c r="E40" s="86">
        <f>D40/D47*100</f>
        <v>2.0666127409904567</v>
      </c>
    </row>
    <row r="41" spans="2:5" ht="13.5" customHeight="1">
      <c r="B41" s="110">
        <v>1012</v>
      </c>
      <c r="C41" s="70" t="s">
        <v>101</v>
      </c>
      <c r="D41" s="72">
        <f>SUM(2!E431)</f>
        <v>65000</v>
      </c>
      <c r="E41" s="148">
        <f>D41/D47*100</f>
        <v>0.10494517825342162</v>
      </c>
    </row>
    <row r="42" spans="2:5" ht="13.5" customHeight="1">
      <c r="B42" s="110">
        <v>1020</v>
      </c>
      <c r="C42" s="70" t="s">
        <v>55</v>
      </c>
      <c r="D42" s="72">
        <f>SUM(2!E443)</f>
        <v>100000</v>
      </c>
      <c r="E42" s="148">
        <f>D42/D47*100</f>
        <v>0.1614541203898794</v>
      </c>
    </row>
    <row r="43" spans="2:5" ht="13.5" customHeight="1">
      <c r="B43" s="110">
        <v>1040</v>
      </c>
      <c r="C43" s="70" t="s">
        <v>56</v>
      </c>
      <c r="D43" s="72">
        <f>2!E423+2!E427</f>
        <v>340000</v>
      </c>
      <c r="E43" s="148">
        <f>D43/D47*100</f>
        <v>0.5489440093255901</v>
      </c>
    </row>
    <row r="44" spans="2:5" ht="13.5" customHeight="1">
      <c r="B44" s="110">
        <v>1060</v>
      </c>
      <c r="C44" s="70" t="s">
        <v>57</v>
      </c>
      <c r="D44" s="72">
        <f>SUM(2!E435)</f>
        <v>20000</v>
      </c>
      <c r="E44" s="148">
        <f>D44/D47*100</f>
        <v>0.032290824077975885</v>
      </c>
    </row>
    <row r="45" spans="2:5" ht="13.5" customHeight="1">
      <c r="B45" s="110">
        <v>1070</v>
      </c>
      <c r="C45" s="70" t="s">
        <v>102</v>
      </c>
      <c r="D45" s="72">
        <f>SUM(2!E419)</f>
        <v>555000</v>
      </c>
      <c r="E45" s="148">
        <f>D45/D47*100</f>
        <v>0.8960703681638307</v>
      </c>
    </row>
    <row r="46" spans="2:5" ht="13.5" customHeight="1">
      <c r="B46" s="110">
        <v>1090</v>
      </c>
      <c r="C46" s="70" t="s">
        <v>88</v>
      </c>
      <c r="D46" s="72">
        <f>SUM(2!E439)</f>
        <v>200000</v>
      </c>
      <c r="E46" s="148">
        <f>D46/D47*100</f>
        <v>0.3229082407797588</v>
      </c>
    </row>
    <row r="47" spans="2:5" ht="19.5" customHeight="1">
      <c r="B47" s="88"/>
      <c r="C47" s="84" t="s">
        <v>58</v>
      </c>
      <c r="D47" s="85">
        <f>SUM(D7+D12+D16+D22+D25+D30+D32+D36+D40)</f>
        <v>61937100</v>
      </c>
      <c r="E47" s="86">
        <f>SUM(E7+E12+E16+E22+E25+E30+E32+E36+E40)</f>
        <v>100</v>
      </c>
    </row>
    <row r="49" spans="4:5" ht="16.5" customHeight="1">
      <c r="D49" s="211"/>
      <c r="E49" s="211"/>
    </row>
    <row r="50" spans="2:5" ht="21" customHeight="1">
      <c r="B50" s="79" t="s">
        <v>764</v>
      </c>
      <c r="D50" s="90"/>
      <c r="E50" s="90"/>
    </row>
  </sheetData>
  <sheetProtection/>
  <mergeCells count="2">
    <mergeCell ref="B3:E3"/>
    <mergeCell ref="D49:E49"/>
  </mergeCells>
  <printOptions/>
  <pageMargins left="0.7480314960629921" right="0.7480314960629921" top="0.5511811023622047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19.28125" style="0" customWidth="1"/>
    <col min="2" max="9" width="13.7109375" style="0" customWidth="1"/>
  </cols>
  <sheetData>
    <row r="1" spans="1:3" ht="18.75" customHeight="1">
      <c r="A1" s="212" t="s">
        <v>92</v>
      </c>
      <c r="B1" s="212"/>
      <c r="C1" s="212"/>
    </row>
    <row r="3" spans="1:9" ht="21.75" customHeight="1">
      <c r="A3" s="215" t="s">
        <v>674</v>
      </c>
      <c r="B3" s="215"/>
      <c r="C3" s="215"/>
      <c r="D3" s="215"/>
      <c r="E3" s="215"/>
      <c r="F3" s="215"/>
      <c r="G3" s="215"/>
      <c r="H3" s="215"/>
      <c r="I3" s="215"/>
    </row>
    <row r="4" spans="1:9" ht="21.75" customHeight="1">
      <c r="A4" s="215"/>
      <c r="B4" s="215"/>
      <c r="C4" s="215"/>
      <c r="D4" s="215"/>
      <c r="E4" s="215"/>
      <c r="F4" s="215"/>
      <c r="G4" s="215"/>
      <c r="H4" s="215"/>
      <c r="I4" s="215"/>
    </row>
    <row r="5" spans="1:9" ht="19.5" customHeight="1">
      <c r="A5" s="216" t="s">
        <v>24</v>
      </c>
      <c r="B5" s="216"/>
      <c r="C5" s="216"/>
      <c r="D5" s="216"/>
      <c r="E5" s="216"/>
      <c r="F5" s="216"/>
      <c r="G5" s="216"/>
      <c r="H5" s="216"/>
      <c r="I5" s="216"/>
    </row>
    <row r="7" spans="1:9" ht="19.5" customHeight="1">
      <c r="A7" s="218" t="s">
        <v>180</v>
      </c>
      <c r="B7" s="213" t="s">
        <v>579</v>
      </c>
      <c r="C7" s="213"/>
      <c r="D7" s="213"/>
      <c r="E7" s="213"/>
      <c r="F7" s="213"/>
      <c r="G7" s="213"/>
      <c r="H7" s="213"/>
      <c r="I7" s="221" t="s">
        <v>581</v>
      </c>
    </row>
    <row r="8" spans="1:9" ht="12" customHeight="1">
      <c r="A8" s="219"/>
      <c r="B8" s="214" t="s">
        <v>176</v>
      </c>
      <c r="C8" s="214" t="s">
        <v>23</v>
      </c>
      <c r="D8" s="214" t="s">
        <v>177</v>
      </c>
      <c r="E8" s="214" t="s">
        <v>173</v>
      </c>
      <c r="F8" s="224" t="s">
        <v>21</v>
      </c>
      <c r="G8" s="214" t="s">
        <v>178</v>
      </c>
      <c r="H8" s="214" t="s">
        <v>582</v>
      </c>
      <c r="I8" s="222"/>
    </row>
    <row r="9" spans="1:9" ht="12" customHeight="1">
      <c r="A9" s="219"/>
      <c r="B9" s="214"/>
      <c r="C9" s="214"/>
      <c r="D9" s="214"/>
      <c r="E9" s="214"/>
      <c r="F9" s="224"/>
      <c r="G9" s="224"/>
      <c r="H9" s="224"/>
      <c r="I9" s="222"/>
    </row>
    <row r="10" spans="1:9" ht="12" customHeight="1">
      <c r="A10" s="220"/>
      <c r="B10" s="214"/>
      <c r="C10" s="214"/>
      <c r="D10" s="214"/>
      <c r="E10" s="214"/>
      <c r="F10" s="224"/>
      <c r="G10" s="224"/>
      <c r="H10" s="224"/>
      <c r="I10" s="223"/>
    </row>
    <row r="11" spans="1:9" ht="24" customHeight="1">
      <c r="A11" s="146">
        <v>6</v>
      </c>
      <c r="B11" s="37">
        <f aca="true" t="shared" si="0" ref="B11:H11">SUM(B12:B17)</f>
        <v>25731000</v>
      </c>
      <c r="C11" s="37">
        <f t="shared" si="0"/>
        <v>9627100</v>
      </c>
      <c r="D11" s="37">
        <f t="shared" si="0"/>
        <v>10185000</v>
      </c>
      <c r="E11" s="37">
        <f t="shared" si="0"/>
        <v>12260000</v>
      </c>
      <c r="F11" s="37">
        <f t="shared" si="0"/>
        <v>220000</v>
      </c>
      <c r="G11" s="37">
        <f t="shared" si="0"/>
        <v>0</v>
      </c>
      <c r="H11" s="37">
        <f t="shared" si="0"/>
        <v>0</v>
      </c>
      <c r="I11" s="40">
        <f>SUM(B11:H11)</f>
        <v>58023100</v>
      </c>
    </row>
    <row r="12" spans="1:9" ht="18.75" customHeight="1">
      <c r="A12" s="147">
        <v>61</v>
      </c>
      <c r="B12" s="38">
        <v>20811000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f aca="true" t="shared" si="1" ref="I12:I23">SUM(B12:H12)</f>
        <v>20811000</v>
      </c>
    </row>
    <row r="13" spans="1:9" ht="18.75" customHeight="1">
      <c r="A13" s="147">
        <v>63</v>
      </c>
      <c r="B13" s="38">
        <v>0</v>
      </c>
      <c r="C13" s="39">
        <v>0</v>
      </c>
      <c r="D13" s="39">
        <v>0</v>
      </c>
      <c r="E13" s="39">
        <v>12260000</v>
      </c>
      <c r="F13" s="39">
        <v>0</v>
      </c>
      <c r="G13" s="39">
        <v>0</v>
      </c>
      <c r="H13" s="39">
        <v>0</v>
      </c>
      <c r="I13" s="39">
        <f t="shared" si="1"/>
        <v>12260000</v>
      </c>
    </row>
    <row r="14" spans="1:9" ht="18.75" customHeight="1">
      <c r="A14" s="147">
        <v>64</v>
      </c>
      <c r="B14" s="38">
        <v>4027500</v>
      </c>
      <c r="C14" s="39">
        <v>8100</v>
      </c>
      <c r="D14" s="39">
        <v>2100000</v>
      </c>
      <c r="E14" s="39">
        <v>0</v>
      </c>
      <c r="F14" s="39">
        <v>0</v>
      </c>
      <c r="G14" s="39">
        <v>0</v>
      </c>
      <c r="H14" s="39">
        <v>0</v>
      </c>
      <c r="I14" s="39">
        <f t="shared" si="1"/>
        <v>6135600</v>
      </c>
    </row>
    <row r="15" spans="1:9" ht="18.75" customHeight="1">
      <c r="A15" s="147">
        <v>65</v>
      </c>
      <c r="B15" s="38">
        <v>482500</v>
      </c>
      <c r="C15" s="39">
        <v>14000</v>
      </c>
      <c r="D15" s="39">
        <v>8085000</v>
      </c>
      <c r="E15" s="39">
        <v>0</v>
      </c>
      <c r="F15" s="39">
        <v>0</v>
      </c>
      <c r="G15" s="39">
        <v>0</v>
      </c>
      <c r="H15" s="39">
        <v>0</v>
      </c>
      <c r="I15" s="39">
        <f t="shared" si="1"/>
        <v>8581500</v>
      </c>
    </row>
    <row r="16" spans="1:9" ht="18.75" customHeight="1">
      <c r="A16" s="147">
        <v>66</v>
      </c>
      <c r="B16" s="38">
        <v>0</v>
      </c>
      <c r="C16" s="39">
        <v>9605000</v>
      </c>
      <c r="D16" s="39">
        <v>0</v>
      </c>
      <c r="E16" s="39">
        <v>0</v>
      </c>
      <c r="F16" s="39">
        <v>220000</v>
      </c>
      <c r="G16" s="39">
        <v>0</v>
      </c>
      <c r="H16" s="39">
        <v>0</v>
      </c>
      <c r="I16" s="39">
        <f t="shared" si="1"/>
        <v>9825000</v>
      </c>
    </row>
    <row r="17" spans="1:9" ht="18.75" customHeight="1">
      <c r="A17" s="147">
        <v>68</v>
      </c>
      <c r="B17" s="38">
        <v>410000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f t="shared" si="1"/>
        <v>410000</v>
      </c>
    </row>
    <row r="18" spans="1:9" ht="21" customHeight="1">
      <c r="A18" s="146">
        <v>7</v>
      </c>
      <c r="B18" s="24">
        <f aca="true" t="shared" si="2" ref="B18:H18">SUM(B19:B20)</f>
        <v>0</v>
      </c>
      <c r="C18" s="40">
        <f t="shared" si="2"/>
        <v>0</v>
      </c>
      <c r="D18" s="40">
        <f t="shared" si="2"/>
        <v>0</v>
      </c>
      <c r="E18" s="40">
        <f t="shared" si="2"/>
        <v>0</v>
      </c>
      <c r="F18" s="40">
        <f t="shared" si="2"/>
        <v>0</v>
      </c>
      <c r="G18" s="40">
        <f t="shared" si="2"/>
        <v>120000</v>
      </c>
      <c r="H18" s="40">
        <f t="shared" si="2"/>
        <v>0</v>
      </c>
      <c r="I18" s="40">
        <f t="shared" si="1"/>
        <v>120000</v>
      </c>
    </row>
    <row r="19" spans="1:9" ht="18.75" customHeight="1">
      <c r="A19" s="147">
        <v>71</v>
      </c>
      <c r="B19" s="38">
        <v>0</v>
      </c>
      <c r="C19" s="39">
        <v>0</v>
      </c>
      <c r="D19" s="39">
        <v>0</v>
      </c>
      <c r="E19" s="39">
        <v>0</v>
      </c>
      <c r="F19" s="39">
        <v>0</v>
      </c>
      <c r="G19" s="39">
        <v>100000</v>
      </c>
      <c r="H19" s="39">
        <v>0</v>
      </c>
      <c r="I19" s="39">
        <f t="shared" si="1"/>
        <v>100000</v>
      </c>
    </row>
    <row r="20" spans="1:9" ht="18.75" customHeight="1">
      <c r="A20" s="147">
        <v>72</v>
      </c>
      <c r="B20" s="38">
        <v>0</v>
      </c>
      <c r="C20" s="39">
        <v>0</v>
      </c>
      <c r="D20" s="39">
        <v>0</v>
      </c>
      <c r="E20" s="39">
        <v>0</v>
      </c>
      <c r="F20" s="39">
        <v>0</v>
      </c>
      <c r="G20" s="39">
        <v>20000</v>
      </c>
      <c r="H20" s="39">
        <v>0</v>
      </c>
      <c r="I20" s="39">
        <f t="shared" si="1"/>
        <v>20000</v>
      </c>
    </row>
    <row r="21" spans="1:9" ht="21" customHeight="1">
      <c r="A21" s="146">
        <v>8</v>
      </c>
      <c r="B21" s="24">
        <f>B22</f>
        <v>0</v>
      </c>
      <c r="C21" s="24">
        <f aca="true" t="shared" si="3" ref="C21:H21">C22</f>
        <v>0</v>
      </c>
      <c r="D21" s="24">
        <f t="shared" si="3"/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40">
        <f>SUM(B21:H21)</f>
        <v>0</v>
      </c>
    </row>
    <row r="22" spans="1:9" ht="18.75" customHeight="1">
      <c r="A22" s="147">
        <v>81</v>
      </c>
      <c r="B22" s="38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f>SUM(B22:H22)</f>
        <v>0</v>
      </c>
    </row>
    <row r="23" spans="1:9" ht="21" customHeight="1">
      <c r="A23" s="146" t="s">
        <v>668</v>
      </c>
      <c r="B23" s="38">
        <v>3726000</v>
      </c>
      <c r="C23" s="39">
        <v>68000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40">
        <f t="shared" si="1"/>
        <v>3794000</v>
      </c>
    </row>
    <row r="24" spans="1:9" ht="30" customHeight="1">
      <c r="A24" s="46" t="s">
        <v>580</v>
      </c>
      <c r="B24" s="24">
        <f>B11+B18+B21+B23</f>
        <v>29457000</v>
      </c>
      <c r="C24" s="24">
        <f aca="true" t="shared" si="4" ref="C24:I24">C11+C18+C21+C23</f>
        <v>9695100</v>
      </c>
      <c r="D24" s="24">
        <f t="shared" si="4"/>
        <v>10185000</v>
      </c>
      <c r="E24" s="24">
        <f t="shared" si="4"/>
        <v>12260000</v>
      </c>
      <c r="F24" s="24">
        <f t="shared" si="4"/>
        <v>220000</v>
      </c>
      <c r="G24" s="24">
        <f t="shared" si="4"/>
        <v>120000</v>
      </c>
      <c r="H24" s="24">
        <f t="shared" si="4"/>
        <v>0</v>
      </c>
      <c r="I24" s="24">
        <f t="shared" si="4"/>
        <v>61937100</v>
      </c>
    </row>
    <row r="25" spans="1:9" ht="19.5" customHeight="1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2.75">
      <c r="A26" s="23"/>
      <c r="B26" s="23"/>
      <c r="C26" s="23"/>
      <c r="D26" s="23"/>
      <c r="E26" s="23"/>
      <c r="F26" s="23"/>
      <c r="G26" s="23"/>
      <c r="H26" s="23"/>
      <c r="I26" s="23"/>
    </row>
    <row r="27" spans="1:3" ht="12.75">
      <c r="A27" s="217" t="str">
        <f>3!B50</f>
        <v>Hvar, 20. prosinca, 2018. god.</v>
      </c>
      <c r="B27" s="217"/>
      <c r="C27" s="217"/>
    </row>
  </sheetData>
  <sheetProtection/>
  <mergeCells count="14">
    <mergeCell ref="A27:C27"/>
    <mergeCell ref="A7:A10"/>
    <mergeCell ref="I7:I10"/>
    <mergeCell ref="F8:F10"/>
    <mergeCell ref="G8:G10"/>
    <mergeCell ref="H8:H10"/>
    <mergeCell ref="A1:C1"/>
    <mergeCell ref="B7:H7"/>
    <mergeCell ref="B8:B10"/>
    <mergeCell ref="C8:C10"/>
    <mergeCell ref="D8:D10"/>
    <mergeCell ref="E8:E10"/>
    <mergeCell ref="A3:I4"/>
    <mergeCell ref="A5:I5"/>
  </mergeCells>
  <printOptions/>
  <pageMargins left="0.7480314960629921" right="0.6299212598425197" top="0.7874015748031497" bottom="0.4724409448818898" header="0.5118110236220472" footer="0.511811023622047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4">
      <selection activeCell="E24" sqref="E24"/>
    </sheetView>
  </sheetViews>
  <sheetFormatPr defaultColWidth="9.140625" defaultRowHeight="12.75"/>
  <cols>
    <col min="1" max="1" width="13.140625" style="0" customWidth="1"/>
    <col min="2" max="7" width="13.7109375" style="0" customWidth="1"/>
    <col min="8" max="8" width="8.7109375" style="0" customWidth="1"/>
    <col min="9" max="10" width="13.7109375" style="0" customWidth="1"/>
  </cols>
  <sheetData>
    <row r="1" spans="1:3" ht="18.75" customHeight="1">
      <c r="A1" s="212" t="s">
        <v>92</v>
      </c>
      <c r="B1" s="212"/>
      <c r="C1" s="212"/>
    </row>
    <row r="3" spans="1:10" ht="21.75" customHeight="1">
      <c r="A3" s="215" t="s">
        <v>674</v>
      </c>
      <c r="B3" s="215"/>
      <c r="C3" s="215"/>
      <c r="D3" s="215"/>
      <c r="E3" s="215"/>
      <c r="F3" s="215"/>
      <c r="G3" s="215"/>
      <c r="H3" s="215"/>
      <c r="I3" s="215"/>
      <c r="J3" s="215"/>
    </row>
    <row r="4" spans="1:10" ht="21.75" customHeight="1">
      <c r="A4" s="215"/>
      <c r="B4" s="215"/>
      <c r="C4" s="215"/>
      <c r="D4" s="215"/>
      <c r="E4" s="215"/>
      <c r="F4" s="215"/>
      <c r="G4" s="215"/>
      <c r="H4" s="215"/>
      <c r="I4" s="215"/>
      <c r="J4" s="215"/>
    </row>
    <row r="5" spans="1:10" ht="19.5" customHeight="1">
      <c r="A5" s="216" t="s">
        <v>733</v>
      </c>
      <c r="B5" s="216"/>
      <c r="C5" s="216"/>
      <c r="D5" s="216"/>
      <c r="E5" s="216"/>
      <c r="F5" s="216"/>
      <c r="G5" s="216"/>
      <c r="H5" s="216"/>
      <c r="I5" s="216"/>
      <c r="J5" s="216"/>
    </row>
    <row r="7" spans="1:10" ht="19.5" customHeight="1">
      <c r="A7" s="218" t="s">
        <v>180</v>
      </c>
      <c r="B7" s="213" t="s">
        <v>579</v>
      </c>
      <c r="C7" s="213"/>
      <c r="D7" s="213"/>
      <c r="E7" s="213"/>
      <c r="F7" s="213"/>
      <c r="G7" s="213"/>
      <c r="H7" s="213"/>
      <c r="I7" s="151"/>
      <c r="J7" s="221" t="s">
        <v>581</v>
      </c>
    </row>
    <row r="8" spans="1:10" ht="12" customHeight="1">
      <c r="A8" s="219"/>
      <c r="B8" s="214" t="s">
        <v>176</v>
      </c>
      <c r="C8" s="214" t="s">
        <v>23</v>
      </c>
      <c r="D8" s="214" t="s">
        <v>177</v>
      </c>
      <c r="E8" s="214" t="s">
        <v>173</v>
      </c>
      <c r="F8" s="224" t="s">
        <v>21</v>
      </c>
      <c r="G8" s="214" t="s">
        <v>178</v>
      </c>
      <c r="H8" s="214" t="s">
        <v>582</v>
      </c>
      <c r="I8" s="214" t="s">
        <v>743</v>
      </c>
      <c r="J8" s="222"/>
    </row>
    <row r="9" spans="1:10" ht="12" customHeight="1">
      <c r="A9" s="219"/>
      <c r="B9" s="214"/>
      <c r="C9" s="214"/>
      <c r="D9" s="214"/>
      <c r="E9" s="214"/>
      <c r="F9" s="224"/>
      <c r="G9" s="224"/>
      <c r="H9" s="224"/>
      <c r="I9" s="224"/>
      <c r="J9" s="222"/>
    </row>
    <row r="10" spans="1:10" ht="12" customHeight="1">
      <c r="A10" s="220"/>
      <c r="B10" s="214"/>
      <c r="C10" s="214"/>
      <c r="D10" s="214"/>
      <c r="E10" s="214"/>
      <c r="F10" s="224"/>
      <c r="G10" s="224"/>
      <c r="H10" s="224"/>
      <c r="I10" s="224"/>
      <c r="J10" s="223"/>
    </row>
    <row r="11" spans="1:10" ht="24" customHeight="1">
      <c r="A11" s="146">
        <v>3</v>
      </c>
      <c r="B11" s="37">
        <f>SUM(B12:B18)</f>
        <v>19918500</v>
      </c>
      <c r="C11" s="37">
        <f>SUM(C12:C18)</f>
        <v>6078100</v>
      </c>
      <c r="D11" s="37">
        <f aca="true" t="shared" si="0" ref="D11:I11">SUM(D12:D18)</f>
        <v>6262900</v>
      </c>
      <c r="E11" s="37">
        <f t="shared" si="0"/>
        <v>6418000</v>
      </c>
      <c r="F11" s="37">
        <f t="shared" si="0"/>
        <v>215000</v>
      </c>
      <c r="G11" s="37">
        <f t="shared" si="0"/>
        <v>0</v>
      </c>
      <c r="H11" s="37">
        <f t="shared" si="0"/>
        <v>0</v>
      </c>
      <c r="I11" s="37">
        <f t="shared" si="0"/>
        <v>1288000</v>
      </c>
      <c r="J11" s="37">
        <f>SUM(J12:J18)</f>
        <v>40180500</v>
      </c>
    </row>
    <row r="12" spans="1:10" ht="18.75" customHeight="1">
      <c r="A12" s="147">
        <v>31</v>
      </c>
      <c r="B12" s="38">
        <f>2!F10+2!F455+2!F487</f>
        <v>4903000</v>
      </c>
      <c r="C12" s="39">
        <f>2!G10</f>
        <v>2591000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f>SUM(B12:I12)</f>
        <v>7494000</v>
      </c>
    </row>
    <row r="13" spans="1:10" ht="18.75" customHeight="1">
      <c r="A13" s="147">
        <v>32</v>
      </c>
      <c r="B13" s="38">
        <v>6817400</v>
      </c>
      <c r="C13" s="39">
        <v>3034100</v>
      </c>
      <c r="D13" s="39">
        <v>6215900</v>
      </c>
      <c r="E13" s="39">
        <v>1955000</v>
      </c>
      <c r="F13" s="39">
        <v>215000</v>
      </c>
      <c r="G13" s="39">
        <v>0</v>
      </c>
      <c r="H13" s="39">
        <v>0</v>
      </c>
      <c r="I13" s="39">
        <v>1088000</v>
      </c>
      <c r="J13" s="39">
        <f aca="true" t="shared" si="1" ref="J13:J18">SUM(B13:I13)</f>
        <v>19325400</v>
      </c>
    </row>
    <row r="14" spans="1:10" ht="18.75" customHeight="1">
      <c r="A14" s="147">
        <v>34</v>
      </c>
      <c r="B14" s="38">
        <v>96300</v>
      </c>
      <c r="C14" s="39">
        <v>3000</v>
      </c>
      <c r="D14" s="39">
        <v>17000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f t="shared" si="1"/>
        <v>116300</v>
      </c>
    </row>
    <row r="15" spans="1:10" ht="18.75" customHeight="1">
      <c r="A15" s="147">
        <v>35</v>
      </c>
      <c r="B15" s="38">
        <v>10000</v>
      </c>
      <c r="C15" s="39">
        <v>0</v>
      </c>
      <c r="D15" s="39">
        <v>0</v>
      </c>
      <c r="E15" s="39">
        <v>10000</v>
      </c>
      <c r="F15" s="39">
        <v>0</v>
      </c>
      <c r="G15" s="39">
        <v>0</v>
      </c>
      <c r="H15" s="39">
        <v>0</v>
      </c>
      <c r="I15" s="39">
        <v>0</v>
      </c>
      <c r="J15" s="39">
        <f t="shared" si="1"/>
        <v>20000</v>
      </c>
    </row>
    <row r="16" spans="1:10" ht="18.75" customHeight="1">
      <c r="A16" s="147">
        <v>36</v>
      </c>
      <c r="B16" s="38">
        <v>1701000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f t="shared" si="1"/>
        <v>1701000</v>
      </c>
    </row>
    <row r="17" spans="1:10" ht="18.75" customHeight="1">
      <c r="A17" s="147">
        <v>37</v>
      </c>
      <c r="B17" s="38">
        <v>815000</v>
      </c>
      <c r="C17" s="39">
        <v>50000</v>
      </c>
      <c r="D17" s="39">
        <v>0</v>
      </c>
      <c r="E17" s="39">
        <v>10000</v>
      </c>
      <c r="F17" s="39">
        <v>0</v>
      </c>
      <c r="G17" s="39">
        <v>0</v>
      </c>
      <c r="H17" s="39">
        <v>0</v>
      </c>
      <c r="I17" s="39">
        <v>0</v>
      </c>
      <c r="J17" s="39">
        <f t="shared" si="1"/>
        <v>875000</v>
      </c>
    </row>
    <row r="18" spans="1:10" ht="18.75" customHeight="1">
      <c r="A18" s="147">
        <v>38</v>
      </c>
      <c r="B18" s="38">
        <v>5575800</v>
      </c>
      <c r="C18" s="39">
        <v>400000</v>
      </c>
      <c r="D18" s="39">
        <v>30000</v>
      </c>
      <c r="E18" s="39">
        <v>4443000</v>
      </c>
      <c r="F18" s="39">
        <v>0</v>
      </c>
      <c r="G18" s="39">
        <v>0</v>
      </c>
      <c r="H18" s="39">
        <v>0</v>
      </c>
      <c r="I18" s="39">
        <v>200000</v>
      </c>
      <c r="J18" s="39">
        <f t="shared" si="1"/>
        <v>10648800</v>
      </c>
    </row>
    <row r="19" spans="1:10" ht="21" customHeight="1">
      <c r="A19" s="146">
        <v>4</v>
      </c>
      <c r="B19" s="24">
        <f>SUM(B20:B23)</f>
        <v>5812500</v>
      </c>
      <c r="C19" s="24">
        <f>SUM(C20:C23)</f>
        <v>3549000</v>
      </c>
      <c r="D19" s="24">
        <f aca="true" t="shared" si="2" ref="D19:I19">SUM(D20:D23)</f>
        <v>3922100</v>
      </c>
      <c r="E19" s="24">
        <f t="shared" si="2"/>
        <v>5842000</v>
      </c>
      <c r="F19" s="24">
        <f t="shared" si="2"/>
        <v>5000</v>
      </c>
      <c r="G19" s="24">
        <f t="shared" si="2"/>
        <v>120000</v>
      </c>
      <c r="H19" s="24">
        <f t="shared" si="2"/>
        <v>0</v>
      </c>
      <c r="I19" s="24">
        <f t="shared" si="2"/>
        <v>2506000</v>
      </c>
      <c r="J19" s="24">
        <f>SUM(J20:J23)</f>
        <v>21756600</v>
      </c>
    </row>
    <row r="20" spans="1:10" ht="18.75" customHeight="1">
      <c r="A20" s="147">
        <v>41</v>
      </c>
      <c r="B20" s="38">
        <v>1970000</v>
      </c>
      <c r="C20" s="39">
        <v>0</v>
      </c>
      <c r="D20" s="39">
        <v>320000</v>
      </c>
      <c r="E20" s="39">
        <v>0</v>
      </c>
      <c r="F20" s="39">
        <v>0</v>
      </c>
      <c r="G20" s="39">
        <v>100000</v>
      </c>
      <c r="H20" s="39">
        <v>0</v>
      </c>
      <c r="I20" s="39">
        <v>730000</v>
      </c>
      <c r="J20" s="39">
        <f>SUM(B20:I20)</f>
        <v>3120000</v>
      </c>
    </row>
    <row r="21" spans="1:10" ht="18.75" customHeight="1">
      <c r="A21" s="147">
        <v>42</v>
      </c>
      <c r="B21" s="38">
        <v>3432500</v>
      </c>
      <c r="C21" s="39">
        <v>375000</v>
      </c>
      <c r="D21" s="39">
        <v>3242100</v>
      </c>
      <c r="E21" s="39">
        <v>1822000</v>
      </c>
      <c r="F21" s="39">
        <v>5000</v>
      </c>
      <c r="G21" s="39">
        <v>20000</v>
      </c>
      <c r="H21" s="39">
        <v>0</v>
      </c>
      <c r="I21" s="39">
        <v>1300000</v>
      </c>
      <c r="J21" s="39">
        <f>SUM(B21:I21)</f>
        <v>10196600</v>
      </c>
    </row>
    <row r="22" spans="1:10" ht="21" customHeight="1">
      <c r="A22" s="147">
        <v>43</v>
      </c>
      <c r="B22" s="38">
        <v>0</v>
      </c>
      <c r="C22" s="38">
        <v>0</v>
      </c>
      <c r="D22" s="38">
        <v>0</v>
      </c>
      <c r="E22" s="38"/>
      <c r="F22" s="38">
        <f>F23</f>
        <v>0</v>
      </c>
      <c r="G22" s="38">
        <f>G23</f>
        <v>0</v>
      </c>
      <c r="H22" s="38">
        <f>H23</f>
        <v>0</v>
      </c>
      <c r="I22" s="38">
        <v>0</v>
      </c>
      <c r="J22" s="39">
        <f>SUM(B22:I22)</f>
        <v>0</v>
      </c>
    </row>
    <row r="23" spans="1:10" ht="18.75" customHeight="1">
      <c r="A23" s="147">
        <v>45</v>
      </c>
      <c r="B23" s="38">
        <v>410000</v>
      </c>
      <c r="C23" s="39">
        <v>3174000</v>
      </c>
      <c r="D23" s="39">
        <v>360000</v>
      </c>
      <c r="E23" s="39">
        <v>4020000</v>
      </c>
      <c r="F23" s="39">
        <v>0</v>
      </c>
      <c r="G23" s="39">
        <v>0</v>
      </c>
      <c r="H23" s="39">
        <v>0</v>
      </c>
      <c r="I23" s="39">
        <v>476000</v>
      </c>
      <c r="J23" s="39">
        <f>SUM(B23:I23)</f>
        <v>8440000</v>
      </c>
    </row>
    <row r="24" spans="1:10" ht="30" customHeight="1">
      <c r="A24" s="46" t="s">
        <v>580</v>
      </c>
      <c r="B24" s="24">
        <f>B11+B19</f>
        <v>25731000</v>
      </c>
      <c r="C24" s="24">
        <f aca="true" t="shared" si="3" ref="C24:J24">C11+C19</f>
        <v>9627100</v>
      </c>
      <c r="D24" s="24">
        <f t="shared" si="3"/>
        <v>10185000</v>
      </c>
      <c r="E24" s="24">
        <f t="shared" si="3"/>
        <v>12260000</v>
      </c>
      <c r="F24" s="24">
        <f t="shared" si="3"/>
        <v>220000</v>
      </c>
      <c r="G24" s="24">
        <f t="shared" si="3"/>
        <v>120000</v>
      </c>
      <c r="H24" s="24">
        <f t="shared" si="3"/>
        <v>0</v>
      </c>
      <c r="I24" s="24">
        <f t="shared" si="3"/>
        <v>3794000</v>
      </c>
      <c r="J24" s="24">
        <f t="shared" si="3"/>
        <v>61937100</v>
      </c>
    </row>
    <row r="25" spans="1:10" ht="19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</row>
    <row r="26" spans="1:10" ht="12.75">
      <c r="A26" s="23"/>
      <c r="B26" s="23"/>
      <c r="C26" s="23"/>
      <c r="D26" s="23"/>
      <c r="E26" s="23"/>
      <c r="F26" s="23"/>
      <c r="G26" s="23"/>
      <c r="H26" s="23"/>
      <c r="I26" s="23"/>
      <c r="J26" s="23"/>
    </row>
    <row r="27" spans="1:3" ht="12.75">
      <c r="A27" s="217" t="str">
        <f>3!B50</f>
        <v>Hvar, 20. prosinca, 2018. god.</v>
      </c>
      <c r="B27" s="217"/>
      <c r="C27" s="217"/>
    </row>
  </sheetData>
  <sheetProtection/>
  <mergeCells count="15">
    <mergeCell ref="F8:F10"/>
    <mergeCell ref="G8:G10"/>
    <mergeCell ref="H8:H10"/>
    <mergeCell ref="A27:C27"/>
    <mergeCell ref="I8:I10"/>
    <mergeCell ref="A1:C1"/>
    <mergeCell ref="A3:J4"/>
    <mergeCell ref="A5:J5"/>
    <mergeCell ref="A7:A10"/>
    <mergeCell ref="B7:H7"/>
    <mergeCell ref="J7:J10"/>
    <mergeCell ref="B8:B10"/>
    <mergeCell ref="C8:C10"/>
    <mergeCell ref="D8:D10"/>
    <mergeCell ref="E8:E10"/>
  </mergeCells>
  <printOptions/>
  <pageMargins left="0.7480314960629921" right="0.6299212598425197" top="0.7874015748031497" bottom="0.4724409448818898" header="0.5118110236220472" footer="0.5118110236220472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I8" sqref="I8:I10"/>
    </sheetView>
  </sheetViews>
  <sheetFormatPr defaultColWidth="9.140625" defaultRowHeight="12.75"/>
  <cols>
    <col min="1" max="1" width="7.421875" style="0" customWidth="1"/>
    <col min="2" max="2" width="9.7109375" style="0" customWidth="1"/>
    <col min="3" max="3" width="10.00390625" style="0" customWidth="1"/>
    <col min="4" max="4" width="9.57421875" style="0" customWidth="1"/>
    <col min="5" max="5" width="9.28125" style="0" customWidth="1"/>
    <col min="6" max="7" width="8.7109375" style="0" customWidth="1"/>
    <col min="8" max="8" width="5.7109375" style="0" customWidth="1"/>
    <col min="9" max="9" width="9.7109375" style="0" customWidth="1"/>
    <col min="10" max="10" width="10.00390625" style="0" customWidth="1"/>
    <col min="11" max="11" width="9.57421875" style="0" customWidth="1"/>
    <col min="12" max="12" width="9.28125" style="0" customWidth="1"/>
    <col min="13" max="13" width="8.57421875" style="0" customWidth="1"/>
    <col min="14" max="14" width="7.28125" style="0" customWidth="1"/>
    <col min="15" max="15" width="7.7109375" style="0" customWidth="1"/>
  </cols>
  <sheetData>
    <row r="1" spans="1:3" ht="18.75" customHeight="1">
      <c r="A1" s="212" t="s">
        <v>92</v>
      </c>
      <c r="B1" s="212"/>
      <c r="C1" s="212"/>
    </row>
    <row r="3" spans="1:15" ht="12.75">
      <c r="A3" s="215" t="s">
        <v>675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</row>
    <row r="4" spans="1:15" ht="12.75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</row>
    <row r="5" spans="1:15" ht="19.5" customHeight="1">
      <c r="A5" s="216" t="s">
        <v>24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</row>
    <row r="7" spans="1:15" ht="19.5" customHeight="1">
      <c r="A7" s="214" t="s">
        <v>179</v>
      </c>
      <c r="B7" s="213" t="s">
        <v>518</v>
      </c>
      <c r="C7" s="213"/>
      <c r="D7" s="213"/>
      <c r="E7" s="213"/>
      <c r="F7" s="213"/>
      <c r="G7" s="213"/>
      <c r="H7" s="213"/>
      <c r="I7" s="213" t="s">
        <v>756</v>
      </c>
      <c r="J7" s="213"/>
      <c r="K7" s="213"/>
      <c r="L7" s="213"/>
      <c r="M7" s="213"/>
      <c r="N7" s="213"/>
      <c r="O7" s="213"/>
    </row>
    <row r="8" spans="1:15" ht="15" customHeight="1">
      <c r="A8" s="214"/>
      <c r="B8" s="214" t="s">
        <v>176</v>
      </c>
      <c r="C8" s="214" t="s">
        <v>23</v>
      </c>
      <c r="D8" s="214" t="s">
        <v>177</v>
      </c>
      <c r="E8" s="214" t="s">
        <v>173</v>
      </c>
      <c r="F8" s="224" t="s">
        <v>21</v>
      </c>
      <c r="G8" s="214" t="s">
        <v>178</v>
      </c>
      <c r="H8" s="224" t="s">
        <v>22</v>
      </c>
      <c r="I8" s="214" t="s">
        <v>176</v>
      </c>
      <c r="J8" s="214" t="s">
        <v>23</v>
      </c>
      <c r="K8" s="214" t="s">
        <v>177</v>
      </c>
      <c r="L8" s="214" t="s">
        <v>173</v>
      </c>
      <c r="M8" s="224" t="s">
        <v>21</v>
      </c>
      <c r="N8" s="214" t="s">
        <v>178</v>
      </c>
      <c r="O8" s="224" t="s">
        <v>22</v>
      </c>
    </row>
    <row r="9" spans="1:15" ht="12.75" customHeight="1">
      <c r="A9" s="214" t="s">
        <v>180</v>
      </c>
      <c r="B9" s="214"/>
      <c r="C9" s="214"/>
      <c r="D9" s="214"/>
      <c r="E9" s="214"/>
      <c r="F9" s="224"/>
      <c r="G9" s="224"/>
      <c r="H9" s="224"/>
      <c r="I9" s="214"/>
      <c r="J9" s="214"/>
      <c r="K9" s="214"/>
      <c r="L9" s="214"/>
      <c r="M9" s="224"/>
      <c r="N9" s="224"/>
      <c r="O9" s="224"/>
    </row>
    <row r="10" spans="1:15" ht="24" customHeight="1">
      <c r="A10" s="224"/>
      <c r="B10" s="214"/>
      <c r="C10" s="214"/>
      <c r="D10" s="214"/>
      <c r="E10" s="214"/>
      <c r="F10" s="224"/>
      <c r="G10" s="224"/>
      <c r="H10" s="224"/>
      <c r="I10" s="214"/>
      <c r="J10" s="214"/>
      <c r="K10" s="214"/>
      <c r="L10" s="214"/>
      <c r="M10" s="224"/>
      <c r="N10" s="224"/>
      <c r="O10" s="224"/>
    </row>
    <row r="11" spans="1:15" ht="24.75" customHeight="1">
      <c r="A11" s="43">
        <v>6</v>
      </c>
      <c r="B11" s="37">
        <f aca="true" t="shared" si="0" ref="B11:O11">SUM(B12:B17)</f>
        <v>26200000</v>
      </c>
      <c r="C11" s="37">
        <f t="shared" si="0"/>
        <v>9870000</v>
      </c>
      <c r="D11" s="37">
        <f t="shared" si="0"/>
        <v>10630000</v>
      </c>
      <c r="E11" s="37">
        <f t="shared" si="0"/>
        <v>6000000</v>
      </c>
      <c r="F11" s="37">
        <f t="shared" si="0"/>
        <v>200000</v>
      </c>
      <c r="G11" s="37">
        <f t="shared" si="0"/>
        <v>0</v>
      </c>
      <c r="H11" s="37">
        <f t="shared" si="0"/>
        <v>0</v>
      </c>
      <c r="I11" s="44">
        <f t="shared" si="0"/>
        <v>27200000</v>
      </c>
      <c r="J11" s="37">
        <f t="shared" si="0"/>
        <v>10024000</v>
      </c>
      <c r="K11" s="37">
        <f t="shared" si="0"/>
        <v>10700000</v>
      </c>
      <c r="L11" s="37">
        <f t="shared" si="0"/>
        <v>755000</v>
      </c>
      <c r="M11" s="37">
        <f t="shared" si="0"/>
        <v>200000</v>
      </c>
      <c r="N11" s="37">
        <f t="shared" si="0"/>
        <v>0</v>
      </c>
      <c r="O11" s="37">
        <f t="shared" si="0"/>
        <v>0</v>
      </c>
    </row>
    <row r="12" spans="1:15" ht="19.5" customHeight="1">
      <c r="A12" s="45">
        <v>61</v>
      </c>
      <c r="B12" s="38">
        <v>21000000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8">
        <v>22000000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</row>
    <row r="13" spans="1:15" ht="19.5" customHeight="1">
      <c r="A13" s="45">
        <v>63</v>
      </c>
      <c r="B13" s="38">
        <v>0</v>
      </c>
      <c r="C13" s="39">
        <v>0</v>
      </c>
      <c r="D13" s="39">
        <v>0</v>
      </c>
      <c r="E13" s="39">
        <v>6000000</v>
      </c>
      <c r="F13" s="39">
        <v>0</v>
      </c>
      <c r="G13" s="39">
        <v>0</v>
      </c>
      <c r="H13" s="39">
        <v>0</v>
      </c>
      <c r="I13" s="38">
        <v>0</v>
      </c>
      <c r="J13" s="39">
        <v>0</v>
      </c>
      <c r="K13" s="39">
        <v>0</v>
      </c>
      <c r="L13" s="39">
        <v>755000</v>
      </c>
      <c r="M13" s="39">
        <v>0</v>
      </c>
      <c r="N13" s="39">
        <v>0</v>
      </c>
      <c r="O13" s="39">
        <v>0</v>
      </c>
    </row>
    <row r="14" spans="1:15" ht="19.5" customHeight="1">
      <c r="A14" s="45">
        <v>64</v>
      </c>
      <c r="B14" s="38">
        <v>4200000</v>
      </c>
      <c r="C14" s="39">
        <v>9000</v>
      </c>
      <c r="D14" s="39">
        <v>2200000</v>
      </c>
      <c r="E14" s="39">
        <v>0</v>
      </c>
      <c r="F14" s="39">
        <v>0</v>
      </c>
      <c r="G14" s="39">
        <v>0</v>
      </c>
      <c r="H14" s="39">
        <v>0</v>
      </c>
      <c r="I14" s="38">
        <v>4200000</v>
      </c>
      <c r="J14" s="39">
        <v>9000</v>
      </c>
      <c r="K14" s="39">
        <v>2200000</v>
      </c>
      <c r="L14" s="39">
        <v>0</v>
      </c>
      <c r="M14" s="39">
        <v>0</v>
      </c>
      <c r="N14" s="39">
        <v>0</v>
      </c>
      <c r="O14" s="39">
        <v>0</v>
      </c>
    </row>
    <row r="15" spans="1:15" ht="19.5" customHeight="1">
      <c r="A15" s="45">
        <v>65</v>
      </c>
      <c r="B15" s="38">
        <v>500000</v>
      </c>
      <c r="C15" s="39">
        <v>15000</v>
      </c>
      <c r="D15" s="39">
        <v>8430000</v>
      </c>
      <c r="E15" s="39">
        <v>0</v>
      </c>
      <c r="F15" s="39">
        <v>0</v>
      </c>
      <c r="G15" s="39">
        <v>0</v>
      </c>
      <c r="H15" s="39">
        <v>0</v>
      </c>
      <c r="I15" s="38">
        <v>500000</v>
      </c>
      <c r="J15" s="39">
        <v>15000</v>
      </c>
      <c r="K15" s="39">
        <v>8500000</v>
      </c>
      <c r="L15" s="39">
        <v>0</v>
      </c>
      <c r="M15" s="39">
        <v>0</v>
      </c>
      <c r="N15" s="39">
        <v>0</v>
      </c>
      <c r="O15" s="39">
        <v>0</v>
      </c>
    </row>
    <row r="16" spans="1:15" ht="19.5" customHeight="1">
      <c r="A16" s="45">
        <v>66</v>
      </c>
      <c r="B16" s="38">
        <v>0</v>
      </c>
      <c r="C16" s="39">
        <v>9846000</v>
      </c>
      <c r="D16" s="39">
        <v>0</v>
      </c>
      <c r="E16" s="39">
        <v>0</v>
      </c>
      <c r="F16" s="39">
        <v>200000</v>
      </c>
      <c r="G16" s="39">
        <v>0</v>
      </c>
      <c r="H16" s="39">
        <v>0</v>
      </c>
      <c r="I16" s="38">
        <v>0</v>
      </c>
      <c r="J16" s="39">
        <v>10000000</v>
      </c>
      <c r="K16" s="39">
        <v>0</v>
      </c>
      <c r="L16" s="39">
        <v>0</v>
      </c>
      <c r="M16" s="39">
        <v>200000</v>
      </c>
      <c r="N16" s="39">
        <v>0</v>
      </c>
      <c r="O16" s="39">
        <v>0</v>
      </c>
    </row>
    <row r="17" spans="1:15" ht="19.5" customHeight="1">
      <c r="A17" s="45">
        <v>68</v>
      </c>
      <c r="B17" s="38">
        <v>500000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8">
        <v>500000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</row>
    <row r="18" spans="1:15" ht="19.5" customHeight="1">
      <c r="A18" s="43">
        <v>7</v>
      </c>
      <c r="B18" s="24">
        <f aca="true" t="shared" si="1" ref="B18:O18">SUM(B19:B20)</f>
        <v>0</v>
      </c>
      <c r="C18" s="40">
        <f t="shared" si="1"/>
        <v>0</v>
      </c>
      <c r="D18" s="40">
        <f t="shared" si="1"/>
        <v>0</v>
      </c>
      <c r="E18" s="40">
        <f t="shared" si="1"/>
        <v>0</v>
      </c>
      <c r="F18" s="40">
        <f t="shared" si="1"/>
        <v>0</v>
      </c>
      <c r="G18" s="40">
        <f t="shared" si="1"/>
        <v>120000</v>
      </c>
      <c r="H18" s="40">
        <f t="shared" si="1"/>
        <v>0</v>
      </c>
      <c r="I18" s="24">
        <f t="shared" si="1"/>
        <v>0</v>
      </c>
      <c r="J18" s="40">
        <f t="shared" si="1"/>
        <v>0</v>
      </c>
      <c r="K18" s="40">
        <f t="shared" si="1"/>
        <v>0</v>
      </c>
      <c r="L18" s="40">
        <f t="shared" si="1"/>
        <v>0</v>
      </c>
      <c r="M18" s="40">
        <f t="shared" si="1"/>
        <v>0</v>
      </c>
      <c r="N18" s="40">
        <f t="shared" si="1"/>
        <v>120000</v>
      </c>
      <c r="O18" s="40">
        <f t="shared" si="1"/>
        <v>0</v>
      </c>
    </row>
    <row r="19" spans="1:15" ht="19.5" customHeight="1">
      <c r="A19" s="45">
        <v>71</v>
      </c>
      <c r="B19" s="38">
        <v>0</v>
      </c>
      <c r="C19" s="39">
        <v>0</v>
      </c>
      <c r="D19" s="39">
        <v>0</v>
      </c>
      <c r="E19" s="39">
        <v>0</v>
      </c>
      <c r="F19" s="39">
        <v>0</v>
      </c>
      <c r="G19" s="39">
        <v>100000</v>
      </c>
      <c r="H19" s="39">
        <v>0</v>
      </c>
      <c r="I19" s="38">
        <v>0</v>
      </c>
      <c r="J19" s="39">
        <v>0</v>
      </c>
      <c r="K19" s="39">
        <v>0</v>
      </c>
      <c r="L19" s="39">
        <v>0</v>
      </c>
      <c r="M19" s="39">
        <v>0</v>
      </c>
      <c r="N19" s="39">
        <v>100000</v>
      </c>
      <c r="O19" s="39">
        <v>0</v>
      </c>
    </row>
    <row r="20" spans="1:15" ht="19.5" customHeight="1">
      <c r="A20" s="45">
        <v>72</v>
      </c>
      <c r="B20" s="38">
        <v>0</v>
      </c>
      <c r="C20" s="39">
        <v>0</v>
      </c>
      <c r="D20" s="39">
        <v>0</v>
      </c>
      <c r="E20" s="39">
        <v>0</v>
      </c>
      <c r="F20" s="39">
        <v>0</v>
      </c>
      <c r="G20" s="39">
        <v>20000</v>
      </c>
      <c r="H20" s="39">
        <v>0</v>
      </c>
      <c r="I20" s="38">
        <v>0</v>
      </c>
      <c r="J20" s="39">
        <v>0</v>
      </c>
      <c r="K20" s="39">
        <v>0</v>
      </c>
      <c r="L20" s="39">
        <v>0</v>
      </c>
      <c r="M20" s="39">
        <v>0</v>
      </c>
      <c r="N20" s="39">
        <v>20000</v>
      </c>
      <c r="O20" s="39">
        <v>0</v>
      </c>
    </row>
    <row r="21" spans="1:15" ht="37.5" customHeight="1">
      <c r="A21" s="46" t="s">
        <v>25</v>
      </c>
      <c r="B21" s="24">
        <f aca="true" t="shared" si="2" ref="B21:O21">B11+B18</f>
        <v>26200000</v>
      </c>
      <c r="C21" s="40">
        <f t="shared" si="2"/>
        <v>9870000</v>
      </c>
      <c r="D21" s="40">
        <f t="shared" si="2"/>
        <v>10630000</v>
      </c>
      <c r="E21" s="40">
        <f t="shared" si="2"/>
        <v>6000000</v>
      </c>
      <c r="F21" s="40">
        <f t="shared" si="2"/>
        <v>200000</v>
      </c>
      <c r="G21" s="40">
        <f t="shared" si="2"/>
        <v>120000</v>
      </c>
      <c r="H21" s="40">
        <f t="shared" si="2"/>
        <v>0</v>
      </c>
      <c r="I21" s="40">
        <f t="shared" si="2"/>
        <v>27200000</v>
      </c>
      <c r="J21" s="40">
        <f t="shared" si="2"/>
        <v>10024000</v>
      </c>
      <c r="K21" s="40">
        <f t="shared" si="2"/>
        <v>10700000</v>
      </c>
      <c r="L21" s="40">
        <f t="shared" si="2"/>
        <v>755000</v>
      </c>
      <c r="M21" s="40">
        <f t="shared" si="2"/>
        <v>200000</v>
      </c>
      <c r="N21" s="40">
        <f t="shared" si="2"/>
        <v>120000</v>
      </c>
      <c r="O21" s="40">
        <f t="shared" si="2"/>
        <v>0</v>
      </c>
    </row>
    <row r="22" spans="1:15" ht="19.5" customHeight="1">
      <c r="A22" s="225" t="s">
        <v>98</v>
      </c>
      <c r="B22" s="225"/>
      <c r="C22" s="225"/>
      <c r="D22" s="225"/>
      <c r="E22" s="225"/>
      <c r="F22" s="226">
        <f>SUM(B21:H21)</f>
        <v>53020000</v>
      </c>
      <c r="G22" s="226"/>
      <c r="H22" s="226"/>
      <c r="I22" s="226" t="s">
        <v>26</v>
      </c>
      <c r="J22" s="226"/>
      <c r="K22" s="226"/>
      <c r="L22" s="226"/>
      <c r="M22" s="226"/>
      <c r="N22" s="226">
        <f>SUM(I21:O21)</f>
        <v>48999000</v>
      </c>
      <c r="O22" s="226"/>
    </row>
    <row r="23" spans="1:15" ht="19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</row>
    <row r="24" spans="1:15" ht="12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3" ht="12.75">
      <c r="A25" s="217" t="str">
        <f>3!B50</f>
        <v>Hvar, 20. prosinca, 2018. god.</v>
      </c>
      <c r="B25" s="217"/>
      <c r="C25" s="217"/>
    </row>
  </sheetData>
  <sheetProtection/>
  <mergeCells count="26">
    <mergeCell ref="A25:C25"/>
    <mergeCell ref="L8:L10"/>
    <mergeCell ref="M8:M10"/>
    <mergeCell ref="N8:N10"/>
    <mergeCell ref="O8:O10"/>
    <mergeCell ref="A9:A10"/>
    <mergeCell ref="A22:E22"/>
    <mergeCell ref="F22:H22"/>
    <mergeCell ref="I22:M22"/>
    <mergeCell ref="N22:O22"/>
    <mergeCell ref="F8:F10"/>
    <mergeCell ref="G8:G10"/>
    <mergeCell ref="H8:H10"/>
    <mergeCell ref="I8:I10"/>
    <mergeCell ref="J8:J10"/>
    <mergeCell ref="K8:K10"/>
    <mergeCell ref="A1:C1"/>
    <mergeCell ref="A3:O4"/>
    <mergeCell ref="A5:O5"/>
    <mergeCell ref="A7:A8"/>
    <mergeCell ref="B7:H7"/>
    <mergeCell ref="I7:O7"/>
    <mergeCell ref="B8:B10"/>
    <mergeCell ref="C8:C10"/>
    <mergeCell ref="D8:D10"/>
    <mergeCell ref="E8:E10"/>
  </mergeCells>
  <printOptions/>
  <pageMargins left="0.75" right="0.63" top="1" bottom="0.67" header="0.5" footer="0.5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3"/>
  <sheetViews>
    <sheetView zoomScale="140" zoomScaleNormal="140" zoomScalePageLayoutView="0" workbookViewId="0" topLeftCell="A13">
      <selection activeCell="D7" sqref="D7"/>
    </sheetView>
  </sheetViews>
  <sheetFormatPr defaultColWidth="9.140625" defaultRowHeight="12.75"/>
  <cols>
    <col min="1" max="1" width="8.140625" style="12" customWidth="1"/>
    <col min="2" max="2" width="52.57421875" style="12" customWidth="1"/>
    <col min="3" max="4" width="11.7109375" style="12" customWidth="1"/>
    <col min="5" max="16384" width="9.140625" style="12" customWidth="1"/>
  </cols>
  <sheetData>
    <row r="1" ht="32.25" customHeight="1">
      <c r="A1" s="68" t="s">
        <v>99</v>
      </c>
    </row>
    <row r="2" ht="52.5" customHeight="1"/>
    <row r="3" spans="1:4" ht="24.75" customHeight="1">
      <c r="A3" s="228" t="s">
        <v>358</v>
      </c>
      <c r="B3" s="228"/>
      <c r="C3" s="228"/>
      <c r="D3" s="228"/>
    </row>
    <row r="4" spans="1:4" ht="24.75" customHeight="1">
      <c r="A4" s="227" t="s">
        <v>676</v>
      </c>
      <c r="B4" s="227"/>
      <c r="C4" s="227"/>
      <c r="D4" s="227"/>
    </row>
    <row r="5" ht="33" customHeight="1"/>
    <row r="6" spans="1:4" ht="30" customHeight="1">
      <c r="A6" s="29" t="s">
        <v>112</v>
      </c>
      <c r="B6" s="30" t="s">
        <v>15</v>
      </c>
      <c r="C6" s="64" t="s">
        <v>519</v>
      </c>
      <c r="D6" s="64" t="s">
        <v>757</v>
      </c>
    </row>
    <row r="7" spans="1:4" ht="30" customHeight="1">
      <c r="A7" s="31" t="s">
        <v>321</v>
      </c>
      <c r="B7" s="27" t="s">
        <v>170</v>
      </c>
      <c r="C7" s="28">
        <f>C8+C9+C10+C11+C12+C13+C14</f>
        <v>38475000</v>
      </c>
      <c r="D7" s="28">
        <f>D8+D9+D10+D11+D12+D13+D14</f>
        <v>38936000</v>
      </c>
    </row>
    <row r="8" spans="1:4" ht="24.75" customHeight="1">
      <c r="A8" s="125" t="s">
        <v>166</v>
      </c>
      <c r="B8" s="126" t="s">
        <v>124</v>
      </c>
      <c r="C8" s="89">
        <f>2!N10+2!N455+2!N487</f>
        <v>7630000</v>
      </c>
      <c r="D8" s="89">
        <f>2!O10+2!O455+2!O487</f>
        <v>7690000</v>
      </c>
    </row>
    <row r="9" spans="1:4" ht="24.75" customHeight="1">
      <c r="A9" s="87">
        <v>32</v>
      </c>
      <c r="B9" s="88" t="s">
        <v>125</v>
      </c>
      <c r="C9" s="89">
        <f>2!N14+2!N21+2!N37+2!N46+2!N61+2!N74+2!N82+2!N89+2!N120+2!N137+2!N150+2!N162+2!N184+2!N205+2!N219+2!N232+2!N265+2!N270+2!N275+2!N301+2!N326+2!N332+2!N345+2!N359+2!N373+2!N459+2!N491</f>
        <v>17445000</v>
      </c>
      <c r="D9" s="89">
        <f>2!O14+2!O21+2!O37+2!O46+2!O61+2!O74+2!O82+2!O89+2!O120+2!O137+2!O150+2!O162+2!O184+2!O205+2!O219+2!O232+2!O265+2!O270+2!O275+2!O301+2!O326+2!O332+2!O345+2!O359+2!O373+2!O459+2!O491</f>
        <v>17690000</v>
      </c>
    </row>
    <row r="10" spans="1:4" ht="24.75" customHeight="1">
      <c r="A10" s="87">
        <v>34</v>
      </c>
      <c r="B10" s="88" t="s">
        <v>126</v>
      </c>
      <c r="C10" s="89">
        <f>2!N56+2!N465+2!N496</f>
        <v>133000</v>
      </c>
      <c r="D10" s="89">
        <f>2!O56+2!O465+2!O496</f>
        <v>189000</v>
      </c>
    </row>
    <row r="11" spans="1:4" ht="24.75" customHeight="1">
      <c r="A11" s="87">
        <v>35</v>
      </c>
      <c r="B11" s="88" t="s">
        <v>127</v>
      </c>
      <c r="C11" s="89">
        <f>2!N111</f>
        <v>20000</v>
      </c>
      <c r="D11" s="89">
        <f>2!O111</f>
        <v>20000</v>
      </c>
    </row>
    <row r="12" spans="1:4" ht="24.75" customHeight="1">
      <c r="A12" s="87" t="s">
        <v>219</v>
      </c>
      <c r="B12" s="88" t="s">
        <v>221</v>
      </c>
      <c r="C12" s="89">
        <f>2!N285+2!N289+2!N341+2!N404+2!N408+2!N425</f>
        <v>1720000</v>
      </c>
      <c r="D12" s="89">
        <f>2!O285+2!O289+2!O341+2!O404+2!O408+2!O425</f>
        <v>1720000</v>
      </c>
    </row>
    <row r="13" spans="1:4" ht="24.75" customHeight="1">
      <c r="A13" s="87">
        <v>37</v>
      </c>
      <c r="B13" s="88" t="s">
        <v>128</v>
      </c>
      <c r="C13" s="89">
        <f>2!N421+2!N429+2!N437</f>
        <v>940000</v>
      </c>
      <c r="D13" s="89">
        <f>2!O421+2!O429+2!O437</f>
        <v>960000</v>
      </c>
    </row>
    <row r="14" spans="1:4" ht="24.75" customHeight="1">
      <c r="A14" s="87">
        <v>38</v>
      </c>
      <c r="B14" s="88" t="s">
        <v>199</v>
      </c>
      <c r="C14" s="89">
        <f>2!N50+2!N65+2!N78+2!N115+2!N142+2!N154+2!N214+2!N237+2!N306+2!N337+2!N390+2!N395+2!N399+2!N433+2!N441+2!N498</f>
        <v>10587000</v>
      </c>
      <c r="D14" s="89">
        <f>2!O50+2!O65+2!O78+2!O115+2!O142+2!O154+2!O214+2!O237+2!O306+2!O337+2!O390+2!O395+2!O399+2!O433+2!O441+2!O498</f>
        <v>10667000</v>
      </c>
    </row>
    <row r="15" spans="1:4" ht="30" customHeight="1">
      <c r="A15" s="32" t="s">
        <v>322</v>
      </c>
      <c r="B15" s="27" t="s">
        <v>129</v>
      </c>
      <c r="C15" s="28">
        <f>SUM(C16:C19)</f>
        <v>14545000</v>
      </c>
      <c r="D15" s="28">
        <f>SUM(D16:D19)</f>
        <v>10063000</v>
      </c>
    </row>
    <row r="16" spans="1:4" s="113" customFormat="1" ht="24.75" customHeight="1">
      <c r="A16" s="87">
        <v>41</v>
      </c>
      <c r="B16" s="88" t="s">
        <v>200</v>
      </c>
      <c r="C16" s="89">
        <f>2!N125+2!N146+2!N192+2!N254</f>
        <v>350000</v>
      </c>
      <c r="D16" s="89">
        <f>2!O125+2!O146+2!O192+2!O254</f>
        <v>700000</v>
      </c>
    </row>
    <row r="17" spans="1:4" s="113" customFormat="1" ht="24.75" customHeight="1">
      <c r="A17" s="87">
        <v>42</v>
      </c>
      <c r="B17" s="88" t="s">
        <v>201</v>
      </c>
      <c r="C17" s="89">
        <f>2!N27+2!N129+2!N171+2!N175+2!N179+2!N188+2!N224+2!N241+2!N249+2!N261+2!N296+2!N310+2!N314+2!N362+2!N412+2!N445+2!N468+2!N502+2!N158+2!N209+2!N245+2!N280</f>
        <v>13435000</v>
      </c>
      <c r="D17" s="89">
        <f>2!O27+2!O129+2!O171+2!O175+2!O179+2!O188+2!O224+2!O241+2!O249+2!O261+2!O296+2!O310+2!O314+2!O362+2!O412+2!O445+2!O468+2!O502+2!O158+2!O209+2!O245+2!O280</f>
        <v>8553000</v>
      </c>
    </row>
    <row r="18" spans="1:4" s="113" customFormat="1" ht="24.75" customHeight="1">
      <c r="A18" s="87" t="s">
        <v>513</v>
      </c>
      <c r="B18" s="88" t="s">
        <v>514</v>
      </c>
      <c r="C18" s="89">
        <f>2!N506</f>
        <v>0</v>
      </c>
      <c r="D18" s="89">
        <f>2!O506</f>
        <v>0</v>
      </c>
    </row>
    <row r="19" spans="1:4" s="113" customFormat="1" ht="24.75" customHeight="1">
      <c r="A19" s="87" t="s">
        <v>7</v>
      </c>
      <c r="B19" s="88" t="s">
        <v>8</v>
      </c>
      <c r="C19" s="89">
        <f>2!N94+2!N98+2!N105+2!N318+2!N355+2!N366+2!N377+2!N473</f>
        <v>760000</v>
      </c>
      <c r="D19" s="89">
        <f>2!O94+2!O98+2!O105+2!O318+2!O355+2!O366+2!O377+2!O473</f>
        <v>810000</v>
      </c>
    </row>
    <row r="20" spans="1:4" ht="30" customHeight="1">
      <c r="A20" s="2"/>
      <c r="B20" s="27" t="s">
        <v>130</v>
      </c>
      <c r="C20" s="28">
        <f>C7+C15</f>
        <v>53020000</v>
      </c>
      <c r="D20" s="28">
        <f>D7+D15</f>
        <v>48999000</v>
      </c>
    </row>
    <row r="21" spans="1:4" ht="44.25" customHeight="1">
      <c r="A21" s="33"/>
      <c r="B21" s="33"/>
      <c r="C21" s="33"/>
      <c r="D21" s="33"/>
    </row>
    <row r="22" spans="1:4" ht="42" customHeight="1">
      <c r="A22" s="33"/>
      <c r="B22" s="33"/>
      <c r="C22" s="33"/>
      <c r="D22" s="33"/>
    </row>
    <row r="23" spans="1:4" ht="33.75" customHeight="1">
      <c r="A23" s="79" t="str">
        <f>3!B50</f>
        <v>Hvar, 20. prosinca, 2018. god.</v>
      </c>
      <c r="B23" s="33"/>
      <c r="C23" s="33"/>
      <c r="D23" s="33"/>
    </row>
  </sheetData>
  <sheetProtection/>
  <mergeCells count="2">
    <mergeCell ref="A4:D4"/>
    <mergeCell ref="A3:D3"/>
  </mergeCells>
  <printOptions/>
  <pageMargins left="0.8661417322834646" right="0.7480314960629921" top="1.1023622047244095" bottom="0.7874015748031497" header="0.5118110236220472" footer="0.5118110236220472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1"/>
  <sheetViews>
    <sheetView zoomScaleSheetLayoutView="75" zoomScalePageLayoutView="0" workbookViewId="0" topLeftCell="A1">
      <selection activeCell="C117" sqref="C117"/>
    </sheetView>
  </sheetViews>
  <sheetFormatPr defaultColWidth="9.140625" defaultRowHeight="12.75"/>
  <cols>
    <col min="1" max="1" width="9.7109375" style="0" customWidth="1"/>
    <col min="2" max="2" width="46.28125" style="0" customWidth="1"/>
    <col min="3" max="5" width="10.7109375" style="0" customWidth="1"/>
    <col min="6" max="8" width="15.7109375" style="0" customWidth="1"/>
    <col min="9" max="13" width="9.28125" style="0" bestFit="1" customWidth="1"/>
  </cols>
  <sheetData>
    <row r="1" ht="24" customHeight="1">
      <c r="A1" s="10" t="s">
        <v>30</v>
      </c>
    </row>
    <row r="2" spans="1:8" ht="31.5" customHeight="1">
      <c r="A2" s="243" t="s">
        <v>679</v>
      </c>
      <c r="B2" s="243"/>
      <c r="C2" s="243"/>
      <c r="D2" s="243"/>
      <c r="E2" s="243"/>
      <c r="F2" s="243"/>
      <c r="G2" s="243"/>
      <c r="H2" s="243"/>
    </row>
    <row r="3" ht="10.5" customHeight="1"/>
    <row r="4" spans="1:13" s="1" customFormat="1" ht="15.75" customHeight="1">
      <c r="A4" s="230" t="s">
        <v>230</v>
      </c>
      <c r="B4" s="230"/>
      <c r="C4" s="229" t="s">
        <v>677</v>
      </c>
      <c r="D4" s="229" t="s">
        <v>520</v>
      </c>
      <c r="E4" s="229" t="s">
        <v>678</v>
      </c>
      <c r="F4" s="230" t="s">
        <v>222</v>
      </c>
      <c r="G4" s="230" t="s">
        <v>223</v>
      </c>
      <c r="H4" s="229" t="s">
        <v>224</v>
      </c>
      <c r="I4" s="3"/>
      <c r="J4" s="3"/>
      <c r="K4" s="3"/>
      <c r="L4" s="3"/>
      <c r="M4" s="3"/>
    </row>
    <row r="5" spans="1:13" ht="15.75" customHeight="1">
      <c r="A5" s="230"/>
      <c r="B5" s="230"/>
      <c r="C5" s="230"/>
      <c r="D5" s="230"/>
      <c r="E5" s="230"/>
      <c r="F5" s="230"/>
      <c r="G5" s="230"/>
      <c r="H5" s="230"/>
      <c r="I5" s="3"/>
      <c r="J5" s="3"/>
      <c r="K5" s="3"/>
      <c r="L5" s="3"/>
      <c r="M5" s="3"/>
    </row>
    <row r="6" spans="1:13" ht="11.25" customHeight="1">
      <c r="A6" s="233">
        <v>1</v>
      </c>
      <c r="B6" s="234"/>
      <c r="C6" s="69">
        <v>2</v>
      </c>
      <c r="D6" s="69">
        <v>3</v>
      </c>
      <c r="E6" s="69">
        <v>4</v>
      </c>
      <c r="F6" s="69">
        <v>5</v>
      </c>
      <c r="G6" s="69">
        <v>6</v>
      </c>
      <c r="H6" s="69">
        <v>7</v>
      </c>
      <c r="I6" s="3"/>
      <c r="J6" s="3"/>
      <c r="K6" s="3"/>
      <c r="L6" s="3"/>
      <c r="M6" s="3"/>
    </row>
    <row r="7" spans="1:13" ht="25.5" customHeight="1">
      <c r="A7" s="232" t="s">
        <v>256</v>
      </c>
      <c r="B7" s="232"/>
      <c r="C7" s="58">
        <f>C9</f>
        <v>160000</v>
      </c>
      <c r="D7" s="58">
        <f>D9</f>
        <v>190000</v>
      </c>
      <c r="E7" s="58">
        <f>E9</f>
        <v>200000</v>
      </c>
      <c r="F7" s="42"/>
      <c r="G7" s="42"/>
      <c r="H7" s="42"/>
      <c r="I7" s="1"/>
      <c r="J7" s="1"/>
      <c r="K7" s="1"/>
      <c r="L7" s="1"/>
      <c r="M7" s="1"/>
    </row>
    <row r="8" spans="1:13" ht="21" customHeight="1">
      <c r="A8" s="231" t="s">
        <v>584</v>
      </c>
      <c r="B8" s="231"/>
      <c r="C8" s="7"/>
      <c r="D8" s="7"/>
      <c r="E8" s="7"/>
      <c r="F8" s="7"/>
      <c r="G8" s="7"/>
      <c r="H8" s="7"/>
      <c r="I8" s="1"/>
      <c r="J8" s="1"/>
      <c r="K8" s="1"/>
      <c r="L8" s="1"/>
      <c r="M8" s="1"/>
    </row>
    <row r="9" spans="1:13" ht="36" customHeight="1">
      <c r="A9" s="47" t="s">
        <v>344</v>
      </c>
      <c r="B9" s="48" t="s">
        <v>229</v>
      </c>
      <c r="C9" s="49">
        <v>160000</v>
      </c>
      <c r="D9" s="49">
        <v>190000</v>
      </c>
      <c r="E9" s="49">
        <v>200000</v>
      </c>
      <c r="F9" s="50" t="s">
        <v>259</v>
      </c>
      <c r="G9" s="51" t="s">
        <v>257</v>
      </c>
      <c r="H9" s="51" t="s">
        <v>258</v>
      </c>
      <c r="I9" s="1"/>
      <c r="J9" s="1"/>
      <c r="K9" s="1"/>
      <c r="L9" s="1"/>
      <c r="M9" s="1"/>
    </row>
    <row r="10" spans="1:13" ht="25.5" customHeight="1">
      <c r="A10" s="236" t="s">
        <v>751</v>
      </c>
      <c r="B10" s="232"/>
      <c r="C10" s="58">
        <f>C12+C14+C16</f>
        <v>210000</v>
      </c>
      <c r="D10" s="58">
        <f>D12+D14+D16</f>
        <v>310000</v>
      </c>
      <c r="E10" s="58">
        <f>E12+E14+E16</f>
        <v>360000</v>
      </c>
      <c r="F10" s="42"/>
      <c r="G10" s="42"/>
      <c r="H10" s="42"/>
      <c r="I10" s="1"/>
      <c r="J10" s="1"/>
      <c r="K10" s="1"/>
      <c r="L10" s="1"/>
      <c r="M10" s="1"/>
    </row>
    <row r="11" spans="1:13" ht="21" customHeight="1">
      <c r="A11" s="231" t="s">
        <v>479</v>
      </c>
      <c r="B11" s="231"/>
      <c r="C11" s="7"/>
      <c r="D11" s="7"/>
      <c r="E11" s="7"/>
      <c r="F11" s="7"/>
      <c r="G11" s="7"/>
      <c r="H11" s="7"/>
      <c r="I11" s="1"/>
      <c r="J11" s="1"/>
      <c r="K11" s="1"/>
      <c r="L11" s="1"/>
      <c r="M11" s="1"/>
    </row>
    <row r="12" spans="1:13" ht="31.5" customHeight="1">
      <c r="A12" s="47" t="s">
        <v>474</v>
      </c>
      <c r="B12" s="48" t="s">
        <v>475</v>
      </c>
      <c r="C12" s="49">
        <v>50000</v>
      </c>
      <c r="D12" s="49">
        <v>100000</v>
      </c>
      <c r="E12" s="49">
        <v>100000</v>
      </c>
      <c r="F12" s="159" t="s">
        <v>476</v>
      </c>
      <c r="G12" s="51" t="s">
        <v>477</v>
      </c>
      <c r="H12" s="51" t="s">
        <v>478</v>
      </c>
      <c r="I12" s="1"/>
      <c r="J12" s="1"/>
      <c r="K12" s="1"/>
      <c r="L12" s="1"/>
      <c r="M12" s="1"/>
    </row>
    <row r="13" spans="1:13" ht="21" customHeight="1">
      <c r="A13" s="231" t="s">
        <v>480</v>
      </c>
      <c r="B13" s="231"/>
      <c r="C13" s="7"/>
      <c r="D13" s="7"/>
      <c r="E13" s="7"/>
      <c r="F13" s="7"/>
      <c r="G13" s="7"/>
      <c r="H13" s="7"/>
      <c r="I13" s="1"/>
      <c r="J13" s="1"/>
      <c r="K13" s="1"/>
      <c r="L13" s="1"/>
      <c r="M13" s="1"/>
    </row>
    <row r="14" spans="1:13" ht="33" customHeight="1">
      <c r="A14" s="47" t="s">
        <v>501</v>
      </c>
      <c r="B14" s="48" t="s">
        <v>502</v>
      </c>
      <c r="C14" s="49">
        <v>10000</v>
      </c>
      <c r="D14" s="49">
        <v>10000</v>
      </c>
      <c r="E14" s="49">
        <v>10000</v>
      </c>
      <c r="F14" s="51" t="s">
        <v>481</v>
      </c>
      <c r="G14" s="51" t="s">
        <v>482</v>
      </c>
      <c r="H14" s="51" t="s">
        <v>478</v>
      </c>
      <c r="I14" s="1"/>
      <c r="J14" s="1"/>
      <c r="K14" s="1"/>
      <c r="L14" s="1"/>
      <c r="M14" s="1"/>
    </row>
    <row r="15" spans="1:13" ht="21" customHeight="1">
      <c r="A15" s="240" t="s">
        <v>744</v>
      </c>
      <c r="B15" s="240"/>
      <c r="C15" s="7"/>
      <c r="D15" s="7"/>
      <c r="E15" s="7"/>
      <c r="F15" s="7"/>
      <c r="G15" s="7"/>
      <c r="H15" s="7"/>
      <c r="I15" s="1"/>
      <c r="J15" s="1"/>
      <c r="K15" s="1"/>
      <c r="L15" s="1"/>
      <c r="M15" s="1"/>
    </row>
    <row r="16" spans="1:13" ht="36" customHeight="1">
      <c r="A16" s="47" t="s">
        <v>503</v>
      </c>
      <c r="B16" s="48" t="s">
        <v>745</v>
      </c>
      <c r="C16" s="49">
        <v>150000</v>
      </c>
      <c r="D16" s="49">
        <v>200000</v>
      </c>
      <c r="E16" s="49">
        <v>250000</v>
      </c>
      <c r="F16" s="51" t="s">
        <v>504</v>
      </c>
      <c r="G16" s="51" t="s">
        <v>482</v>
      </c>
      <c r="H16" s="51" t="s">
        <v>505</v>
      </c>
      <c r="I16" s="1"/>
      <c r="J16" s="1"/>
      <c r="K16" s="1"/>
      <c r="L16" s="1"/>
      <c r="M16" s="1"/>
    </row>
    <row r="17" spans="1:13" ht="25.5" customHeight="1">
      <c r="A17" s="232" t="s">
        <v>345</v>
      </c>
      <c r="B17" s="232"/>
      <c r="C17" s="58">
        <f>C19+C21+C27</f>
        <v>3370000</v>
      </c>
      <c r="D17" s="58">
        <f>D19+D21+D27</f>
        <v>3400000</v>
      </c>
      <c r="E17" s="58">
        <f>E19+E21+E27</f>
        <v>3900000</v>
      </c>
      <c r="F17" s="42"/>
      <c r="G17" s="42"/>
      <c r="H17" s="42"/>
      <c r="I17" s="1"/>
      <c r="J17" s="1"/>
      <c r="K17" s="1"/>
      <c r="L17" s="1"/>
      <c r="M17" s="1"/>
    </row>
    <row r="18" spans="1:13" ht="21" customHeight="1">
      <c r="A18" s="231" t="s">
        <v>337</v>
      </c>
      <c r="B18" s="231"/>
      <c r="C18" s="7"/>
      <c r="D18" s="7"/>
      <c r="E18" s="7"/>
      <c r="F18" s="7"/>
      <c r="G18" s="7"/>
      <c r="H18" s="7"/>
      <c r="I18" s="1"/>
      <c r="J18" s="1"/>
      <c r="K18" s="1"/>
      <c r="L18" s="1"/>
      <c r="M18" s="1"/>
    </row>
    <row r="19" spans="1:13" ht="31.5" customHeight="1">
      <c r="A19" s="47" t="s">
        <v>231</v>
      </c>
      <c r="B19" s="48" t="s">
        <v>226</v>
      </c>
      <c r="C19" s="49">
        <v>770000</v>
      </c>
      <c r="D19" s="49">
        <v>800000</v>
      </c>
      <c r="E19" s="49">
        <v>850000</v>
      </c>
      <c r="F19" s="132" t="s">
        <v>260</v>
      </c>
      <c r="G19" s="51" t="s">
        <v>261</v>
      </c>
      <c r="H19" s="51" t="s">
        <v>262</v>
      </c>
      <c r="I19" s="1"/>
      <c r="J19" s="1"/>
      <c r="K19" s="1"/>
      <c r="L19" s="1"/>
      <c r="M19" s="1"/>
    </row>
    <row r="20" spans="1:13" ht="21" customHeight="1">
      <c r="A20" s="231" t="s">
        <v>338</v>
      </c>
      <c r="B20" s="231"/>
      <c r="C20" s="7"/>
      <c r="D20" s="7"/>
      <c r="E20" s="7"/>
      <c r="F20" s="7"/>
      <c r="G20" s="7"/>
      <c r="H20" s="7"/>
      <c r="I20" s="1"/>
      <c r="J20" s="1"/>
      <c r="K20" s="1"/>
      <c r="L20" s="1"/>
      <c r="M20" s="1"/>
    </row>
    <row r="21" spans="1:13" ht="33.75" customHeight="1">
      <c r="A21" s="47" t="s">
        <v>233</v>
      </c>
      <c r="B21" s="48" t="s">
        <v>227</v>
      </c>
      <c r="C21" s="49">
        <v>100000</v>
      </c>
      <c r="D21" s="49">
        <v>100000</v>
      </c>
      <c r="E21" s="49">
        <v>500000</v>
      </c>
      <c r="F21" s="51" t="s">
        <v>263</v>
      </c>
      <c r="G21" s="51" t="s">
        <v>264</v>
      </c>
      <c r="H21" s="51" t="s">
        <v>260</v>
      </c>
      <c r="I21" s="1"/>
      <c r="J21" s="1"/>
      <c r="K21" s="1"/>
      <c r="L21" s="1"/>
      <c r="M21" s="1"/>
    </row>
    <row r="22" ht="30.75" customHeight="1"/>
    <row r="23" spans="1:13" s="1" customFormat="1" ht="15.75" customHeight="1">
      <c r="A23" s="230" t="s">
        <v>230</v>
      </c>
      <c r="B23" s="230"/>
      <c r="C23" s="229" t="s">
        <v>677</v>
      </c>
      <c r="D23" s="229" t="s">
        <v>520</v>
      </c>
      <c r="E23" s="229" t="s">
        <v>678</v>
      </c>
      <c r="F23" s="230" t="s">
        <v>222</v>
      </c>
      <c r="G23" s="230" t="s">
        <v>223</v>
      </c>
      <c r="H23" s="229" t="s">
        <v>224</v>
      </c>
      <c r="I23" s="3"/>
      <c r="J23" s="3"/>
      <c r="K23" s="3"/>
      <c r="L23" s="3"/>
      <c r="M23" s="3"/>
    </row>
    <row r="24" spans="1:13" ht="15.75" customHeight="1">
      <c r="A24" s="230"/>
      <c r="B24" s="230"/>
      <c r="C24" s="230"/>
      <c r="D24" s="230"/>
      <c r="E24" s="230"/>
      <c r="F24" s="230"/>
      <c r="G24" s="230"/>
      <c r="H24" s="230"/>
      <c r="I24" s="3"/>
      <c r="J24" s="3"/>
      <c r="K24" s="3"/>
      <c r="L24" s="3"/>
      <c r="M24" s="3"/>
    </row>
    <row r="25" spans="1:13" ht="11.25" customHeight="1">
      <c r="A25" s="233">
        <v>1</v>
      </c>
      <c r="B25" s="234"/>
      <c r="C25" s="69">
        <v>2</v>
      </c>
      <c r="D25" s="69">
        <v>3</v>
      </c>
      <c r="E25" s="69">
        <v>4</v>
      </c>
      <c r="F25" s="69">
        <v>5</v>
      </c>
      <c r="G25" s="69">
        <v>6</v>
      </c>
      <c r="H25" s="69">
        <v>7</v>
      </c>
      <c r="I25" s="3"/>
      <c r="J25" s="3"/>
      <c r="K25" s="3"/>
      <c r="L25" s="3"/>
      <c r="M25" s="3"/>
    </row>
    <row r="26" spans="1:13" ht="21" customHeight="1">
      <c r="A26" s="231" t="s">
        <v>346</v>
      </c>
      <c r="B26" s="231"/>
      <c r="C26" s="7"/>
      <c r="D26" s="7"/>
      <c r="E26" s="7"/>
      <c r="F26" s="7"/>
      <c r="G26" s="7"/>
      <c r="H26" s="7"/>
      <c r="I26" s="1"/>
      <c r="J26" s="1"/>
      <c r="K26" s="1"/>
      <c r="L26" s="1"/>
      <c r="M26" s="1"/>
    </row>
    <row r="27" spans="1:13" ht="30.75" customHeight="1">
      <c r="A27" s="47" t="s">
        <v>234</v>
      </c>
      <c r="B27" s="48" t="s">
        <v>228</v>
      </c>
      <c r="C27" s="49">
        <v>2500000</v>
      </c>
      <c r="D27" s="49">
        <v>2500000</v>
      </c>
      <c r="E27" s="49">
        <v>2550000</v>
      </c>
      <c r="F27" s="51" t="s">
        <v>265</v>
      </c>
      <c r="G27" s="51" t="s">
        <v>272</v>
      </c>
      <c r="H27" s="51" t="s">
        <v>266</v>
      </c>
      <c r="I27" s="1"/>
      <c r="J27" s="1"/>
      <c r="K27" s="1"/>
      <c r="L27" s="1"/>
      <c r="M27" s="1"/>
    </row>
    <row r="28" spans="1:13" ht="25.5" customHeight="1">
      <c r="A28" s="232" t="s">
        <v>347</v>
      </c>
      <c r="B28" s="232"/>
      <c r="C28" s="58">
        <f>C30+C32</f>
        <v>2127000</v>
      </c>
      <c r="D28" s="58">
        <f>D30+D32</f>
        <v>200000</v>
      </c>
      <c r="E28" s="58">
        <f>E30+E32</f>
        <v>200000</v>
      </c>
      <c r="F28" s="42"/>
      <c r="G28" s="42"/>
      <c r="H28" s="42"/>
      <c r="I28" s="1"/>
      <c r="J28" s="1"/>
      <c r="K28" s="1"/>
      <c r="L28" s="1"/>
      <c r="M28" s="1"/>
    </row>
    <row r="29" spans="1:13" ht="27" customHeight="1">
      <c r="A29" s="241" t="s">
        <v>752</v>
      </c>
      <c r="B29" s="231"/>
      <c r="C29" s="7"/>
      <c r="D29" s="7"/>
      <c r="E29" s="7"/>
      <c r="F29" s="7"/>
      <c r="G29" s="7"/>
      <c r="H29" s="7"/>
      <c r="I29" s="1"/>
      <c r="J29" s="1"/>
      <c r="K29" s="1"/>
      <c r="L29" s="1"/>
      <c r="M29" s="1"/>
    </row>
    <row r="30" spans="1:13" ht="30" customHeight="1">
      <c r="A30" s="47" t="s">
        <v>348</v>
      </c>
      <c r="B30" s="48" t="s">
        <v>349</v>
      </c>
      <c r="C30" s="49">
        <v>420000</v>
      </c>
      <c r="D30" s="49">
        <v>0</v>
      </c>
      <c r="E30" s="49">
        <v>0</v>
      </c>
      <c r="F30" s="51" t="s">
        <v>350</v>
      </c>
      <c r="G30" s="51" t="s">
        <v>351</v>
      </c>
      <c r="H30" s="51" t="s">
        <v>352</v>
      </c>
      <c r="I30" s="1"/>
      <c r="J30" s="1"/>
      <c r="K30" s="1"/>
      <c r="L30" s="1"/>
      <c r="M30" s="1"/>
    </row>
    <row r="31" spans="1:13" ht="21" customHeight="1">
      <c r="A31" s="231" t="s">
        <v>693</v>
      </c>
      <c r="B31" s="231"/>
      <c r="C31" s="7"/>
      <c r="D31" s="7"/>
      <c r="E31" s="7"/>
      <c r="F31" s="7"/>
      <c r="G31" s="7"/>
      <c r="H31" s="7"/>
      <c r="I31" s="1"/>
      <c r="J31" s="1"/>
      <c r="K31" s="1"/>
      <c r="L31" s="1"/>
      <c r="M31" s="1"/>
    </row>
    <row r="32" spans="1:13" ht="33.75" customHeight="1">
      <c r="A32" s="47" t="s">
        <v>694</v>
      </c>
      <c r="B32" s="48" t="s">
        <v>695</v>
      </c>
      <c r="C32" s="49">
        <v>1707000</v>
      </c>
      <c r="D32" s="49">
        <v>200000</v>
      </c>
      <c r="E32" s="49">
        <v>200000</v>
      </c>
      <c r="F32" s="51" t="s">
        <v>696</v>
      </c>
      <c r="G32" s="51" t="s">
        <v>697</v>
      </c>
      <c r="H32" s="51" t="s">
        <v>698</v>
      </c>
      <c r="I32" s="1"/>
      <c r="J32" s="1"/>
      <c r="K32" s="1"/>
      <c r="L32" s="1"/>
      <c r="M32" s="1"/>
    </row>
    <row r="33" spans="1:13" ht="25.5" customHeight="1">
      <c r="A33" s="232" t="s">
        <v>585</v>
      </c>
      <c r="B33" s="232"/>
      <c r="C33" s="58">
        <f>C35+C37+C39</f>
        <v>500000</v>
      </c>
      <c r="D33" s="58">
        <f>D35+D37+D39</f>
        <v>100000</v>
      </c>
      <c r="E33" s="58">
        <f>E35+E37+E39</f>
        <v>150000</v>
      </c>
      <c r="F33" s="42"/>
      <c r="G33" s="42"/>
      <c r="H33" s="42"/>
      <c r="I33" s="1"/>
      <c r="J33" s="1"/>
      <c r="K33" s="1"/>
      <c r="L33" s="1"/>
      <c r="M33" s="1"/>
    </row>
    <row r="34" spans="1:13" ht="22.5" customHeight="1">
      <c r="A34" s="239" t="s">
        <v>746</v>
      </c>
      <c r="B34" s="240"/>
      <c r="C34" s="7"/>
      <c r="D34" s="7"/>
      <c r="E34" s="7"/>
      <c r="F34" s="7"/>
      <c r="G34" s="7"/>
      <c r="H34" s="7"/>
      <c r="I34" s="1"/>
      <c r="J34" s="1"/>
      <c r="K34" s="1"/>
      <c r="L34" s="1"/>
      <c r="M34" s="1"/>
    </row>
    <row r="35" spans="1:13" ht="32.25" customHeight="1">
      <c r="A35" s="47" t="s">
        <v>586</v>
      </c>
      <c r="B35" s="52" t="s">
        <v>747</v>
      </c>
      <c r="C35" s="49">
        <v>250000</v>
      </c>
      <c r="D35" s="49">
        <v>0</v>
      </c>
      <c r="E35" s="49">
        <v>0</v>
      </c>
      <c r="F35" s="51" t="s">
        <v>590</v>
      </c>
      <c r="G35" s="51" t="s">
        <v>591</v>
      </c>
      <c r="H35" s="51" t="s">
        <v>592</v>
      </c>
      <c r="I35" s="1"/>
      <c r="J35" s="1"/>
      <c r="K35" s="1"/>
      <c r="L35" s="1"/>
      <c r="M35" s="1"/>
    </row>
    <row r="36" spans="1:13" ht="22.5" customHeight="1">
      <c r="A36" s="231" t="s">
        <v>524</v>
      </c>
      <c r="B36" s="231"/>
      <c r="C36" s="7"/>
      <c r="D36" s="7"/>
      <c r="E36" s="7"/>
      <c r="F36" s="7"/>
      <c r="G36" s="7"/>
      <c r="H36" s="7"/>
      <c r="I36" s="1"/>
      <c r="J36" s="1"/>
      <c r="K36" s="1"/>
      <c r="L36" s="1"/>
      <c r="M36" s="1"/>
    </row>
    <row r="37" spans="1:13" ht="32.25" customHeight="1">
      <c r="A37" s="47" t="s">
        <v>235</v>
      </c>
      <c r="B37" s="48" t="s">
        <v>587</v>
      </c>
      <c r="C37" s="49">
        <v>0</v>
      </c>
      <c r="D37" s="49">
        <v>100000</v>
      </c>
      <c r="E37" s="49">
        <v>150000</v>
      </c>
      <c r="F37" s="51" t="s">
        <v>593</v>
      </c>
      <c r="G37" s="51" t="s">
        <v>591</v>
      </c>
      <c r="H37" s="51" t="s">
        <v>594</v>
      </c>
      <c r="I37" s="1"/>
      <c r="J37" s="1"/>
      <c r="K37" s="1"/>
      <c r="L37" s="1"/>
      <c r="M37" s="1"/>
    </row>
    <row r="38" spans="1:13" ht="22.5" customHeight="1">
      <c r="A38" s="231" t="s">
        <v>588</v>
      </c>
      <c r="B38" s="231"/>
      <c r="C38" s="7"/>
      <c r="D38" s="7"/>
      <c r="E38" s="7"/>
      <c r="F38" s="7"/>
      <c r="G38" s="7"/>
      <c r="H38" s="7"/>
      <c r="I38" s="1"/>
      <c r="J38" s="1"/>
      <c r="K38" s="1"/>
      <c r="L38" s="1"/>
      <c r="M38" s="1"/>
    </row>
    <row r="39" spans="1:13" ht="25.5" customHeight="1">
      <c r="A39" s="47" t="s">
        <v>353</v>
      </c>
      <c r="B39" s="48" t="s">
        <v>589</v>
      </c>
      <c r="C39" s="49">
        <v>250000</v>
      </c>
      <c r="D39" s="49">
        <v>0</v>
      </c>
      <c r="E39" s="49">
        <v>0</v>
      </c>
      <c r="F39" s="51" t="s">
        <v>596</v>
      </c>
      <c r="G39" s="51" t="s">
        <v>591</v>
      </c>
      <c r="H39" s="51" t="s">
        <v>595</v>
      </c>
      <c r="I39" s="1"/>
      <c r="J39" s="1"/>
      <c r="K39" s="1"/>
      <c r="L39" s="1"/>
      <c r="M39" s="1"/>
    </row>
    <row r="40" spans="1:13" ht="25.5" customHeight="1">
      <c r="A40" s="232" t="s">
        <v>597</v>
      </c>
      <c r="B40" s="232"/>
      <c r="C40" s="58">
        <f>C42+C44+C49+C51+C53</f>
        <v>3350000</v>
      </c>
      <c r="D40" s="58">
        <f>D42+D44+D49+D51+D53</f>
        <v>900000</v>
      </c>
      <c r="E40" s="58">
        <f>E42+E44+E49+E51+E53</f>
        <v>850000</v>
      </c>
      <c r="F40" s="42"/>
      <c r="G40" s="42"/>
      <c r="H40" s="42"/>
      <c r="I40" s="1"/>
      <c r="J40" s="1"/>
      <c r="K40" s="1"/>
      <c r="L40" s="1"/>
      <c r="M40" s="1"/>
    </row>
    <row r="41" spans="1:13" ht="22.5" customHeight="1">
      <c r="A41" s="231" t="s">
        <v>527</v>
      </c>
      <c r="B41" s="231"/>
      <c r="C41" s="7"/>
      <c r="D41" s="7"/>
      <c r="E41" s="7"/>
      <c r="F41" s="7"/>
      <c r="G41" s="7"/>
      <c r="H41" s="7"/>
      <c r="I41" s="1"/>
      <c r="J41" s="1"/>
      <c r="K41" s="1"/>
      <c r="L41" s="1"/>
      <c r="M41" s="1"/>
    </row>
    <row r="42" spans="1:13" ht="31.5" customHeight="1">
      <c r="A42" s="47" t="s">
        <v>598</v>
      </c>
      <c r="B42" s="48" t="s">
        <v>232</v>
      </c>
      <c r="C42" s="49">
        <v>600000</v>
      </c>
      <c r="D42" s="49">
        <v>350000</v>
      </c>
      <c r="E42" s="49">
        <v>300000</v>
      </c>
      <c r="F42" s="51" t="s">
        <v>271</v>
      </c>
      <c r="G42" s="51" t="s">
        <v>273</v>
      </c>
      <c r="H42" s="51" t="s">
        <v>274</v>
      </c>
      <c r="I42" s="1"/>
      <c r="J42" s="1"/>
      <c r="K42" s="1"/>
      <c r="L42" s="1"/>
      <c r="M42" s="1"/>
    </row>
    <row r="43" spans="1:13" ht="22.5" customHeight="1">
      <c r="A43" s="231" t="s">
        <v>599</v>
      </c>
      <c r="B43" s="231"/>
      <c r="C43" s="7"/>
      <c r="D43" s="7"/>
      <c r="E43" s="7"/>
      <c r="F43" s="7"/>
      <c r="G43" s="7"/>
      <c r="H43" s="7"/>
      <c r="I43" s="1"/>
      <c r="J43" s="1"/>
      <c r="K43" s="1"/>
      <c r="L43" s="1"/>
      <c r="M43" s="1"/>
    </row>
    <row r="44" spans="1:13" ht="31.5" customHeight="1">
      <c r="A44" s="47" t="s">
        <v>600</v>
      </c>
      <c r="B44" s="48" t="s">
        <v>601</v>
      </c>
      <c r="C44" s="49">
        <v>500000</v>
      </c>
      <c r="D44" s="49">
        <v>300000</v>
      </c>
      <c r="E44" s="49">
        <v>300000</v>
      </c>
      <c r="F44" s="51" t="s">
        <v>275</v>
      </c>
      <c r="G44" s="51" t="s">
        <v>276</v>
      </c>
      <c r="H44" s="51" t="s">
        <v>277</v>
      </c>
      <c r="I44" s="1"/>
      <c r="J44" s="1"/>
      <c r="K44" s="1"/>
      <c r="L44" s="1"/>
      <c r="M44" s="1"/>
    </row>
    <row r="45" spans="1:13" s="1" customFormat="1" ht="15.75" customHeight="1">
      <c r="A45" s="230" t="s">
        <v>230</v>
      </c>
      <c r="B45" s="230"/>
      <c r="C45" s="229" t="s">
        <v>677</v>
      </c>
      <c r="D45" s="229" t="s">
        <v>520</v>
      </c>
      <c r="E45" s="229" t="s">
        <v>678</v>
      </c>
      <c r="F45" s="230" t="s">
        <v>222</v>
      </c>
      <c r="G45" s="230" t="s">
        <v>223</v>
      </c>
      <c r="H45" s="229" t="s">
        <v>224</v>
      </c>
      <c r="I45" s="3"/>
      <c r="J45" s="3"/>
      <c r="K45" s="3"/>
      <c r="L45" s="3"/>
      <c r="M45" s="3"/>
    </row>
    <row r="46" spans="1:13" ht="15.75" customHeight="1">
      <c r="A46" s="230"/>
      <c r="B46" s="230"/>
      <c r="C46" s="230"/>
      <c r="D46" s="230"/>
      <c r="E46" s="230"/>
      <c r="F46" s="230"/>
      <c r="G46" s="230"/>
      <c r="H46" s="230"/>
      <c r="I46" s="3"/>
      <c r="J46" s="3"/>
      <c r="K46" s="3"/>
      <c r="L46" s="3"/>
      <c r="M46" s="3"/>
    </row>
    <row r="47" spans="1:13" ht="11.25" customHeight="1">
      <c r="A47" s="233">
        <v>1</v>
      </c>
      <c r="B47" s="234"/>
      <c r="C47" s="69">
        <v>2</v>
      </c>
      <c r="D47" s="69">
        <v>3</v>
      </c>
      <c r="E47" s="69">
        <v>4</v>
      </c>
      <c r="F47" s="69">
        <v>5</v>
      </c>
      <c r="G47" s="69">
        <v>6</v>
      </c>
      <c r="H47" s="69">
        <v>7</v>
      </c>
      <c r="I47" s="3"/>
      <c r="J47" s="3"/>
      <c r="K47" s="3"/>
      <c r="L47" s="3"/>
      <c r="M47" s="3"/>
    </row>
    <row r="48" spans="1:13" ht="24.75" customHeight="1">
      <c r="A48" s="241" t="s">
        <v>645</v>
      </c>
      <c r="B48" s="231"/>
      <c r="C48" s="7"/>
      <c r="D48" s="7"/>
      <c r="E48" s="7"/>
      <c r="F48" s="7"/>
      <c r="G48" s="7"/>
      <c r="H48" s="7"/>
      <c r="I48" s="1"/>
      <c r="J48" s="1"/>
      <c r="K48" s="1"/>
      <c r="L48" s="1"/>
      <c r="M48" s="1"/>
    </row>
    <row r="49" spans="1:13" ht="33.75" customHeight="1">
      <c r="A49" s="47" t="s">
        <v>602</v>
      </c>
      <c r="B49" s="48" t="s">
        <v>646</v>
      </c>
      <c r="C49" s="49">
        <v>200000</v>
      </c>
      <c r="D49" s="49">
        <v>200000</v>
      </c>
      <c r="E49" s="49">
        <v>200000</v>
      </c>
      <c r="F49" s="51" t="s">
        <v>662</v>
      </c>
      <c r="G49" s="51" t="s">
        <v>647</v>
      </c>
      <c r="H49" s="51" t="s">
        <v>648</v>
      </c>
      <c r="I49" s="1"/>
      <c r="J49" s="1"/>
      <c r="K49" s="1"/>
      <c r="L49" s="1"/>
      <c r="M49" s="1"/>
    </row>
    <row r="50" spans="1:13" ht="36.75" customHeight="1">
      <c r="A50" s="237" t="s">
        <v>705</v>
      </c>
      <c r="B50" s="238"/>
      <c r="C50" s="7"/>
      <c r="D50" s="7"/>
      <c r="E50" s="7"/>
      <c r="F50" s="7"/>
      <c r="G50" s="7"/>
      <c r="H50" s="7"/>
      <c r="I50" s="1"/>
      <c r="J50" s="1"/>
      <c r="K50" s="1"/>
      <c r="L50" s="1"/>
      <c r="M50" s="1"/>
    </row>
    <row r="51" spans="1:13" ht="36.75" customHeight="1">
      <c r="A51" s="47" t="s">
        <v>703</v>
      </c>
      <c r="B51" s="48" t="s">
        <v>704</v>
      </c>
      <c r="C51" s="49">
        <v>2000000</v>
      </c>
      <c r="D51" s="49">
        <v>0</v>
      </c>
      <c r="E51" s="49">
        <v>0</v>
      </c>
      <c r="F51" s="51" t="s">
        <v>706</v>
      </c>
      <c r="G51" s="51" t="s">
        <v>707</v>
      </c>
      <c r="H51" s="51" t="s">
        <v>708</v>
      </c>
      <c r="I51" s="1"/>
      <c r="J51" s="1"/>
      <c r="K51" s="1"/>
      <c r="L51" s="1"/>
      <c r="M51" s="1"/>
    </row>
    <row r="52" spans="1:13" ht="27.75" customHeight="1">
      <c r="A52" s="237" t="s">
        <v>710</v>
      </c>
      <c r="B52" s="238"/>
      <c r="C52" s="7"/>
      <c r="D52" s="7"/>
      <c r="E52" s="7"/>
      <c r="F52" s="7"/>
      <c r="G52" s="7"/>
      <c r="H52" s="7"/>
      <c r="I52" s="1"/>
      <c r="J52" s="1"/>
      <c r="K52" s="1"/>
      <c r="L52" s="1"/>
      <c r="M52" s="1"/>
    </row>
    <row r="53" spans="1:13" ht="44.25" customHeight="1">
      <c r="A53" s="47" t="s">
        <v>711</v>
      </c>
      <c r="B53" s="48" t="s">
        <v>712</v>
      </c>
      <c r="C53" s="49">
        <v>50000</v>
      </c>
      <c r="D53" s="49">
        <v>50000</v>
      </c>
      <c r="E53" s="49">
        <v>50000</v>
      </c>
      <c r="F53" s="51" t="s">
        <v>713</v>
      </c>
      <c r="G53" s="51" t="s">
        <v>714</v>
      </c>
      <c r="H53" s="51" t="s">
        <v>715</v>
      </c>
      <c r="I53" s="1"/>
      <c r="J53" s="1"/>
      <c r="K53" s="1"/>
      <c r="L53" s="1"/>
      <c r="M53" s="1"/>
    </row>
    <row r="54" spans="1:13" ht="25.5" customHeight="1">
      <c r="A54" s="232" t="s">
        <v>603</v>
      </c>
      <c r="B54" s="232"/>
      <c r="C54" s="58">
        <f>C56</f>
        <v>1200000</v>
      </c>
      <c r="D54" s="58">
        <f>D56</f>
        <v>1200000</v>
      </c>
      <c r="E54" s="58">
        <f>E56</f>
        <v>1200000</v>
      </c>
      <c r="F54" s="42"/>
      <c r="G54" s="42"/>
      <c r="H54" s="42"/>
      <c r="I54" s="1"/>
      <c r="J54" s="1"/>
      <c r="K54" s="1"/>
      <c r="L54" s="1"/>
      <c r="M54" s="1"/>
    </row>
    <row r="55" spans="1:13" ht="22.5" customHeight="1">
      <c r="A55" s="231" t="s">
        <v>604</v>
      </c>
      <c r="B55" s="231"/>
      <c r="C55" s="7"/>
      <c r="D55" s="7"/>
      <c r="E55" s="7"/>
      <c r="F55" s="7"/>
      <c r="G55" s="7"/>
      <c r="H55" s="7"/>
      <c r="I55" s="1"/>
      <c r="J55" s="1"/>
      <c r="K55" s="1"/>
      <c r="L55" s="1"/>
      <c r="M55" s="1"/>
    </row>
    <row r="56" spans="1:13" ht="40.5" customHeight="1">
      <c r="A56" s="47" t="s">
        <v>605</v>
      </c>
      <c r="B56" s="48" t="s">
        <v>283</v>
      </c>
      <c r="C56" s="49">
        <v>1200000</v>
      </c>
      <c r="D56" s="49">
        <v>1200000</v>
      </c>
      <c r="E56" s="49">
        <v>1200000</v>
      </c>
      <c r="F56" s="51" t="s">
        <v>284</v>
      </c>
      <c r="G56" s="51" t="s">
        <v>285</v>
      </c>
      <c r="H56" s="51" t="s">
        <v>286</v>
      </c>
      <c r="I56" s="1"/>
      <c r="J56" s="1"/>
      <c r="K56" s="1"/>
      <c r="L56" s="1"/>
      <c r="M56" s="1"/>
    </row>
    <row r="57" spans="1:13" ht="25.5" customHeight="1">
      <c r="A57" s="232" t="s">
        <v>606</v>
      </c>
      <c r="B57" s="232"/>
      <c r="C57" s="58">
        <f>C59+C63+C61</f>
        <v>1570000</v>
      </c>
      <c r="D57" s="58">
        <f>D59+D63+D61</f>
        <v>6600000</v>
      </c>
      <c r="E57" s="58">
        <f>E59+E63+E61</f>
        <v>1100000</v>
      </c>
      <c r="F57" s="42"/>
      <c r="G57" s="42"/>
      <c r="H57" s="42"/>
      <c r="I57" s="1"/>
      <c r="J57" s="1"/>
      <c r="K57" s="1"/>
      <c r="L57" s="1"/>
      <c r="M57" s="1"/>
    </row>
    <row r="58" spans="1:13" ht="21" customHeight="1">
      <c r="A58" s="231" t="s">
        <v>535</v>
      </c>
      <c r="B58" s="231"/>
      <c r="C58" s="7"/>
      <c r="D58" s="7"/>
      <c r="E58" s="7"/>
      <c r="F58" s="7"/>
      <c r="G58" s="7"/>
      <c r="H58" s="7"/>
      <c r="I58" s="1"/>
      <c r="J58" s="1"/>
      <c r="K58" s="1"/>
      <c r="L58" s="1"/>
      <c r="M58" s="1"/>
    </row>
    <row r="59" spans="1:13" ht="33" customHeight="1">
      <c r="A59" s="47" t="s">
        <v>607</v>
      </c>
      <c r="B59" s="48" t="s">
        <v>236</v>
      </c>
      <c r="C59" s="49">
        <v>1000000</v>
      </c>
      <c r="D59" s="49">
        <v>1000000</v>
      </c>
      <c r="E59" s="49">
        <v>1000000</v>
      </c>
      <c r="F59" s="51" t="s">
        <v>287</v>
      </c>
      <c r="G59" s="51" t="s">
        <v>288</v>
      </c>
      <c r="H59" s="51" t="s">
        <v>279</v>
      </c>
      <c r="I59" s="1"/>
      <c r="J59" s="1"/>
      <c r="K59" s="1"/>
      <c r="L59" s="1"/>
      <c r="M59" s="1"/>
    </row>
    <row r="60" spans="1:13" ht="21" customHeight="1">
      <c r="A60" s="231" t="s">
        <v>717</v>
      </c>
      <c r="B60" s="231"/>
      <c r="C60" s="7"/>
      <c r="D60" s="7"/>
      <c r="E60" s="7"/>
      <c r="F60" s="7"/>
      <c r="G60" s="7"/>
      <c r="H60" s="7"/>
      <c r="I60" s="1"/>
      <c r="J60" s="1"/>
      <c r="K60" s="1"/>
      <c r="L60" s="1"/>
      <c r="M60" s="1"/>
    </row>
    <row r="61" spans="1:13" ht="30.75" customHeight="1">
      <c r="A61" s="47" t="s">
        <v>608</v>
      </c>
      <c r="B61" s="48" t="s">
        <v>722</v>
      </c>
      <c r="C61" s="49">
        <v>500000</v>
      </c>
      <c r="D61" s="49">
        <v>5500000</v>
      </c>
      <c r="E61" s="49">
        <v>0</v>
      </c>
      <c r="F61" s="51" t="s">
        <v>720</v>
      </c>
      <c r="G61" s="51" t="s">
        <v>723</v>
      </c>
      <c r="H61" s="51" t="s">
        <v>721</v>
      </c>
      <c r="I61" s="1"/>
      <c r="J61" s="1"/>
      <c r="K61" s="1"/>
      <c r="L61" s="1"/>
      <c r="M61" s="1"/>
    </row>
    <row r="62" spans="1:13" ht="21" customHeight="1">
      <c r="A62" s="231" t="s">
        <v>718</v>
      </c>
      <c r="B62" s="231"/>
      <c r="C62" s="7"/>
      <c r="D62" s="7"/>
      <c r="E62" s="7"/>
      <c r="F62" s="7"/>
      <c r="G62" s="7"/>
      <c r="H62" s="7"/>
      <c r="I62" s="1"/>
      <c r="J62" s="1"/>
      <c r="K62" s="1"/>
      <c r="L62" s="1"/>
      <c r="M62" s="1"/>
    </row>
    <row r="63" spans="1:13" ht="25.5" customHeight="1">
      <c r="A63" s="47" t="s">
        <v>719</v>
      </c>
      <c r="B63" s="48" t="s">
        <v>483</v>
      </c>
      <c r="C63" s="49">
        <v>70000</v>
      </c>
      <c r="D63" s="49">
        <v>100000</v>
      </c>
      <c r="E63" s="49">
        <v>100000</v>
      </c>
      <c r="F63" s="51" t="s">
        <v>484</v>
      </c>
      <c r="G63" s="51" t="s">
        <v>485</v>
      </c>
      <c r="H63" s="51" t="s">
        <v>486</v>
      </c>
      <c r="I63" s="1"/>
      <c r="J63" s="1"/>
      <c r="K63" s="1"/>
      <c r="L63" s="1"/>
      <c r="M63" s="1"/>
    </row>
    <row r="64" spans="1:13" ht="66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s="157" customFormat="1" ht="15.75" customHeight="1">
      <c r="A65" s="248" t="s">
        <v>230</v>
      </c>
      <c r="B65" s="249"/>
      <c r="C65" s="246" t="s">
        <v>677</v>
      </c>
      <c r="D65" s="246" t="s">
        <v>520</v>
      </c>
      <c r="E65" s="246" t="s">
        <v>678</v>
      </c>
      <c r="F65" s="244" t="s">
        <v>222</v>
      </c>
      <c r="G65" s="244" t="s">
        <v>223</v>
      </c>
      <c r="H65" s="246" t="s">
        <v>224</v>
      </c>
      <c r="I65" s="156"/>
      <c r="J65" s="156"/>
      <c r="K65" s="156"/>
      <c r="L65" s="156"/>
      <c r="M65" s="156"/>
    </row>
    <row r="66" spans="1:13" s="1" customFormat="1" ht="15.75" customHeight="1">
      <c r="A66" s="250"/>
      <c r="B66" s="251"/>
      <c r="C66" s="247"/>
      <c r="D66" s="247"/>
      <c r="E66" s="247"/>
      <c r="F66" s="245"/>
      <c r="G66" s="245"/>
      <c r="H66" s="247"/>
      <c r="I66" s="3"/>
      <c r="J66" s="3"/>
      <c r="K66" s="3"/>
      <c r="L66" s="3"/>
      <c r="M66" s="3"/>
    </row>
    <row r="67" spans="1:13" s="1" customFormat="1" ht="11.25" customHeight="1">
      <c r="A67" s="233">
        <v>1</v>
      </c>
      <c r="B67" s="234"/>
      <c r="C67" s="69">
        <v>2</v>
      </c>
      <c r="D67" s="69">
        <v>3</v>
      </c>
      <c r="E67" s="69">
        <v>4</v>
      </c>
      <c r="F67" s="69">
        <v>5</v>
      </c>
      <c r="G67" s="69">
        <v>6</v>
      </c>
      <c r="H67" s="69">
        <v>7</v>
      </c>
      <c r="I67" s="3"/>
      <c r="J67" s="3"/>
      <c r="K67" s="3"/>
      <c r="L67" s="3"/>
      <c r="M67" s="3"/>
    </row>
    <row r="68" spans="1:13" ht="25.5" customHeight="1">
      <c r="A68" s="232" t="s">
        <v>609</v>
      </c>
      <c r="B68" s="232"/>
      <c r="C68" s="58">
        <f>C70+C72</f>
        <v>550000</v>
      </c>
      <c r="D68" s="58">
        <f>D70+D72</f>
        <v>1050000</v>
      </c>
      <c r="E68" s="58">
        <f>E70+E72</f>
        <v>1500000</v>
      </c>
      <c r="F68" s="42"/>
      <c r="G68" s="42"/>
      <c r="H68" s="42"/>
      <c r="I68" s="1"/>
      <c r="J68" s="1"/>
      <c r="K68" s="1"/>
      <c r="L68" s="1"/>
      <c r="M68" s="1"/>
    </row>
    <row r="69" spans="1:13" ht="22.5" customHeight="1">
      <c r="A69" s="231" t="s">
        <v>610</v>
      </c>
      <c r="B69" s="231"/>
      <c r="C69" s="7"/>
      <c r="D69" s="7"/>
      <c r="E69" s="7"/>
      <c r="F69" s="7"/>
      <c r="G69" s="7"/>
      <c r="H69" s="7"/>
      <c r="I69" s="1"/>
      <c r="J69" s="1"/>
      <c r="K69" s="1"/>
      <c r="L69" s="1"/>
      <c r="M69" s="1"/>
    </row>
    <row r="70" spans="1:13" ht="25.5" customHeight="1">
      <c r="A70" s="47" t="s">
        <v>611</v>
      </c>
      <c r="B70" s="48" t="s">
        <v>237</v>
      </c>
      <c r="C70" s="49">
        <v>500000</v>
      </c>
      <c r="D70" s="49">
        <v>50000</v>
      </c>
      <c r="E70" s="49">
        <v>0</v>
      </c>
      <c r="F70" s="51" t="s">
        <v>289</v>
      </c>
      <c r="G70" s="51" t="s">
        <v>278</v>
      </c>
      <c r="H70" s="51" t="s">
        <v>314</v>
      </c>
      <c r="I70" s="1"/>
      <c r="J70" s="1"/>
      <c r="K70" s="1"/>
      <c r="L70" s="1"/>
      <c r="M70" s="1"/>
    </row>
    <row r="71" spans="1:13" ht="22.5" customHeight="1">
      <c r="A71" s="231" t="s">
        <v>612</v>
      </c>
      <c r="B71" s="231"/>
      <c r="C71" s="7"/>
      <c r="D71" s="7"/>
      <c r="E71" s="7"/>
      <c r="F71" s="7"/>
      <c r="G71" s="7"/>
      <c r="H71" s="7"/>
      <c r="I71" s="1"/>
      <c r="J71" s="1"/>
      <c r="K71" s="1"/>
      <c r="L71" s="1"/>
      <c r="M71" s="1"/>
    </row>
    <row r="72" spans="1:13" ht="25.5" customHeight="1">
      <c r="A72" s="47" t="s">
        <v>613</v>
      </c>
      <c r="B72" s="48" t="s">
        <v>197</v>
      </c>
      <c r="C72" s="49">
        <f>2!E256</f>
        <v>50000</v>
      </c>
      <c r="D72" s="49">
        <v>1000000</v>
      </c>
      <c r="E72" s="49">
        <v>1500000</v>
      </c>
      <c r="F72" s="51" t="s">
        <v>290</v>
      </c>
      <c r="G72" s="51" t="s">
        <v>313</v>
      </c>
      <c r="H72" s="51" t="s">
        <v>291</v>
      </c>
      <c r="I72" s="1"/>
      <c r="J72" s="1"/>
      <c r="K72" s="1"/>
      <c r="L72" s="1"/>
      <c r="M72" s="1"/>
    </row>
    <row r="73" spans="1:13" ht="25.5" customHeight="1">
      <c r="A73" s="232" t="s">
        <v>614</v>
      </c>
      <c r="B73" s="232"/>
      <c r="C73" s="58">
        <f>C75+C77</f>
        <v>1620000</v>
      </c>
      <c r="D73" s="58">
        <f>D75+D77</f>
        <v>1600000</v>
      </c>
      <c r="E73" s="58">
        <f>E75+E77</f>
        <v>1620000</v>
      </c>
      <c r="F73" s="42"/>
      <c r="G73" s="42"/>
      <c r="H73" s="42"/>
      <c r="I73" s="1"/>
      <c r="J73" s="1"/>
      <c r="K73" s="1"/>
      <c r="L73" s="1"/>
      <c r="M73" s="1"/>
    </row>
    <row r="74" spans="1:13" ht="22.5" customHeight="1">
      <c r="A74" s="231" t="s">
        <v>615</v>
      </c>
      <c r="B74" s="231"/>
      <c r="C74" s="7"/>
      <c r="D74" s="7"/>
      <c r="E74" s="7"/>
      <c r="F74" s="7"/>
      <c r="G74" s="7"/>
      <c r="H74" s="7"/>
      <c r="I74" s="1"/>
      <c r="J74" s="1"/>
      <c r="K74" s="1"/>
      <c r="L74" s="1"/>
      <c r="M74" s="1"/>
    </row>
    <row r="75" spans="1:13" ht="25.5" customHeight="1">
      <c r="A75" s="47" t="s">
        <v>616</v>
      </c>
      <c r="B75" s="48" t="s">
        <v>238</v>
      </c>
      <c r="C75" s="49">
        <v>1420000</v>
      </c>
      <c r="D75" s="49">
        <v>1400000</v>
      </c>
      <c r="E75" s="49">
        <v>1420000</v>
      </c>
      <c r="F75" s="51" t="s">
        <v>293</v>
      </c>
      <c r="G75" s="51" t="s">
        <v>292</v>
      </c>
      <c r="H75" s="51" t="s">
        <v>294</v>
      </c>
      <c r="I75" s="1"/>
      <c r="J75" s="1"/>
      <c r="K75" s="1"/>
      <c r="L75" s="1"/>
      <c r="M75" s="1"/>
    </row>
    <row r="76" spans="1:13" ht="22.5" customHeight="1">
      <c r="A76" s="231" t="s">
        <v>650</v>
      </c>
      <c r="B76" s="231"/>
      <c r="C76" s="7"/>
      <c r="D76" s="7"/>
      <c r="E76" s="7"/>
      <c r="F76" s="7"/>
      <c r="G76" s="7"/>
      <c r="H76" s="7"/>
      <c r="I76" s="1"/>
      <c r="J76" s="1"/>
      <c r="K76" s="1"/>
      <c r="L76" s="1"/>
      <c r="M76" s="1"/>
    </row>
    <row r="77" spans="1:13" ht="25.5" customHeight="1">
      <c r="A77" s="47" t="s">
        <v>651</v>
      </c>
      <c r="B77" s="48" t="s">
        <v>652</v>
      </c>
      <c r="C77" s="49">
        <v>200000</v>
      </c>
      <c r="D77" s="49">
        <v>200000</v>
      </c>
      <c r="E77" s="49">
        <v>200000</v>
      </c>
      <c r="F77" s="51" t="s">
        <v>653</v>
      </c>
      <c r="G77" s="51" t="s">
        <v>654</v>
      </c>
      <c r="H77" s="51" t="s">
        <v>655</v>
      </c>
      <c r="I77" s="1"/>
      <c r="J77" s="1"/>
      <c r="K77" s="1"/>
      <c r="L77" s="1"/>
      <c r="M77" s="1"/>
    </row>
    <row r="78" spans="1:13" ht="25.5" customHeight="1">
      <c r="A78" s="232" t="s">
        <v>617</v>
      </c>
      <c r="B78" s="232"/>
      <c r="C78" s="58">
        <f>C80</f>
        <v>400000</v>
      </c>
      <c r="D78" s="58">
        <f>D80</f>
        <v>100000</v>
      </c>
      <c r="E78" s="58">
        <f>E80</f>
        <v>100000</v>
      </c>
      <c r="F78" s="42"/>
      <c r="G78" s="42"/>
      <c r="H78" s="42"/>
      <c r="I78" s="1"/>
      <c r="J78" s="1"/>
      <c r="K78" s="1"/>
      <c r="L78" s="1"/>
      <c r="M78" s="1"/>
    </row>
    <row r="79" spans="1:13" ht="22.5" customHeight="1">
      <c r="A79" s="231" t="s">
        <v>545</v>
      </c>
      <c r="B79" s="231"/>
      <c r="C79" s="7"/>
      <c r="D79" s="7"/>
      <c r="E79" s="7"/>
      <c r="F79" s="7"/>
      <c r="G79" s="7"/>
      <c r="H79" s="7"/>
      <c r="I79" s="1"/>
      <c r="J79" s="1"/>
      <c r="K79" s="1"/>
      <c r="L79" s="1"/>
      <c r="M79" s="1"/>
    </row>
    <row r="80" spans="1:13" ht="25.5" customHeight="1">
      <c r="A80" s="47" t="s">
        <v>359</v>
      </c>
      <c r="B80" s="48" t="s">
        <v>487</v>
      </c>
      <c r="C80" s="49">
        <v>400000</v>
      </c>
      <c r="D80" s="49">
        <v>100000</v>
      </c>
      <c r="E80" s="49">
        <v>100000</v>
      </c>
      <c r="F80" s="51" t="s">
        <v>488</v>
      </c>
      <c r="G80" s="51" t="s">
        <v>489</v>
      </c>
      <c r="H80" s="51" t="s">
        <v>490</v>
      </c>
      <c r="I80" s="1"/>
      <c r="J80" s="1"/>
      <c r="K80" s="1"/>
      <c r="L80" s="1"/>
      <c r="M80" s="1"/>
    </row>
    <row r="81" spans="1:13" ht="25.5" customHeight="1">
      <c r="A81" s="232" t="s">
        <v>546</v>
      </c>
      <c r="B81" s="232"/>
      <c r="C81" s="58">
        <f>C83+C91+C85</f>
        <v>625000</v>
      </c>
      <c r="D81" s="58">
        <f>D83+D91+D85</f>
        <v>500000</v>
      </c>
      <c r="E81" s="58">
        <f>E83+E91+E85</f>
        <v>500000</v>
      </c>
      <c r="F81" s="42"/>
      <c r="G81" s="42"/>
      <c r="H81" s="42"/>
      <c r="I81" s="1"/>
      <c r="J81" s="1"/>
      <c r="K81" s="1"/>
      <c r="L81" s="1"/>
      <c r="M81" s="1"/>
    </row>
    <row r="82" spans="1:13" ht="22.5" customHeight="1">
      <c r="A82" s="235" t="s">
        <v>549</v>
      </c>
      <c r="B82" s="235"/>
      <c r="C82" s="7"/>
      <c r="D82" s="7"/>
      <c r="E82" s="7"/>
      <c r="F82" s="7"/>
      <c r="G82" s="7"/>
      <c r="H82" s="7"/>
      <c r="I82" s="1"/>
      <c r="J82" s="1"/>
      <c r="K82" s="1"/>
      <c r="L82" s="1"/>
      <c r="M82" s="1"/>
    </row>
    <row r="83" spans="1:13" ht="30.75" customHeight="1">
      <c r="A83" s="47" t="s">
        <v>618</v>
      </c>
      <c r="B83" s="48" t="s">
        <v>360</v>
      </c>
      <c r="C83" s="49">
        <v>375000</v>
      </c>
      <c r="D83" s="49">
        <v>300000</v>
      </c>
      <c r="E83" s="49">
        <v>300000</v>
      </c>
      <c r="F83" s="51" t="s">
        <v>362</v>
      </c>
      <c r="G83" s="51" t="s">
        <v>361</v>
      </c>
      <c r="H83" s="56" t="s">
        <v>363</v>
      </c>
      <c r="I83" s="1"/>
      <c r="J83" s="1"/>
      <c r="K83" s="1"/>
      <c r="L83" s="1"/>
      <c r="M83" s="1"/>
    </row>
    <row r="84" spans="1:13" ht="22.5" customHeight="1">
      <c r="A84" s="235" t="s">
        <v>550</v>
      </c>
      <c r="B84" s="235"/>
      <c r="C84" s="7"/>
      <c r="D84" s="7"/>
      <c r="E84" s="7"/>
      <c r="F84" s="7"/>
      <c r="G84" s="7"/>
      <c r="H84" s="7"/>
      <c r="I84" s="1"/>
      <c r="J84" s="1"/>
      <c r="K84" s="1"/>
      <c r="L84" s="1"/>
      <c r="M84" s="1"/>
    </row>
    <row r="85" spans="1:13" ht="30.75" customHeight="1">
      <c r="A85" s="47" t="s">
        <v>619</v>
      </c>
      <c r="B85" s="48" t="s">
        <v>620</v>
      </c>
      <c r="C85" s="49">
        <v>200000</v>
      </c>
      <c r="D85" s="49">
        <v>200000</v>
      </c>
      <c r="E85" s="49">
        <v>200000</v>
      </c>
      <c r="F85" s="51" t="s">
        <v>621</v>
      </c>
      <c r="G85" s="51" t="s">
        <v>622</v>
      </c>
      <c r="H85" s="56" t="s">
        <v>623</v>
      </c>
      <c r="I85" s="1"/>
      <c r="J85" s="1"/>
      <c r="K85" s="1"/>
      <c r="L85" s="1"/>
      <c r="M85" s="1"/>
    </row>
    <row r="86" spans="1:13" ht="26.2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s="1" customFormat="1" ht="15.75" customHeight="1">
      <c r="A87" s="230" t="s">
        <v>230</v>
      </c>
      <c r="B87" s="230"/>
      <c r="C87" s="229" t="s">
        <v>677</v>
      </c>
      <c r="D87" s="229" t="s">
        <v>520</v>
      </c>
      <c r="E87" s="229" t="s">
        <v>678</v>
      </c>
      <c r="F87" s="230" t="s">
        <v>222</v>
      </c>
      <c r="G87" s="230" t="s">
        <v>223</v>
      </c>
      <c r="H87" s="229" t="s">
        <v>224</v>
      </c>
      <c r="I87" s="3"/>
      <c r="J87" s="3"/>
      <c r="K87" s="3"/>
      <c r="L87" s="3"/>
      <c r="M87" s="3"/>
    </row>
    <row r="88" spans="1:13" ht="15.75" customHeight="1">
      <c r="A88" s="230"/>
      <c r="B88" s="230"/>
      <c r="C88" s="230"/>
      <c r="D88" s="230"/>
      <c r="E88" s="230"/>
      <c r="F88" s="230"/>
      <c r="G88" s="230"/>
      <c r="H88" s="230"/>
      <c r="I88" s="3"/>
      <c r="J88" s="3"/>
      <c r="K88" s="3"/>
      <c r="L88" s="3"/>
      <c r="M88" s="3"/>
    </row>
    <row r="89" spans="1:13" ht="11.25" customHeight="1">
      <c r="A89" s="233">
        <v>1</v>
      </c>
      <c r="B89" s="234"/>
      <c r="C89" s="69">
        <v>2</v>
      </c>
      <c r="D89" s="69">
        <v>3</v>
      </c>
      <c r="E89" s="69">
        <v>4</v>
      </c>
      <c r="F89" s="69">
        <v>5</v>
      </c>
      <c r="G89" s="69">
        <v>6</v>
      </c>
      <c r="H89" s="69">
        <v>7</v>
      </c>
      <c r="I89" s="3"/>
      <c r="J89" s="3"/>
      <c r="K89" s="3"/>
      <c r="L89" s="3"/>
      <c r="M89" s="3"/>
    </row>
    <row r="90" spans="1:13" ht="22.5" customHeight="1">
      <c r="A90" s="235" t="s">
        <v>624</v>
      </c>
      <c r="B90" s="235"/>
      <c r="C90" s="7"/>
      <c r="D90" s="7"/>
      <c r="E90" s="7"/>
      <c r="F90" s="7"/>
      <c r="G90" s="7"/>
      <c r="H90" s="7"/>
      <c r="I90" s="1"/>
      <c r="J90" s="1"/>
      <c r="K90" s="1"/>
      <c r="L90" s="1"/>
      <c r="M90" s="1"/>
    </row>
    <row r="91" spans="1:13" ht="25.5" customHeight="1">
      <c r="A91" s="47" t="s">
        <v>625</v>
      </c>
      <c r="B91" s="48" t="s">
        <v>491</v>
      </c>
      <c r="C91" s="49">
        <v>50000</v>
      </c>
      <c r="D91" s="49">
        <v>0</v>
      </c>
      <c r="E91" s="49">
        <v>0</v>
      </c>
      <c r="F91" s="51" t="s">
        <v>492</v>
      </c>
      <c r="G91" s="51" t="s">
        <v>493</v>
      </c>
      <c r="H91" s="56" t="s">
        <v>494</v>
      </c>
      <c r="I91" s="1"/>
      <c r="J91" s="1"/>
      <c r="K91" s="1"/>
      <c r="L91" s="1"/>
      <c r="M91" s="1"/>
    </row>
    <row r="92" spans="1:13" ht="25.5" customHeight="1">
      <c r="A92" s="232" t="s">
        <v>551</v>
      </c>
      <c r="B92" s="232"/>
      <c r="C92" s="58">
        <f>C94+C96+C98+C100+C103</f>
        <v>7250000</v>
      </c>
      <c r="D92" s="58">
        <f>D94+D96+D98+D100+D103</f>
        <v>1200000</v>
      </c>
      <c r="E92" s="58">
        <f>E94+E96+E98+E100+E103</f>
        <v>1200000</v>
      </c>
      <c r="F92" s="42"/>
      <c r="G92" s="42"/>
      <c r="H92" s="42"/>
      <c r="I92" s="1"/>
      <c r="J92" s="1"/>
      <c r="K92" s="1"/>
      <c r="L92" s="1"/>
      <c r="M92" s="1"/>
    </row>
    <row r="93" spans="1:13" ht="22.5" customHeight="1">
      <c r="A93" s="231" t="s">
        <v>555</v>
      </c>
      <c r="B93" s="231"/>
      <c r="C93" s="7"/>
      <c r="D93" s="7"/>
      <c r="E93" s="7"/>
      <c r="F93" s="7"/>
      <c r="G93" s="7"/>
      <c r="H93" s="7"/>
      <c r="I93" s="1"/>
      <c r="J93" s="1"/>
      <c r="K93" s="1"/>
      <c r="L93" s="1"/>
      <c r="M93" s="1"/>
    </row>
    <row r="94" spans="1:13" ht="33" customHeight="1">
      <c r="A94" s="47" t="s">
        <v>626</v>
      </c>
      <c r="B94" s="48" t="s">
        <v>240</v>
      </c>
      <c r="C94" s="49">
        <v>1370000</v>
      </c>
      <c r="D94" s="49">
        <v>1000000</v>
      </c>
      <c r="E94" s="49">
        <v>1000000</v>
      </c>
      <c r="F94" s="51" t="s">
        <v>296</v>
      </c>
      <c r="G94" s="51" t="s">
        <v>295</v>
      </c>
      <c r="H94" s="51" t="s">
        <v>297</v>
      </c>
      <c r="I94" s="1"/>
      <c r="J94" s="1"/>
      <c r="K94" s="1"/>
      <c r="L94" s="1"/>
      <c r="M94" s="1"/>
    </row>
    <row r="95" spans="1:13" ht="22.5" customHeight="1">
      <c r="A95" s="231" t="s">
        <v>627</v>
      </c>
      <c r="B95" s="231"/>
      <c r="C95" s="7"/>
      <c r="D95" s="7"/>
      <c r="E95" s="7"/>
      <c r="F95" s="7"/>
      <c r="G95" s="7"/>
      <c r="H95" s="7"/>
      <c r="I95" s="1"/>
      <c r="J95" s="1"/>
      <c r="K95" s="1"/>
      <c r="L95" s="1"/>
      <c r="M95" s="1"/>
    </row>
    <row r="96" spans="1:13" ht="32.25" customHeight="1">
      <c r="A96" s="47" t="s">
        <v>628</v>
      </c>
      <c r="B96" s="48" t="s">
        <v>500</v>
      </c>
      <c r="C96" s="49">
        <v>3000000</v>
      </c>
      <c r="D96" s="49">
        <v>0</v>
      </c>
      <c r="E96" s="49">
        <v>0</v>
      </c>
      <c r="F96" s="51" t="s">
        <v>298</v>
      </c>
      <c r="G96" s="51" t="s">
        <v>295</v>
      </c>
      <c r="H96" s="51" t="s">
        <v>299</v>
      </c>
      <c r="I96" s="1"/>
      <c r="J96" s="1"/>
      <c r="K96" s="1"/>
      <c r="L96" s="1"/>
      <c r="M96" s="1"/>
    </row>
    <row r="97" spans="1:13" ht="22.5" customHeight="1">
      <c r="A97" s="231" t="s">
        <v>629</v>
      </c>
      <c r="B97" s="231"/>
      <c r="C97" s="7"/>
      <c r="D97" s="7"/>
      <c r="E97" s="7"/>
      <c r="F97" s="7"/>
      <c r="G97" s="7"/>
      <c r="H97" s="7"/>
      <c r="I97" s="1"/>
      <c r="J97" s="1"/>
      <c r="K97" s="1"/>
      <c r="L97" s="1"/>
      <c r="M97" s="1"/>
    </row>
    <row r="98" spans="1:13" ht="32.25" customHeight="1">
      <c r="A98" s="47" t="s">
        <v>630</v>
      </c>
      <c r="B98" s="48" t="s">
        <v>241</v>
      </c>
      <c r="C98" s="49">
        <v>180000</v>
      </c>
      <c r="D98" s="49">
        <v>200000</v>
      </c>
      <c r="E98" s="49">
        <v>200000</v>
      </c>
      <c r="F98" s="51" t="s">
        <v>300</v>
      </c>
      <c r="G98" s="51" t="s">
        <v>295</v>
      </c>
      <c r="H98" s="51" t="s">
        <v>301</v>
      </c>
      <c r="I98" s="1"/>
      <c r="J98" s="1"/>
      <c r="K98" s="1"/>
      <c r="L98" s="1"/>
      <c r="M98" s="1"/>
    </row>
    <row r="99" spans="1:13" ht="22.5" customHeight="1">
      <c r="A99" s="231" t="s">
        <v>558</v>
      </c>
      <c r="B99" s="231"/>
      <c r="C99" s="7"/>
      <c r="D99" s="7"/>
      <c r="E99" s="7"/>
      <c r="F99" s="7"/>
      <c r="G99" s="7"/>
      <c r="H99" s="7"/>
      <c r="I99" s="1"/>
      <c r="J99" s="1"/>
      <c r="K99" s="1"/>
      <c r="L99" s="1"/>
      <c r="M99" s="1"/>
    </row>
    <row r="100" spans="1:13" ht="33" customHeight="1">
      <c r="A100" s="47" t="s">
        <v>631</v>
      </c>
      <c r="B100" s="48" t="s">
        <v>495</v>
      </c>
      <c r="C100" s="49">
        <v>200000</v>
      </c>
      <c r="D100" s="49">
        <v>0</v>
      </c>
      <c r="E100" s="49">
        <v>0</v>
      </c>
      <c r="F100" s="51" t="s">
        <v>300</v>
      </c>
      <c r="G100" s="51" t="s">
        <v>295</v>
      </c>
      <c r="H100" s="51" t="s">
        <v>496</v>
      </c>
      <c r="I100" s="1"/>
      <c r="J100" s="1"/>
      <c r="K100" s="1"/>
      <c r="L100" s="1"/>
      <c r="M100" s="1"/>
    </row>
    <row r="101" ht="18" customHeight="1"/>
    <row r="102" spans="1:13" ht="22.5" customHeight="1">
      <c r="A102" s="231" t="s">
        <v>656</v>
      </c>
      <c r="B102" s="231"/>
      <c r="C102" s="7"/>
      <c r="D102" s="7"/>
      <c r="E102" s="7"/>
      <c r="F102" s="7"/>
      <c r="G102" s="7"/>
      <c r="H102" s="7"/>
      <c r="I102" s="1"/>
      <c r="J102" s="1"/>
      <c r="K102" s="1"/>
      <c r="L102" s="1"/>
      <c r="M102" s="1"/>
    </row>
    <row r="103" spans="1:13" ht="35.25" customHeight="1">
      <c r="A103" s="47" t="s">
        <v>657</v>
      </c>
      <c r="B103" s="48" t="s">
        <v>658</v>
      </c>
      <c r="C103" s="49">
        <v>2500000</v>
      </c>
      <c r="D103" s="49">
        <v>0</v>
      </c>
      <c r="E103" s="49">
        <v>0</v>
      </c>
      <c r="F103" s="51" t="s">
        <v>659</v>
      </c>
      <c r="G103" s="51" t="s">
        <v>660</v>
      </c>
      <c r="H103" s="51" t="s">
        <v>661</v>
      </c>
      <c r="I103" s="1"/>
      <c r="J103" s="1"/>
      <c r="K103" s="1"/>
      <c r="L103" s="1"/>
      <c r="M103" s="1"/>
    </row>
    <row r="104" spans="1:13" ht="25.5" customHeight="1">
      <c r="A104" s="232" t="s">
        <v>564</v>
      </c>
      <c r="B104" s="232"/>
      <c r="C104" s="58">
        <f>C106</f>
        <v>0</v>
      </c>
      <c r="D104" s="58">
        <f>D106</f>
        <v>0</v>
      </c>
      <c r="E104" s="58">
        <f>E106</f>
        <v>0</v>
      </c>
      <c r="F104" s="42"/>
      <c r="G104" s="42"/>
      <c r="H104" s="42"/>
      <c r="I104" s="1"/>
      <c r="J104" s="1"/>
      <c r="K104" s="1"/>
      <c r="L104" s="1"/>
      <c r="M104" s="1"/>
    </row>
    <row r="105" spans="1:13" ht="26.25" customHeight="1">
      <c r="A105" s="241" t="s">
        <v>632</v>
      </c>
      <c r="B105" s="231"/>
      <c r="C105" s="7"/>
      <c r="D105" s="7"/>
      <c r="E105" s="7"/>
      <c r="F105" s="7"/>
      <c r="G105" s="7"/>
      <c r="H105" s="7"/>
      <c r="I105" s="1"/>
      <c r="J105" s="1"/>
      <c r="K105" s="1"/>
      <c r="L105" s="1"/>
      <c r="M105" s="1"/>
    </row>
    <row r="106" spans="1:13" ht="34.5" customHeight="1">
      <c r="A106" s="47" t="s">
        <v>633</v>
      </c>
      <c r="B106" s="57" t="s">
        <v>458</v>
      </c>
      <c r="C106" s="49">
        <v>0</v>
      </c>
      <c r="D106" s="49">
        <v>0</v>
      </c>
      <c r="E106" s="49">
        <v>0</v>
      </c>
      <c r="F106" s="51" t="s">
        <v>451</v>
      </c>
      <c r="G106" s="51" t="s">
        <v>302</v>
      </c>
      <c r="H106" s="51" t="s">
        <v>303</v>
      </c>
      <c r="I106" s="1"/>
      <c r="J106" s="1"/>
      <c r="K106" s="1"/>
      <c r="L106" s="1"/>
      <c r="M106" s="1"/>
    </row>
    <row r="107" spans="1:13" ht="41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s="1" customFormat="1" ht="15.75" customHeight="1">
      <c r="A108" s="230" t="s">
        <v>230</v>
      </c>
      <c r="B108" s="230"/>
      <c r="C108" s="229" t="s">
        <v>677</v>
      </c>
      <c r="D108" s="229" t="s">
        <v>520</v>
      </c>
      <c r="E108" s="229" t="s">
        <v>678</v>
      </c>
      <c r="F108" s="230" t="s">
        <v>222</v>
      </c>
      <c r="G108" s="230" t="s">
        <v>223</v>
      </c>
      <c r="H108" s="229" t="s">
        <v>224</v>
      </c>
      <c r="I108" s="3"/>
      <c r="J108" s="3"/>
      <c r="K108" s="3"/>
      <c r="L108" s="3"/>
      <c r="M108" s="3"/>
    </row>
    <row r="109" spans="1:13" ht="15.75" customHeight="1">
      <c r="A109" s="230"/>
      <c r="B109" s="230"/>
      <c r="C109" s="230"/>
      <c r="D109" s="230"/>
      <c r="E109" s="230"/>
      <c r="F109" s="230"/>
      <c r="G109" s="230"/>
      <c r="H109" s="230"/>
      <c r="I109" s="3"/>
      <c r="J109" s="3"/>
      <c r="K109" s="3"/>
      <c r="L109" s="3"/>
      <c r="M109" s="3"/>
    </row>
    <row r="110" spans="1:13" ht="11.25" customHeight="1">
      <c r="A110" s="233">
        <v>1</v>
      </c>
      <c r="B110" s="234"/>
      <c r="C110" s="69">
        <v>2</v>
      </c>
      <c r="D110" s="69">
        <v>3</v>
      </c>
      <c r="E110" s="69">
        <v>4</v>
      </c>
      <c r="F110" s="69">
        <v>5</v>
      </c>
      <c r="G110" s="69">
        <v>6</v>
      </c>
      <c r="H110" s="69">
        <v>7</v>
      </c>
      <c r="I110" s="3"/>
      <c r="J110" s="3"/>
      <c r="K110" s="3"/>
      <c r="L110" s="3"/>
      <c r="M110" s="3"/>
    </row>
    <row r="111" spans="1:13" ht="25.5" customHeight="1">
      <c r="A111" s="232" t="s">
        <v>634</v>
      </c>
      <c r="B111" s="232"/>
      <c r="C111" s="58">
        <f>C113</f>
        <v>100000</v>
      </c>
      <c r="D111" s="58">
        <f>D113</f>
        <v>100000</v>
      </c>
      <c r="E111" s="58">
        <f>E113</f>
        <v>100000</v>
      </c>
      <c r="F111" s="42"/>
      <c r="G111" s="42"/>
      <c r="H111" s="42"/>
      <c r="I111" s="1"/>
      <c r="J111" s="1"/>
      <c r="K111" s="1"/>
      <c r="L111" s="1"/>
      <c r="M111" s="1"/>
    </row>
    <row r="112" spans="1:13" ht="22.5" customHeight="1">
      <c r="A112" s="231" t="s">
        <v>575</v>
      </c>
      <c r="B112" s="231"/>
      <c r="C112" s="7"/>
      <c r="D112" s="7"/>
      <c r="E112" s="7"/>
      <c r="F112" s="7"/>
      <c r="G112" s="7"/>
      <c r="H112" s="7"/>
      <c r="I112" s="1"/>
      <c r="J112" s="1"/>
      <c r="K112" s="1"/>
      <c r="L112" s="1"/>
      <c r="M112" s="1"/>
    </row>
    <row r="113" spans="1:13" ht="37.5" customHeight="1">
      <c r="A113" s="47" t="s">
        <v>635</v>
      </c>
      <c r="B113" s="57" t="s">
        <v>45</v>
      </c>
      <c r="C113" s="49">
        <v>100000</v>
      </c>
      <c r="D113" s="49">
        <v>100000</v>
      </c>
      <c r="E113" s="49">
        <v>100000</v>
      </c>
      <c r="F113" s="51" t="s">
        <v>304</v>
      </c>
      <c r="G113" s="51" t="s">
        <v>302</v>
      </c>
      <c r="H113" s="51" t="s">
        <v>305</v>
      </c>
      <c r="I113" s="1"/>
      <c r="J113" s="1"/>
      <c r="K113" s="1"/>
      <c r="L113" s="1"/>
      <c r="M113" s="1"/>
    </row>
    <row r="114" spans="1:13" ht="24" customHeight="1">
      <c r="A114" s="232" t="s">
        <v>242</v>
      </c>
      <c r="B114" s="232"/>
      <c r="C114" s="58">
        <f>C116</f>
        <v>2500000</v>
      </c>
      <c r="D114" s="58">
        <f>D116</f>
        <v>250000</v>
      </c>
      <c r="E114" s="58">
        <f>E116</f>
        <v>250000</v>
      </c>
      <c r="F114" s="42"/>
      <c r="G114" s="42"/>
      <c r="H114" s="42"/>
      <c r="I114" s="1"/>
      <c r="J114" s="1"/>
      <c r="K114" s="1"/>
      <c r="L114" s="1"/>
      <c r="M114" s="1"/>
    </row>
    <row r="115" spans="1:13" ht="25.5" customHeight="1">
      <c r="A115" s="241" t="s">
        <v>729</v>
      </c>
      <c r="B115" s="231"/>
      <c r="C115" s="7"/>
      <c r="D115" s="7"/>
      <c r="E115" s="7"/>
      <c r="F115" s="7"/>
      <c r="G115" s="7"/>
      <c r="H115" s="7"/>
      <c r="I115" s="1"/>
      <c r="J115" s="1"/>
      <c r="K115" s="1"/>
      <c r="L115" s="1"/>
      <c r="M115" s="1"/>
    </row>
    <row r="116" spans="1:13" ht="40.5" customHeight="1">
      <c r="A116" s="47" t="s">
        <v>636</v>
      </c>
      <c r="B116" s="150" t="s">
        <v>730</v>
      </c>
      <c r="C116" s="49">
        <v>2500000</v>
      </c>
      <c r="D116" s="49">
        <v>250000</v>
      </c>
      <c r="E116" s="49">
        <v>250000</v>
      </c>
      <c r="F116" s="51" t="s">
        <v>306</v>
      </c>
      <c r="G116" s="51" t="s">
        <v>307</v>
      </c>
      <c r="H116" s="51" t="s">
        <v>315</v>
      </c>
      <c r="I116" s="1"/>
      <c r="J116" s="1"/>
      <c r="K116" s="1"/>
      <c r="L116" s="1"/>
      <c r="M116" s="1"/>
    </row>
    <row r="117" spans="1:8" ht="30" customHeight="1">
      <c r="A117" s="242" t="s">
        <v>29</v>
      </c>
      <c r="B117" s="242"/>
      <c r="C117" s="59">
        <f>C7+C10+C17+C28+C33+C40+C54+C57+C68+C73+C78+C81+C92+C104+C111+C114</f>
        <v>25532000</v>
      </c>
      <c r="D117" s="59">
        <f>D7+D10+D17+D28+D33+D40+D54+D57+D68+D73+D78+D81+D92+D104+D111+D114</f>
        <v>17700000</v>
      </c>
      <c r="E117" s="59">
        <f>E7+E10+E17+E28+E33+E40+E54+E57+E68+E73+E78+E81+E92+E104+E111+E114</f>
        <v>13230000</v>
      </c>
      <c r="F117" s="59"/>
      <c r="G117" s="59"/>
      <c r="H117" s="59"/>
    </row>
    <row r="118" spans="1:13" ht="26.2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24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25.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8" customHeight="1">
      <c r="A121" s="5"/>
      <c r="B121" s="11" t="str">
        <f>3!B50</f>
        <v>Hvar, 20. prosinca, 2018. god.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</sheetData>
  <sheetProtection/>
  <mergeCells count="103">
    <mergeCell ref="H108:H109"/>
    <mergeCell ref="G87:G88"/>
    <mergeCell ref="A110:B110"/>
    <mergeCell ref="H87:H88"/>
    <mergeCell ref="A89:B89"/>
    <mergeCell ref="A108:B109"/>
    <mergeCell ref="C108:C109"/>
    <mergeCell ref="D108:D109"/>
    <mergeCell ref="E108:E109"/>
    <mergeCell ref="F108:F109"/>
    <mergeCell ref="E87:E88"/>
    <mergeCell ref="F87:F88"/>
    <mergeCell ref="A65:B66"/>
    <mergeCell ref="C65:C66"/>
    <mergeCell ref="G108:G109"/>
    <mergeCell ref="D65:D66"/>
    <mergeCell ref="E65:E66"/>
    <mergeCell ref="F65:F66"/>
    <mergeCell ref="A67:B67"/>
    <mergeCell ref="A87:B88"/>
    <mergeCell ref="C87:C88"/>
    <mergeCell ref="D87:D88"/>
    <mergeCell ref="G65:G66"/>
    <mergeCell ref="H65:H66"/>
    <mergeCell ref="D45:D46"/>
    <mergeCell ref="E45:E46"/>
    <mergeCell ref="F45:F46"/>
    <mergeCell ref="G45:G46"/>
    <mergeCell ref="H45:H46"/>
    <mergeCell ref="A76:B76"/>
    <mergeCell ref="A102:B102"/>
    <mergeCell ref="A92:B92"/>
    <mergeCell ref="A90:B90"/>
    <mergeCell ref="A81:B81"/>
    <mergeCell ref="A78:B78"/>
    <mergeCell ref="A82:B82"/>
    <mergeCell ref="A79:B79"/>
    <mergeCell ref="A99:B99"/>
    <mergeCell ref="A13:B13"/>
    <mergeCell ref="A43:B43"/>
    <mergeCell ref="A17:B17"/>
    <mergeCell ref="A18:B18"/>
    <mergeCell ref="A15:B15"/>
    <mergeCell ref="A58:B58"/>
    <mergeCell ref="A57:B57"/>
    <mergeCell ref="A54:B54"/>
    <mergeCell ref="A48:B48"/>
    <mergeCell ref="A55:B55"/>
    <mergeCell ref="F4:F5"/>
    <mergeCell ref="A2:H2"/>
    <mergeCell ref="C4:C5"/>
    <mergeCell ref="D4:D5"/>
    <mergeCell ref="E4:E5"/>
    <mergeCell ref="A4:B5"/>
    <mergeCell ref="H4:H5"/>
    <mergeCell ref="G4:G5"/>
    <mergeCell ref="A6:B6"/>
    <mergeCell ref="A40:B40"/>
    <mergeCell ref="A115:B115"/>
    <mergeCell ref="A117:B117"/>
    <mergeCell ref="A95:B95"/>
    <mergeCell ref="A104:B104"/>
    <mergeCell ref="A97:B97"/>
    <mergeCell ref="A111:B111"/>
    <mergeCell ref="A105:B105"/>
    <mergeCell ref="A114:B114"/>
    <mergeCell ref="A112:B112"/>
    <mergeCell ref="A34:B34"/>
    <mergeCell ref="A36:B36"/>
    <mergeCell ref="A38:B38"/>
    <mergeCell ref="A28:B28"/>
    <mergeCell ref="A29:B29"/>
    <mergeCell ref="A93:B93"/>
    <mergeCell ref="A74:B74"/>
    <mergeCell ref="A62:B62"/>
    <mergeCell ref="A73:B73"/>
    <mergeCell ref="A7:B7"/>
    <mergeCell ref="A8:B8"/>
    <mergeCell ref="A20:B20"/>
    <mergeCell ref="A10:B10"/>
    <mergeCell ref="A11:B11"/>
    <mergeCell ref="A69:B69"/>
    <mergeCell ref="A68:B68"/>
    <mergeCell ref="A50:B50"/>
    <mergeCell ref="A52:B52"/>
    <mergeCell ref="A47:B47"/>
    <mergeCell ref="H23:H24"/>
    <mergeCell ref="A33:B33"/>
    <mergeCell ref="A26:B26"/>
    <mergeCell ref="A41:B41"/>
    <mergeCell ref="A25:B25"/>
    <mergeCell ref="A84:B84"/>
    <mergeCell ref="G23:G24"/>
    <mergeCell ref="A71:B71"/>
    <mergeCell ref="A60:B60"/>
    <mergeCell ref="A45:B46"/>
    <mergeCell ref="C45:C46"/>
    <mergeCell ref="A23:B24"/>
    <mergeCell ref="C23:C24"/>
    <mergeCell ref="D23:D24"/>
    <mergeCell ref="E23:E24"/>
    <mergeCell ref="F23:F24"/>
    <mergeCell ref="A31:B31"/>
  </mergeCells>
  <printOptions/>
  <pageMargins left="0.7086614173228347" right="0.4330708661417323" top="0.7874015748031497" bottom="0.5905511811023623" header="0.5905511811023623" footer="0.3937007874015748"/>
  <pageSetup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75" zoomScalePageLayoutView="0" workbookViewId="0" topLeftCell="A16">
      <selection activeCell="C17" sqref="C17"/>
    </sheetView>
  </sheetViews>
  <sheetFormatPr defaultColWidth="9.140625" defaultRowHeight="12.75"/>
  <cols>
    <col min="1" max="1" width="10.140625" style="0" customWidth="1"/>
    <col min="2" max="2" width="48.00390625" style="0" customWidth="1"/>
    <col min="3" max="5" width="10.7109375" style="0" customWidth="1"/>
    <col min="6" max="8" width="15.7109375" style="0" customWidth="1"/>
    <col min="9" max="13" width="9.28125" style="0" bestFit="1" customWidth="1"/>
  </cols>
  <sheetData>
    <row r="1" spans="1:13" ht="26.25" customHeight="1">
      <c r="A1" s="10" t="s">
        <v>30</v>
      </c>
      <c r="B1" s="8"/>
      <c r="C1" s="8"/>
      <c r="D1" s="8"/>
      <c r="E1" s="8"/>
      <c r="F1" s="8"/>
      <c r="G1" s="8"/>
      <c r="H1" s="8"/>
      <c r="I1" s="5"/>
      <c r="J1" s="5"/>
      <c r="K1" s="5"/>
      <c r="L1" s="5"/>
      <c r="M1" s="5"/>
    </row>
    <row r="2" spans="1:8" ht="50.25" customHeight="1">
      <c r="A2" s="243" t="s">
        <v>680</v>
      </c>
      <c r="B2" s="243"/>
      <c r="C2" s="243"/>
      <c r="D2" s="243"/>
      <c r="E2" s="243"/>
      <c r="F2" s="243"/>
      <c r="G2" s="243"/>
      <c r="H2" s="243"/>
    </row>
    <row r="3" ht="16.5" customHeight="1"/>
    <row r="4" spans="1:12" s="1" customFormat="1" ht="16.5" customHeight="1">
      <c r="A4" s="230" t="s">
        <v>230</v>
      </c>
      <c r="B4" s="230"/>
      <c r="C4" s="229" t="s">
        <v>677</v>
      </c>
      <c r="D4" s="229" t="s">
        <v>520</v>
      </c>
      <c r="E4" s="229" t="s">
        <v>678</v>
      </c>
      <c r="F4" s="230" t="s">
        <v>222</v>
      </c>
      <c r="G4" s="230" t="s">
        <v>223</v>
      </c>
      <c r="H4" s="229" t="s">
        <v>224</v>
      </c>
      <c r="I4" s="3"/>
      <c r="J4" s="3"/>
      <c r="K4" s="3"/>
      <c r="L4" s="3"/>
    </row>
    <row r="5" spans="1:12" ht="13.5" customHeight="1">
      <c r="A5" s="230"/>
      <c r="B5" s="230"/>
      <c r="C5" s="230"/>
      <c r="D5" s="230"/>
      <c r="E5" s="230"/>
      <c r="F5" s="230"/>
      <c r="G5" s="230"/>
      <c r="H5" s="230"/>
      <c r="I5" s="3"/>
      <c r="J5" s="3"/>
      <c r="K5" s="3"/>
      <c r="L5" s="3"/>
    </row>
    <row r="6" spans="1:13" ht="11.25" customHeight="1">
      <c r="A6" s="233">
        <v>1</v>
      </c>
      <c r="B6" s="234"/>
      <c r="C6" s="69">
        <v>2</v>
      </c>
      <c r="D6" s="69">
        <v>3</v>
      </c>
      <c r="E6" s="69">
        <v>4</v>
      </c>
      <c r="F6" s="69">
        <v>5</v>
      </c>
      <c r="G6" s="69">
        <v>6</v>
      </c>
      <c r="H6" s="69">
        <v>7</v>
      </c>
      <c r="I6" s="3"/>
      <c r="J6" s="3"/>
      <c r="K6" s="3"/>
      <c r="L6" s="3"/>
      <c r="M6" s="3"/>
    </row>
    <row r="7" spans="1:13" ht="25.5" customHeight="1">
      <c r="A7" s="232" t="s">
        <v>461</v>
      </c>
      <c r="B7" s="232"/>
      <c r="C7" s="58">
        <f>C9</f>
        <v>400000</v>
      </c>
      <c r="D7" s="58">
        <f>D9</f>
        <v>400000</v>
      </c>
      <c r="E7" s="58">
        <f>E9</f>
        <v>450000</v>
      </c>
      <c r="F7" s="42"/>
      <c r="G7" s="42"/>
      <c r="H7" s="42"/>
      <c r="I7" s="1"/>
      <c r="J7" s="1"/>
      <c r="K7" s="1"/>
      <c r="L7" s="1"/>
      <c r="M7" s="1"/>
    </row>
    <row r="8" spans="1:13" ht="22.5" customHeight="1">
      <c r="A8" s="231" t="s">
        <v>748</v>
      </c>
      <c r="B8" s="231"/>
      <c r="C8" s="7"/>
      <c r="D8" s="7"/>
      <c r="E8" s="7"/>
      <c r="F8" s="7"/>
      <c r="G8" s="7"/>
      <c r="H8" s="7"/>
      <c r="I8" s="1"/>
      <c r="J8" s="1"/>
      <c r="K8" s="1"/>
      <c r="L8" s="1"/>
      <c r="M8" s="1"/>
    </row>
    <row r="9" spans="1:13" ht="27" customHeight="1">
      <c r="A9" s="60" t="s">
        <v>497</v>
      </c>
      <c r="B9" s="48" t="s">
        <v>354</v>
      </c>
      <c r="C9" s="53">
        <v>400000</v>
      </c>
      <c r="D9" s="54">
        <v>400000</v>
      </c>
      <c r="E9" s="54">
        <v>450000</v>
      </c>
      <c r="F9" s="56" t="s">
        <v>749</v>
      </c>
      <c r="G9" s="55" t="s">
        <v>753</v>
      </c>
      <c r="H9" s="56" t="s">
        <v>754</v>
      </c>
      <c r="I9" s="1"/>
      <c r="J9" s="1"/>
      <c r="K9" s="1"/>
      <c r="L9" s="1"/>
      <c r="M9" s="1"/>
    </row>
    <row r="10" spans="1:13" ht="26.25" customHeight="1">
      <c r="A10" s="232" t="s">
        <v>340</v>
      </c>
      <c r="B10" s="232"/>
      <c r="C10" s="58">
        <f>C12+C14</f>
        <v>5743000</v>
      </c>
      <c r="D10" s="58">
        <f>D12+D14</f>
        <v>5500000</v>
      </c>
      <c r="E10" s="58">
        <f>E12+E14</f>
        <v>5500000</v>
      </c>
      <c r="F10" s="42"/>
      <c r="G10" s="42"/>
      <c r="H10" s="42"/>
      <c r="I10" s="1"/>
      <c r="J10" s="1"/>
      <c r="K10" s="1"/>
      <c r="L10" s="1"/>
      <c r="M10" s="1"/>
    </row>
    <row r="11" spans="1:13" ht="27" customHeight="1">
      <c r="A11" s="241" t="s">
        <v>750</v>
      </c>
      <c r="B11" s="231"/>
      <c r="C11" s="7"/>
      <c r="D11" s="7"/>
      <c r="E11" s="7"/>
      <c r="F11" s="7"/>
      <c r="G11" s="7"/>
      <c r="H11" s="7"/>
      <c r="I11" s="1"/>
      <c r="J11" s="1"/>
      <c r="K11" s="1"/>
      <c r="L11" s="1"/>
      <c r="M11" s="1"/>
    </row>
    <row r="12" spans="1:13" ht="39" customHeight="1">
      <c r="A12" s="61" t="s">
        <v>355</v>
      </c>
      <c r="B12" s="52" t="s">
        <v>356</v>
      </c>
      <c r="C12" s="53">
        <v>3500000</v>
      </c>
      <c r="D12" s="54">
        <v>4000000</v>
      </c>
      <c r="E12" s="54">
        <v>4000000</v>
      </c>
      <c r="F12" s="56" t="s">
        <v>267</v>
      </c>
      <c r="G12" s="56" t="s">
        <v>318</v>
      </c>
      <c r="H12" s="56" t="s">
        <v>316</v>
      </c>
      <c r="I12" s="1"/>
      <c r="J12" s="1"/>
      <c r="K12" s="1"/>
      <c r="L12" s="1"/>
      <c r="M12" s="1"/>
    </row>
    <row r="13" spans="1:13" ht="22.5" customHeight="1">
      <c r="A13" s="231" t="s">
        <v>755</v>
      </c>
      <c r="B13" s="231"/>
      <c r="C13" s="7"/>
      <c r="D13" s="7"/>
      <c r="E13" s="7"/>
      <c r="F13" s="7"/>
      <c r="G13" s="7"/>
      <c r="H13" s="7"/>
      <c r="I13" s="1"/>
      <c r="J13" s="1"/>
      <c r="K13" s="1"/>
      <c r="L13" s="1"/>
      <c r="M13" s="1"/>
    </row>
    <row r="14" spans="1:13" ht="31.5" customHeight="1">
      <c r="A14" s="61" t="s">
        <v>357</v>
      </c>
      <c r="B14" s="48" t="s">
        <v>637</v>
      </c>
      <c r="C14" s="53">
        <v>2243000</v>
      </c>
      <c r="D14" s="54">
        <v>1500000</v>
      </c>
      <c r="E14" s="54">
        <v>1500000</v>
      </c>
      <c r="F14" s="56" t="s">
        <v>268</v>
      </c>
      <c r="G14" s="56" t="s">
        <v>269</v>
      </c>
      <c r="H14" s="56" t="s">
        <v>270</v>
      </c>
      <c r="I14" s="1"/>
      <c r="J14" s="1"/>
      <c r="K14" s="1"/>
      <c r="L14" s="1"/>
      <c r="M14" s="1"/>
    </row>
    <row r="15" spans="1:13" ht="25.5" customHeight="1">
      <c r="A15" s="232" t="s">
        <v>529</v>
      </c>
      <c r="B15" s="232"/>
      <c r="C15" s="58">
        <f>C17</f>
        <v>50000</v>
      </c>
      <c r="D15" s="58">
        <f>D17</f>
        <v>100000</v>
      </c>
      <c r="E15" s="58">
        <f>E17</f>
        <v>100000</v>
      </c>
      <c r="F15" s="42"/>
      <c r="G15" s="42"/>
      <c r="H15" s="42"/>
      <c r="I15" s="1"/>
      <c r="J15" s="1"/>
      <c r="K15" s="1"/>
      <c r="L15" s="1"/>
      <c r="M15" s="1"/>
    </row>
    <row r="16" spans="1:13" ht="22.5" customHeight="1">
      <c r="A16" s="231" t="s">
        <v>638</v>
      </c>
      <c r="B16" s="231"/>
      <c r="C16" s="7"/>
      <c r="D16" s="7"/>
      <c r="E16" s="7"/>
      <c r="F16" s="7"/>
      <c r="G16" s="7"/>
      <c r="H16" s="7"/>
      <c r="I16" s="1"/>
      <c r="J16" s="1"/>
      <c r="K16" s="1"/>
      <c r="L16" s="1"/>
      <c r="M16" s="1"/>
    </row>
    <row r="17" spans="1:13" ht="31.5" customHeight="1">
      <c r="A17" s="60" t="s">
        <v>639</v>
      </c>
      <c r="B17" s="48" t="s">
        <v>225</v>
      </c>
      <c r="C17" s="53">
        <v>50000</v>
      </c>
      <c r="D17" s="54">
        <v>100000</v>
      </c>
      <c r="E17" s="54">
        <v>100000</v>
      </c>
      <c r="F17" s="56" t="s">
        <v>280</v>
      </c>
      <c r="G17" s="56" t="s">
        <v>281</v>
      </c>
      <c r="H17" s="56" t="s">
        <v>282</v>
      </c>
      <c r="I17" s="1"/>
      <c r="J17" s="1"/>
      <c r="K17" s="1"/>
      <c r="L17" s="1"/>
      <c r="M17" s="1"/>
    </row>
    <row r="18" spans="1:13" ht="25.5" customHeight="1">
      <c r="A18" s="232" t="s">
        <v>551</v>
      </c>
      <c r="B18" s="232"/>
      <c r="C18" s="58">
        <f>C20</f>
        <v>100000</v>
      </c>
      <c r="D18" s="58">
        <f>D20</f>
        <v>100000</v>
      </c>
      <c r="E18" s="58">
        <f>E20</f>
        <v>100000</v>
      </c>
      <c r="F18" s="42"/>
      <c r="G18" s="42"/>
      <c r="H18" s="42"/>
      <c r="I18" s="1"/>
      <c r="J18" s="1"/>
      <c r="K18" s="1"/>
      <c r="L18" s="1"/>
      <c r="M18" s="1"/>
    </row>
    <row r="19" spans="1:13" ht="22.5" customHeight="1">
      <c r="A19" s="231" t="s">
        <v>640</v>
      </c>
      <c r="B19" s="231"/>
      <c r="C19" s="7"/>
      <c r="D19" s="158" t="s">
        <v>1</v>
      </c>
      <c r="E19" s="7"/>
      <c r="F19" s="7"/>
      <c r="G19" s="7"/>
      <c r="H19" s="7"/>
      <c r="I19" s="1"/>
      <c r="J19" s="1"/>
      <c r="K19" s="1"/>
      <c r="L19" s="1"/>
      <c r="M19" s="1"/>
    </row>
    <row r="20" spans="1:13" ht="40.5" customHeight="1">
      <c r="A20" s="60" t="s">
        <v>641</v>
      </c>
      <c r="B20" s="48" t="s">
        <v>239</v>
      </c>
      <c r="C20" s="53">
        <v>100000</v>
      </c>
      <c r="D20" s="54">
        <v>100000</v>
      </c>
      <c r="E20" s="54">
        <v>100000</v>
      </c>
      <c r="F20" s="56" t="s">
        <v>308</v>
      </c>
      <c r="G20" s="56" t="s">
        <v>309</v>
      </c>
      <c r="H20" s="56" t="s">
        <v>310</v>
      </c>
      <c r="I20" s="1"/>
      <c r="J20" s="1"/>
      <c r="K20" s="1"/>
      <c r="L20" s="1"/>
      <c r="M20" s="1"/>
    </row>
    <row r="21" ht="31.5" customHeight="1"/>
    <row r="22" spans="1:12" s="1" customFormat="1" ht="16.5" customHeight="1">
      <c r="A22" s="252" t="s">
        <v>230</v>
      </c>
      <c r="B22" s="253"/>
      <c r="C22" s="229" t="s">
        <v>677</v>
      </c>
      <c r="D22" s="229" t="s">
        <v>520</v>
      </c>
      <c r="E22" s="229" t="s">
        <v>678</v>
      </c>
      <c r="F22" s="253" t="s">
        <v>222</v>
      </c>
      <c r="G22" s="253" t="s">
        <v>223</v>
      </c>
      <c r="H22" s="254" t="s">
        <v>224</v>
      </c>
      <c r="I22" s="3"/>
      <c r="J22" s="3"/>
      <c r="K22" s="3"/>
      <c r="L22" s="3"/>
    </row>
    <row r="23" spans="1:12" ht="13.5" customHeight="1">
      <c r="A23" s="253"/>
      <c r="B23" s="253"/>
      <c r="C23" s="230"/>
      <c r="D23" s="230"/>
      <c r="E23" s="230"/>
      <c r="F23" s="253"/>
      <c r="G23" s="253"/>
      <c r="H23" s="253"/>
      <c r="I23" s="3"/>
      <c r="J23" s="3"/>
      <c r="K23" s="3"/>
      <c r="L23" s="3"/>
    </row>
    <row r="24" spans="1:13" ht="11.25" customHeight="1">
      <c r="A24" s="233">
        <v>1</v>
      </c>
      <c r="B24" s="234"/>
      <c r="C24" s="69">
        <v>2</v>
      </c>
      <c r="D24" s="69">
        <v>3</v>
      </c>
      <c r="E24" s="69">
        <v>4</v>
      </c>
      <c r="F24" s="69">
        <v>5</v>
      </c>
      <c r="G24" s="69">
        <v>6</v>
      </c>
      <c r="H24" s="69">
        <v>7</v>
      </c>
      <c r="I24" s="3"/>
      <c r="J24" s="3"/>
      <c r="K24" s="3"/>
      <c r="L24" s="3"/>
      <c r="M24" s="3"/>
    </row>
    <row r="25" spans="1:13" ht="27" customHeight="1">
      <c r="A25" s="232" t="s">
        <v>243</v>
      </c>
      <c r="B25" s="232"/>
      <c r="C25" s="58">
        <f>C27</f>
        <v>77000</v>
      </c>
      <c r="D25" s="58">
        <f>D27</f>
        <v>80000</v>
      </c>
      <c r="E25" s="58">
        <f>E27</f>
        <v>80000</v>
      </c>
      <c r="F25" s="42"/>
      <c r="G25" s="42"/>
      <c r="H25" s="42"/>
      <c r="I25" s="1"/>
      <c r="J25" s="1"/>
      <c r="K25" s="1"/>
      <c r="L25" s="1"/>
      <c r="M25" s="1"/>
    </row>
    <row r="26" spans="1:13" ht="22.5" customHeight="1">
      <c r="A26" s="231" t="s">
        <v>244</v>
      </c>
      <c r="B26" s="231"/>
      <c r="C26" s="7"/>
      <c r="D26" s="7"/>
      <c r="E26" s="7"/>
      <c r="F26" s="7"/>
      <c r="G26" s="7"/>
      <c r="H26" s="7"/>
      <c r="I26" s="1"/>
      <c r="J26" s="1"/>
      <c r="K26" s="1"/>
      <c r="L26" s="1"/>
      <c r="M26" s="1"/>
    </row>
    <row r="27" spans="1:13" ht="39.75" customHeight="1">
      <c r="A27" s="60" t="s">
        <v>245</v>
      </c>
      <c r="B27" s="48" t="s">
        <v>246</v>
      </c>
      <c r="C27" s="53">
        <v>77000</v>
      </c>
      <c r="D27" s="54">
        <v>80000</v>
      </c>
      <c r="E27" s="54">
        <v>80000</v>
      </c>
      <c r="F27" s="56" t="s">
        <v>311</v>
      </c>
      <c r="G27" s="56" t="s">
        <v>317</v>
      </c>
      <c r="H27" s="56" t="s">
        <v>312</v>
      </c>
      <c r="I27" s="1"/>
      <c r="J27" s="1"/>
      <c r="K27" s="1"/>
      <c r="L27" s="1"/>
      <c r="M27" s="1"/>
    </row>
    <row r="28" spans="1:8" ht="27.75" customHeight="1">
      <c r="A28" s="242" t="s">
        <v>29</v>
      </c>
      <c r="B28" s="242"/>
      <c r="C28" s="59">
        <f>C7+C10+C15+C18+C25</f>
        <v>6370000</v>
      </c>
      <c r="D28" s="59">
        <f>D7+D10+D15+D18+D25</f>
        <v>6180000</v>
      </c>
      <c r="E28" s="59">
        <f>E7+E10+E15+E18+E25</f>
        <v>6230000</v>
      </c>
      <c r="F28" s="59"/>
      <c r="G28" s="59"/>
      <c r="H28" s="59"/>
    </row>
    <row r="29" spans="4:5" ht="39.75" customHeight="1">
      <c r="D29" s="4"/>
      <c r="E29" s="4"/>
    </row>
    <row r="30" spans="4:5" ht="60" customHeight="1">
      <c r="D30" s="4"/>
      <c r="E30" s="4"/>
    </row>
    <row r="31" spans="2:8" ht="26.25" customHeight="1">
      <c r="B31" s="127" t="str">
        <f>3!B50</f>
        <v>Hvar, 20. prosinca, 2018. god.</v>
      </c>
      <c r="C31" s="8"/>
      <c r="D31" s="8"/>
      <c r="E31" s="8"/>
      <c r="F31" s="8"/>
      <c r="G31" s="8"/>
      <c r="H31" s="25"/>
    </row>
    <row r="32" spans="4:8" ht="36.75" customHeight="1">
      <c r="D32" s="4"/>
      <c r="E32" s="4"/>
      <c r="H32" s="1"/>
    </row>
    <row r="33" spans="2:8" ht="12.75">
      <c r="B33" s="8"/>
      <c r="C33" s="8"/>
      <c r="D33" s="8"/>
      <c r="E33" s="8"/>
      <c r="F33" s="8"/>
      <c r="G33" s="8"/>
      <c r="H33" s="25"/>
    </row>
  </sheetData>
  <sheetProtection/>
  <mergeCells count="29">
    <mergeCell ref="A2:H2"/>
    <mergeCell ref="A18:B18"/>
    <mergeCell ref="A19:B19"/>
    <mergeCell ref="F4:F5"/>
    <mergeCell ref="G4:G5"/>
    <mergeCell ref="H4:H5"/>
    <mergeCell ref="A11:B11"/>
    <mergeCell ref="E4:E5"/>
    <mergeCell ref="A10:B10"/>
    <mergeCell ref="A4:B5"/>
    <mergeCell ref="A28:B28"/>
    <mergeCell ref="A26:B26"/>
    <mergeCell ref="A13:B13"/>
    <mergeCell ref="A15:B15"/>
    <mergeCell ref="A16:B16"/>
    <mergeCell ref="A25:B25"/>
    <mergeCell ref="E22:E23"/>
    <mergeCell ref="F22:F23"/>
    <mergeCell ref="G22:G23"/>
    <mergeCell ref="H22:H23"/>
    <mergeCell ref="A8:B8"/>
    <mergeCell ref="A7:B7"/>
    <mergeCell ref="D22:D23"/>
    <mergeCell ref="C4:C5"/>
    <mergeCell ref="D4:D5"/>
    <mergeCell ref="A22:B23"/>
    <mergeCell ref="C22:C23"/>
    <mergeCell ref="A24:B24"/>
    <mergeCell ref="A6:B6"/>
  </mergeCells>
  <printOptions/>
  <pageMargins left="0.5511811023622047" right="0.5511811023622047" top="0.5905511811023623" bottom="0.4724409448818898" header="0.35433070866141736" footer="0.4724409448818898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2018-11-15T13:00:58Z</cp:lastPrinted>
  <dcterms:created xsi:type="dcterms:W3CDTF">2004-01-09T13:07:12Z</dcterms:created>
  <dcterms:modified xsi:type="dcterms:W3CDTF">2019-01-02T15:26:02Z</dcterms:modified>
  <cp:category/>
  <cp:version/>
  <cp:contentType/>
  <cp:contentStatus/>
</cp:coreProperties>
</file>